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pivotTables/pivotTable1.xml" ContentType="application/vnd.openxmlformats-officedocument.spreadsheetml.pivotTable+xml"/>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hidePivotFieldList="1" defaultThemeVersion="124226"/>
  <mc:AlternateContent xmlns:mc="http://schemas.openxmlformats.org/markup-compatibility/2006">
    <mc:Choice Requires="x15">
      <x15ac:absPath xmlns:x15ac="http://schemas.microsoft.com/office/spreadsheetml/2010/11/ac" url="C:\DALILA\CAJA DE LA VIVIENDA POPULAR 2022\RIESGOS\MAPAS DE RIESGOS\VIGENTES\"/>
    </mc:Choice>
  </mc:AlternateContent>
  <bookViews>
    <workbookView xWindow="0" yWindow="0" windowWidth="28800" windowHeight="12300" tabRatio="882" activeTab="2"/>
  </bookViews>
  <sheets>
    <sheet name="PORTADA" sheetId="24" r:id="rId1"/>
    <sheet name="Instructivo" sheetId="20" r:id="rId2"/>
    <sheet name="208-PLA-Ft-78 Mapa Gestión" sheetId="21" r:id="rId3"/>
    <sheet name="CONTROL DE CAMBIOS" sheetId="23" r:id="rId4"/>
    <sheet name="Tabla Valoración controles" sheetId="15" state="hidden" r:id="rId5"/>
    <sheet name="Tabla probabilidad" sheetId="12" state="hidden" r:id="rId6"/>
    <sheet name="Tabla Impacto" sheetId="13"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s>
  <definedNames>
    <definedName name="_xlnm._FilterDatabase" localSheetId="2" hidden="1">'208-PLA-Ft-78 Mapa Gestión'!$A$9:$DW$255</definedName>
    <definedName name="Procedimiento">[1]BD!$A$86:$P$86</definedName>
  </definedNames>
  <calcPr calcId="162913"/>
  <pivotCaches>
    <pivotCache cacheId="0" r:id="rId15"/>
  </pivotCaches>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D76" i="21" l="1"/>
  <c r="D64" i="21" l="1"/>
  <c r="BM233" i="21" l="1"/>
  <c r="BI155" i="21"/>
  <c r="BM130" i="21"/>
  <c r="BE130" i="21"/>
  <c r="BM124" i="21"/>
  <c r="BI124" i="21"/>
  <c r="BE124" i="21"/>
  <c r="BA124" i="21"/>
  <c r="BM11" i="21"/>
  <c r="BI11" i="21"/>
  <c r="BE11" i="21"/>
  <c r="BA11" i="21"/>
  <c r="T103" i="21" l="1"/>
  <c r="V103" i="21"/>
  <c r="X103" i="21"/>
  <c r="Z103" i="21"/>
  <c r="AB103" i="21"/>
  <c r="AI244" i="21" l="1"/>
  <c r="AI250" i="21"/>
  <c r="AI238" i="21"/>
  <c r="AI232" i="21"/>
  <c r="AI226" i="21"/>
  <c r="T231" i="21"/>
  <c r="T232" i="21"/>
  <c r="T233" i="21"/>
  <c r="T234" i="21"/>
  <c r="T235" i="21"/>
  <c r="T236" i="21"/>
  <c r="T237" i="21"/>
  <c r="T238" i="21"/>
  <c r="T239" i="21"/>
  <c r="T240" i="21"/>
  <c r="T241" i="21"/>
  <c r="T242" i="21"/>
  <c r="T243" i="21"/>
  <c r="T244" i="21"/>
  <c r="T245" i="21"/>
  <c r="T246" i="21"/>
  <c r="T247" i="21"/>
  <c r="T248" i="21"/>
  <c r="T249" i="21"/>
  <c r="T250" i="21"/>
  <c r="T251" i="21"/>
  <c r="T252" i="21"/>
  <c r="T253" i="21"/>
  <c r="T254" i="21"/>
  <c r="T255" i="21"/>
  <c r="T226" i="21"/>
  <c r="T227" i="21"/>
  <c r="T228" i="21"/>
  <c r="T229" i="21"/>
  <c r="T230" i="21"/>
  <c r="N226" i="21"/>
  <c r="O226" i="21" s="1"/>
  <c r="N232" i="21"/>
  <c r="O232" i="21" s="1"/>
  <c r="N238" i="21"/>
  <c r="O238" i="21" s="1"/>
  <c r="N244" i="21"/>
  <c r="O244" i="21" s="1"/>
  <c r="N250" i="21"/>
  <c r="O250" i="21" s="1"/>
  <c r="L226" i="21"/>
  <c r="K226" i="21" s="1"/>
  <c r="L232" i="21"/>
  <c r="K232" i="21" s="1"/>
  <c r="L238" i="21"/>
  <c r="K238" i="21" s="1"/>
  <c r="L244" i="21"/>
  <c r="K244" i="21" s="1"/>
  <c r="L250" i="21"/>
  <c r="K250" i="21" s="1"/>
  <c r="AK244" i="21" l="1"/>
  <c r="AK232" i="21"/>
  <c r="P232" i="21"/>
  <c r="AK226" i="21"/>
  <c r="AJ250" i="21"/>
  <c r="AL250" i="21" s="1"/>
  <c r="AJ238" i="21"/>
  <c r="AL238" i="21" s="1"/>
  <c r="AJ244" i="21"/>
  <c r="AL244" i="21" s="1"/>
  <c r="AJ226" i="21"/>
  <c r="AL226" i="21" s="1"/>
  <c r="AK238" i="21"/>
  <c r="AK250" i="21"/>
  <c r="AJ232" i="21"/>
  <c r="AL232" i="21" s="1"/>
  <c r="P238" i="21"/>
  <c r="P250" i="21"/>
  <c r="P244" i="21"/>
  <c r="P226" i="21"/>
  <c r="C16" i="21"/>
  <c r="D16" i="21"/>
  <c r="C22" i="21"/>
  <c r="D22" i="21"/>
  <c r="C28" i="21"/>
  <c r="D28" i="21"/>
  <c r="C34" i="21"/>
  <c r="D34" i="21"/>
  <c r="C40" i="21"/>
  <c r="D40" i="21"/>
  <c r="C46" i="21"/>
  <c r="D46" i="21"/>
  <c r="C52" i="21"/>
  <c r="D52" i="21"/>
  <c r="C58" i="21"/>
  <c r="D58" i="21"/>
  <c r="C64" i="21"/>
  <c r="D70" i="21"/>
  <c r="C82" i="21"/>
  <c r="D82" i="21"/>
  <c r="C88" i="21"/>
  <c r="D88" i="21"/>
  <c r="C94" i="21"/>
  <c r="D94" i="21"/>
  <c r="C100" i="21"/>
  <c r="D100" i="21"/>
  <c r="C106" i="21"/>
  <c r="D106" i="21"/>
  <c r="C112" i="21"/>
  <c r="D112" i="21"/>
  <c r="C118" i="21"/>
  <c r="D118" i="21"/>
  <c r="C124" i="21"/>
  <c r="D124" i="21"/>
  <c r="C130" i="21"/>
  <c r="D130" i="21"/>
  <c r="C136" i="21"/>
  <c r="D136" i="21"/>
  <c r="C142" i="21"/>
  <c r="D142" i="21"/>
  <c r="C148" i="21"/>
  <c r="D148" i="21"/>
  <c r="C154" i="21"/>
  <c r="D154" i="21"/>
  <c r="C160" i="21"/>
  <c r="D160" i="21"/>
  <c r="C166" i="21"/>
  <c r="D166" i="21"/>
  <c r="C172" i="21"/>
  <c r="D172" i="21"/>
  <c r="C178" i="21"/>
  <c r="D178" i="21"/>
  <c r="C184" i="21"/>
  <c r="D184" i="21"/>
  <c r="C190" i="21"/>
  <c r="D190" i="21"/>
  <c r="C196" i="21"/>
  <c r="D196" i="21"/>
  <c r="C202" i="21"/>
  <c r="D202" i="21"/>
  <c r="C208" i="21"/>
  <c r="D208" i="21"/>
  <c r="C214" i="21"/>
  <c r="D214" i="21"/>
  <c r="C220" i="21"/>
  <c r="D220" i="21"/>
  <c r="C226" i="21"/>
  <c r="D226" i="21"/>
  <c r="C232" i="21"/>
  <c r="D232" i="21"/>
  <c r="C238" i="21"/>
  <c r="D238" i="21"/>
  <c r="C244" i="21"/>
  <c r="D244" i="21"/>
  <c r="C250" i="21"/>
  <c r="D250" i="21"/>
  <c r="D10" i="21"/>
  <c r="C10" i="21"/>
  <c r="AD12" i="21" l="1"/>
  <c r="AD13" i="21"/>
  <c r="AD14" i="21"/>
  <c r="AD15" i="21"/>
  <c r="AD16" i="21"/>
  <c r="AD17" i="21"/>
  <c r="AD18" i="21"/>
  <c r="AD19" i="21"/>
  <c r="AD20" i="21"/>
  <c r="AD21" i="21"/>
  <c r="AD22" i="21"/>
  <c r="AD23" i="21"/>
  <c r="AD24" i="21"/>
  <c r="AD25" i="21"/>
  <c r="AD26" i="21"/>
  <c r="AD27" i="21"/>
  <c r="AD28" i="21"/>
  <c r="AD29" i="21"/>
  <c r="AD30" i="21"/>
  <c r="AD31" i="21"/>
  <c r="AD32" i="21"/>
  <c r="AD33" i="21"/>
  <c r="AD34" i="21"/>
  <c r="AD35" i="21"/>
  <c r="AD36" i="21"/>
  <c r="AD37" i="21"/>
  <c r="AD38" i="21"/>
  <c r="AD39" i="21"/>
  <c r="AD40" i="21"/>
  <c r="AD41" i="21"/>
  <c r="AD42" i="21"/>
  <c r="AD43" i="21"/>
  <c r="AD44" i="21"/>
  <c r="AD45" i="21"/>
  <c r="AD46" i="21"/>
  <c r="AD47" i="21"/>
  <c r="AD48" i="21"/>
  <c r="AD49" i="21"/>
  <c r="AD50" i="21"/>
  <c r="AD51" i="21"/>
  <c r="AD52" i="21"/>
  <c r="AD53" i="21"/>
  <c r="AD54" i="21"/>
  <c r="AD55" i="21"/>
  <c r="AD56" i="21"/>
  <c r="AD57" i="21"/>
  <c r="AD58" i="21"/>
  <c r="AD59" i="21"/>
  <c r="AD60" i="21"/>
  <c r="AD61" i="21"/>
  <c r="AD62" i="21"/>
  <c r="AD63" i="21"/>
  <c r="AD64" i="21"/>
  <c r="AD65" i="21"/>
  <c r="AD66" i="21"/>
  <c r="AD67" i="21"/>
  <c r="AD68" i="21"/>
  <c r="AD69" i="21"/>
  <c r="AD70" i="21"/>
  <c r="AD71" i="21"/>
  <c r="AD72" i="21"/>
  <c r="AD73" i="21"/>
  <c r="AD74" i="21"/>
  <c r="AD75" i="21"/>
  <c r="AD76" i="21"/>
  <c r="AD77" i="21"/>
  <c r="AD78" i="21"/>
  <c r="AD79" i="21"/>
  <c r="AD80" i="21"/>
  <c r="AD81" i="21"/>
  <c r="AD82" i="21"/>
  <c r="AD83" i="21"/>
  <c r="AD84" i="21"/>
  <c r="AD85" i="21"/>
  <c r="AD86" i="21"/>
  <c r="AD87" i="21"/>
  <c r="AD88" i="21"/>
  <c r="AD89" i="21"/>
  <c r="AD90" i="21"/>
  <c r="AD91" i="21"/>
  <c r="AD92" i="21"/>
  <c r="AD93" i="21"/>
  <c r="AD94" i="21"/>
  <c r="AD95" i="21"/>
  <c r="AD96" i="21"/>
  <c r="AD97" i="21"/>
  <c r="AD98" i="21"/>
  <c r="AD99" i="21"/>
  <c r="AD100" i="21"/>
  <c r="AD101" i="21"/>
  <c r="AD102" i="21"/>
  <c r="AD103" i="21"/>
  <c r="AD104" i="21"/>
  <c r="AD105" i="21"/>
  <c r="AD106" i="21"/>
  <c r="AD107" i="21"/>
  <c r="AD108" i="21"/>
  <c r="AD109" i="21"/>
  <c r="AD110" i="21"/>
  <c r="AD111" i="21"/>
  <c r="AD112" i="21"/>
  <c r="AD113" i="21"/>
  <c r="AD114" i="21"/>
  <c r="AD115" i="21"/>
  <c r="AD116" i="21"/>
  <c r="AD117" i="21"/>
  <c r="AD118" i="21"/>
  <c r="AD119" i="21"/>
  <c r="AD120" i="21"/>
  <c r="AD121" i="21"/>
  <c r="AD122" i="21"/>
  <c r="AD123" i="21"/>
  <c r="AD124" i="21"/>
  <c r="AD125" i="21"/>
  <c r="AD126" i="21"/>
  <c r="AD127" i="21"/>
  <c r="AD128" i="21"/>
  <c r="AD129" i="21"/>
  <c r="AD130" i="21"/>
  <c r="AD131" i="21"/>
  <c r="AD132" i="21"/>
  <c r="AD133" i="21"/>
  <c r="AD134" i="21"/>
  <c r="AD135" i="21"/>
  <c r="AD136" i="21"/>
  <c r="AD137" i="21"/>
  <c r="AD138" i="21"/>
  <c r="AD139" i="21"/>
  <c r="AD140" i="21"/>
  <c r="AD141" i="21"/>
  <c r="AD142" i="21"/>
  <c r="AD143" i="21"/>
  <c r="AD144" i="21"/>
  <c r="AD145" i="21"/>
  <c r="AD146" i="21"/>
  <c r="AD147" i="21"/>
  <c r="AD148" i="21"/>
  <c r="AD149" i="21"/>
  <c r="AD150" i="21"/>
  <c r="AD151" i="21"/>
  <c r="AD152" i="21"/>
  <c r="AD153" i="21"/>
  <c r="AD154" i="21"/>
  <c r="AD155" i="21"/>
  <c r="AD156" i="21"/>
  <c r="AD157" i="21"/>
  <c r="AD158" i="21"/>
  <c r="AD159" i="21"/>
  <c r="AD160" i="21"/>
  <c r="AD161" i="21"/>
  <c r="AD162" i="21"/>
  <c r="AD163" i="21"/>
  <c r="AD164" i="21"/>
  <c r="AD165" i="21"/>
  <c r="AD166" i="21"/>
  <c r="AD167" i="21"/>
  <c r="AD168" i="21"/>
  <c r="AD169" i="21"/>
  <c r="AD170" i="21"/>
  <c r="AD171" i="21"/>
  <c r="AD172" i="21"/>
  <c r="AD173" i="21"/>
  <c r="AD174" i="21"/>
  <c r="AD175" i="21"/>
  <c r="AD176" i="21"/>
  <c r="AD177" i="21"/>
  <c r="AD178" i="21"/>
  <c r="AD179" i="21"/>
  <c r="AD180" i="21"/>
  <c r="AD181" i="21"/>
  <c r="AD182" i="21"/>
  <c r="AD183" i="21"/>
  <c r="AD184" i="21"/>
  <c r="AD185" i="21"/>
  <c r="AD186" i="21"/>
  <c r="AD187" i="21"/>
  <c r="AD188" i="21"/>
  <c r="AD189" i="21"/>
  <c r="AD190" i="21"/>
  <c r="AD191" i="21"/>
  <c r="AD192" i="21"/>
  <c r="AD193" i="21"/>
  <c r="AD194" i="21"/>
  <c r="AD195" i="21"/>
  <c r="AD196" i="21"/>
  <c r="AD197" i="21"/>
  <c r="AD198" i="21"/>
  <c r="AD199" i="21"/>
  <c r="AD200" i="21"/>
  <c r="AD201" i="21"/>
  <c r="AD202" i="21"/>
  <c r="AD203" i="21"/>
  <c r="AD204" i="21"/>
  <c r="AD205" i="21"/>
  <c r="AD206" i="21"/>
  <c r="AD207" i="21"/>
  <c r="AD208" i="21"/>
  <c r="AD209" i="21"/>
  <c r="AD210" i="21"/>
  <c r="AD211" i="21"/>
  <c r="AD212" i="21"/>
  <c r="AD213" i="21"/>
  <c r="AD214" i="21"/>
  <c r="AD215" i="21"/>
  <c r="AD216" i="21"/>
  <c r="AD217" i="21"/>
  <c r="AD218" i="21"/>
  <c r="AD219" i="21"/>
  <c r="AD220" i="21"/>
  <c r="AD221" i="21"/>
  <c r="AD222" i="21"/>
  <c r="AD223" i="21"/>
  <c r="AD224" i="21"/>
  <c r="AD225" i="21"/>
  <c r="X10" i="21" l="1"/>
  <c r="X11" i="21"/>
  <c r="V10" i="21"/>
  <c r="V11" i="21"/>
  <c r="AB12" i="21"/>
  <c r="AB13" i="21"/>
  <c r="AB14" i="21"/>
  <c r="AB15" i="21"/>
  <c r="AB16" i="21"/>
  <c r="AB17" i="21"/>
  <c r="AB18" i="21"/>
  <c r="AB19" i="21"/>
  <c r="AB20" i="21"/>
  <c r="AB21" i="21"/>
  <c r="AB22" i="21"/>
  <c r="AB23" i="21"/>
  <c r="AB24" i="21"/>
  <c r="AB25" i="21"/>
  <c r="AB26" i="21"/>
  <c r="AB27" i="21"/>
  <c r="AB28" i="21"/>
  <c r="AB29" i="21"/>
  <c r="AB30" i="21"/>
  <c r="AB31" i="21"/>
  <c r="AB32" i="21"/>
  <c r="AB33" i="21"/>
  <c r="AB34" i="21"/>
  <c r="AB35" i="21"/>
  <c r="AB36" i="21"/>
  <c r="AB37" i="21"/>
  <c r="AB38" i="21"/>
  <c r="AB39" i="21"/>
  <c r="AB40" i="21"/>
  <c r="AB41" i="21"/>
  <c r="AB42" i="21"/>
  <c r="AB43" i="21"/>
  <c r="AB44" i="21"/>
  <c r="AB45" i="21"/>
  <c r="AB46" i="21"/>
  <c r="AB47" i="21"/>
  <c r="AB48" i="21"/>
  <c r="AB49" i="21"/>
  <c r="AB50" i="21"/>
  <c r="AB51" i="21"/>
  <c r="AB52" i="21"/>
  <c r="AB53" i="21"/>
  <c r="AB54" i="21"/>
  <c r="AB55" i="21"/>
  <c r="AB56" i="21"/>
  <c r="AB57" i="21"/>
  <c r="AB58" i="21"/>
  <c r="AB59" i="21"/>
  <c r="AB60" i="21"/>
  <c r="AB61" i="21"/>
  <c r="AB62" i="21"/>
  <c r="AB63" i="21"/>
  <c r="AB64" i="21"/>
  <c r="AB65" i="21"/>
  <c r="AB66" i="21"/>
  <c r="AB67" i="21"/>
  <c r="AB68" i="21"/>
  <c r="AB69" i="21"/>
  <c r="AB70" i="21"/>
  <c r="AB71" i="21"/>
  <c r="AB72" i="21"/>
  <c r="AB73" i="21"/>
  <c r="AB74" i="21"/>
  <c r="AB75" i="21"/>
  <c r="AB76" i="21"/>
  <c r="AB77" i="21"/>
  <c r="AB78" i="21"/>
  <c r="AB79" i="21"/>
  <c r="AB80" i="21"/>
  <c r="AB81" i="21"/>
  <c r="AB82" i="21"/>
  <c r="AB83" i="21"/>
  <c r="AB84" i="21"/>
  <c r="AB85" i="21"/>
  <c r="AB86" i="21"/>
  <c r="AB87" i="21"/>
  <c r="AB88" i="21"/>
  <c r="AB89" i="21"/>
  <c r="AB90" i="21"/>
  <c r="AB91" i="21"/>
  <c r="AB92" i="21"/>
  <c r="AB93" i="21"/>
  <c r="AB94" i="21"/>
  <c r="AB95" i="21"/>
  <c r="AB96" i="21"/>
  <c r="AB97" i="21"/>
  <c r="AB98" i="21"/>
  <c r="AB99" i="21"/>
  <c r="AB100" i="21"/>
  <c r="AB101" i="21"/>
  <c r="AB102" i="21"/>
  <c r="AB104" i="21"/>
  <c r="AB105" i="21"/>
  <c r="AB106" i="21"/>
  <c r="AB107" i="21"/>
  <c r="AB108" i="21"/>
  <c r="AB109" i="21"/>
  <c r="AB110" i="21"/>
  <c r="AB111" i="21"/>
  <c r="AB112" i="21"/>
  <c r="AB113" i="21"/>
  <c r="AB114" i="21"/>
  <c r="AB115" i="21"/>
  <c r="AB116" i="21"/>
  <c r="AB117" i="21"/>
  <c r="AB118" i="21"/>
  <c r="AB119" i="21"/>
  <c r="AB120" i="21"/>
  <c r="AB121" i="21"/>
  <c r="AB122" i="21"/>
  <c r="AB123" i="21"/>
  <c r="AB124" i="21"/>
  <c r="AB125" i="21"/>
  <c r="AB126" i="21"/>
  <c r="AB127" i="21"/>
  <c r="AB128" i="21"/>
  <c r="AB129" i="21"/>
  <c r="AB130" i="21"/>
  <c r="AB131" i="21"/>
  <c r="AB132" i="21"/>
  <c r="AB133" i="21"/>
  <c r="AB134" i="21"/>
  <c r="AB135" i="21"/>
  <c r="AB136" i="21"/>
  <c r="AB137" i="21"/>
  <c r="AB138" i="21"/>
  <c r="AB139" i="21"/>
  <c r="AB140" i="21"/>
  <c r="AB141" i="21"/>
  <c r="AB142" i="21"/>
  <c r="AB143" i="21"/>
  <c r="AB144" i="21"/>
  <c r="AB145" i="21"/>
  <c r="AB146" i="21"/>
  <c r="AB147" i="21"/>
  <c r="AB148" i="21"/>
  <c r="AB149" i="21"/>
  <c r="AB150" i="21"/>
  <c r="AB151" i="21"/>
  <c r="AB152" i="21"/>
  <c r="AB153" i="21"/>
  <c r="AB154" i="21"/>
  <c r="AB155" i="21"/>
  <c r="AB156" i="21"/>
  <c r="AB157" i="21"/>
  <c r="AB158" i="21"/>
  <c r="AB159" i="21"/>
  <c r="AB160" i="21"/>
  <c r="AB161" i="21"/>
  <c r="AB162" i="21"/>
  <c r="AB163" i="21"/>
  <c r="AB164" i="21"/>
  <c r="AB165" i="21"/>
  <c r="AB166" i="21"/>
  <c r="AB167" i="21"/>
  <c r="AB168" i="21"/>
  <c r="AB169" i="21"/>
  <c r="AB170" i="21"/>
  <c r="AB171" i="21"/>
  <c r="AB172" i="21"/>
  <c r="AB173" i="21"/>
  <c r="AB174" i="21"/>
  <c r="AB175" i="21"/>
  <c r="AB176" i="21"/>
  <c r="AB177" i="21"/>
  <c r="AB178" i="21"/>
  <c r="AB179" i="21"/>
  <c r="AB180" i="21"/>
  <c r="AB181" i="21"/>
  <c r="AB182" i="21"/>
  <c r="AB183" i="21"/>
  <c r="AB184" i="21"/>
  <c r="AB185" i="21"/>
  <c r="AB186" i="21"/>
  <c r="AB187" i="21"/>
  <c r="AB188" i="21"/>
  <c r="AB189" i="21"/>
  <c r="AB190" i="21"/>
  <c r="AB191" i="21"/>
  <c r="AB192" i="21"/>
  <c r="AB193" i="21"/>
  <c r="AB194" i="21"/>
  <c r="AB195" i="21"/>
  <c r="AB196" i="21"/>
  <c r="AB197" i="21"/>
  <c r="AB198" i="21"/>
  <c r="AB199" i="21"/>
  <c r="AB200" i="21"/>
  <c r="AB201" i="21"/>
  <c r="AB202" i="21"/>
  <c r="AB203" i="21"/>
  <c r="AB204" i="21"/>
  <c r="AB205" i="21"/>
  <c r="AB206" i="21"/>
  <c r="AB207" i="21"/>
  <c r="AB208" i="21"/>
  <c r="AB209" i="21"/>
  <c r="AB210" i="21"/>
  <c r="AB211" i="21"/>
  <c r="AB212" i="21"/>
  <c r="AB213" i="21"/>
  <c r="AB214" i="21"/>
  <c r="AB215" i="21"/>
  <c r="AB216" i="21"/>
  <c r="AB217" i="21"/>
  <c r="AB218" i="21"/>
  <c r="AB219" i="21"/>
  <c r="AB220" i="21"/>
  <c r="AB221" i="21"/>
  <c r="AB222" i="21"/>
  <c r="AB223" i="21"/>
  <c r="AB224" i="21"/>
  <c r="AB225" i="21"/>
  <c r="AB11" i="21"/>
  <c r="Z13" i="21"/>
  <c r="Z14" i="21"/>
  <c r="Z15" i="21"/>
  <c r="Z16" i="21"/>
  <c r="Z17" i="21"/>
  <c r="Z18" i="21"/>
  <c r="Z19" i="21"/>
  <c r="Z20" i="21"/>
  <c r="Z21" i="21"/>
  <c r="Z22" i="21"/>
  <c r="Z23" i="21"/>
  <c r="Z24" i="21"/>
  <c r="Z25" i="21"/>
  <c r="Z26" i="21"/>
  <c r="Z27" i="21"/>
  <c r="Z28" i="21"/>
  <c r="Z29" i="21"/>
  <c r="Z30" i="21"/>
  <c r="Z31" i="21"/>
  <c r="Z32" i="21"/>
  <c r="Z33" i="21"/>
  <c r="Z34" i="21"/>
  <c r="Z35" i="21"/>
  <c r="Z36" i="21"/>
  <c r="Z37" i="21"/>
  <c r="Z38" i="21"/>
  <c r="Z39" i="21"/>
  <c r="Z40" i="21"/>
  <c r="Z41" i="21"/>
  <c r="Z42" i="21"/>
  <c r="Z43" i="21"/>
  <c r="Z44" i="21"/>
  <c r="Z45" i="21"/>
  <c r="Z46" i="21"/>
  <c r="Z47" i="21"/>
  <c r="Z48" i="21"/>
  <c r="Z49" i="21"/>
  <c r="Z50" i="21"/>
  <c r="Z51" i="21"/>
  <c r="Z52" i="21"/>
  <c r="Z53" i="21"/>
  <c r="Z54" i="21"/>
  <c r="Z55" i="21"/>
  <c r="Z56" i="21"/>
  <c r="Z57" i="21"/>
  <c r="Z58" i="21"/>
  <c r="Z59" i="21"/>
  <c r="Z60" i="21"/>
  <c r="Z61" i="21"/>
  <c r="Z62" i="21"/>
  <c r="Z63" i="21"/>
  <c r="Z64" i="21"/>
  <c r="Z65" i="21"/>
  <c r="Z66" i="21"/>
  <c r="Z67" i="21"/>
  <c r="Z68" i="21"/>
  <c r="Z69" i="21"/>
  <c r="Z70" i="21"/>
  <c r="Z71" i="21"/>
  <c r="Z72" i="21"/>
  <c r="Z73" i="21"/>
  <c r="Z74" i="21"/>
  <c r="Z75" i="21"/>
  <c r="Z76" i="21"/>
  <c r="Z77" i="21"/>
  <c r="Z78" i="21"/>
  <c r="Z79" i="21"/>
  <c r="Z80" i="21"/>
  <c r="Z81" i="21"/>
  <c r="Z82" i="21"/>
  <c r="Z83" i="21"/>
  <c r="Z84" i="21"/>
  <c r="Z85" i="21"/>
  <c r="Z86" i="21"/>
  <c r="Z87" i="21"/>
  <c r="Z88" i="21"/>
  <c r="Z89" i="21"/>
  <c r="Z90" i="21"/>
  <c r="Z91" i="21"/>
  <c r="Z92" i="21"/>
  <c r="Z93" i="21"/>
  <c r="Z94" i="21"/>
  <c r="Z95" i="21"/>
  <c r="Z96" i="21"/>
  <c r="Z97" i="21"/>
  <c r="Z98" i="21"/>
  <c r="Z99" i="21"/>
  <c r="Z100" i="21"/>
  <c r="Z101" i="21"/>
  <c r="Z102" i="21"/>
  <c r="Z104" i="21"/>
  <c r="Z105" i="21"/>
  <c r="Z106" i="21"/>
  <c r="Z107" i="21"/>
  <c r="Z108" i="21"/>
  <c r="Z109" i="21"/>
  <c r="Z110" i="21"/>
  <c r="Z111" i="21"/>
  <c r="Z112" i="21"/>
  <c r="Z113" i="21"/>
  <c r="Z114" i="21"/>
  <c r="Z115" i="21"/>
  <c r="Z116" i="21"/>
  <c r="Z117" i="21"/>
  <c r="Z118" i="21"/>
  <c r="Z119" i="21"/>
  <c r="Z120" i="21"/>
  <c r="Z121" i="21"/>
  <c r="Z122" i="21"/>
  <c r="Z123" i="21"/>
  <c r="Z124" i="21"/>
  <c r="Z125" i="21"/>
  <c r="Z126" i="21"/>
  <c r="Z127" i="21"/>
  <c r="Z128" i="21"/>
  <c r="Z129" i="21"/>
  <c r="Z130" i="21"/>
  <c r="Z131" i="21"/>
  <c r="Z132" i="21"/>
  <c r="Z133" i="21"/>
  <c r="Z134" i="21"/>
  <c r="Z135" i="21"/>
  <c r="Z136" i="21"/>
  <c r="Z137" i="21"/>
  <c r="Z138" i="21"/>
  <c r="Z139" i="21"/>
  <c r="Z140" i="21"/>
  <c r="Z141" i="21"/>
  <c r="Z142" i="21"/>
  <c r="Z143" i="21"/>
  <c r="Z144" i="21"/>
  <c r="Z145" i="21"/>
  <c r="Z146" i="21"/>
  <c r="Z147" i="21"/>
  <c r="Z148" i="21"/>
  <c r="Z149" i="21"/>
  <c r="Z150" i="21"/>
  <c r="Z151" i="21"/>
  <c r="Z152" i="21"/>
  <c r="Z153" i="21"/>
  <c r="Z154" i="21"/>
  <c r="Z155" i="21"/>
  <c r="Z156" i="21"/>
  <c r="Z157" i="21"/>
  <c r="Z158" i="21"/>
  <c r="Z159" i="21"/>
  <c r="Z160" i="21"/>
  <c r="Z161" i="21"/>
  <c r="Z162" i="21"/>
  <c r="Z163" i="21"/>
  <c r="Z164" i="21"/>
  <c r="Z165" i="21"/>
  <c r="Z166" i="21"/>
  <c r="Z167" i="21"/>
  <c r="Z168" i="21"/>
  <c r="Z169" i="21"/>
  <c r="Z170" i="21"/>
  <c r="Z171" i="21"/>
  <c r="Z172" i="21"/>
  <c r="Z173" i="21"/>
  <c r="Z174" i="21"/>
  <c r="Z175" i="21"/>
  <c r="Z176" i="21"/>
  <c r="Z177" i="21"/>
  <c r="Z178" i="21"/>
  <c r="Z179" i="21"/>
  <c r="Z180" i="21"/>
  <c r="Z181" i="21"/>
  <c r="Z182" i="21"/>
  <c r="Z183" i="21"/>
  <c r="Z184" i="21"/>
  <c r="Z185" i="21"/>
  <c r="Z186" i="21"/>
  <c r="Z187" i="21"/>
  <c r="Z188" i="21"/>
  <c r="Z189" i="21"/>
  <c r="Z190" i="21"/>
  <c r="Z191" i="21"/>
  <c r="Z192" i="21"/>
  <c r="Z193" i="21"/>
  <c r="Z194" i="21"/>
  <c r="Z195" i="21"/>
  <c r="Z196" i="21"/>
  <c r="Z197" i="21"/>
  <c r="Z198" i="21"/>
  <c r="Z199" i="21"/>
  <c r="Z200" i="21"/>
  <c r="Z201" i="21"/>
  <c r="Z202" i="21"/>
  <c r="Z203" i="21"/>
  <c r="Z204" i="21"/>
  <c r="Z205" i="21"/>
  <c r="Z206" i="21"/>
  <c r="Z207" i="21"/>
  <c r="Z208" i="21"/>
  <c r="Z209" i="21"/>
  <c r="Z210" i="21"/>
  <c r="Z211" i="21"/>
  <c r="Z212" i="21"/>
  <c r="Z213" i="21"/>
  <c r="Z214" i="21"/>
  <c r="Z215" i="21"/>
  <c r="Z216" i="21"/>
  <c r="Z217" i="21"/>
  <c r="Z218" i="21"/>
  <c r="Z219" i="21"/>
  <c r="Z220" i="21"/>
  <c r="Z221" i="21"/>
  <c r="Z222" i="21"/>
  <c r="Z223" i="21"/>
  <c r="Z224" i="21"/>
  <c r="Z225" i="21"/>
  <c r="Z12" i="21"/>
  <c r="X13" i="21"/>
  <c r="X14" i="21"/>
  <c r="X15" i="21"/>
  <c r="X16" i="21"/>
  <c r="X17" i="21"/>
  <c r="X18" i="21"/>
  <c r="X19" i="21"/>
  <c r="X20" i="21"/>
  <c r="X21" i="21"/>
  <c r="X22" i="21"/>
  <c r="X23" i="21"/>
  <c r="X24" i="21"/>
  <c r="X25" i="21"/>
  <c r="X26" i="21"/>
  <c r="X27" i="21"/>
  <c r="X28" i="21"/>
  <c r="X29" i="21"/>
  <c r="X30" i="21"/>
  <c r="X31" i="21"/>
  <c r="X32" i="21"/>
  <c r="X33" i="21"/>
  <c r="X34" i="21"/>
  <c r="X35" i="21"/>
  <c r="X36" i="21"/>
  <c r="X37" i="21"/>
  <c r="X38" i="21"/>
  <c r="X39" i="21"/>
  <c r="X40" i="21"/>
  <c r="X41" i="21"/>
  <c r="X42" i="21"/>
  <c r="X43" i="21"/>
  <c r="X44" i="21"/>
  <c r="X45" i="21"/>
  <c r="X46" i="21"/>
  <c r="X47" i="21"/>
  <c r="X48" i="21"/>
  <c r="X49" i="21"/>
  <c r="X50" i="21"/>
  <c r="X51" i="21"/>
  <c r="X52" i="21"/>
  <c r="X53" i="21"/>
  <c r="X54" i="21"/>
  <c r="X55" i="21"/>
  <c r="X56" i="21"/>
  <c r="X57" i="21"/>
  <c r="X58" i="21"/>
  <c r="X59" i="21"/>
  <c r="X60" i="21"/>
  <c r="X61" i="21"/>
  <c r="X62" i="21"/>
  <c r="X63" i="21"/>
  <c r="X64" i="21"/>
  <c r="X65" i="21"/>
  <c r="X66" i="21"/>
  <c r="X67" i="21"/>
  <c r="X68" i="21"/>
  <c r="X69" i="21"/>
  <c r="X70" i="21"/>
  <c r="X71" i="21"/>
  <c r="X72" i="21"/>
  <c r="X73" i="21"/>
  <c r="X74" i="21"/>
  <c r="X75" i="21"/>
  <c r="X76" i="21"/>
  <c r="X77" i="21"/>
  <c r="X78" i="21"/>
  <c r="X79" i="21"/>
  <c r="X80" i="21"/>
  <c r="X81" i="21"/>
  <c r="X82" i="21"/>
  <c r="X83" i="21"/>
  <c r="X84" i="21"/>
  <c r="X85" i="21"/>
  <c r="X86" i="21"/>
  <c r="X87" i="21"/>
  <c r="X88" i="21"/>
  <c r="X89" i="21"/>
  <c r="X90" i="21"/>
  <c r="X91" i="21"/>
  <c r="X92" i="21"/>
  <c r="X93" i="21"/>
  <c r="X94" i="21"/>
  <c r="X95" i="21"/>
  <c r="X96" i="21"/>
  <c r="X97" i="21"/>
  <c r="X98" i="21"/>
  <c r="X99" i="21"/>
  <c r="X100" i="21"/>
  <c r="X101" i="21"/>
  <c r="X102" i="21"/>
  <c r="X104" i="21"/>
  <c r="X105" i="21"/>
  <c r="X106" i="21"/>
  <c r="X107" i="21"/>
  <c r="X108" i="21"/>
  <c r="X109" i="21"/>
  <c r="X110" i="21"/>
  <c r="X111" i="21"/>
  <c r="X112" i="21"/>
  <c r="X113" i="21"/>
  <c r="X114" i="21"/>
  <c r="X115" i="21"/>
  <c r="X116" i="21"/>
  <c r="X117" i="21"/>
  <c r="X118" i="21"/>
  <c r="X119" i="21"/>
  <c r="X120" i="21"/>
  <c r="X121" i="21"/>
  <c r="X122" i="21"/>
  <c r="X123" i="21"/>
  <c r="X124" i="21"/>
  <c r="X125" i="21"/>
  <c r="X126" i="21"/>
  <c r="X127" i="21"/>
  <c r="X128" i="21"/>
  <c r="X129" i="21"/>
  <c r="X130" i="21"/>
  <c r="X131" i="21"/>
  <c r="X132" i="21"/>
  <c r="X133" i="21"/>
  <c r="X134" i="21"/>
  <c r="X135" i="21"/>
  <c r="X136" i="21"/>
  <c r="X137" i="21"/>
  <c r="X138" i="21"/>
  <c r="X139" i="21"/>
  <c r="X140" i="21"/>
  <c r="X141" i="21"/>
  <c r="X142" i="21"/>
  <c r="X143" i="21"/>
  <c r="X144" i="21"/>
  <c r="X145" i="21"/>
  <c r="X146" i="21"/>
  <c r="X147" i="21"/>
  <c r="X148" i="21"/>
  <c r="X149" i="21"/>
  <c r="X150" i="21"/>
  <c r="X151" i="21"/>
  <c r="X152" i="21"/>
  <c r="X153" i="21"/>
  <c r="X154" i="21"/>
  <c r="X155" i="21"/>
  <c r="X156" i="21"/>
  <c r="X157" i="21"/>
  <c r="X158" i="21"/>
  <c r="X159" i="21"/>
  <c r="X160" i="21"/>
  <c r="X161" i="21"/>
  <c r="X162" i="21"/>
  <c r="X163" i="21"/>
  <c r="X164" i="21"/>
  <c r="X165" i="21"/>
  <c r="X166" i="21"/>
  <c r="X167" i="21"/>
  <c r="X168" i="21"/>
  <c r="X169" i="21"/>
  <c r="X170" i="21"/>
  <c r="X171" i="21"/>
  <c r="X172" i="21"/>
  <c r="X173" i="21"/>
  <c r="X174" i="21"/>
  <c r="X175" i="21"/>
  <c r="X176" i="21"/>
  <c r="X177" i="21"/>
  <c r="X178" i="21"/>
  <c r="X179" i="21"/>
  <c r="X180" i="21"/>
  <c r="X181" i="21"/>
  <c r="X182" i="21"/>
  <c r="X183" i="21"/>
  <c r="X184" i="21"/>
  <c r="X185" i="21"/>
  <c r="X186" i="21"/>
  <c r="X187" i="21"/>
  <c r="X188" i="21"/>
  <c r="X189" i="21"/>
  <c r="X190" i="21"/>
  <c r="X191" i="21"/>
  <c r="X192" i="21"/>
  <c r="X193" i="21"/>
  <c r="X194" i="21"/>
  <c r="X195" i="21"/>
  <c r="X196" i="21"/>
  <c r="X197" i="21"/>
  <c r="X198" i="21"/>
  <c r="X199" i="21"/>
  <c r="X200" i="21"/>
  <c r="X201" i="21"/>
  <c r="X202" i="21"/>
  <c r="X203" i="21"/>
  <c r="X204" i="21"/>
  <c r="X205" i="21"/>
  <c r="X206" i="21"/>
  <c r="X207" i="21"/>
  <c r="X208" i="21"/>
  <c r="X209" i="21"/>
  <c r="X210" i="21"/>
  <c r="X211" i="21"/>
  <c r="X212" i="21"/>
  <c r="X213" i="21"/>
  <c r="X214" i="21"/>
  <c r="X215" i="21"/>
  <c r="X216" i="21"/>
  <c r="X217" i="21"/>
  <c r="X218" i="21"/>
  <c r="X219" i="21"/>
  <c r="X220" i="21"/>
  <c r="X221" i="21"/>
  <c r="X222" i="21"/>
  <c r="X223" i="21"/>
  <c r="X224" i="21"/>
  <c r="X225" i="21"/>
  <c r="X12" i="21"/>
  <c r="V20" i="21"/>
  <c r="V21" i="21"/>
  <c r="V22" i="21"/>
  <c r="V23" i="21"/>
  <c r="V24" i="21"/>
  <c r="V25" i="21"/>
  <c r="V26" i="21"/>
  <c r="V27" i="21"/>
  <c r="V28" i="21"/>
  <c r="V29" i="21"/>
  <c r="V30" i="21"/>
  <c r="V31" i="21"/>
  <c r="V32" i="21"/>
  <c r="V33" i="21"/>
  <c r="V34" i="21"/>
  <c r="V35" i="21"/>
  <c r="V36" i="21"/>
  <c r="V37" i="21"/>
  <c r="V38" i="21"/>
  <c r="V39" i="21"/>
  <c r="V40" i="21"/>
  <c r="V41" i="21"/>
  <c r="V42" i="21"/>
  <c r="V43" i="21"/>
  <c r="V44" i="21"/>
  <c r="V45" i="21"/>
  <c r="V46" i="21"/>
  <c r="V47" i="21"/>
  <c r="V48" i="21"/>
  <c r="V49" i="21"/>
  <c r="V50" i="21"/>
  <c r="V51" i="21"/>
  <c r="V52" i="21"/>
  <c r="V53" i="21"/>
  <c r="V54" i="21"/>
  <c r="V55" i="21"/>
  <c r="V56" i="21"/>
  <c r="V57" i="21"/>
  <c r="V58" i="21"/>
  <c r="V59" i="21"/>
  <c r="V60" i="21"/>
  <c r="V61" i="21"/>
  <c r="V62" i="21"/>
  <c r="V63" i="21"/>
  <c r="V64" i="21"/>
  <c r="V65" i="21"/>
  <c r="V66" i="21"/>
  <c r="V67" i="21"/>
  <c r="V68" i="21"/>
  <c r="V69" i="21"/>
  <c r="V70" i="21"/>
  <c r="V71" i="21"/>
  <c r="V72" i="21"/>
  <c r="V73" i="21"/>
  <c r="V74" i="21"/>
  <c r="V75" i="21"/>
  <c r="V76" i="21"/>
  <c r="V77" i="21"/>
  <c r="V78" i="21"/>
  <c r="V79" i="21"/>
  <c r="V80" i="21"/>
  <c r="V81" i="21"/>
  <c r="V82" i="21"/>
  <c r="V83" i="21"/>
  <c r="V84" i="21"/>
  <c r="V85" i="21"/>
  <c r="V86" i="21"/>
  <c r="V87" i="21"/>
  <c r="V88" i="21"/>
  <c r="V89" i="21"/>
  <c r="V90" i="21"/>
  <c r="V91" i="21"/>
  <c r="V92" i="21"/>
  <c r="V93" i="21"/>
  <c r="V94" i="21"/>
  <c r="V95" i="21"/>
  <c r="V96" i="21"/>
  <c r="V97" i="21"/>
  <c r="V98" i="21"/>
  <c r="V99" i="21"/>
  <c r="V100" i="21"/>
  <c r="V101" i="21"/>
  <c r="V102" i="21"/>
  <c r="V104" i="21"/>
  <c r="V105" i="21"/>
  <c r="V106" i="21"/>
  <c r="V107" i="21"/>
  <c r="V108" i="21"/>
  <c r="V109" i="21"/>
  <c r="V110" i="21"/>
  <c r="V111" i="21"/>
  <c r="V112" i="21"/>
  <c r="V113" i="21"/>
  <c r="V114" i="21"/>
  <c r="V115" i="21"/>
  <c r="V116" i="21"/>
  <c r="V117" i="21"/>
  <c r="V118" i="21"/>
  <c r="V119" i="21"/>
  <c r="V120" i="21"/>
  <c r="V121" i="21"/>
  <c r="V122" i="21"/>
  <c r="V123" i="21"/>
  <c r="V124" i="21"/>
  <c r="V125" i="21"/>
  <c r="V126" i="21"/>
  <c r="V127" i="21"/>
  <c r="V128" i="21"/>
  <c r="V129" i="21"/>
  <c r="V130" i="21"/>
  <c r="V131" i="21"/>
  <c r="V132" i="21"/>
  <c r="V133" i="21"/>
  <c r="V134" i="21"/>
  <c r="V135" i="21"/>
  <c r="V136" i="21"/>
  <c r="V137" i="21"/>
  <c r="V138" i="21"/>
  <c r="V139" i="21"/>
  <c r="V140" i="21"/>
  <c r="V141" i="21"/>
  <c r="V142" i="21"/>
  <c r="V143" i="21"/>
  <c r="V144" i="21"/>
  <c r="V145" i="21"/>
  <c r="V146" i="21"/>
  <c r="V147" i="21"/>
  <c r="V148" i="21"/>
  <c r="V149" i="21"/>
  <c r="V150" i="21"/>
  <c r="V151" i="21"/>
  <c r="V152" i="21"/>
  <c r="V153" i="21"/>
  <c r="V154" i="21"/>
  <c r="V155" i="21"/>
  <c r="V156" i="21"/>
  <c r="V157" i="21"/>
  <c r="V158" i="21"/>
  <c r="V159" i="21"/>
  <c r="V160" i="21"/>
  <c r="V161" i="21"/>
  <c r="V162" i="21"/>
  <c r="V163" i="21"/>
  <c r="V164" i="21"/>
  <c r="V165" i="21"/>
  <c r="V166" i="21"/>
  <c r="V167" i="21"/>
  <c r="V168" i="21"/>
  <c r="V169" i="21"/>
  <c r="V170" i="21"/>
  <c r="V171" i="21"/>
  <c r="V172" i="21"/>
  <c r="V173" i="21"/>
  <c r="V174" i="21"/>
  <c r="V175" i="21"/>
  <c r="V176" i="21"/>
  <c r="V177" i="21"/>
  <c r="V178" i="21"/>
  <c r="V179" i="21"/>
  <c r="V180" i="21"/>
  <c r="V181" i="21"/>
  <c r="V182" i="21"/>
  <c r="V183" i="21"/>
  <c r="V184" i="21"/>
  <c r="V185" i="21"/>
  <c r="V186" i="21"/>
  <c r="V187" i="21"/>
  <c r="V188" i="21"/>
  <c r="V189" i="21"/>
  <c r="V190" i="21"/>
  <c r="V191" i="21"/>
  <c r="V192" i="21"/>
  <c r="V193" i="21"/>
  <c r="V194" i="21"/>
  <c r="V195" i="21"/>
  <c r="V196" i="21"/>
  <c r="V197" i="21"/>
  <c r="V198" i="21"/>
  <c r="V199" i="21"/>
  <c r="V200" i="21"/>
  <c r="V201" i="21"/>
  <c r="V202" i="21"/>
  <c r="V203" i="21"/>
  <c r="V204" i="21"/>
  <c r="V205" i="21"/>
  <c r="V206" i="21"/>
  <c r="V207" i="21"/>
  <c r="V208" i="21"/>
  <c r="V209" i="21"/>
  <c r="V210" i="21"/>
  <c r="V211" i="21"/>
  <c r="V212" i="21"/>
  <c r="V213" i="21"/>
  <c r="V214" i="21"/>
  <c r="V215" i="21"/>
  <c r="V216" i="21"/>
  <c r="V217" i="21"/>
  <c r="V218" i="21"/>
  <c r="V219" i="21"/>
  <c r="V220" i="21"/>
  <c r="V221" i="21"/>
  <c r="V222" i="21"/>
  <c r="V223" i="21"/>
  <c r="V224" i="21"/>
  <c r="V225" i="21"/>
  <c r="V13" i="21"/>
  <c r="V14" i="21"/>
  <c r="V15" i="21"/>
  <c r="V16" i="21"/>
  <c r="V17" i="21"/>
  <c r="V18" i="21"/>
  <c r="V19" i="21"/>
  <c r="V12" i="21"/>
  <c r="T13" i="21"/>
  <c r="T14" i="21"/>
  <c r="T15" i="21"/>
  <c r="T16" i="21"/>
  <c r="T17" i="21"/>
  <c r="T18" i="21"/>
  <c r="T19" i="21"/>
  <c r="T20" i="21"/>
  <c r="T21" i="21"/>
  <c r="T22" i="21"/>
  <c r="T23" i="21"/>
  <c r="T24" i="21"/>
  <c r="T25" i="21"/>
  <c r="T26" i="21"/>
  <c r="T27" i="21"/>
  <c r="T28" i="21"/>
  <c r="T29" i="21"/>
  <c r="T30" i="21"/>
  <c r="T31" i="21"/>
  <c r="T32" i="21"/>
  <c r="T33" i="21"/>
  <c r="T34" i="21"/>
  <c r="T35" i="21"/>
  <c r="T36" i="21"/>
  <c r="T37" i="21"/>
  <c r="T38" i="21"/>
  <c r="T39" i="21"/>
  <c r="T40" i="21"/>
  <c r="T41" i="21"/>
  <c r="T42" i="21"/>
  <c r="T43" i="21"/>
  <c r="T44" i="21"/>
  <c r="T45" i="21"/>
  <c r="T46" i="21"/>
  <c r="T47" i="21"/>
  <c r="T48" i="21"/>
  <c r="T49" i="21"/>
  <c r="T50" i="21"/>
  <c r="T51" i="21"/>
  <c r="T52" i="21"/>
  <c r="T53" i="21"/>
  <c r="T54" i="21"/>
  <c r="T55" i="21"/>
  <c r="T56" i="21"/>
  <c r="T57" i="21"/>
  <c r="T58" i="21"/>
  <c r="T59" i="21"/>
  <c r="T60" i="21"/>
  <c r="T61" i="21"/>
  <c r="T62" i="21"/>
  <c r="T63" i="21"/>
  <c r="T64" i="21"/>
  <c r="T65" i="21"/>
  <c r="T66" i="21"/>
  <c r="T67" i="21"/>
  <c r="T68" i="21"/>
  <c r="T69" i="21"/>
  <c r="T70" i="21"/>
  <c r="T71" i="21"/>
  <c r="T72" i="21"/>
  <c r="T73" i="21"/>
  <c r="T74" i="21"/>
  <c r="T75" i="21"/>
  <c r="T76" i="21"/>
  <c r="T77" i="21"/>
  <c r="T78" i="21"/>
  <c r="T79" i="21"/>
  <c r="T80" i="21"/>
  <c r="T81" i="21"/>
  <c r="T82" i="21"/>
  <c r="T83" i="21"/>
  <c r="T84" i="21"/>
  <c r="T85" i="21"/>
  <c r="T86" i="21"/>
  <c r="T87" i="21"/>
  <c r="T88" i="21"/>
  <c r="T89" i="21"/>
  <c r="T90" i="21"/>
  <c r="T91" i="21"/>
  <c r="T92" i="21"/>
  <c r="T93" i="21"/>
  <c r="T94" i="21"/>
  <c r="T95" i="21"/>
  <c r="T96" i="21"/>
  <c r="T97" i="21"/>
  <c r="T98" i="21"/>
  <c r="T99" i="21"/>
  <c r="T100" i="21"/>
  <c r="T101" i="21"/>
  <c r="T102" i="21"/>
  <c r="T104" i="21"/>
  <c r="T105" i="21"/>
  <c r="T106" i="21"/>
  <c r="T107" i="21"/>
  <c r="T108" i="21"/>
  <c r="T109" i="21"/>
  <c r="T110" i="21"/>
  <c r="T111" i="21"/>
  <c r="T112" i="21"/>
  <c r="T113" i="21"/>
  <c r="T114" i="21"/>
  <c r="T115" i="21"/>
  <c r="T116" i="21"/>
  <c r="T117" i="21"/>
  <c r="T118" i="21"/>
  <c r="T119" i="21"/>
  <c r="T120" i="21"/>
  <c r="T121" i="21"/>
  <c r="T122" i="21"/>
  <c r="T123" i="21"/>
  <c r="T124" i="21"/>
  <c r="T125" i="21"/>
  <c r="T126" i="21"/>
  <c r="T127" i="21"/>
  <c r="T128" i="21"/>
  <c r="T129" i="21"/>
  <c r="T130" i="21"/>
  <c r="T131" i="21"/>
  <c r="T132" i="21"/>
  <c r="T133" i="21"/>
  <c r="T134" i="21"/>
  <c r="T135" i="21"/>
  <c r="T136" i="21"/>
  <c r="T137" i="21"/>
  <c r="T138" i="21"/>
  <c r="T139" i="21"/>
  <c r="T140" i="21"/>
  <c r="T141" i="21"/>
  <c r="T142" i="21"/>
  <c r="T143" i="21"/>
  <c r="T144" i="21"/>
  <c r="T145" i="21"/>
  <c r="T146" i="21"/>
  <c r="T147" i="21"/>
  <c r="T148" i="21"/>
  <c r="T149" i="21"/>
  <c r="T150" i="21"/>
  <c r="T151" i="21"/>
  <c r="T152" i="21"/>
  <c r="T153" i="21"/>
  <c r="T154" i="21"/>
  <c r="T155" i="21"/>
  <c r="T156" i="21"/>
  <c r="T157" i="21"/>
  <c r="T158" i="21"/>
  <c r="T159" i="21"/>
  <c r="T160" i="21"/>
  <c r="T161" i="21"/>
  <c r="T162" i="21"/>
  <c r="T163" i="21"/>
  <c r="T164" i="21"/>
  <c r="T165" i="21"/>
  <c r="T166" i="21"/>
  <c r="T167" i="2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T191" i="21"/>
  <c r="T192" i="21"/>
  <c r="T193" i="21"/>
  <c r="T194" i="21"/>
  <c r="T195" i="21"/>
  <c r="T196" i="21"/>
  <c r="T197" i="21"/>
  <c r="T198" i="21"/>
  <c r="T199" i="21"/>
  <c r="T200" i="21"/>
  <c r="T201" i="21"/>
  <c r="T202" i="21"/>
  <c r="T203" i="21"/>
  <c r="T204" i="21"/>
  <c r="T205" i="21"/>
  <c r="T206" i="21"/>
  <c r="T207" i="21"/>
  <c r="T208" i="21"/>
  <c r="T209" i="21"/>
  <c r="T210" i="21"/>
  <c r="T211" i="21"/>
  <c r="T212" i="21"/>
  <c r="T213" i="21"/>
  <c r="T214" i="21"/>
  <c r="T215" i="21"/>
  <c r="T216" i="21"/>
  <c r="T217" i="21"/>
  <c r="T218" i="21"/>
  <c r="T219" i="21"/>
  <c r="T220" i="21"/>
  <c r="T221" i="21"/>
  <c r="T222" i="21"/>
  <c r="T223" i="21"/>
  <c r="T224" i="21"/>
  <c r="T225" i="21"/>
  <c r="T11" i="21"/>
  <c r="T12" i="21"/>
  <c r="T10" i="21"/>
  <c r="N16" i="21"/>
  <c r="N22" i="21"/>
  <c r="N28" i="21"/>
  <c r="N34" i="21"/>
  <c r="N40" i="21"/>
  <c r="N46" i="21"/>
  <c r="N52" i="21"/>
  <c r="N58" i="21"/>
  <c r="N64" i="21"/>
  <c r="N70" i="21"/>
  <c r="N76" i="21"/>
  <c r="N82" i="21"/>
  <c r="N88" i="21"/>
  <c r="N94" i="21"/>
  <c r="N100" i="21"/>
  <c r="N106" i="21"/>
  <c r="N112" i="21"/>
  <c r="N118" i="21"/>
  <c r="N124" i="21"/>
  <c r="N130" i="21"/>
  <c r="N136" i="21"/>
  <c r="N142" i="21"/>
  <c r="N148" i="21"/>
  <c r="N154" i="21"/>
  <c r="N160" i="21"/>
  <c r="N166" i="21"/>
  <c r="N172" i="21"/>
  <c r="N178" i="21"/>
  <c r="N184" i="21"/>
  <c r="N190" i="21"/>
  <c r="N196" i="21"/>
  <c r="N202" i="21"/>
  <c r="N208" i="21"/>
  <c r="N214" i="21"/>
  <c r="N220" i="21"/>
  <c r="N10" i="21"/>
  <c r="O10" i="21" s="1"/>
  <c r="L16" i="21"/>
  <c r="K16" i="21" s="1"/>
  <c r="L22" i="21"/>
  <c r="K22" i="21" s="1"/>
  <c r="L28" i="21"/>
  <c r="K28" i="21" s="1"/>
  <c r="L34" i="21"/>
  <c r="K34" i="21" s="1"/>
  <c r="L40" i="21"/>
  <c r="K40" i="21" s="1"/>
  <c r="L46" i="21"/>
  <c r="K46" i="21" s="1"/>
  <c r="L52" i="21"/>
  <c r="K52" i="21" s="1"/>
  <c r="L58" i="21"/>
  <c r="K58" i="21" s="1"/>
  <c r="L64" i="21"/>
  <c r="K64" i="21" s="1"/>
  <c r="L70" i="21"/>
  <c r="K70" i="21" s="1"/>
  <c r="L76" i="21"/>
  <c r="K76" i="21" s="1"/>
  <c r="L82" i="21"/>
  <c r="K82" i="21" s="1"/>
  <c r="L88" i="21"/>
  <c r="K88" i="21" s="1"/>
  <c r="L94" i="21"/>
  <c r="K94" i="21" s="1"/>
  <c r="L100" i="21"/>
  <c r="K100" i="21" s="1"/>
  <c r="L106" i="21"/>
  <c r="K106" i="21" s="1"/>
  <c r="L112" i="21"/>
  <c r="K112" i="21" s="1"/>
  <c r="L118" i="21"/>
  <c r="K118" i="21" s="1"/>
  <c r="L124" i="21"/>
  <c r="K124" i="21" s="1"/>
  <c r="L130" i="21"/>
  <c r="K130" i="21" s="1"/>
  <c r="L136" i="21"/>
  <c r="K136" i="21" s="1"/>
  <c r="L142" i="21"/>
  <c r="K142" i="21" s="1"/>
  <c r="L148" i="21"/>
  <c r="K148" i="21" s="1"/>
  <c r="L154" i="21"/>
  <c r="K154" i="21" s="1"/>
  <c r="L160" i="21"/>
  <c r="K160" i="21" s="1"/>
  <c r="L166" i="21"/>
  <c r="K166" i="21" s="1"/>
  <c r="L172" i="21"/>
  <c r="K172" i="21" s="1"/>
  <c r="L178" i="21"/>
  <c r="K178" i="21" s="1"/>
  <c r="L184" i="21"/>
  <c r="K184" i="21" s="1"/>
  <c r="L190" i="21"/>
  <c r="K190" i="21" s="1"/>
  <c r="L196" i="21"/>
  <c r="K196" i="21" s="1"/>
  <c r="L202" i="21"/>
  <c r="K202" i="21" s="1"/>
  <c r="L208" i="21"/>
  <c r="K208" i="21" s="1"/>
  <c r="L214" i="21"/>
  <c r="K214" i="21" s="1"/>
  <c r="L220" i="21"/>
  <c r="K220" i="21" s="1"/>
  <c r="L10" i="21"/>
  <c r="K10" i="21" s="1"/>
  <c r="AJ178" i="21" l="1"/>
  <c r="AJ82" i="21"/>
  <c r="AJ58" i="21"/>
  <c r="AE16" i="21"/>
  <c r="AJ154" i="21"/>
  <c r="AJ208" i="21"/>
  <c r="AJ184" i="21"/>
  <c r="AJ172" i="21"/>
  <c r="AJ160" i="21"/>
  <c r="AJ148" i="21"/>
  <c r="AJ136" i="21"/>
  <c r="AJ124" i="21"/>
  <c r="AJ112" i="21"/>
  <c r="AJ100" i="21"/>
  <c r="AJ88" i="21"/>
  <c r="AJ76" i="21"/>
  <c r="AJ64" i="21"/>
  <c r="AJ52" i="21"/>
  <c r="AJ40" i="21"/>
  <c r="AJ28" i="21"/>
  <c r="AJ16" i="21"/>
  <c r="AE225" i="21"/>
  <c r="AE221" i="21"/>
  <c r="AE217" i="21"/>
  <c r="AE213" i="21"/>
  <c r="AE209" i="21"/>
  <c r="AE205" i="21"/>
  <c r="AE201" i="21"/>
  <c r="AE197" i="21"/>
  <c r="AE193" i="21"/>
  <c r="AE189" i="21"/>
  <c r="AE185" i="21"/>
  <c r="AE173" i="21"/>
  <c r="AE169" i="21"/>
  <c r="AE165" i="21"/>
  <c r="AE161" i="21"/>
  <c r="AE157" i="21"/>
  <c r="AE153" i="21"/>
  <c r="AE149" i="21"/>
  <c r="AE145" i="21"/>
  <c r="AE137" i="21"/>
  <c r="AE133" i="21"/>
  <c r="AE129" i="21"/>
  <c r="AE125" i="21"/>
  <c r="AE121" i="21"/>
  <c r="AE117" i="21"/>
  <c r="AE113" i="21"/>
  <c r="AE109" i="21"/>
  <c r="AE105" i="21"/>
  <c r="AE85" i="21"/>
  <c r="AE81" i="21"/>
  <c r="AE77" i="21"/>
  <c r="AE73" i="21"/>
  <c r="AE69" i="21"/>
  <c r="AE65" i="21"/>
  <c r="AE61" i="21"/>
  <c r="AE57" i="21"/>
  <c r="AE53" i="21"/>
  <c r="AE49" i="21"/>
  <c r="AE37" i="21"/>
  <c r="AE33" i="21"/>
  <c r="AE29" i="21"/>
  <c r="AE25" i="21"/>
  <c r="AE21" i="21"/>
  <c r="AJ130" i="21"/>
  <c r="AJ34" i="21"/>
  <c r="AE19" i="21"/>
  <c r="AE15" i="21"/>
  <c r="AJ202" i="21"/>
  <c r="AJ106" i="21"/>
  <c r="AJ214" i="21"/>
  <c r="AJ190" i="21"/>
  <c r="AJ166" i="21"/>
  <c r="AJ142" i="21"/>
  <c r="AJ118" i="21"/>
  <c r="AJ94" i="21"/>
  <c r="AJ70" i="21"/>
  <c r="AJ46" i="21"/>
  <c r="AJ22" i="21"/>
  <c r="AE174" i="21"/>
  <c r="AE86" i="21"/>
  <c r="AE34" i="21"/>
  <c r="AJ10" i="21"/>
  <c r="AJ220" i="21"/>
  <c r="AJ196" i="21"/>
  <c r="AE219" i="21"/>
  <c r="AE215" i="21"/>
  <c r="AE211" i="21"/>
  <c r="AE207" i="21"/>
  <c r="AE203" i="21"/>
  <c r="AE199" i="21"/>
  <c r="AE195" i="21"/>
  <c r="AE191" i="21"/>
  <c r="AE187" i="21"/>
  <c r="AE183" i="21"/>
  <c r="AE179" i="21"/>
  <c r="AE175" i="21"/>
  <c r="AE171" i="21"/>
  <c r="AE167" i="21"/>
  <c r="AE163" i="21"/>
  <c r="AE139" i="21"/>
  <c r="AE111" i="21"/>
  <c r="AE107" i="21"/>
  <c r="AE103" i="21"/>
  <c r="AE99" i="21"/>
  <c r="AE95" i="21"/>
  <c r="AE91" i="21"/>
  <c r="AE87" i="21"/>
  <c r="AE83" i="21"/>
  <c r="AE79" i="21"/>
  <c r="AE75" i="21"/>
  <c r="AE71" i="21"/>
  <c r="AE67" i="21"/>
  <c r="AE63" i="21"/>
  <c r="AE59" i="21"/>
  <c r="AE55" i="21"/>
  <c r="AE51" i="21"/>
  <c r="AE47" i="21"/>
  <c r="AE43" i="21"/>
  <c r="AE39" i="21"/>
  <c r="AE35" i="21"/>
  <c r="AE31" i="21"/>
  <c r="AE27" i="21"/>
  <c r="AE23" i="21"/>
  <c r="AE17" i="21"/>
  <c r="AE214" i="21"/>
  <c r="AE210" i="21"/>
  <c r="AE170" i="21"/>
  <c r="AE166" i="21"/>
  <c r="AE162" i="21"/>
  <c r="AE82" i="21"/>
  <c r="AE78" i="21"/>
  <c r="AE74" i="21"/>
  <c r="AE30" i="21"/>
  <c r="AE26" i="21"/>
  <c r="AE224" i="21"/>
  <c r="AE220" i="21"/>
  <c r="AE216" i="21"/>
  <c r="AE212" i="21"/>
  <c r="AE208" i="21"/>
  <c r="AE204" i="21"/>
  <c r="AE200" i="21"/>
  <c r="AE196" i="21"/>
  <c r="AE192" i="21"/>
  <c r="AE188" i="21"/>
  <c r="AE184" i="21"/>
  <c r="AE180" i="21"/>
  <c r="AE176" i="21"/>
  <c r="AE172" i="21"/>
  <c r="AE168" i="21"/>
  <c r="AE164" i="21"/>
  <c r="AE160" i="21"/>
  <c r="AE156" i="21"/>
  <c r="AE152" i="21"/>
  <c r="AE148" i="21"/>
  <c r="AE144" i="21"/>
  <c r="AE140" i="21"/>
  <c r="AE136" i="21"/>
  <c r="AE132" i="21"/>
  <c r="AE128" i="21"/>
  <c r="AE124" i="21"/>
  <c r="AE120" i="21"/>
  <c r="AE116" i="21"/>
  <c r="AE112" i="21"/>
  <c r="AE108" i="21"/>
  <c r="AE104" i="21"/>
  <c r="AE100" i="21"/>
  <c r="AE96" i="21"/>
  <c r="AE92" i="21"/>
  <c r="AE88" i="21"/>
  <c r="AE84" i="21"/>
  <c r="AE80" i="21"/>
  <c r="AE76" i="21"/>
  <c r="AE72" i="21"/>
  <c r="AE68" i="21"/>
  <c r="AE64" i="21"/>
  <c r="AE60" i="21"/>
  <c r="AE56" i="21"/>
  <c r="AE52" i="21"/>
  <c r="AE48" i="21"/>
  <c r="AE44" i="21"/>
  <c r="AE40" i="21"/>
  <c r="AE36" i="21"/>
  <c r="AE32" i="21"/>
  <c r="AE28" i="21"/>
  <c r="AE24" i="21"/>
  <c r="AE20" i="21"/>
  <c r="AE223" i="21"/>
  <c r="AE159" i="21"/>
  <c r="AE155" i="21"/>
  <c r="AE151" i="21"/>
  <c r="AE147" i="21"/>
  <c r="AE143" i="21"/>
  <c r="AE135" i="21"/>
  <c r="AE131" i="21"/>
  <c r="AE127" i="21"/>
  <c r="AE123" i="21"/>
  <c r="AE119" i="21"/>
  <c r="AE115" i="21"/>
  <c r="AE181" i="21"/>
  <c r="AE177" i="21"/>
  <c r="AE141" i="21"/>
  <c r="AE101" i="21"/>
  <c r="AE97" i="21"/>
  <c r="AE93" i="21"/>
  <c r="AE89" i="21"/>
  <c r="AE45" i="21"/>
  <c r="AE41" i="21"/>
  <c r="AE13" i="21"/>
  <c r="AE18" i="21"/>
  <c r="AE14" i="21"/>
  <c r="AE222" i="21"/>
  <c r="AE218" i="21"/>
  <c r="AE206" i="21"/>
  <c r="AE202" i="21"/>
  <c r="AE198" i="21"/>
  <c r="AE194" i="21"/>
  <c r="AE190" i="21"/>
  <c r="AE186" i="21"/>
  <c r="AE182" i="21"/>
  <c r="AE178" i="21"/>
  <c r="AE158" i="21"/>
  <c r="AE154" i="21"/>
  <c r="AE150" i="21"/>
  <c r="AE146" i="21"/>
  <c r="AE142" i="21"/>
  <c r="AE138" i="21"/>
  <c r="AE134" i="21"/>
  <c r="AE130" i="21"/>
  <c r="AE126" i="21"/>
  <c r="AE122" i="21"/>
  <c r="AE118" i="21"/>
  <c r="AE114" i="21"/>
  <c r="AE110" i="21"/>
  <c r="AE106" i="21"/>
  <c r="AE102" i="21"/>
  <c r="AE98" i="21"/>
  <c r="AE94" i="21"/>
  <c r="AE90" i="21"/>
  <c r="AE70" i="21"/>
  <c r="AE66" i="21"/>
  <c r="AE62" i="21"/>
  <c r="AE58" i="21"/>
  <c r="AE54" i="21"/>
  <c r="AE50" i="21"/>
  <c r="AE46" i="21"/>
  <c r="AE42" i="21"/>
  <c r="AE38" i="21"/>
  <c r="AE22" i="21"/>
  <c r="AE12" i="21"/>
  <c r="O214" i="21"/>
  <c r="P214" i="21"/>
  <c r="O202" i="21"/>
  <c r="P202" i="21"/>
  <c r="O190" i="21"/>
  <c r="P190" i="21"/>
  <c r="O178" i="21"/>
  <c r="P178" i="21"/>
  <c r="O166" i="21"/>
  <c r="P166" i="21"/>
  <c r="O154" i="21"/>
  <c r="P154" i="21"/>
  <c r="O142" i="21"/>
  <c r="P142" i="21"/>
  <c r="O130" i="21"/>
  <c r="P130" i="21"/>
  <c r="O118" i="21"/>
  <c r="P118" i="21"/>
  <c r="O106" i="21"/>
  <c r="P106" i="21"/>
  <c r="O94" i="21"/>
  <c r="P94" i="21"/>
  <c r="O82" i="21"/>
  <c r="P82" i="21"/>
  <c r="O70" i="21"/>
  <c r="P70" i="21"/>
  <c r="O58" i="21"/>
  <c r="P58" i="21"/>
  <c r="O46" i="21"/>
  <c r="P46" i="21"/>
  <c r="Q46" i="21" s="1"/>
  <c r="O34" i="21"/>
  <c r="P34" i="21"/>
  <c r="O22" i="21"/>
  <c r="P22" i="21"/>
  <c r="AD11" i="21"/>
  <c r="AD10" i="21"/>
  <c r="AB10" i="21"/>
  <c r="Z11" i="21"/>
  <c r="Z10" i="21"/>
  <c r="AE10" i="21" s="1"/>
  <c r="K19" i="22"/>
  <c r="K20" i="22"/>
  <c r="K21" i="22"/>
  <c r="K22" i="22"/>
  <c r="K23" i="22"/>
  <c r="K24" i="22"/>
  <c r="K25" i="22"/>
  <c r="K26" i="22"/>
  <c r="K27" i="22"/>
  <c r="K28" i="22"/>
  <c r="K29" i="22"/>
  <c r="K30" i="22"/>
  <c r="K31" i="22"/>
  <c r="K32" i="22"/>
  <c r="K33" i="22"/>
  <c r="K34" i="22"/>
  <c r="K35" i="22"/>
  <c r="K36" i="22"/>
  <c r="K37" i="22"/>
  <c r="K38" i="22"/>
  <c r="K39" i="22"/>
  <c r="K40" i="22"/>
  <c r="K41" i="22"/>
  <c r="K42" i="22"/>
  <c r="K18" i="22"/>
  <c r="AF130" i="21" l="1"/>
  <c r="AG130" i="21" s="1"/>
  <c r="AF131" i="21" s="1"/>
  <c r="AF178" i="21"/>
  <c r="AG178" i="21" s="1"/>
  <c r="AF179" i="21" s="1"/>
  <c r="Q22" i="21"/>
  <c r="Q118" i="21"/>
  <c r="Q166" i="21"/>
  <c r="Q190" i="21"/>
  <c r="Q94" i="21"/>
  <c r="Q142" i="21"/>
  <c r="Q214" i="21"/>
  <c r="Q238" i="21"/>
  <c r="Q232" i="21"/>
  <c r="Q250" i="21"/>
  <c r="AM244" i="21"/>
  <c r="Q226" i="21"/>
  <c r="AM226" i="21"/>
  <c r="AM250" i="21"/>
  <c r="AM238" i="21"/>
  <c r="AM232" i="21"/>
  <c r="Q244" i="21"/>
  <c r="Q34" i="21"/>
  <c r="Q58" i="21"/>
  <c r="Q82" i="21"/>
  <c r="Q106" i="21"/>
  <c r="Q130" i="21"/>
  <c r="Q154" i="21"/>
  <c r="Q178" i="21"/>
  <c r="Q202" i="21"/>
  <c r="Q70" i="21"/>
  <c r="AF70" i="21"/>
  <c r="AF118" i="21"/>
  <c r="AG118" i="21" s="1"/>
  <c r="AF119" i="21" s="1"/>
  <c r="AF34" i="21"/>
  <c r="AG34" i="21" s="1"/>
  <c r="AF35" i="21" s="1"/>
  <c r="AF46" i="21"/>
  <c r="AF94" i="21"/>
  <c r="AF142" i="21"/>
  <c r="AG142" i="21" s="1"/>
  <c r="AF143" i="21" s="1"/>
  <c r="AF190" i="21"/>
  <c r="AF214" i="21"/>
  <c r="AG214" i="21" s="1"/>
  <c r="AF215" i="21" s="1"/>
  <c r="AF82" i="21"/>
  <c r="AG82" i="21" s="1"/>
  <c r="AF83" i="21" s="1"/>
  <c r="AF106" i="21"/>
  <c r="AF58" i="21"/>
  <c r="AF154" i="21"/>
  <c r="AG154" i="21" s="1"/>
  <c r="AF155" i="21" s="1"/>
  <c r="AF202" i="21"/>
  <c r="AF22" i="21"/>
  <c r="AF166" i="21"/>
  <c r="AE11" i="21"/>
  <c r="AF10" i="21"/>
  <c r="AG10" i="21" s="1"/>
  <c r="P28" i="21"/>
  <c r="Q28" i="21" s="1"/>
  <c r="P40" i="21"/>
  <c r="Q40" i="21" s="1"/>
  <c r="P52" i="21"/>
  <c r="Q52" i="21" s="1"/>
  <c r="P64" i="21"/>
  <c r="Q64" i="21" s="1"/>
  <c r="P76" i="21"/>
  <c r="Q76" i="21" s="1"/>
  <c r="P88" i="21"/>
  <c r="Q88" i="21" s="1"/>
  <c r="P100" i="21"/>
  <c r="Q100" i="21" s="1"/>
  <c r="P112" i="21"/>
  <c r="Q112" i="21" s="1"/>
  <c r="P124" i="21"/>
  <c r="Q124" i="21" s="1"/>
  <c r="P136" i="21"/>
  <c r="Q136" i="21" s="1"/>
  <c r="P148" i="21"/>
  <c r="Q148" i="21" s="1"/>
  <c r="P160" i="21"/>
  <c r="Q160" i="21" s="1"/>
  <c r="P172" i="21"/>
  <c r="Q172" i="21" s="1"/>
  <c r="P184" i="21"/>
  <c r="Q184" i="21" s="1"/>
  <c r="P196" i="21"/>
  <c r="Q196" i="21" s="1"/>
  <c r="P208" i="21"/>
  <c r="Q208" i="21" s="1"/>
  <c r="P16" i="21"/>
  <c r="Q16" i="21" s="1"/>
  <c r="P220" i="21"/>
  <c r="Q220" i="21" s="1"/>
  <c r="O16" i="21"/>
  <c r="AF16" i="21" s="1"/>
  <c r="AG16" i="21" s="1"/>
  <c r="O28" i="21"/>
  <c r="AF28" i="21" s="1"/>
  <c r="O40" i="21"/>
  <c r="AF40" i="21" s="1"/>
  <c r="AG40" i="21" s="1"/>
  <c r="O52" i="21"/>
  <c r="AF52" i="21" s="1"/>
  <c r="O64" i="21"/>
  <c r="AF64" i="21" s="1"/>
  <c r="O76" i="21"/>
  <c r="AF76" i="21" s="1"/>
  <c r="AG76" i="21" s="1"/>
  <c r="O88" i="21"/>
  <c r="AF88" i="21" s="1"/>
  <c r="O100" i="21"/>
  <c r="AF100" i="21" s="1"/>
  <c r="AG100" i="21" s="1"/>
  <c r="O112" i="21"/>
  <c r="AF112" i="21" s="1"/>
  <c r="O124" i="21"/>
  <c r="AF124" i="21" s="1"/>
  <c r="O136" i="21"/>
  <c r="AF136" i="21" s="1"/>
  <c r="AG136" i="21" s="1"/>
  <c r="O148" i="21"/>
  <c r="AF148" i="21" s="1"/>
  <c r="AG148" i="21" s="1"/>
  <c r="O160" i="21"/>
  <c r="AF160" i="21" s="1"/>
  <c r="AG160" i="21" s="1"/>
  <c r="O172" i="21"/>
  <c r="AF172" i="21" s="1"/>
  <c r="AG172" i="21" s="1"/>
  <c r="O184" i="21"/>
  <c r="AF184" i="21" s="1"/>
  <c r="O196" i="21"/>
  <c r="AF196" i="21" s="1"/>
  <c r="O208" i="21"/>
  <c r="AF208" i="21" s="1"/>
  <c r="AG208" i="21" s="1"/>
  <c r="O220" i="21"/>
  <c r="AF220" i="21" s="1"/>
  <c r="AG220" i="21" s="1"/>
  <c r="AG196" i="21" l="1"/>
  <c r="AF197" i="21" s="1"/>
  <c r="AG52" i="21"/>
  <c r="AG22" i="21"/>
  <c r="AF23" i="21" s="1"/>
  <c r="AG58" i="21"/>
  <c r="AG190" i="21"/>
  <c r="AF191" i="21" s="1"/>
  <c r="AF192" i="21" s="1"/>
  <c r="AF193" i="21" s="1"/>
  <c r="AF194" i="21" s="1"/>
  <c r="AF195" i="21" s="1"/>
  <c r="AG46" i="21"/>
  <c r="AG184" i="21"/>
  <c r="AF185" i="21" s="1"/>
  <c r="AF186" i="21" s="1"/>
  <c r="AF187" i="21" s="1"/>
  <c r="AF188" i="21" s="1"/>
  <c r="AF189" i="21" s="1"/>
  <c r="AG88" i="21"/>
  <c r="AF89" i="21" s="1"/>
  <c r="AF90" i="21" s="1"/>
  <c r="AF91" i="21" s="1"/>
  <c r="AF92" i="21" s="1"/>
  <c r="AF93" i="21" s="1"/>
  <c r="AG202" i="21"/>
  <c r="AF203" i="21" s="1"/>
  <c r="AF204" i="21" s="1"/>
  <c r="AF205" i="21" s="1"/>
  <c r="AF206" i="21" s="1"/>
  <c r="AF207" i="21" s="1"/>
  <c r="AG106" i="21"/>
  <c r="AG28" i="21"/>
  <c r="AF29" i="21" s="1"/>
  <c r="AF30" i="21" s="1"/>
  <c r="AF31" i="21" s="1"/>
  <c r="AF32" i="21" s="1"/>
  <c r="AF33" i="21" s="1"/>
  <c r="AG94" i="21"/>
  <c r="AF95" i="21" s="1"/>
  <c r="AG124" i="21"/>
  <c r="AF125" i="21" s="1"/>
  <c r="AF126" i="21" s="1"/>
  <c r="AF127" i="21" s="1"/>
  <c r="AF128" i="21" s="1"/>
  <c r="AF129" i="21" s="1"/>
  <c r="AG112" i="21"/>
  <c r="AF113" i="21" s="1"/>
  <c r="AF114" i="21" s="1"/>
  <c r="AF115" i="21" s="1"/>
  <c r="AF116" i="21" s="1"/>
  <c r="AF117" i="21" s="1"/>
  <c r="AG64" i="21"/>
  <c r="AF65" i="21" s="1"/>
  <c r="AF66" i="21" s="1"/>
  <c r="AF67" i="21" s="1"/>
  <c r="AF68" i="21" s="1"/>
  <c r="AF69" i="21" s="1"/>
  <c r="AG166" i="21"/>
  <c r="AG70" i="21"/>
  <c r="AF71" i="21" s="1"/>
  <c r="AF216" i="21"/>
  <c r="AF217" i="21" s="1"/>
  <c r="AF218" i="21" s="1"/>
  <c r="AF219" i="21" s="1"/>
  <c r="AG215" i="21"/>
  <c r="AF132" i="21"/>
  <c r="AF133" i="21" s="1"/>
  <c r="AF134" i="21" s="1"/>
  <c r="AF135" i="21" s="1"/>
  <c r="AG131" i="21"/>
  <c r="AF144" i="21"/>
  <c r="AF145" i="21" s="1"/>
  <c r="AF146" i="21" s="1"/>
  <c r="AF147" i="21" s="1"/>
  <c r="AG143" i="21"/>
  <c r="AF84" i="21"/>
  <c r="AF85" i="21" s="1"/>
  <c r="AF86" i="21" s="1"/>
  <c r="AF87" i="21" s="1"/>
  <c r="AG83" i="21"/>
  <c r="AF156" i="21"/>
  <c r="AF157" i="21" s="1"/>
  <c r="AF158" i="21" s="1"/>
  <c r="AF159" i="21" s="1"/>
  <c r="AG155" i="21"/>
  <c r="AF120" i="21"/>
  <c r="AF121" i="21" s="1"/>
  <c r="AF122" i="21" s="1"/>
  <c r="AF123" i="21" s="1"/>
  <c r="AG119" i="21"/>
  <c r="AF36" i="21"/>
  <c r="AF37" i="21" s="1"/>
  <c r="AF38" i="21" s="1"/>
  <c r="AF39" i="21" s="1"/>
  <c r="AG35" i="21"/>
  <c r="AF180" i="21"/>
  <c r="AF181" i="21" s="1"/>
  <c r="AF182" i="21" s="1"/>
  <c r="AF183" i="21" s="1"/>
  <c r="AG179" i="21"/>
  <c r="AF17" i="21"/>
  <c r="AF18" i="21" s="1"/>
  <c r="AF19" i="21" s="1"/>
  <c r="AF20" i="21" s="1"/>
  <c r="AF21" i="21" s="1"/>
  <c r="AK22" i="21"/>
  <c r="AF209" i="21"/>
  <c r="AF161" i="21"/>
  <c r="AF149" i="21"/>
  <c r="AF101" i="21"/>
  <c r="AF137" i="21"/>
  <c r="AF41" i="21"/>
  <c r="AF221" i="21"/>
  <c r="AF173" i="21"/>
  <c r="AF77" i="21"/>
  <c r="P10" i="21"/>
  <c r="Q10" i="21" s="1"/>
  <c r="AG95" i="21" l="1"/>
  <c r="AF96" i="21"/>
  <c r="AF97" i="21" s="1"/>
  <c r="AF98" i="21" s="1"/>
  <c r="AF99" i="21" s="1"/>
  <c r="AF24" i="21"/>
  <c r="AF25" i="21" s="1"/>
  <c r="AF26" i="21" s="1"/>
  <c r="AF27" i="21" s="1"/>
  <c r="AG23" i="21"/>
  <c r="AG71" i="21"/>
  <c r="AF72" i="21"/>
  <c r="AF73" i="21" s="1"/>
  <c r="AF74" i="21" s="1"/>
  <c r="AF75" i="21" s="1"/>
  <c r="AF198" i="21"/>
  <c r="AF199" i="21" s="1"/>
  <c r="AF200" i="21" s="1"/>
  <c r="AF201" i="21" s="1"/>
  <c r="AG197" i="21"/>
  <c r="AG113" i="21"/>
  <c r="AG114" i="21" s="1"/>
  <c r="AG115" i="21" s="1"/>
  <c r="AG116" i="21" s="1"/>
  <c r="AG117" i="21" s="1"/>
  <c r="AH112" i="21" s="1"/>
  <c r="AI112" i="21" s="1"/>
  <c r="AL112" i="21" s="1"/>
  <c r="AM112" i="21" s="1"/>
  <c r="AG203" i="21"/>
  <c r="AG204" i="21" s="1"/>
  <c r="AG205" i="21" s="1"/>
  <c r="AG206" i="21" s="1"/>
  <c r="AG207" i="21" s="1"/>
  <c r="AK202" i="21" s="1"/>
  <c r="AG29" i="21"/>
  <c r="AG89" i="21"/>
  <c r="AG90" i="21" s="1"/>
  <c r="AG91" i="21" s="1"/>
  <c r="AG92" i="21" s="1"/>
  <c r="AG93" i="21" s="1"/>
  <c r="AK88" i="21" s="1"/>
  <c r="AG191" i="21"/>
  <c r="AG192" i="21" s="1"/>
  <c r="AG193" i="21" s="1"/>
  <c r="AG194" i="21" s="1"/>
  <c r="AG195" i="21" s="1"/>
  <c r="AH190" i="21" s="1"/>
  <c r="AI190" i="21" s="1"/>
  <c r="AL190" i="21" s="1"/>
  <c r="AM190" i="21" s="1"/>
  <c r="AF167" i="21"/>
  <c r="AF168" i="21" s="1"/>
  <c r="AF169" i="21" s="1"/>
  <c r="AF170" i="21" s="1"/>
  <c r="AF171" i="21" s="1"/>
  <c r="AF107" i="21"/>
  <c r="AF108" i="21" s="1"/>
  <c r="AF109" i="21" s="1"/>
  <c r="AF110" i="21" s="1"/>
  <c r="AF111" i="21" s="1"/>
  <c r="AF47" i="21"/>
  <c r="AF48" i="21" s="1"/>
  <c r="AF49" i="21" s="1"/>
  <c r="AF50" i="21" s="1"/>
  <c r="AF51" i="21" s="1"/>
  <c r="AF59" i="21"/>
  <c r="AF60" i="21" s="1"/>
  <c r="AF61" i="21" s="1"/>
  <c r="AF62" i="21" s="1"/>
  <c r="AF63" i="21" s="1"/>
  <c r="AF53" i="21"/>
  <c r="AF54" i="21" s="1"/>
  <c r="AF55" i="21" s="1"/>
  <c r="AF56" i="21" s="1"/>
  <c r="AF57" i="21" s="1"/>
  <c r="AG65" i="21"/>
  <c r="AG66" i="21" s="1"/>
  <c r="AG67" i="21" s="1"/>
  <c r="AG68" i="21" s="1"/>
  <c r="AG69" i="21" s="1"/>
  <c r="AH64" i="21" s="1"/>
  <c r="AI64" i="21" s="1"/>
  <c r="AL64" i="21" s="1"/>
  <c r="AM64" i="21" s="1"/>
  <c r="AG125" i="21"/>
  <c r="AG126" i="21" s="1"/>
  <c r="AG127" i="21" s="1"/>
  <c r="AG128" i="21" s="1"/>
  <c r="AG129" i="21" s="1"/>
  <c r="AH124" i="21" s="1"/>
  <c r="AI124" i="21" s="1"/>
  <c r="AL124" i="21" s="1"/>
  <c r="AM124" i="21" s="1"/>
  <c r="AG185" i="21"/>
  <c r="AG186" i="21" s="1"/>
  <c r="AG187" i="21" s="1"/>
  <c r="AG188" i="21" s="1"/>
  <c r="AG189" i="21" s="1"/>
  <c r="AK184" i="21" s="1"/>
  <c r="AK190" i="21"/>
  <c r="AK46" i="21"/>
  <c r="AK94" i="21"/>
  <c r="AG180" i="21"/>
  <c r="AG181" i="21" s="1"/>
  <c r="AG182" i="21" s="1"/>
  <c r="AG183" i="21" s="1"/>
  <c r="AH178" i="21" s="1"/>
  <c r="AI178" i="21" s="1"/>
  <c r="AL178" i="21" s="1"/>
  <c r="AM178" i="21" s="1"/>
  <c r="AG144" i="21"/>
  <c r="AG145" i="21" s="1"/>
  <c r="AG146" i="21" s="1"/>
  <c r="AG147" i="21" s="1"/>
  <c r="AH142" i="21" s="1"/>
  <c r="AI142" i="21" s="1"/>
  <c r="AL142" i="21" s="1"/>
  <c r="AM142" i="21" s="1"/>
  <c r="AG216" i="21"/>
  <c r="AG217" i="21" s="1"/>
  <c r="AG218" i="21" s="1"/>
  <c r="AG219" i="21" s="1"/>
  <c r="AG84" i="21"/>
  <c r="AG85" i="21" s="1"/>
  <c r="AG86" i="21" s="1"/>
  <c r="AG87" i="21" s="1"/>
  <c r="AH82" i="21" s="1"/>
  <c r="AI82" i="21" s="1"/>
  <c r="AL82" i="21" s="1"/>
  <c r="AM82" i="21" s="1"/>
  <c r="AG132" i="21"/>
  <c r="AG133" i="21" s="1"/>
  <c r="AG134" i="21" s="1"/>
  <c r="AG135" i="21" s="1"/>
  <c r="AH130" i="21" s="1"/>
  <c r="AI130" i="21" s="1"/>
  <c r="AL130" i="21" s="1"/>
  <c r="AM130" i="21" s="1"/>
  <c r="AK70" i="21"/>
  <c r="AF138" i="21"/>
  <c r="AF139" i="21" s="1"/>
  <c r="AF140" i="21" s="1"/>
  <c r="AF141" i="21" s="1"/>
  <c r="AG137" i="21"/>
  <c r="AG120" i="21"/>
  <c r="AG121" i="21" s="1"/>
  <c r="AG122" i="21" s="1"/>
  <c r="AG123" i="21" s="1"/>
  <c r="AH118" i="21" s="1"/>
  <c r="AI118" i="21" s="1"/>
  <c r="AL118" i="21" s="1"/>
  <c r="AM118" i="21" s="1"/>
  <c r="AF162" i="21"/>
  <c r="AF163" i="21" s="1"/>
  <c r="AF164" i="21" s="1"/>
  <c r="AF165" i="21" s="1"/>
  <c r="AG161" i="21"/>
  <c r="AF78" i="21"/>
  <c r="AF79" i="21" s="1"/>
  <c r="AF80" i="21" s="1"/>
  <c r="AF81" i="21" s="1"/>
  <c r="AG77" i="21"/>
  <c r="AF210" i="21"/>
  <c r="AF211" i="21" s="1"/>
  <c r="AF212" i="21" s="1"/>
  <c r="AF213" i="21" s="1"/>
  <c r="AG209" i="21"/>
  <c r="AF174" i="21"/>
  <c r="AF175" i="21" s="1"/>
  <c r="AF176" i="21" s="1"/>
  <c r="AF177" i="21" s="1"/>
  <c r="AG173" i="21"/>
  <c r="AF102" i="21"/>
  <c r="AF103" i="21" s="1"/>
  <c r="AF104" i="21" s="1"/>
  <c r="AF105" i="21" s="1"/>
  <c r="AG101" i="21"/>
  <c r="AF42" i="21"/>
  <c r="AF43" i="21" s="1"/>
  <c r="AF44" i="21" s="1"/>
  <c r="AF45" i="21" s="1"/>
  <c r="AG41" i="21"/>
  <c r="AF222" i="21"/>
  <c r="AF223" i="21" s="1"/>
  <c r="AF224" i="21" s="1"/>
  <c r="AF225" i="21" s="1"/>
  <c r="AG221" i="21"/>
  <c r="AF150" i="21"/>
  <c r="AF151" i="21" s="1"/>
  <c r="AF152" i="21" s="1"/>
  <c r="AF153" i="21" s="1"/>
  <c r="AG149" i="21"/>
  <c r="AG36" i="21"/>
  <c r="AG37" i="21" s="1"/>
  <c r="AG38" i="21" s="1"/>
  <c r="AG39" i="21" s="1"/>
  <c r="AH34" i="21" s="1"/>
  <c r="AI34" i="21" s="1"/>
  <c r="AL34" i="21" s="1"/>
  <c r="AM34" i="21" s="1"/>
  <c r="AG30" i="21"/>
  <c r="AG31" i="21" s="1"/>
  <c r="AG32" i="21" s="1"/>
  <c r="AG33" i="21" s="1"/>
  <c r="AH28" i="21" s="1"/>
  <c r="AI28" i="21" s="1"/>
  <c r="AL28" i="21" s="1"/>
  <c r="AM28" i="21" s="1"/>
  <c r="AG156" i="21"/>
  <c r="AG157" i="21" s="1"/>
  <c r="AG158" i="21" s="1"/>
  <c r="AG159" i="21" s="1"/>
  <c r="AK154" i="21" s="1"/>
  <c r="AG17" i="21"/>
  <c r="AG18" i="21" s="1"/>
  <c r="AG19" i="21" s="1"/>
  <c r="AG20" i="21" s="1"/>
  <c r="AG21" i="21" s="1"/>
  <c r="AH16" i="21" s="1"/>
  <c r="AI16" i="21" s="1"/>
  <c r="AL16" i="21" s="1"/>
  <c r="AM16" i="21" s="1"/>
  <c r="AK178" i="21"/>
  <c r="AK64" i="21"/>
  <c r="AF11" i="21"/>
  <c r="AF12" i="21" s="1"/>
  <c r="AF13" i="21" s="1"/>
  <c r="AF14" i="21" s="1"/>
  <c r="AF15" i="21" s="1"/>
  <c r="F221" i="13"/>
  <c r="F211" i="13"/>
  <c r="F212" i="13"/>
  <c r="F213" i="13"/>
  <c r="F214" i="13"/>
  <c r="F215" i="13"/>
  <c r="F216" i="13"/>
  <c r="F217" i="13"/>
  <c r="F218" i="13"/>
  <c r="F219" i="13"/>
  <c r="F220" i="13"/>
  <c r="F210" i="13"/>
  <c r="B221" i="13" a="1"/>
  <c r="AG72" i="21" l="1"/>
  <c r="AG73" i="21" s="1"/>
  <c r="AG74" i="21" s="1"/>
  <c r="AG75" i="21" s="1"/>
  <c r="AH70" i="21" s="1"/>
  <c r="AI70" i="21" s="1"/>
  <c r="AL70" i="21" s="1"/>
  <c r="AM70" i="21" s="1"/>
  <c r="AG59" i="21"/>
  <c r="AG60" i="21" s="1"/>
  <c r="AG61" i="21" s="1"/>
  <c r="AG62" i="21" s="1"/>
  <c r="AG63" i="21" s="1"/>
  <c r="AH58" i="21" s="1"/>
  <c r="AI58" i="21" s="1"/>
  <c r="AL58" i="21" s="1"/>
  <c r="AM58" i="21" s="1"/>
  <c r="AG47" i="21"/>
  <c r="AG48" i="21" s="1"/>
  <c r="AG49" i="21" s="1"/>
  <c r="AG50" i="21" s="1"/>
  <c r="AG51" i="21" s="1"/>
  <c r="AH46" i="21" s="1"/>
  <c r="AI46" i="21" s="1"/>
  <c r="AL46" i="21" s="1"/>
  <c r="AM46" i="21" s="1"/>
  <c r="AG24" i="21"/>
  <c r="AG25" i="21" s="1"/>
  <c r="AG26" i="21" s="1"/>
  <c r="AG27" i="21" s="1"/>
  <c r="AH22" i="21" s="1"/>
  <c r="AI22" i="21" s="1"/>
  <c r="AL22" i="21" s="1"/>
  <c r="AM22" i="21" s="1"/>
  <c r="AG96" i="21"/>
  <c r="AG97" i="21" s="1"/>
  <c r="AG98" i="21" s="1"/>
  <c r="AG99" i="21" s="1"/>
  <c r="AH94" i="21" s="1"/>
  <c r="AI94" i="21" s="1"/>
  <c r="AL94" i="21" s="1"/>
  <c r="AM94" i="21" s="1"/>
  <c r="AG107" i="21"/>
  <c r="AG108" i="21" s="1"/>
  <c r="AG109" i="21" s="1"/>
  <c r="AG110" i="21" s="1"/>
  <c r="AG111" i="21" s="1"/>
  <c r="AH106" i="21" s="1"/>
  <c r="AI106" i="21" s="1"/>
  <c r="AL106" i="21" s="1"/>
  <c r="AM106" i="21" s="1"/>
  <c r="AG198" i="21"/>
  <c r="AG199" i="21" s="1"/>
  <c r="AG200" i="21" s="1"/>
  <c r="AG201" i="21" s="1"/>
  <c r="AH196" i="21" s="1"/>
  <c r="AI196" i="21" s="1"/>
  <c r="AL196" i="21" s="1"/>
  <c r="AM196" i="21" s="1"/>
  <c r="AG53" i="21"/>
  <c r="AG54" i="21" s="1"/>
  <c r="AG55" i="21" s="1"/>
  <c r="AG56" i="21" s="1"/>
  <c r="AG57" i="21" s="1"/>
  <c r="AK52" i="21" s="1"/>
  <c r="AG167" i="21"/>
  <c r="AG168" i="21" s="1"/>
  <c r="AG169" i="21" s="1"/>
  <c r="AG170" i="21" s="1"/>
  <c r="AG171" i="21" s="1"/>
  <c r="AK166" i="21" s="1"/>
  <c r="AK82" i="21"/>
  <c r="AK118" i="21"/>
  <c r="AH184" i="21"/>
  <c r="AI184" i="21" s="1"/>
  <c r="AL184" i="21" s="1"/>
  <c r="AM184" i="21" s="1"/>
  <c r="AH88" i="21"/>
  <c r="AI88" i="21" s="1"/>
  <c r="AL88" i="21" s="1"/>
  <c r="AM88" i="21" s="1"/>
  <c r="AK34" i="21"/>
  <c r="AK112" i="21"/>
  <c r="AH202" i="21"/>
  <c r="AI202" i="21" s="1"/>
  <c r="AL202" i="21" s="1"/>
  <c r="AM202" i="21" s="1"/>
  <c r="AK196" i="21"/>
  <c r="AK124" i="21"/>
  <c r="AK142" i="21"/>
  <c r="AG222" i="21"/>
  <c r="AG223" i="21" s="1"/>
  <c r="AG224" i="21" s="1"/>
  <c r="AG225" i="21" s="1"/>
  <c r="AK220" i="21" s="1"/>
  <c r="AK130" i="21"/>
  <c r="AG138" i="21"/>
  <c r="AG139" i="21" s="1"/>
  <c r="AG140" i="21" s="1"/>
  <c r="AG141" i="21" s="1"/>
  <c r="AH136" i="21" s="1"/>
  <c r="AI136" i="21" s="1"/>
  <c r="AL136" i="21" s="1"/>
  <c r="AM136" i="21" s="1"/>
  <c r="AK58" i="21"/>
  <c r="AK28" i="21"/>
  <c r="AG150" i="21"/>
  <c r="AG151" i="21" s="1"/>
  <c r="AG152" i="21" s="1"/>
  <c r="AG153" i="21" s="1"/>
  <c r="AH148" i="21" s="1"/>
  <c r="AI148" i="21" s="1"/>
  <c r="AL148" i="21" s="1"/>
  <c r="AM148" i="21" s="1"/>
  <c r="AG42" i="21"/>
  <c r="AG43" i="21" s="1"/>
  <c r="AG44" i="21" s="1"/>
  <c r="AG45" i="21" s="1"/>
  <c r="AK40" i="21" s="1"/>
  <c r="AH214" i="21"/>
  <c r="AI214" i="21" s="1"/>
  <c r="AL214" i="21" s="1"/>
  <c r="AM214" i="21" s="1"/>
  <c r="AK214" i="21"/>
  <c r="AK16" i="21"/>
  <c r="AH154" i="21"/>
  <c r="AI154" i="21" s="1"/>
  <c r="AL154" i="21" s="1"/>
  <c r="AM154" i="21" s="1"/>
  <c r="AG174" i="21"/>
  <c r="AG175" i="21" s="1"/>
  <c r="AG176" i="21" s="1"/>
  <c r="AG177" i="21" s="1"/>
  <c r="AH172" i="21" s="1"/>
  <c r="AI172" i="21" s="1"/>
  <c r="AL172" i="21" s="1"/>
  <c r="AM172" i="21" s="1"/>
  <c r="AG78" i="21"/>
  <c r="AG79" i="21" s="1"/>
  <c r="AG80" i="21" s="1"/>
  <c r="AG81" i="21" s="1"/>
  <c r="AH76" i="21" s="1"/>
  <c r="AI76" i="21" s="1"/>
  <c r="AL76" i="21" s="1"/>
  <c r="AM76" i="21" s="1"/>
  <c r="AK106" i="21"/>
  <c r="AG102" i="21"/>
  <c r="AG103" i="21" s="1"/>
  <c r="AG104" i="21" s="1"/>
  <c r="AG105" i="21" s="1"/>
  <c r="AH100" i="21" s="1"/>
  <c r="AI100" i="21" s="1"/>
  <c r="AL100" i="21" s="1"/>
  <c r="AM100" i="21" s="1"/>
  <c r="AG210" i="21"/>
  <c r="AG211" i="21" s="1"/>
  <c r="AG212" i="21" s="1"/>
  <c r="AG213" i="21" s="1"/>
  <c r="AG162" i="21"/>
  <c r="AG163" i="21" s="1"/>
  <c r="AG164" i="21" s="1"/>
  <c r="AG165" i="21" s="1"/>
  <c r="AH160" i="21" s="1"/>
  <c r="AI160" i="21" s="1"/>
  <c r="AL160" i="21" s="1"/>
  <c r="AM160" i="21" s="1"/>
  <c r="AK148" i="21"/>
  <c r="AG11" i="21"/>
  <c r="AG12" i="21" s="1"/>
  <c r="AG13" i="21" s="1"/>
  <c r="AG14" i="21" s="1"/>
  <c r="AG15" i="21" s="1"/>
  <c r="B221" i="13"/>
  <c r="AH52" i="21" l="1"/>
  <c r="AI52" i="21" s="1"/>
  <c r="AL52" i="21" s="1"/>
  <c r="AM52" i="21" s="1"/>
  <c r="AH166" i="21"/>
  <c r="AI166" i="21" s="1"/>
  <c r="AL166" i="21" s="1"/>
  <c r="AM166" i="21" s="1"/>
  <c r="AH220" i="21"/>
  <c r="AI220" i="21" s="1"/>
  <c r="AL220" i="21" s="1"/>
  <c r="AM220" i="21" s="1"/>
  <c r="AK136" i="21"/>
  <c r="AH40" i="21"/>
  <c r="AI40" i="21" s="1"/>
  <c r="AL40" i="21" s="1"/>
  <c r="AM40" i="21" s="1"/>
  <c r="AK76" i="21"/>
  <c r="AK100" i="21"/>
  <c r="AK172" i="21"/>
  <c r="AH208" i="21"/>
  <c r="AI208" i="21" s="1"/>
  <c r="AL208" i="21" s="1"/>
  <c r="AM208" i="21" s="1"/>
  <c r="AK208" i="21"/>
  <c r="AK160" i="21"/>
  <c r="AH10" i="21"/>
  <c r="AI10" i="21" s="1"/>
  <c r="AL10" i="21" s="1"/>
  <c r="AM10" i="21" s="1"/>
  <c r="AK10" i="21"/>
  <c r="H210" i="13"/>
  <c r="B223" i="13" l="1"/>
  <c r="B222" i="13"/>
</calcChain>
</file>

<file path=xl/comments1.xml><?xml version="1.0" encoding="utf-8"?>
<comments xmlns="http://schemas.openxmlformats.org/spreadsheetml/2006/main">
  <authors>
    <author>Ingrid</author>
  </authors>
  <commentList>
    <comment ref="AX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B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F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J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N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R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V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Z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D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H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L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P8" authorId="0"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List>
</comments>
</file>

<file path=xl/metadata.xml><?xml version="1.0" encoding="utf-8"?>
<metadata xmlns="http://schemas.openxmlformats.org/spreadsheetml/2006/main">
  <metadataTypes count="1">
    <metadataType name="XLDAPR" minSupportedVersion="120000" copy="1" pasteAll="1" pasteValues="1" merge="1" splitFirst="1" rowColShift="1" clearFormats="1" clearComments="1" assign="1" coerce="1" cellMeta="1"/>
  </metadataTypes>
  <futureMetadata name="XLDAPR" count="1">
    <bk>
      <extLst>
        <ext xmlns:xda="http://schemas.microsoft.com/office/spreadsheetml/2017/dynamicarray"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<sst xmlns="http://schemas.openxmlformats.org/spreadsheetml/2006/main" count="2898" uniqueCount="1092">
  <si>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</si>
  <si>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</si>
  <si>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</si>
  <si>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</si>
  <si>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</si>
  <si>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</si>
  <si>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</si>
  <si>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</si>
  <si>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</si>
  <si>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</si>
  <si>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</si>
  <si>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</si>
  <si>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</si>
  <si>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</si>
  <si>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</si>
  <si>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</si>
  <si>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</si>
  <si>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</si>
  <si>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</si>
  <si>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</si>
  <si>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</si>
  <si>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</si>
  <si>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</si>
  <si>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</si>
  <si>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</si>
  <si>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</si>
  <si>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</si>
  <si>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</si>
  <si>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</si>
  <si>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</si>
  <si>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</si>
  <si>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</si>
  <si>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</si>
  <si>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</si>
  <si>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</si>
  <si>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</si>
  <si>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</si>
  <si>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</si>
  <si>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</si>
  <si>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</si>
  <si>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</si>
  <si>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</si>
  <si>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</si>
  <si>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</si>
  <si>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</si>
  <si>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</si>
  <si>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</si>
  <si>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</si>
  <si>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</si>
  <si>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</si>
  <si>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</si>
  <si>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</si>
  <si>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</si>
  <si>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</si>
  <si>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</si>
  <si>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</si>
  <si>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</si>
  <si>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</si>
  <si>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</si>
  <si>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</si>
  <si>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</si>
  <si>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</si>
  <si>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</si>
  <si>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</si>
  <si>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</si>
  <si>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</si>
  <si>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</si>
  <si>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</si>
  <si>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</si>
  <si>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</si>
  <si>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</si>
  <si>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</si>
  <si>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</si>
  <si>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</si>
  <si>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</si>
  <si>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</si>
  <si>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</si>
  <si>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</si>
  <si>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</si>
  <si>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</si>
  <si>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</si>
  <si>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</si>
  <si>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</si>
  <si>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</si>
  <si>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</si>
  <si>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</si>
  <si>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</si>
  <si>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</si>
  <si>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</si>
  <si>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</si>
  <si>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</si>
  <si>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</si>
  <si>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</si>
  <si>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</si>
  <si>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</si>
  <si>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</si>
  <si>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</si>
  <si>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</si>
  <si>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</si>
  <si>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</si>
  <si>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</si>
  <si>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</si>
  <si>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</si>
  <si>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</si>
  <si>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</si>
  <si>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</si>
  <si>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</si>
  <si>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</si>
  <si>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</si>
  <si>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</si>
  <si>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</si>
  <si>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</si>
  <si>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</si>
  <si>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</si>
  <si>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</si>
  <si>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</si>
  <si>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</si>
  <si>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</si>
  <si>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</si>
  <si>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</si>
  <si>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</si>
  <si>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</si>
  <si>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</si>
  <si>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</si>
  <si>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</si>
  <si>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</si>
  <si>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</si>
  <si>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</si>
  <si>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</si>
  <si>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</si>
  <si>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</si>
  <si>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</si>
  <si>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</si>
  <si>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</si>
  <si>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</si>
  <si>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</si>
  <si>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</si>
  <si>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</si>
  <si>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</si>
  <si>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</si>
  <si>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</si>
  <si>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</si>
  <si>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</si>
  <si>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</si>
  <si>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</si>
  <si>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</si>
  <si>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</si>
  <si>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Código: 208-PLA-Ft-78</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</si>
  <si>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</si>
  <si>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</si>
  <si>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</si>
  <si>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</si>
  <si>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</si>
  <si>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</si>
  <si>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</si>
  <si>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</si>
  <si>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</si>
  <si>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</si>
  <si>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</si>
  <si>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</si>
  <si>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</si>
  <si>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</si>
  <si>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</si>
  <si>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</si>
  <si>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</si>
  <si>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</si>
  <si>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</si>
  <si>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</si>
  <si>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</si>
  <si>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</si>
  <si>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</si>
  <si>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</si>
  <si>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</si>
  <si>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</si>
  <si>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</si>
  <si>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</si>
  <si>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</si>
  <si>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</si>
  <si>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</si>
  <si>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</si>
  <si>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</si>
  <si>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13. Adquisición de Bienes y Servicios</t>
  </si>
  <si>
    <t>14. Gestión Tecnología de la Información y Comunicaciones</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</si>
  <si>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</si>
  <si>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</si>
  <si>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</si>
  <si>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</si>
  <si>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</si>
  <si>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</si>
  <si>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</si>
  <si>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</si>
  <si>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</si>
  <si>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</si>
  <si>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</si>
  <si>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</si>
  <si>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</si>
  <si>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</si>
  <si>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</si>
  <si>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</si>
  <si>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</si>
  <si>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</si>
  <si>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</si>
  <si>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</si>
  <si>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</si>
  <si>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</si>
  <si>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</si>
  <si>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</si>
  <si>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</si>
  <si>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</si>
  <si>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</si>
  <si>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</si>
  <si>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</si>
  <si>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</si>
  <si>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</si>
  <si>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</si>
  <si>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</si>
  <si>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</si>
  <si>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</si>
  <si>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</si>
  <si>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</si>
  <si>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</si>
  <si>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</si>
  <si>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</si>
  <si>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</si>
  <si>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</si>
  <si>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</si>
  <si>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</si>
  <si>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</si>
  <si>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</si>
  <si>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</si>
  <si>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</si>
  <si>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</si>
  <si>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</si>
  <si>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</si>
  <si>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</si>
  <si>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</si>
  <si>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</si>
  <si>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</si>
  <si>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</si>
  <si>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</si>
  <si>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</si>
  <si>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</si>
  <si>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</si>
  <si>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</si>
  <si>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</si>
  <si>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</si>
  <si>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</si>
  <si>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</si>
  <si>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</si>
  <si>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</si>
  <si>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</si>
  <si>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</si>
  <si>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</si>
  <si>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</si>
  <si>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</si>
  <si>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</si>
  <si>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</si>
  <si>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</si>
  <si>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</si>
  <si>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</si>
  <si>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</si>
  <si>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</si>
  <si>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</si>
  <si>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</si>
  <si>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</si>
  <si>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</si>
  <si>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</si>
  <si>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</si>
  <si>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</si>
  <si>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</si>
  <si>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</si>
  <si>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</si>
  <si>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</si>
  <si>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</si>
  <si>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</si>
  <si>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</si>
  <si>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</si>
  <si>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</si>
  <si>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</si>
  <si>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</si>
  <si>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</si>
  <si>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</si>
  <si>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</si>
  <si>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</si>
  <si>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</si>
  <si>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</si>
  <si>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</si>
  <si>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SEGUIMIENTO RESPONSABLE DEL PROCESO (reporte de avance de los controles y planes de acción)</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</si>
  <si>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</si>
  <si>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</si>
  <si>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</si>
  <si>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</si>
  <si>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</si>
  <si>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</si>
  <si>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</si>
  <si>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</si>
  <si>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</si>
  <si>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</si>
  <si>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</si>
  <si>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</si>
  <si>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</si>
  <si>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</si>
  <si>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</si>
  <si>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</si>
  <si>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</si>
  <si>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Versión: 7</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</si>
  <si>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</si>
  <si>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</si>
  <si>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</si>
  <si>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</si>
  <si>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</si>
  <si>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</si>
  <si>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</si>
  <si>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</si>
  <si>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</si>
  <si>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</si>
  <si>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</si>
  <si>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</si>
  <si>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</si>
  <si>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</si>
  <si>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</si>
  <si>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</si>
  <si>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</si>
  <si>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</si>
  <si>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</si>
  <si>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</si>
  <si>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</si>
  <si>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</si>
  <si>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</si>
  <si>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</si>
  <si>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</si>
  <si>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Vigente desde: Febrero - 2022</t>
  </si>
  <si>
    <t>6. Mejoramiento de Barrios  (PI 7703)</t>
  </si>
  <si>
    <t>4. Reasentamientos (PI 7698)</t>
  </si>
  <si>
    <t>7. Urbanizaciones y Titulación (PI 7684)</t>
  </si>
  <si>
    <t>14. Gestión Tecnología de la Información y Comunicaciones (PI 7696)</t>
  </si>
  <si>
    <t>1. Gestión Estratégica (PI 7696)</t>
  </si>
  <si>
    <t>Giro insuficiente de los recursos comprometidos para la vigencia</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</si>
  <si>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</si>
  <si>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</si>
  <si>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Negligencia del contratista (Obra, consultoría o interventoría) o factores externos no mitigados</t>
  </si>
  <si>
    <t>Indebida supervisión a los contratos (Obra, consultoría o interventoría)</t>
  </si>
  <si>
    <t xml:space="preserve">Posibilidad de retrasar o de incumplir las condiciones técnicas, sociales y de SST-MA de la ejecución de los contratos por negligencia del contratista o por factores externos no mitigados debido a la indebida supervisión a los contratos </t>
  </si>
  <si>
    <t>Incluir intervenciones no viables al proceso de Mejoramiento de Barrios</t>
  </si>
  <si>
    <t>Desarrollar las actividades de previabilidad fuera de los requerimientos establecidos en el procedimiento</t>
  </si>
  <si>
    <t>Posibilidad de afectación en la programación de las cantidades y costos de las metas en cada vigencia por incluir intervenciones no viables al proceso de Mejoramiento de Barrios debido al desarrollo de las actividades de previabilidad fuera de los requerimientos establecidos en el procedimiento</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</si>
  <si>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</si>
  <si>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</si>
  <si>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Posibilidad de no atender los documentos de recomendación debido a la falta de seguimiento.</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</si>
  <si>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</si>
  <si>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</si>
  <si>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 xml:space="preserve">Posibilidad de iniciar un reasentamiento o dar continuidad a uno sin el cumplimiento de los requisitos de ingreso, evaluación y aprobación y selección dela acción </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</si>
  <si>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</si>
  <si>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</si>
  <si>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Posibilidad de encontrar persistencia en la situación de los beneficiarios, lo que origina la vinculación al programa de reasentamientos en periodos superiores a 3 años.</t>
  </si>
  <si>
    <t>Aplicación inadecuada de la normatividad vigente, que puede generar pérdida de Procesos Judiciales o sanciones.</t>
  </si>
  <si>
    <t>Desconocimiento de la normatividad vigente.</t>
  </si>
  <si>
    <t>Posibilidad de presentar desactualización en la normatividad vigente o en la falta de verificación de los conceptos emitidos por parte de los profesionales adscritos a la Dirección, debido al constante cambio normativo.</t>
  </si>
  <si>
    <t>Rotación de los Abogados Apoderados.
Desactualización de SIPROJ - WEB.</t>
  </si>
  <si>
    <t>Falta de seguimiento y control de los Procesos asignados.</t>
  </si>
  <si>
    <t>Posibilidad de que los procesos Jurídicos puedan quedar desprotegidos ante cualquier actuación que se presente, por falta de seguimiento, debido a la rotación que se presenta de Abogados Apoderados.</t>
  </si>
  <si>
    <t>Cuando se cambia el Secretario del Comité, no se realiza inducción a puesto de trabajo.</t>
  </si>
  <si>
    <t>Desconocimiento normativo</t>
  </si>
  <si>
    <t>Posibilidad de incumplir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</si>
  <si>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</si>
  <si>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</si>
  <si>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Posibilidad de orientar de manera inadecuada a la ciudadanía sobre los trámites y servicios que ofrece la entidad</t>
  </si>
  <si>
    <t>Ausencia de documentos en el expediente contractual (persona jurídica) durante la ejecución de contratos celebrados por la Entidad.</t>
  </si>
  <si>
    <t>Los supervisores de contrato no remiten la documentación completa al expediente contractual.</t>
  </si>
  <si>
    <t>Falta de conocimiento normativo conforme a lo consagrado en el artículo 95 de la Ley 734 de 2002:</t>
  </si>
  <si>
    <t>Falta de integridad del funcionario encargado del proceso.</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</si>
  <si>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</si>
  <si>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</si>
  <si>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Posibilidad de proyectar de manera tardía las resoluciones de titulación, por reproceso en tramites desde la creación del expediente, debido a insuficiencia de los documentos necesarios para dar continuidad y obtener el avaluó del predio</t>
  </si>
  <si>
    <t>Falta de gestión de pagos de los recursos de la vigencia y de las reservas presupuestales por parte de los ordenadores de gasto y supervisores, previo cumplimiento de las obligaciones contractuales por parte de los contratistas
Falta de gestión en la depuración de pasivos exigibles, previo cumplimiento de las obligaciones contractuales por parte de los contratistas. 
Baja ejecución del Plan Anual Mensualizado de Caja PAC de los recursos de vigencia y de reserva presupuestal.</t>
  </si>
  <si>
    <t>Falta de seguimiento y control  del Plan Anual de Adquisiciones, por parte de los proyectos de inversión y gastos de funcionamiento</t>
  </si>
  <si>
    <t>Posibilidad de presentar falencias en la ejecución de compromisos y giros de los recursos programados en la vigencia, afectando drásticamente en el cumplimiento de las metas y generando rezagos por encima de lo establecido por parte de la Secretaria de Hacienda Distrital.</t>
  </si>
  <si>
    <t>Desarrollo extemporáneo de la acciones establecidas en el plan de mejoramiento, para los hallazgos encontrados en las  auditorias de la Contraloría de Bogotá D.C.</t>
  </si>
  <si>
    <t xml:space="preserve">Desconocimiento por parte de los responsables, de las actividades y plazos, para el desarrollo y cierre de las acciones establecidas en el Plan de Mejoramiento Contraloría </t>
  </si>
  <si>
    <t>Posibilidad de incumplimiento de las acciones diseñadas, para los hallazgos detectados por la Contraloría de Bogotá D.C. a cargo de la Dirección de Urbanizaciones y Titulación.</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</si>
  <si>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Falta de verificación o seguimiento de los registros contables
Adulteración, manipulación o duplicación de soportes y registros contables</t>
  </si>
  <si>
    <t>Los procesos generadores de información financiera no remiten los reportes o información establecida en los procedimientos o lo hacen de manera no oportuna o de manera inexacta.</t>
  </si>
  <si>
    <t>Posibilidad de generar información financiera sin las características fundamentales de relevancia y representación fiel establecidas en el Régimen de Contabilidad Pública</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</si>
  <si>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</si>
  <si>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</si>
  <si>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 xml:space="preserve">Probabilidad de fraude o practicas inadecuadas frente a la aplicación de los instructivos de protocolos de seguridad y de operaciones de tesorería. </t>
  </si>
  <si>
    <t>Falta de cronograma con fechas límite de entrega para publicaciones por parte de las áreas que la producen.</t>
  </si>
  <si>
    <t xml:space="preserve">
Entrega de información fuera de las fechas establecidas para publicación.</t>
  </si>
  <si>
    <t>Debilidad en los controles de verificación para el pago obligaciones parafiscales, seguridad social  y/o liquidaciones definitivas de los servidores públicos</t>
  </si>
  <si>
    <t>Posibilidad de pérdida económica por causación de intereses o multas debido al pago extemporáneo de la seguridad social o inconsistencias en las liquidaciones definitivas.</t>
  </si>
  <si>
    <t>Desconocimiento de los usuarios de la entidad frente al buen uso de herramientas y/o elementos tecnológicos de la entidad</t>
  </si>
  <si>
    <t>Deterioro o evento interno o externo de herramientas y/o elementos tecnológicos, que genera indisponibilidad total o parcial de los mismos.</t>
  </si>
  <si>
    <t>Posibilidad de que se presenten falla y/o falta de herramientas y/o elementos tecnológicos o indisponibilidad de los mismos, por factores internos o externos, que afecten el normal desarrollo de las labores diarias en la CVP</t>
  </si>
  <si>
    <t>Falta de personal directo con la entidad, lo cual dificulta la continuidad de los procesos y el conocimiento adquirido.</t>
  </si>
  <si>
    <t>Líderes de política de gobierno digital que actualizan permanentemente sus directrices.</t>
  </si>
  <si>
    <t>Posibilidad de 
desactualización de  las herramientas de gestión de las tecnologías de la información y las comunicaciones, dado que constantemente se actualizan y despliegan Leyes, Normas, Lineamientos.</t>
  </si>
  <si>
    <t>Registro de movimientos de los elementos  sin la autorización requerida</t>
  </si>
  <si>
    <t>Ausencia de apropiación del uso y cuidado de los bienes por parte de los funcionarios y contratistas</t>
  </si>
  <si>
    <t>Posibilidad de custodia y movimiento de bienes sin las medidas de seguridad y/o conservación, sumada a la Ausencia de apropiación del uso y cuidado de los bienes por parte de los funcionarios y contratistas que causa pérdida económica de los bienes de la entidad por daño o hurto.</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</si>
  <si>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</si>
  <si>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</si>
  <si>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Probabilidad de 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</si>
  <si>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Ausencia de inspecciones y/o reportes de las condiciones físicas en las que se encuentra el área de archivo.</t>
  </si>
  <si>
    <t>Daños físicos en la estructura que no garanticen las medidas apropiadas para custodiar los archivos</t>
  </si>
  <si>
    <t>Posibilidad de pérdida o alteración en los archivos de la entidad debido a la ocurrencia de incidentes o desastres naturales</t>
  </si>
  <si>
    <t>Desconocimiento de procesos o instrumentos archivísticos</t>
  </si>
  <si>
    <t xml:space="preserve">Equipos de gestión documental que no implementan los procesos e instrumentos archivísticos dispuestos dentro del proceso de gestión documental </t>
  </si>
  <si>
    <t xml:space="preserve">Dificultad en el acceso a la información, que puedan generar
hallazgos por archivos o expedientes que no cumplen con las disposiciones normativas. </t>
  </si>
  <si>
    <t>Incumplimiento de la información reportada, por parte de los gerentes de los proyectos de inversión, en cuanto a oportunidad en la entrega y cobertura de los componentes, lo cual dificulta una oportuna y correcta revisión de datos, información y consolidación.
Reprocesos que se genera con la información reportada por los gerentes de los proyectos de inversión.
Fallas humanas en el registro y consolidación de la información suministrada por los gerentes de los proyectos de inversión de la Entidad.
Alta rotación de personal.</t>
  </si>
  <si>
    <t xml:space="preserve">Fallas humanas en el registro y consolidación de la información suministrada por los gerentes de los proyectos de inversión de la Entidad. </t>
  </si>
  <si>
    <t>Posibilidad de reportar de manera errónea e inoportuna la información enviada por los gerentes de los proyectos de inversión en el FUSS (Formato Único de Seguimiento Sectorial) generando perdida de credibilidad y confianza en los resultados.</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</si>
  <si>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</si>
  <si>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Falta de un sistema que permita administrar la documentación del SIG</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</si>
  <si>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</si>
  <si>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</si>
  <si>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Posibilidad de generar incumplimiento a la normatividad ambiental que rige la formulación, implementación, seguimiento y control del  Plan de Acción  PIGA.</t>
  </si>
  <si>
    <t>Desarrollo de acciones manuales los que puede retrasar o en ocasiones no generar los pagos según los compromisos de la Entidad</t>
  </si>
  <si>
    <t>Debilidad en los desarrollos tecnológicos en el Sistema "SiCapital" para la generación de archivos planos para subirlos a la Secretaria de Hacienda</t>
  </si>
  <si>
    <t>Posibilidad de omisión, preparación errada o retraso en el pago de los compromisos adquiridos por la Entidad</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</si>
  <si>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</si>
  <si>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</si>
  <si>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Posibilidad de incumplimiento de los tiempos establecidos en el Reglamento Interno de Recaudo y Administración de Cartera durante la gestión de la etapa persuasiva y la etapa administrativa.</t>
  </si>
  <si>
    <t>Pérdida de capacidad en la ejecución del proyecto</t>
  </si>
  <si>
    <t>No oportunidad en la planeación por falta de cultura organizacional para la planeación</t>
  </si>
  <si>
    <t xml:space="preserve">Posibilidad de pérdida de la capacidad en la ejecución del proyecto de inversión debido a la no oportunidad en la planeación por falta de cultura organizacional para la planeación. </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</si>
  <si>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</si>
  <si>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</si>
  <si>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del Plan de Gestión Social para garantizar la implementación de la mejora.</t>
  </si>
  <si>
    <t>Retraso o incumplimiento de las metas institucionales</t>
  </si>
  <si>
    <t>Debido a la entrega inoportuna de los productos requeridos porque no se realizó el debido proceso de calidad.</t>
  </si>
  <si>
    <t>Posibilidad de retraso o incumplimiento de las metas debido a la entrega inoportuna  de productos requeridos, por errores en la ejecución y la gestión de los procesos, porque no se realizó el debido control de calidad y/o por cambios en la normatividad</t>
  </si>
  <si>
    <t>Incumpliendo del trámite</t>
  </si>
  <si>
    <t>Debido a la deficiencia  en el control  de tiempos a partir de la debida forma de cada proceso.</t>
  </si>
  <si>
    <t>Posibilidad de incumpliendo de los tiempos máximos estipulados por la Ley para emitir un acto administrativo a las solicitudes de apoyo técnico y del Plan Terrazas.</t>
  </si>
  <si>
    <t xml:space="preserve">Ilegalidad del acto administrativo </t>
  </si>
  <si>
    <t>Debido a la interpretación errónea de la normatividad vigente por falta conocimiento del valor normativo superior a los preceptos constitucionales.</t>
  </si>
  <si>
    <t>Posibilidad de ilegalidad del acto administrativo debido a la interpretación errónea de la normatividad vigente por falta de conocimiento del valor normativo superior a los preceptos constitucionales.</t>
  </si>
  <si>
    <t>Debilidad en los controles de verificación de reporte de incapacidades y debido proceso para la realización de cobro ante la EPS correspondiente</t>
  </si>
  <si>
    <t>Desconocimiento para el reporte de incapacidades, así como, el trámite de las mismas ante la EPS.</t>
  </si>
  <si>
    <t>Posibilidad de pérdida económica por la negación del reconocimiento de las incapacidades debido al incumplimiento de los requisitos exigidos por la EPS.</t>
  </si>
  <si>
    <t>Desconocimiento de obligación normativa del plan Institucional de capacitación (PIC) debido a diferencias de los ejes temáticos definidos frente al Plan Nacional de Formación y Capacitación (PNFC).</t>
  </si>
  <si>
    <t>Falta de aseguramiento en el PIC, que garantice se contemplen todos los ejes temáticos definidos en el Plan Nacional de Formación y Capacitación (PNFC).</t>
  </si>
  <si>
    <t>Posibilidad de pérdida reputacional por incumplimiento de obligación normativa del Plan Institucional de capacitación (PIC) debido a diferencias de los ejes temáticos definidos frente al Plan Nacional de Formación y Capacitación (PNFC).</t>
  </si>
  <si>
    <t xml:space="preserve">Falta de seguimiento en los controles definidos para en la Matriz de Riesgos de SST
</t>
  </si>
  <si>
    <t>Incorrecta identificación de Riesgos de SST y/o controles deficientes</t>
  </si>
  <si>
    <t>Posibilidad de pérdida económica por sanciones de entes de control o  demandas de los grupos de valor debido a incidentes, accidentes de trabajo, enfermedad laboral.</t>
  </si>
  <si>
    <t xml:space="preserve">Expedición de actos administrativos sin control de notificación y ejecutoria.
Gran volumen de actos administrativos expedidos.
Falta de un mecanismo de control de los actos administrativos expedidos
</t>
  </si>
  <si>
    <t>Actos administrativos de carácter particular sin notificar y ejecutoriar.</t>
  </si>
  <si>
    <t>Posibilidad de un acto de administrativo sin firmeza</t>
  </si>
  <si>
    <t>Procesos en curso de vigencias anteriores al 2020 con familias que no tienen cierre financiero y que no tienen interés o no pueden continuar con el proceso de Reasentamientos
Predios recomendados sin la entrega material, ni real (cuando aplique) a la CVP y familias sin Reasentamientos Definitivo
Las condiciones jurídicas, sociales y técnicas de las familias y los predios son dinámicas.</t>
  </si>
  <si>
    <t xml:space="preserve">Familias sin corresponsabilidad y renuentes al proceso de Reasentamientos. </t>
  </si>
  <si>
    <t>Posibilidad de inmovilización de los recursos que se encuentra en Cuentas de Ahorro Programado</t>
  </si>
  <si>
    <t>Daños Activos Físicos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</si>
  <si>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</si>
  <si>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</si>
  <si>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</si>
  <si>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</si>
  <si>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</si>
  <si>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previabilidad técnica, social y SSTMA.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</si>
  <si>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</si>
  <si>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</si>
  <si>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</si>
  <si>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Mensualmente, el profesional jurídico designado en EDT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financiero al momento de hacer la revisión final para el pago de la Ayuda de Relocalización verifica el cumplimiento de Requisitos.</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</si>
  <si>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</si>
  <si>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</si>
  <si>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</si>
  <si>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</si>
  <si>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</si>
  <si>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</si>
  <si>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</si>
  <si>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 xml:space="preserve">El líder del proceso o a quien designe cada vez que sea necesario deberá realizar control y seguimiento a los giros de los recursos de la vigencia y reservas presupuestales. Realizar planes de trabajo o cronogramas para establecer las fechas posibles de giro de los recursos de la vigencia y de reservas presupuestales y/o liquidaciones de contratos. Verificar y revisar trimestralmente los recursos disponibles en el PAC para así garantizar los giros de vigencia como de reserva. En los casos de presentar desviaciones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</si>
  <si>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</si>
  <si>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Anualmente se enviará por parte del encargado del proceso, cronograma de sostenibilidad contable a las áreas generadoras de información financiera, el cual contiene las fechas de los diferentes reportes. </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</si>
  <si>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</si>
  <si>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</si>
  <si>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Realizar de manera mensual por parte del profesional encargado las conciliaciones bancarias, mediante el cruce de información generada por el sistema Administrativo y Financiero SICAPITAL y la información reportada por los bancos</t>
  </si>
  <si>
    <t>El tesorero realizará mensualmente el estado de Tesorería con el fin de llevar el control de los recursos, con base a la normatividad existente para tal fin</t>
  </si>
  <si>
    <t>Mensualmente el Web Master ejerce el control a través del esquema de publicación de la información cuyo seguimiento se hace mes a mes. Mediante el registro de las publicaciones en el formato 208-COM-FT-23 .El Web Master realiza las revisiones en la pag web de las publicaciones solicitadas por las dependencias, mediante el diligenciamiento del formato 208-COM-FT-23.
En caso de encontrar desviaciones el web master se acerca a la OAP y consulta con el enlace si la información fue enviada y subida a la carpeta de calidad y solicita su aprobación para subir a la WEB</t>
  </si>
  <si>
    <t>El designado por parte del Subdirector (a) Administrativo (a) deberá validar en el operador de información que los pagos fueron correctamente aplicados por el Grupo de Gestión Financiera el último día hábil del mes (mensualmente) o antes de la fecha límite que defina la normatividad vigente.</t>
  </si>
  <si>
    <t>De manera anual el delegado por parte del Jefe Oficina de Tecnologías de la Información y las Comunicaciones, verificara que el 100% de los equipos tecnológicos (impresoras, equipos de cómputo y escáneres, entre otros) se les realice el mantenimiento preventivo. De acuerdo al elemento tecnológico existe una obligación contractual para llevar a cabo esa actividad, desde la Oficina TIC se realiza el acompañamiento para dicha actividad.
En caso de identificar desviaciones deberán realizar la solicitud para el PAA, justificando esta modificación</t>
  </si>
  <si>
    <t>El delegado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t>
  </si>
  <si>
    <t>Trimestralmente el Subdirector Administrativo o quien designe, para el ingreso o retiro de los elementos de la CVP diligencia el formato208-GA-Ft-19 “ÚNICO DE ENTRADA Y SALIDA DE ELEMENTOS”,  para el control de los mismos. Cada vez que se requiera realizar un movimiento se debe diligenciar el formato con las autorizaciones solicitadas.
Si se encuentra un intento de salida de un elemento sin la debida autorización el personal de seguridad debe informar a la Subdirección Administrativa para que se gestionen las autorizaciones correspondientes y se guarde soporte de la actuación.</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</si>
  <si>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</si>
  <si>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</si>
  <si>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</si>
  <si>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 xml:space="preserve">Enviar al inicio de la vigencia por parte de la jefe de la Oficina Asesora de Planeación, un memorando indicando los plazos oportunos para la presentación mensual de los FUSS con los criterios de calidad, claridad, coherencia y pertinencia de la información reportada.
En los casos que se presenten demoras en la entrega de los FUSS por parte de los gerentes de los proyectos, se recordará mensualmente a través de correo electrónico enviado por parte de la Oficina Asesora de Planeación, a los Gerentes de proyectos, recordando los plazos establecidos para la entrega oportuna de la Información. 
</t>
  </si>
  <si>
    <t>El equipo de la OAP deberá validar y consolidar mensualmente la integridad de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</si>
  <si>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La oficina TICS y la Subdirección Financiera realizará semestralmente auditorias a los sistemas tecnológicos con el fin de revisar las fallas y establecer mejoras en los casos que aplique.</t>
  </si>
  <si>
    <t xml:space="preserve">Mensualmente por parte del delegado de la subdirección financiera se realiza un informe del estado de la cartera y la condición en la que se encuentra cada uno de los deudores. </t>
  </si>
  <si>
    <t>El Director de Mejoramiento de Vivienda realizará una jornada en el primer bimestre del 2022 con el equipo de la Dirección de Mejoramiento de Vivienda para presentar las metas de la vigencia, el plan operativo y la organización de los equipos.
En caso de identificar desviaciones se identificara una muestra para la medición de las causales de reprocesos por fases del proceso (Prefactibilidad, Factibilidad, expedición de actos de reconocimiento y ejecución).</t>
  </si>
  <si>
    <t xml:space="preserve">El Director Mejoramiento de Vivienda o a quien designe realizará espacios de dialogo cada vez que se consideren necesarios y con la participación del equipo técnico de la Dirección de Mejoramiento de Vivienda, con el propósito de continuar con la implementación del plan de gestión social, generando los controles y medidas de acompañamiento social que sean pertinentes, </t>
  </si>
  <si>
    <t xml:space="preserve">El Director Mejoramiento de Vivienda o a quien designe incorporara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</si>
  <si>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El Director Mejoramiento de Vivienda o a quien designe generará una base de seguimiento y control de tiempos en los procesos internos previos a la emisión de los actos administrativos (Desistimiento, actos de reconocimiento y/o licenciamiento)</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</si>
  <si>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</si>
  <si>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El designado por parte del Subdirector (a) Administrativo (a), mensualmente verifica que todas las incapacidades reportadas por los servidores públicos se radiquen en la EPS correspondiente.</t>
  </si>
  <si>
    <t>Al momento de la formulación (Anualmente) el designado por parte del Subdirector (a) Administrativo (a), valida que el Plan Institucional de Capacitación contemple los ejes temáticos establecidos en el Plan Nacional de Formación y Capacitación.</t>
  </si>
  <si>
    <t>De manera trimestral el designado por parte de la subdirección administrativa, controla que el Plan Institucional de Capacitación, se este ejecutando adecuadamente de acuerdo al Plan programado para la vigencia.</t>
  </si>
  <si>
    <t>Trimestralmente el designado por parte del Subdirector (a) Administrativo (a) debe Monitorear las actividades realizadas en la CVP con el fin de identificar nuevos riesgos y/o garantizar el control  y validar la efectividad de los riesgos ya identificados en la Matriz de Riesgos SST.</t>
  </si>
  <si>
    <t>Siempre que se expida un acto administrativo de carácter particular, que otorgue un derecho, el profesional jurídico inmediatamente entregará la información al equipo de notificaciones y éste, en los términos de ley, realizará la notificación y ejecutoria y registrará la información en el Tablero de Control destinado para este fin.
En caso de encontrar desviaciones en el control, el equipo de notificaciones realizará la notificación y ejecutoria de manera inmediata.</t>
  </si>
  <si>
    <t>Siempre que se identifique una familia que no haya dado respuesta para el cumplimiento de la obligación de entregar documentos o predios en alto riesgo, suscribir documentos  o hacer la devolución de los recursos, el profesional jurídico  procederá a decretar el desistimiento de oficio, se ordenará la desvinculación de la familia renuente del Programa de Reasentamientos y se dispondrá la adquisición del predio recomendado y la movilización de recursos mediante otra acción. 
En caso de encontrar desviaciones en el control, la Directora de Reasentamientos informará a la Dirección Jurídica de la CVP para iniciar las actuaciones jurídicas y administrativas pertinentes</t>
  </si>
  <si>
    <t>Cada vez que lleguen los documentos de recomendación se deben radicar en el Orfeo y el profesional técnico lo clasificará según la tipología en nuevo, adenda o informativo, para iniciar el trámite y su respectivo archivo en el expediente.
En caso de encontrar desviación se solicitará el registro de información en el Sistema de Reasentamientos del Distrito, que administra el IDIGER</t>
  </si>
  <si>
    <t>Socializar con el equipo de la DMB los trámites y requisitos necesarios para la liquidación de contratos</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</si>
  <si>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</si>
  <si>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 xml:space="preserve">Revisar aleatoriamente el expediente de una de las previabilidades realizadas durante la vigencia 2022. </t>
  </si>
  <si>
    <t xml:space="preserve">Realizar una socialización cada vez que sea necesario (de acuerdo al criterio del líder) a los profesionales responsables del procedimiento sobre las actividades y formatos del procedimiento </t>
  </si>
  <si>
    <t xml:space="preserve">Socializar y verificar trimestralmente con  los equipos técnicos y de gestión documental las actividades del procedimiento relacionadas con la radicación de los documentos de recomendación en Orfeo y la clasificación y archivo en el expediente.    </t>
  </si>
  <si>
    <t xml:space="preserve">Socializar y verificar trimestralmente con el equipo técnico las actividades del procedimiento relacionadas con la etapa de Ingreso al Programa. </t>
  </si>
  <si>
    <t>Socializar y verificar trimestralmente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</si>
  <si>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 xml:space="preserve">Socializar y verificar 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</si>
  <si>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</si>
  <si>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Actualizar mensualmente el Tablero de Control con la información de los beneficiarios de Relocalización Transitoria, verificando el cumplimiento de requisitos.</t>
  </si>
  <si>
    <t xml:space="preserve">Aceptar </t>
  </si>
  <si>
    <t>N/A</t>
  </si>
  <si>
    <t>Socializar de manera mensual con los contratistas que hacen parte de Servicio al Ciudadano los tramites y servicios que han sido modificados e información relevante que sea de interés para la ciudadanía.</t>
  </si>
  <si>
    <t>Realizar seguimiento al formato 208-DGC-Ft-90 Certificado inclusión documentos en expediente electrónico se encuentre registrado correctamente e ingresarlo al expediente contractual correspondiente.</t>
  </si>
  <si>
    <t>Diligenciar los documentos implementados para  la reserva legal por  parte de los involucrados en el proceso de Gestión de Control Interno Disciplinario.</t>
  </si>
  <si>
    <t>Generar mensualmente un informe por componente y funcionario  para identificar los tiempos  que los expedientes permanecen en cada uno.</t>
  </si>
  <si>
    <t>Emitir informes de ejecución presupuestal a cada uno de los ordenadores de gasto sobre el comportamiento del presupuesto de gastos de la vigencia, giros, reservas presupuestales y pasivos exigibles con sus respectivas recomendaciones.</t>
  </si>
  <si>
    <t>Emitir informes de programación y ejecución de PAC a cada uno de los ordenadores de gasto con sus respectivas recomendaciones.</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</si>
  <si>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</si>
  <si>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Revisar selectivamente de manera mensual los hechos económicos reconocidos en el sistema de información de gestión contable.</t>
  </si>
  <si>
    <t xml:space="preserve">Mensualmente se realizara la revisión selectiva de cuentas representativas del los estados financieros </t>
  </si>
  <si>
    <t>El tesorero realizará anualmente una socialización y/o sensibilización en la aplicación del instructivo a los servidores públicos que tengan incidencia directa en la aplicabilidad de las actividades contempladas en el instructivo</t>
  </si>
  <si>
    <t xml:space="preserve">Desarrollar una socialización semestral que permita describir el procedimiento, los tiempos para las solicitudes y responsables para la solicitud de publicaciones </t>
  </si>
  <si>
    <t>Verificación mensual de la Nómina, los resúmenes y la relación de autorización de pagos para cada periodo, cotejando la información contra lo reportado en pagos de seguridad social y liquidaciones definitivas de presentarse.</t>
  </si>
  <si>
    <t>Desarrollar una reunión mensual donde se pueda realizar el seguimiento a la ejecución del plan anual de adquisiciones</t>
  </si>
  <si>
    <t>Se socializará al equipo de la Oficina TIC el proceso para la revisión del marco normativo en los documentos del proceso TIC que sean generados y/o actualizados por parte de los responsables de los servicios de TI.</t>
  </si>
  <si>
    <t>Mediante inspecciones aleatorias a las diferentes dependencias de la CVP, se validará la asignación de los recursos a los funcionarios y/o contratistas.</t>
  </si>
  <si>
    <t>Realizar charlas individuales con los procesos para mejorar la información en términos de plazos, diseño y formato en caso de identificar deficiencias en la calidad y trazabilidad de la información entregada a la Asesoría de Control Interno.</t>
  </si>
  <si>
    <t>Evaluación del cumplimiento del cronograma definido para el Sistema Integrado de Conservación y su Programa de Emergencias y manejo de desastres.</t>
  </si>
  <si>
    <t>Verificar y garantizar que los procedimientos del proceso gestión documental se encuentren actualizados y acorde a los requerimientos del área.</t>
  </si>
  <si>
    <t>Desarrollar por parte de la Oficina Asesora de Planeación, tres (3) mesas de trabajo durante la vigencia, en conjunto con los Gerentes de los Proyectos de inversión y los enlaces correspondientes, donde se reitere la importancia de presentar los FUSS cumpliendo los criterios de oportunidad, calidad, claridad, coherencia y pertinencia.</t>
  </si>
  <si>
    <t xml:space="preserve">Reiterar ante los responsables de cada proceso, mediante memorando interno la importancia de revisar y mantener el Listado Maestro de Documentos debidamente actualizado, donde se les recuerda que en caso de evidenciar alguna inconsistencia en el mismo deberá ser reportada a la OAP para su respectivo trámite de ajuste </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</si>
  <si>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</si>
  <si>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Realizar una sensibilización semestral a los funcionarios  y contratistas de la entidad sobre el Plan de Acción Anual del PIGA</t>
  </si>
  <si>
    <t>Realizar mesas de trabajo trimestrales en conjunto con la Oficina TICs para los desarrollos a los que haya lugar en los sistemas tecnológicos de la entidad que permita la integración de la información para el trámite de pagos</t>
  </si>
  <si>
    <t>Realizar la gestión de cobro persuasivo a los deudores que se encuentran en dicha etapa y plasmar el seguimiento en la matriz de informe de gestión de cobro persuasivo diseñada para tal fin</t>
  </si>
  <si>
    <t>Realizar las acciones que requieran los expedientes con el fin de organizarlos y radicarlos en la Dirección Jurídica para que continúen con la etapa de cobro judicial y plasmar la información Matriz de seguimiento de deudores para cobro Judicial y memorandos</t>
  </si>
  <si>
    <t xml:space="preserve">Realizar balance trimestral sobre el avance de  ejecución de metas en el cual se evidencien las medidas correctivas a tomar, cuando aplique.
</t>
  </si>
  <si>
    <t>Realizar los preacuerdos y acuerdos con los potenciales beneficiarios.</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</si>
  <si>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</si>
  <si>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Generar una muestra del 5% de los procesos mensuales </t>
  </si>
  <si>
    <t>Realizar cada vez que se requiera jornadas de capacitación con el personal de la Curaduría Pública Social  en cuanto a la actualización normativa del proceso.</t>
  </si>
  <si>
    <t>Elaborar e implementar un procedimiento en el cual se incorporen  los lineamientos nacionales y distritales sobre incapacidades vigentes, y socializarlo a las diferentes dependencias y personal vinculado a la CVP</t>
  </si>
  <si>
    <t>El designado por parte de la Subdirección Administrativa, mensualmente verifica que todas las incapacidades reportadas por las dependencias se radiquen en la EPS correspondiente.</t>
  </si>
  <si>
    <t>Verificar que se encuentren contemplados todos los ejes temáticos en el Plan Institucional de Capacitaciones de la vigencia
Citar y presentar ante la Comisión de Personal las actividades que se implementarán.</t>
  </si>
  <si>
    <t>Verificar la ejecución del Plan Institucional de Capacitaciones - 2022</t>
  </si>
  <si>
    <t>Realizar evaluación y análisis del impacto de la capacitación o actividad realizada, tomando una muestra significativa por actividad realizada.</t>
  </si>
  <si>
    <t>Elaborar Matriz de Riesgos de SST, la cual debe ser debidamente aprobada y socializada a los grupos de interés.</t>
  </si>
  <si>
    <t>Realizar inspecciones periódicas que garanticen el control sobre los riesgos identificados en la Matriz.</t>
  </si>
  <si>
    <t>Verificar y garantizar que los procedimientos del proceso gestión administrativa se encuentren actualizados y acorde a los requerimientos de la CVP</t>
  </si>
  <si>
    <t xml:space="preserve">Socializar y verificar trimestralmente con el equipo de notificaciones las actividades del procedimiento relacionadas con la notificación.    </t>
  </si>
  <si>
    <t>Elaborar el instructivo de devolución de recursos Cuentas de Ahorro Programado CAP y Depósitos A Favor de Terceros - DAFT y socializarlo con el componente financiero de Reasentamientos</t>
  </si>
  <si>
    <t>Elaborar el instructivo de renuentes, desistimiento tácito y expropiación y socializarlo con el componente jurídico de Reasentamientos</t>
  </si>
  <si>
    <t>Director Técnico de Mejoramiento de Barrios y/o a quien Designe</t>
  </si>
  <si>
    <t>Director de Reasentamientos y a quien Designe</t>
  </si>
  <si>
    <t>Director Jurídico y/o a quien Designe</t>
  </si>
  <si>
    <t>Director de Urbanización y Titulación y/o a quien Designe</t>
  </si>
  <si>
    <t>Subdirector(a) Financiero(a)
Líder Profesional de Presupuesto</t>
  </si>
  <si>
    <t>Subdirector(a) Financiero(a)
Líder Profesional de Pagos</t>
  </si>
  <si>
    <t>Directora de Urbanización y Titulación y/o a quien Designe</t>
  </si>
  <si>
    <t>Subdirector Financiero y Contador</t>
  </si>
  <si>
    <t xml:space="preserve">Subdirector(a) Financiero(a) o a quien Designe
</t>
  </si>
  <si>
    <t>Subdirector Financiero y/o Tesorero</t>
  </si>
  <si>
    <t>Jefe Oficina Asesora de Comunicaciones y/o a quien Designe</t>
  </si>
  <si>
    <t>Subdirector Administrativo o a quien designe</t>
  </si>
  <si>
    <t>Jefe Oficina TIC</t>
  </si>
  <si>
    <t>Asesor de Control Interno</t>
  </si>
  <si>
    <t>Jefe Oficina Asesora de Planeación y enlaces de los proyectos de inversión</t>
  </si>
  <si>
    <t xml:space="preserve">Jefe Oficina Asesora de Planeación y Equipo de trabajo que Designe </t>
  </si>
  <si>
    <t>Delegado ambiental por parte de la Oficina Asesora de Planeación</t>
  </si>
  <si>
    <t>Líder Profesional de Cartera</t>
  </si>
  <si>
    <t>Director Mejoramiento de Vivienda o a quien Designe</t>
  </si>
  <si>
    <t>1 Socialización</t>
  </si>
  <si>
    <t>Acta de reunión</t>
  </si>
  <si>
    <t>Mesas de trabajo realizadas/Mesas de trabajo programadas</t>
  </si>
  <si>
    <t>Acta de reunión y listado de asistencia</t>
  </si>
  <si>
    <t xml:space="preserve">1 Sensibilización </t>
  </si>
  <si>
    <t xml:space="preserve">Acta de reunión </t>
  </si>
  <si>
    <t xml:space="preserve">1 Revisión </t>
  </si>
  <si>
    <t>1 Capacitación</t>
  </si>
  <si>
    <t xml:space="preserve">3 socializaciones y verificaciones realizadas </t>
  </si>
  <si>
    <t xml:space="preserve">Tablero de Control con estado de los procesos presentado en Mesa Técnica </t>
  </si>
  <si>
    <t>1 Tablero de Control actualizado</t>
  </si>
  <si>
    <t>Tablero de Control actualizado con la información de los beneficiarios de ayuda de relocalización</t>
  </si>
  <si>
    <t>Presentación y/o  listas de asistencia</t>
  </si>
  <si>
    <t>1 Sensibilización realizada</t>
  </si>
  <si>
    <t xml:space="preserve">Correos electrónicos  socializando a  los contratistas los trámites y servicios que han sido modificados e información relevante que sea de interés para la ciudadanía. </t>
  </si>
  <si>
    <t>(No. de correos remitidos / No. de correos programados (12)) * 100</t>
  </si>
  <si>
    <t>Seguimiento del formato 208-DGC-Ft-90</t>
  </si>
  <si>
    <t>(No. de seguimientos realizados / No. De seguimientos programados) * 100</t>
  </si>
  <si>
    <t>formatos diligenciados</t>
  </si>
  <si>
    <t>(No de documentos diligenciados/No de documentos requeridos en los procesos)</t>
  </si>
  <si>
    <t>Informe en formato Excel entregado por el funcionario encargado del reparto.</t>
  </si>
  <si>
    <t>11 Informes en formato Excel entregado por el funcionario encargado del reparto, para toda la vigencia</t>
  </si>
  <si>
    <t>Informes de seguimiento a la ejecución del presupuesto de gastos de la vigencia, giros, reservas presupuestales y pasivos exigibles</t>
  </si>
  <si>
    <t>12 Informes de seguimiento a la ejecución del presupuesto de gastos de la vigencia, giros, reservas presupuestales y pasivos exigibles</t>
  </si>
  <si>
    <t>Informes de programación y ejecución de PAC</t>
  </si>
  <si>
    <t>Doce (12) Informes de programación y ejecución de PAC</t>
  </si>
  <si>
    <t>Actas de mesas de trabajo</t>
  </si>
  <si>
    <t>4 Actas de mesas de trabajo</t>
  </si>
  <si>
    <t>Conciliaciones Interareas</t>
  </si>
  <si>
    <t>Doce (12) Conciliaciones Interareas</t>
  </si>
  <si>
    <t>Conciliaciones de cuentas representativas.</t>
  </si>
  <si>
    <t xml:space="preserve">48  conciliaciones de cuentas representativas </t>
  </si>
  <si>
    <t>Presentación y/o lista de asistencia</t>
  </si>
  <si>
    <t>Una (1) jornada de socialización y/o capacitación</t>
  </si>
  <si>
    <t xml:space="preserve">2 Piezas graficas </t>
  </si>
  <si>
    <t>2 Piezas graficas y/o audiovisual socializada</t>
  </si>
  <si>
    <t>Reporte mensual de pagos de seguridad social y/o liquidaciones definitivas validadas</t>
  </si>
  <si>
    <t># de pagos de seguridad social y/o liquidaciones definitivas sin inconsistencia / # de pagos de seguridad social y/o liquidaciones definitivas reportadas y pagadas.</t>
  </si>
  <si>
    <t>1 Acta de reunión mensual</t>
  </si>
  <si>
    <t>Numero de reuniones mensuales / 1 reunión mensual propuesta</t>
  </si>
  <si>
    <t>Acta de socialización</t>
  </si>
  <si>
    <t>1 Socialización realizada</t>
  </si>
  <si>
    <t>Acta de Inspecciones aleatorias a las diferentes dependencias de la CVP,
Lista de chequeo</t>
  </si>
  <si>
    <t>Actas de reunión con compromisos sobre la entrega de la información</t>
  </si>
  <si>
    <t>Charlas desarrolladas, mínimo una bimestral</t>
  </si>
  <si>
    <t>208-SADM-Ft-143 TABLERO DE CONTROL V1</t>
  </si>
  <si>
    <t># de Actividades ejecutadas según programación de cronograma / # de actividades programadas en cronograma</t>
  </si>
  <si>
    <t>Verificación de los procedimientos, identificando los que requieren actualización</t>
  </si>
  <si>
    <t>Lista de asistencia y presentaciones de la mesa de trabajo</t>
  </si>
  <si>
    <t>3 Mesas de trabajo durante la vigencia</t>
  </si>
  <si>
    <t>1 Memorando</t>
  </si>
  <si>
    <t>1 Memorando semestral</t>
  </si>
  <si>
    <t>Lista de asistencia y/o acta y/o presentación</t>
  </si>
  <si>
    <t>1 Socialización semestral</t>
  </si>
  <si>
    <t>Presentación o lista de asistencia</t>
  </si>
  <si>
    <t xml:space="preserve">Actas de mesas de trabajo </t>
  </si>
  <si>
    <t>Numero de mesas de trabajo realizadas   /   4 Mesas de trabajo programadas</t>
  </si>
  <si>
    <t>Matriz de informe de gestión de cobro persuasivo diligenciada</t>
  </si>
  <si>
    <t>once (11) Matrices de seguimiento de Cobro Persuasivo</t>
  </si>
  <si>
    <t xml:space="preserve">Matriz de seguimiento de deudores para cobro Judicial y memorandos. </t>
  </si>
  <si>
    <t>once (11) Matrices de seguimiento para cobro judicial</t>
  </si>
  <si>
    <t>Informe trimestral de metas</t>
  </si>
  <si>
    <t>1 Informe trimestral</t>
  </si>
  <si>
    <t>Reporte trimestral de Formatos de preacuerdo y/o acuerdo</t>
  </si>
  <si>
    <t xml:space="preserve">Formatos </t>
  </si>
  <si>
    <t xml:space="preserve">Actas y Lista de asistencia </t>
  </si>
  <si>
    <t xml:space="preserve">2 Capacitación </t>
  </si>
  <si>
    <t>Reporte del muestreo</t>
  </si>
  <si>
    <t>Reportes</t>
  </si>
  <si>
    <t>Lista de asistencia y/o acta y presentación</t>
  </si>
  <si>
    <t xml:space="preserve">Capacitación </t>
  </si>
  <si>
    <t>Procedimiento aprobado, publicado y socializado</t>
  </si>
  <si>
    <t>Un (1) Procedimiento aprobado, publicado y socializado</t>
  </si>
  <si>
    <t>Incapacidades reportadas y cobradas en términos.</t>
  </si>
  <si>
    <t>Plan Institucional de Capacitaciones aprobado y socializado</t>
  </si>
  <si>
    <t>Evaluación y análisis semestral del impacto del PIC</t>
  </si>
  <si>
    <t>Matriz de Riesgos de SST aprobada y socializada</t>
  </si>
  <si>
    <t>una (1) Matriz de Riesgos de SST aprobada y socializada</t>
  </si>
  <si>
    <t>Inspecciones y/o informes de reporte de riesgos.</t>
  </si>
  <si>
    <t>Verificación de los procedimientos, identificando los que requieren actualización
Procesos actualizados</t>
  </si>
  <si>
    <t>Instructivo devolución de recursos en CAP y DAFT elaborado y socializado</t>
  </si>
  <si>
    <t>1 instructivo elaborado y socializado</t>
  </si>
  <si>
    <t>Instructivo renuentes, desistimiento tácito y expropiación elaborado y socializado</t>
  </si>
  <si>
    <t>Generar las alertas necesarias a la OAP para la reformulación de manera inmediata del proyecto de inversión mediante una mesa de trabajo con la dirección</t>
  </si>
  <si>
    <t>El Director de Reasentamientos solicitará la radicación inmediata del documento de recomendación en el Orfeo para iniciar el trámite, cuando se identifique que éste no ingresó por éste sistema</t>
  </si>
  <si>
    <t>Realizar las actuaciones administrativas o jurídicas que sean procedentes</t>
  </si>
  <si>
    <t>Realizar la actualización conceptual y su inclusión en la matriz de conceptos</t>
  </si>
  <si>
    <t>Evaluar la situación actual del proceso y asignar un nuevo abogado para el mismo.</t>
  </si>
  <si>
    <t>Generar alerta y plan de seguimiento al cronograma del comité para evitar la ocurrencia por lo menos 4 días antes de finalizar el mes.</t>
  </si>
  <si>
    <t>Informar a la Directora de Urbanizaciones y Titulación acerca de los procesos que presentan demoras y sus posibles causas, a fin de tomar las medidas necesarias de acuerdo a la complejidad del problema</t>
  </si>
  <si>
    <t xml:space="preserve">Informar al líder del proceso las posibles irregularidades para tomar la acciones a las que haya lugar. </t>
  </si>
  <si>
    <t>Informar inmediatamente a la Directora de Urbanizaciones y Titulación, la posibilidad de incumplimiento de alguna acción, quien a su vez pondrá en conocimiento a la oficina de control interno para tomar las medidas necesarias</t>
  </si>
  <si>
    <t>Informar a la área fuente para que ajuste la información  reportada</t>
  </si>
  <si>
    <t>Analizar el impacto que puede generar la no publicación y tomar las medidas necesarias para la corrección de la omisión.</t>
  </si>
  <si>
    <t>Requerir al responsable y tomar las medidas a que de lugar</t>
  </si>
  <si>
    <t>Generar notas aclaratorias en el siguiente reporte presentado, con respecto al error evidenciado</t>
  </si>
  <si>
    <t>Generar una mesa de trabajo con el líder del proceso que realiza la solicitud para validar las alternativas de recuperación para el documento solicitado</t>
  </si>
  <si>
    <t xml:space="preserve">Evaluar alternativas tecnológicas que permitan armonizar las actividades con las diferentes áreas de la entidad </t>
  </si>
  <si>
    <t xml:space="preserve">Generar alertas al líder del proceso y todas las acciones a las que haya lugar. </t>
  </si>
  <si>
    <t>Generar las alertas necesarias a la OAP para la reformulación de manera inmediata del proyecto de inversión mediante una mesa de trabajo con la dirección cuando aplique.</t>
  </si>
  <si>
    <t>Generar la alerta ante la Dirección y a las demás dependencias que de lugar para tomar las medidas pertinentes</t>
  </si>
  <si>
    <t>Informar ante la Oficina de Control Interno Disciplinario para que ellos tomen las medidas pertinentes</t>
  </si>
  <si>
    <t>Trimestral</t>
  </si>
  <si>
    <t>Lista de asistencia</t>
  </si>
  <si>
    <t>Cada vez que sea necesario</t>
  </si>
  <si>
    <t>Inspecciones aleatorias realizadas / 6 Inspecciones aleatorias programas</t>
  </si>
  <si>
    <t>31/06/2022</t>
  </si>
  <si>
    <t>Cada vez que sea necesario el Subdirector Administrativo o quien designe, deberá trasladar los elementos de la CVP a los funcionarios y/o contratistas responsables de su uso, en los formatos asignados. Se identifica la asignación de los bienes muebles en el formato 208-GA-Ft-90 "BIENES DEVOLUTIVOS EN SERVICIO"  y bajo el formato del aplicativo SI CAPITAL Inventario Individual.
En caso de que se detecte que los inventarios no corresponden, se realizará un traslado entre el funcionario a la bodega y se realiza una nueva asignación de los elementos.</t>
  </si>
  <si>
    <t>Realizar 1 socialización a los equipos de trabajo de la DMB sobre los puntos de control establecidos en el procedimiento de Supervisión de Contratos para evitar posibles incumplimientos por parte de los contratistas de consultoría, obra e interventoría.</t>
  </si>
  <si>
    <t xml:space="preserve">Realizar 1 socialización a los equipos de trabajo de la DMB, referente al procedimiento 208-DGC-Pr-19 IMPOSICIÓN DE MULTAS  para el inicio de procesos sancionatorios por presuntos incumplimientos  </t>
  </si>
  <si>
    <t>Semestralmente con los abogados nuevos que ingresen al equipo de trabajo se deberá sensibilizar el protocolo 208-DJ-Ft-53 PROTOCOLO DE INDUCCIÓN Y ENTRENAMIENTO PUESTO DE TRABAJO - V1.</t>
  </si>
  <si>
    <t>MAPA RIESGOS DE GESTIÓN</t>
  </si>
  <si>
    <t xml:space="preserve">CAJA DE LA VIVIENDA POPULAR </t>
  </si>
  <si>
    <t>CONTROL DE CAMBIOS DE REGISTROS</t>
  </si>
  <si>
    <t>FECHA</t>
  </si>
  <si>
    <t>VERSIÓN</t>
  </si>
  <si>
    <t>PROCESO</t>
  </si>
  <si>
    <t>CAMBIO SOLICITADO</t>
  </si>
  <si>
    <t xml:space="preserve">NÚMERO RADICADO </t>
  </si>
  <si>
    <t>VIGENCIA 2022</t>
  </si>
  <si>
    <t>Gestión Estratégica</t>
  </si>
  <si>
    <t>Correo Electronico (28022022)</t>
  </si>
  <si>
    <t>Se ajusto la descripción del control del riesgo 19</t>
  </si>
  <si>
    <t>Se ajusto la descripción del control 1 del riesgo 22</t>
  </si>
  <si>
    <t>Se ajusto la descripción del control 2 del riesgo 22</t>
  </si>
  <si>
    <t>Se ajusto la descripción del control del riesgo 24</t>
  </si>
  <si>
    <t>Se ajusto la descripción del control del riesgo 25</t>
  </si>
  <si>
    <t>Se ajusto la descripción del control 1 del riesgo 37</t>
  </si>
  <si>
    <t>Se ajusto la descripción del control 2 del riesgo 37</t>
  </si>
  <si>
    <t>Se ajusto la descripción del control del riesgo 38</t>
  </si>
  <si>
    <t>Se ajusto la descripción del control del riesgo 39</t>
  </si>
  <si>
    <t>Gestión del Talento Humano</t>
  </si>
  <si>
    <t>Gestión_Administrativa</t>
  </si>
  <si>
    <t>Gestión Documental</t>
  </si>
  <si>
    <t>Se adiciona control al riesgo 16</t>
  </si>
  <si>
    <t>Se adiciona actividad de plan de acción al riesgo 16</t>
  </si>
  <si>
    <t>Gestión Financiera</t>
  </si>
  <si>
    <t>Se adicionan causas inmediatas al riesgo 16</t>
  </si>
  <si>
    <t>Se ajusta la descripción del control 1 del riesgo 17</t>
  </si>
  <si>
    <t>Se ajusta la descripción del control 2 del riesgo 17</t>
  </si>
  <si>
    <t>Se ajusta actividad del plan de acción del riesgo 29</t>
  </si>
  <si>
    <t>Se ajusta actividad 1 del plan de acción del riesgo 30</t>
  </si>
  <si>
    <t>Se ajusta actividad 2 del plan de acción del riesgo 30</t>
  </si>
  <si>
    <t>Ajuste en la redacción de la descripción del riesgo 27</t>
  </si>
  <si>
    <t>Posibilidad de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</si>
  <si>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Adquisición de Bienes y Servicios</t>
  </si>
  <si>
    <t>Ajuste de la redacción del objetivo y riesgo</t>
  </si>
  <si>
    <t>Coordinar la adquisición de los bienes y servicios necesarios en la Caja de la Vivienda Popular, según la normatividad contractual legal vigente.</t>
  </si>
  <si>
    <t>Posibilidad de incumplimiento de la normatividad contractual legal vigente.</t>
  </si>
  <si>
    <t>El equipo del archivo de contratos debe verificar que el formato 208-DGC-Ft-90 Certificado inclusión documentos en expediente electrónico se encuentre registrado correctamente e ingresarlo al expediente contractual correspondiente.</t>
  </si>
  <si>
    <t>Gestión del Control Interno Disciplinario</t>
  </si>
  <si>
    <t>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t>
  </si>
  <si>
    <t>Posibilidad de violar la reserva legal, hasta antes de la formulación el pliego de cargos/auto de citación de audiencia o la providencia que ordene el archivo definitivo, sin perjuicio de los derechos de los sujetos procesales.</t>
  </si>
  <si>
    <t xml:space="preserve">Los involucrados en el proceso de Control Interno Disciplinario verificaran el uso de los documentos implementados para el control de la reserva de ley de las actuaciones disciplinarias (208-CID-ft-34 Acta de reparto expedientes disciplinarios;  208-CID-Ft-33 Reserva de actuación disciplinaria) </t>
  </si>
  <si>
    <t>NO COLOQUE FILTROS EN ESTE ARCHIVO</t>
  </si>
  <si>
    <t>Seguimiento Actividad de Plan de Acciòn</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</si>
  <si>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</si>
  <si>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Coordinar la adquisición de los bienes y servicios necesarios en la Caja de la Vivienda Popular, según la normatividad contractual legal vigente</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</si>
  <si>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</si>
  <si>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Servicio al Ciudadano</t>
  </si>
  <si>
    <t>Ajuste de la redacción del objetivo</t>
  </si>
  <si>
    <t>Ajuste de la redacción del riesgo</t>
  </si>
  <si>
    <t xml:space="preserve">Resultado Indicador Plan de Acciòn (Columna AU) </t>
  </si>
  <si>
    <t>Posibilidad de omitir en la Página Web de la entidad toda la información que por normatividad se debe hacer y todas las acciones y encuentros de participación ciudadana realizadas con nuestros beneficiarios</t>
  </si>
  <si>
    <t>Gestión de Comunicaciones</t>
  </si>
  <si>
    <t>Ajuste en la redacción de la descripción del riesgo (18)</t>
  </si>
  <si>
    <t>Ajuste en la redacción de la descripción controles riesgos 27 y 28</t>
  </si>
  <si>
    <t>Acta de Reuniòn OAP (03-2022 - 25/04/2022) Monitoreo Riesgos y Acompañamiento Reporte 
PAAC Mapas de Riesgos 2022 proceso 
Gestión Estratégica.</t>
  </si>
  <si>
    <t>MAPA DE RIESGOS DE GESTIÓN 
CAJA DE LA VIVIENDA POPULAR - 2022</t>
  </si>
  <si>
    <t xml:space="preserve"> # de procedimientos actualizados, publicados y socializados / # de procedimientos identificados para actualizar </t>
  </si>
  <si>
    <t># de incapacidades cobradas y /o tramitadas para cobro / # de incapacidades reportadas para cobro</t>
  </si>
  <si>
    <t># de evaluaciones semestrales del PIC realizadas  /  # de evaluaciones semestrales del PIC programadas</t>
  </si>
  <si>
    <t># de inspecciones ejecutadas en la vigencia  /  # de inspecciones programadas para la vigencia</t>
  </si>
  <si>
    <t># de procedimientos actualizados y publicados  / # de procedimientos identificados para actualizar</t>
  </si>
  <si>
    <t>Informes de seguimiento al PINAR realizados y/o acta del Comité Institucional de Gestión y Desempeño</t>
  </si>
  <si>
    <t>Informes trimestrales de seguimiento al PINAR realizados / Informes trimestrales de seguimiento al PINAR programados * 100</t>
  </si>
  <si>
    <t>Informes de seguimiento al PIC elaborados y/o acta del Comité Institucional de Gestión y Desempeño.</t>
  </si>
  <si>
    <t>Informes trimestrales de seguimiento al PIC realizados / Informes trimestrales de seguimiento al PIC programados * 100</t>
  </si>
  <si>
    <t>Incorrecto seguimiento a la administración de la infraestructura física, los bienes y servicios que requieran todos los procesos de la entidad como apoyo a su gestión, garantizando que se encuentren en óptimas condiciones para el cumplimiento y desarrollo de sus funciones</t>
  </si>
  <si>
    <t>Falta de planeación y desconocimiento de las necesidades de las diferentes dependencias de la CVP en la administración de la infraestructura física, los bienes y servicios que requieran todos los procesos de la entidad como apoyo a su gestión</t>
  </si>
  <si>
    <t>Posibilidad de pérdida reputacional por insatisfacción de las dependencias y dificultades del cumplimiento de objetivos misionales y administrativos asociados a la gestión de la infraestructura física y a la adquisición, entrega y mantenimiento de bienes y servicios a cargo de la Subdirección Administrativa.</t>
  </si>
  <si>
    <t>Realizar seguimiento trimestral al cumplimiento del Plan Anual de Gestión de Bienes Inmuebles.</t>
  </si>
  <si>
    <t>Informes de seguimiento al Plan Anual de Gestión de Bienes Inmuebles.</t>
  </si>
  <si>
    <t># de informes de seguimiento al Plan Anual de Gestión de Bienes Inmuebles realizados / # de informes de seguimiento al Plan Anual de Gestión de Bienes Inmuebles programados * 100</t>
  </si>
  <si>
    <t>Ajuste la redacción para los indicadores del riesgo No 25
Modificar el soporte de la actividad de Plan de Acciòn</t>
  </si>
  <si>
    <t>Ajuste la redacción para los indicadores de los riesgos No 36, 37 y 38
Del riesgo 37 modificar el soporte de la actividad de Plan de Acciòn</t>
  </si>
  <si>
    <t>Ajuste la redacción para los indicadores del riesgo No 39 
Ajuste redacciòn Causa Inmediata
Ajuste redacciòn Causa Raiz
Ajuste redacciòn Descripción del riesgo
Ajuste redacciòn Plan de Acción
Ajuste redacciòn Soporte o evidencia</t>
  </si>
  <si>
    <t>El responsable del proceso o a quien se le designe el desarrollo de la actividad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</si>
  <si>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mes.Mediante correo electrónico al líder del proceso, se confirma la publicación de la información y se reitera la responsabilidad por parte del líder del proceso de la revisión de los contenidos publicados y su socialización.</t>
  </si>
  <si>
    <t>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Si se evidencian retrasos o incumplimiento de las actividades programadas, se procede a hacer una mesa de trabajo para analizar las causas del retraso y evaluar su reprogramación.</t>
  </si>
  <si>
    <t>PLAN2022</t>
  </si>
  <si>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</si>
  <si>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 xml:space="preserve">Mejoramiento de Barrios </t>
  </si>
  <si>
    <t xml:space="preserve">Actualización objetivo del proceso </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</si>
  <si>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</si>
  <si>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Urbanizaciones y Titulación</t>
  </si>
  <si>
    <t>1. ENERO</t>
  </si>
  <si>
    <t>2. FEBRERO</t>
  </si>
  <si>
    <t>Se socializó con el equipo de la DMB y algunos de los contratistas de obra e interventoría los trámites y requisitos necesarios para la liquidación de contratos</t>
  </si>
  <si>
    <t>3. MARZO</t>
  </si>
  <si>
    <t>4. ABRIL</t>
  </si>
  <si>
    <t>Se realizó mesa de trabajo para el seguimiento y control a la ejecución y giro de las reservas presupuestales y de los pasivos exigibles.</t>
  </si>
  <si>
    <t>El profesional financiero validó el cumplimiento de los pagos programados en el PAC, así como de las actividades programadas en el PAA.</t>
  </si>
  <si>
    <t>Reunión Seguimiento PAC - PAA- I TRIMESTRE 2022</t>
  </si>
  <si>
    <t>Se realizaron comités técnicos de seguimiento y control al cumplimiento de los cronogramas de ejecución de actividades y entregas de productos de los siguientes Territorios: Alto Fucha, Caracolí, Suba-Usaquén, Suba, Rafael Uribe, San Cristóbal-Santa Fe, Usme I, Usme II y Ciudad Bolívar-Bosa</t>
  </si>
  <si>
    <t>Se realizaron comités técnicos de seguimiento y control al cumplimiento de los cronogramas de ejecución de actividades y entregas de productos de los siguientes Territorios: Alto Fucha, Suba-Usaquén, Suba, Rafael Uribe, San Cristóbal-Santa Fe, Usme I, Usme II y Ciudad Bolívar-Bosa</t>
  </si>
  <si>
    <t xml:space="preserve">Se presentan los informes de interventoría o supervisión, según aplique, de los contratos: 416-2021, 421-2021, 470-2021, 415-2021, 462-2021, 477-2021 y 599-2021, como evidencia de la verificación, aprobación o visto bueno de la interventoría y/o la supervisión a los productos e informes presentados por los contratista, así como del cumplimiento de las obligaciones contractuales </t>
  </si>
  <si>
    <t>Se presentan los informes de interventoría o supervisión, según aplique, de los contratos: 416-2021, 421-2021,  593-2021, 599-2021, 832-2021,877-2021, 899-2021, 882-2021, 891-2021 y 922-2021 como evidencia de la verificación, aprobación o visto bueno de la interventoría y/o la supervisión a los productos e informes presentados por los contratista, así como del cumplimiento de las obligaciones contractuales</t>
  </si>
  <si>
    <t>NA</t>
  </si>
  <si>
    <t>1. Correos electrónicos de la Directora de Reasentamientos febrero
1.1 Documento de recomendación radicado en Orfeo</t>
  </si>
  <si>
    <t>En marzo se socializó y verificó con los equipos técnicos y de gestión documental,  las actividades del procedimiento relacionadas con la radicación de los documentos de recomendación en Orfeo y la clasificación y archivo en el expediente. Así mismo, se socializaron el avance de los desarrollos con TIC a través de las Historia de Usuarios - HU
Se evidencia:
1. Acta de reunión con las contratistas y funcionaria encargada de la actividad de control.
1.1. HU Asignación Documento Recomendación
1.2 HU Clasificación Documento Recomendación
1.3 HU Creación expediente Documento de Recomendación
1.4 Citación a reunión
Se reporta un 25% de cumplimiento dado que son 4 reuniones en el año y se lleva 1</t>
  </si>
  <si>
    <t>Como cumplimiento del control, y tal y como está establecido en el procedimientos, cada vez que llega un documento de recomendación (por cualquier medio - físico o electrónico) se radica en Orfeo y el profesional técnico lo clasifica según la tipología (nuevo, adenda o informativo), para que inicie su trámite y su respectivo archivo en el expediente.  Ahora, la Dirección de Reasentamiento, junto con TIC está trabajando en un desarrollo en el ORFEO, que espera poner en producción antes de junio de 2022.  Se vienen realizando reuniones con el equipo responsable de las actividades.  Por ahora, se realiza la tarea manual. 
La Directora de Reasentamientos, envió al correo de soluciones@cajaviendapopular.gov.co los documentos de recomendación que le llegaron del Director y adicionalmente por correo lo remitió a la profesional Técnica encargada del tema con copia a la Enrutadora. Lo anterior para garantizar el control de los documentos de recomendación (abril)</t>
  </si>
  <si>
    <t>2. Correos electrónicos de la Directora de Reasentamientos
2.1 Documento de recomendación radicado Orfeo</t>
  </si>
  <si>
    <t>En marzo se socializó y verificó con el referente del equipo técnico las actividades del procedimiento relacionadas con la etapa de Ingreso al Programa (Verificación). 
1. Acta de reunión - Etapa de Verificación
Se establece como porcentaje de ejecución 33% dado que se evidencia 1 socialización - seguimiento de 3</t>
  </si>
  <si>
    <t>El profesional técnico de Reas deberá presentar a la Mesa Técnica de Reasentamientos los documentos de recomendación que han ingresado, antes de realizar esta presentación, debe tener georreferenciado todos los predios, con las coordenadas e identificación de polígonos, y visitas de verificación en terreno.  Ahora, dado que era necesario contar con el marco Normativo, y la Resolución 321 se expidió el 25 de marzo, en la Mesa técnica llevada a cabo el 28 de marzo se dio prioridad a la presentación de los informes de Pre factibilidad y procesos en curso para expedir los actos administrativos que dan continuidad a los procesos de los beneficiarios. Para ir avanzando en el desarrollo del control, el procesional técnico realizó solicitud a los profesionales encargados de la Georrerenciación de los documentos de recomendación para lo pertinente.</t>
  </si>
  <si>
    <t>1. Correo solicitud Georreferenciación documentos de recomendación</t>
  </si>
  <si>
    <t>Se realizó la socialización a todos colaboradores, que integran los componentes jurídico, técnico, social y financiero, del Proceso de Reasentamiento, las actividades de los procedimientos donde se indica, entre otras cosas, la elaboración de los informes de pre factibilidad, interdisciplinarios de procesos en curso, antes de continuar con el proceso de reasentamientos.
2. Acta socialización actividades Componente Técnicos
Se establece como porcentaje de ejecución 10% dado que se evidencia 1 socialización del componente técnico y a partir del segundo cuatrimestre se hará la verificación</t>
  </si>
  <si>
    <t>Se realizó la socialización a todos colaboradores, que integran los componentes jurídico, técnico, social y financiero, del Proceso de Reasentamiento, las actividades de los procedimientos donde se indica, entre otras cosas, la elaboración de los informes de pre factibilidad, interdisciplinarios de procesos en curso, antes de continuar con el proceso de reasentamientos.
3. Acta de socialización actividades Componente Técnico y Social
4. Acta de socialización nuevos
Se establece como porcentaje de ejecución 30% dado que se evidencia 2 socializaciones. 1 de los componentes técnico - avalúo y social y otra al personal nuevo.  A partir del segundo cuatrimestre se hará la verificación</t>
  </si>
  <si>
    <t xml:space="preserve">El equipo interdisciplinario (jurídico, técnico, social y financiero) de REAS, en marzo elaboraron los informes interdisciplinarios en curso y de pre factibilidad, necesarios para dar continuidad a los procesos.  Estos informe se elaboran con los datos recolectados de los expedientes y previo análisis. Una vez elaborados los informes se presentaron a la Mesa Técnica de Reasentamientos para que ser revisados y aprobados, para dar continuidad a las acciones. 
Ahora, la primera Mesa Técnica se llevó a cabo el 28 de marzo, una vez fue expedida la resolución 321 del 25 de marzo.  Los procesos se dispusieron en el Drive de REAS, donde se cargan los informes de Pre factibilidad y de Procesos en Curso que van ser presentados en la Mesa. </t>
  </si>
  <si>
    <t>2. Pantallazo de los procesos de Reasentamientos que se presentan a la Mesa Técnica, con Informe de Pre factibilidad e Interdisciplinario en Curso en Marzo</t>
  </si>
  <si>
    <t>Se realizó la socialización a todos colaboradores, que integran los componentes jurídico, técnico, social y financiero, del Proceso de Reasentamiento, las actividades de los procedimientos donde se indica, entre otras cosas, la elaboración de los informes de pre factibilidad, interdisciplinarios de procesos en curso, antes de continuar con el proceso de reasentamientos.
5. Acta socialización actividades Componente Jurídico.
Se establece como porcentaje de ejecución 40% dado que se evidencia 1 socialización del componente jurídico y a partir del segundo cuatrimestre se hará la verificación</t>
  </si>
  <si>
    <t xml:space="preserve">El equipo interdisciplinario (jurídico, técnico, social y financiero) de REAS, en abril elaboraron los informes interdisciplinarios en curso y de pre factibilidad, necesarios para dar continuidad a los procesos.  Estos informe se elaboran con los datos recolectados de los expedientes y previo análisis. Una vez elaborados los informes se presentaron a la Mesa Técnica de Reasentamientos para que ser revisados y aprobados, para dar continuidad a las acciones. </t>
  </si>
  <si>
    <t>3. Pantallazo de los procesos de Reasentamientos que se presentan a la Mesa Técnica, con Informe de Pre factibilidad e Interdisciplinario en curso en Abril</t>
  </si>
  <si>
    <t>Se realizó la socialización a todos colaboradores, que integran los componentes jurídico, técnico, social y financiero, del Proceso de Reasentamiento, las actividades de los procedimientos donde se indica, entre otras cosas, la elaboración de los informes de pre factibilidad, interdisciplinarios de procesos en curso, antes de continuar con el proceso de reasentamientos.
6. Acta socialización actividades Componente Financiero
Se establece como porcentaje de ejecución 50% dado que se evidencia 1 socialización del componente financiero y a partir del segundo cuatrimestre se hará la verificación</t>
  </si>
  <si>
    <t>A partir de la realización de la primera Mesa Técnica (marzo 28) la Dirección de Reasentamientos pudo iniciar la elaboración de las resoluciones que asignan a los beneficiarios los instrumentos financieros (recursos o especie) u oferta de compra de predios recomendados o mejoras; para lo cual los profesionales del componente jurídico revisaron la información registrada en los Informes de Factibilidad, o Informes Interdisciplinario Procesos en Curso y valor del avalúo, previa presentación a la Mesa Técnica.
Estos informes se revisan en el Drive establecido para el cargue de los proceso que pasaron a la Mesa Técnica durante el mes de marzo.</t>
  </si>
  <si>
    <t>1 Drive con los proceso de reasentamientos de marzo que pasaron a la Mesa 
1.1. Tablero con resoluciones expedidas en marzo</t>
  </si>
  <si>
    <t>En abril los abogados del componente jurídico de la Dirección de Reasentamientos elaboraron las resoluciones que asignan a los beneficiarios los instrumentos financieros (recursos o especie) u oferta de compra de predios recomendados o mejoras; para lo cual revisaron la información registrada en los Informes de Factibilidad, o Informes Interdisciplinario Procesos en Curso y valor del avalúo, previa presentación a la Mesa Técnica.
Estos informes se revisan en el Drive establecido para el cargue de los proceso que pasaron a la Mesa Técnica durante el mes de abril.</t>
  </si>
  <si>
    <t>2 Drive con los procesos de reasentamientos de abril que pasaron a la Mesa 
2.1 Listado del Total Procesos pasado a mesa en marzo y abril que cuenta con acto administrativo</t>
  </si>
  <si>
    <t>Se realizó la socialización y verificación con el equipo jurídico de REAS sobre los puntos de control de los procedimientos donde se verifica la información registrada en el Informe de Factibilidad, o Informe Interdisciplinario Procesos en Curso y valor del avalúo, entre otros requisitos, para elaborar la resolución que asigna un instrumento financiero (recursos o especie) o una oferta de compra de predio recomendado y/o mejora. 
 1. Acta de Reunión con Componente Jurídico revisión Control. 
Se establece una ejecución del 33.3% dado que se realizó reunión con los integrantes del Componente Jurídico,</t>
  </si>
  <si>
    <t xml:space="preserve">33.3% </t>
  </si>
  <si>
    <t>Para expedir las resoluciones de Relocalización de enero, el profesional jurídico designado en EDT de Reas verificó la documentación y el cumplimiento de requisitos de los beneficiarios y el profesional financiero registró la información en el Tablero de Control, para viabilizar la continuidad en el proceso en el anexo técnico; para lo cual la Directora de Reasentamientos envía correo al equipo de Financiero y Jurídico encargado del proceso de Relocalización para la revisión del cumplimiento de requisitos de los beneficiarios.</t>
  </si>
  <si>
    <t>4. Correo con seguimiento del proceso de relocalización enero
4.1 Anexo Técnico enero</t>
  </si>
  <si>
    <t>Para expedir las resoluciones de Relocalización de febrero, el profesional jurídico designado en EDT de Reas verificó la documentación y el cumplimiento de requisitos de los beneficiarios y el profesional financiero registró la información en el Tablero de Control, para viabilizar la continuidad en el proceso en el anexo técnico; para lo cual la Directora de Reasentamientos envía correo al equipo de Financiero y Jurídico encargado del proceso de Relocalización para la revisión del cumplimiento de requisitos de los beneficiarios.</t>
  </si>
  <si>
    <t>5. Correo con seguimiento del proceso de relocalización febrero
5.1 Anexo Técnico febrero</t>
  </si>
  <si>
    <t>Para expedir las resoluciones de Relocalización de marzo, el profesional jurídico designado en EDT de Reas verificó la documentación y el cumplimiento de requisitos de los beneficiarios y el profesional financiero registró la información en el Tablero de Control, para viabilizar la continuidad en el proceso en el anexo técnico; para lo cual se realizó reunión con los profesionales responsables de Relocalización para revisar el Tablero de Control, y seguimiento de los procesos. Adicionalmente, se realizó reunión y se revisó el Tablero de Control.</t>
  </si>
  <si>
    <t>6. Acta de Reunión
6.1 Tablero de Control
6.2 Anexo Técnico marzo</t>
  </si>
  <si>
    <t xml:space="preserve">A partir de marzo, fecha en la cual se realizó la primera Mesa Técnica de Reasentamientos, se actualizó el Tablero de Control con la información de cada uno de los componentes (jurídico, técnico, social y financiero) de los procesos que se presentaron a la Mesa Técnica de Reasentamientos el 28 de marzo.
2. Tablero de control de procesos de reasentamiento aprobados, actualizado para marzo.
Se establece una ejecución del 16.5%, dado que el reporte será cuatrimestral.  </t>
  </si>
  <si>
    <t>Para expedir las resoluciones de Relocalización de abril, el profesional jurídico designado en EDT de Reas verificó la documentación y el cumplimiento de requisitos de los beneficiarios y el profesional financiero registró la información en el Tablero de Control, para viabilizar la continuidad en el proceso en el anexo técnico; para lo cual la Directora de Reasentamientos envía correo al equipo de Financiero y Jurídico encargado del proceso de Relocalización para la revisión del cumplimiento de requisitos de los beneficiarios.</t>
  </si>
  <si>
    <t>7. Anexo técnico abril</t>
  </si>
  <si>
    <t>En abril, se realizaron 2 Mesas Técnicas de Reasentamientos, para lo cual se actualizó el Tablero de Control con la información de cada uno de los componentes (jurídico, técnico, social y financiero) de los procesos que se presentaron a la Mesa Técnica de Reasentamientos en abril. 
3. Tablero de control de procesos de reasentamiento aprobados, en estado de actualización para abril.
Se establece una ejecución del 18%, dado que el reporte será cuatrimestral.  Se evidencia en actualización el Tablero, con los procesos aprobados por la Mesa Técnica en abril.</t>
  </si>
  <si>
    <t>Actualizar mensualmente el Tablero de Control con la información de los beneficiarios de Relocalización Transitoria, verificando el cumplimiento de requisitos.
4 Tablero de Control Relocalización Enero 
Se establece como porcentaje de ejecución 8% dado que se evidencia 1 tablero de Relocalización con la datos de los beneficiarios y la información financiera enero</t>
  </si>
  <si>
    <t>Actualizar mensualmente el Tablero de Control con la información de los beneficiarios de Relocalización Transitoria, verificando el cumplimiento de requisitos.
5 Tablero de Control Relocalización Febrero.
Se establece como porcentaje de ejecución 16% dado que se evidencia 1 tablero de Relocalización con la datos de los beneficiarios y la información financiera febrero</t>
  </si>
  <si>
    <t>Se realiza reunión con equipo financiero para revisar el Control y establecer mecanismos de seguimiento, para que siempre que se vaya a realizar un desembolso éste revise la información necesaria para dar trámite al giro, considerando las condiciones, requisitos establecidos en los actos administrativos o documentos previos, para lo cual solicitará el Informe Interdisciplinario de Proceso en Curso o el Informe Interdisciplinario para pago de excedentes, verificando que el beneficiario cumpla con los requisitos. Se establecen compromisos como la revisión y actualización del formato de pago de excedentes, elaboración de matrices con información financiera y capacitación al personal sobre el tema de desembolsos.</t>
  </si>
  <si>
    <t>3. Acta de reunión Componente Financiero</t>
  </si>
  <si>
    <t>Actualizar mensualmente el Tablero de Control con la información de los beneficiarios de Relocalización Transitoria, verificando el cumplimiento de requisitos.
6 Tablero de Control Relocalización Marzo
Se establece como porcentaje de ejecución 24% dado que se evidencia 1 tablero de Relocalización con la datos de los beneficiarios y la información financiera marzo</t>
  </si>
  <si>
    <t>Actualizar mensualmente el Tablero de Control con la información de los beneficiarios de Relocalización Transitoria, verificando el cumplimiento de requisitos.
7. Tablero de Control Relocalización Abril
Se establece como porcentaje de ejecución 33% dado que se evidencia 1 tablero de Relocalización con la datos de los beneficiarios y la información financiera abril</t>
  </si>
  <si>
    <t>La matriz de conceptos es actualizada cada mes. Los conceptos emitidos por la Dirección Jurídica se encuentran de conformidad con la normatividad vigente.</t>
  </si>
  <si>
    <t>7.1 Carpeta Conceptos 2022</t>
  </si>
  <si>
    <t>El líder del proceso, verifica SiprojWeb de forma periódica, para evitar que un proceso en curso se encuentre sin apoderado</t>
  </si>
  <si>
    <t>8.1 Reporte SiprojWeb</t>
  </si>
  <si>
    <t>En enero se llevaron a cabo las reuniones del Comité de Conciliación los días 21 y 27. Cumpliendo con la normatividad vigente.</t>
  </si>
  <si>
    <t>9.1 Actas Comité de Conciliación</t>
  </si>
  <si>
    <t>En febrero se llevaron a cabo las reuniones del Comité de Conciliación los días 03 y 24. Cumpliendo con la normatividad vigente.</t>
  </si>
  <si>
    <t>En marzo se llevaron a cabo las reuniones del Comité de Conciliación los días 03, 17 y 25. Cumpliendo con la normatividad vigente.</t>
  </si>
  <si>
    <t>El 01 de marzo de 2022, se llevó a cabo la sensibilización con los abogados que ingresaron al equipo de trabajo del protocolo 208-DJ-Ft-53 PROTOCOLO DE INDUCCIÓN Y ENTRENAMIENTO PUESTO DE TRABAJO - V1.</t>
  </si>
  <si>
    <t>En abril se llevaron a cabo las reuniones del Comité de Conciliación los días 07 y 13. Cumpliendo con la normatividad vigente.</t>
  </si>
  <si>
    <t xml:space="preserve">Se solicitó el 3 de enero de 2022 a las dependencias  de la CVP la información de los trámites y/o servicios que tuvieron alguna modificación y la información que relevante de cara a la ciudadanía. </t>
  </si>
  <si>
    <t>10. Un (1) archivo de solicitudes realizadas.</t>
  </si>
  <si>
    <t>No hubo información remitida por las dependencias de la Entidad</t>
  </si>
  <si>
    <t>N.A.</t>
  </si>
  <si>
    <t xml:space="preserve">Se solicitó el 4 de febrero de 2022 a las dependencias  de la CVP la información de los trámites y/o servicios que tuvieron alguna modificación y la información que relevante de cara a la ciudadanía. </t>
  </si>
  <si>
    <t xml:space="preserve">Se envió información a los contratistas de servicio al ciudadano sobre la modificación de trámites y servicios y/o información relevante de cara a la ciudadanía enviada por la dirección de reasentamientos </t>
  </si>
  <si>
    <t xml:space="preserve">Se solicitó el 7 de marzo de 2022 a las dependencias  de la CVP la información de los trámites y/o servicios que tuvieron alguna modificación y la información que relevante de cara a la ciudadanía. </t>
  </si>
  <si>
    <t xml:space="preserve">Se solicitó el 4 de abril de 2022 a las dependencias  de la CVP la información de los trámites y/o servicios que tuvieron alguna modificación y la información que relevante de cara a la ciudadanía. </t>
  </si>
  <si>
    <t>Se envió información a los contratistas de servicio al ciudadano sobre la modificación de trámites y servicios y/o información relevante de cara a la ciudadanía enviada por la dirección de mejoramiento de vivienda</t>
  </si>
  <si>
    <t>El equipo del archivo del proceso de Adquisición de Bienes y Servicios verificó 48 Certificados de inclusión de documentos en expediente electrónico.</t>
  </si>
  <si>
    <t>11. Un (1) documento con los enlaces de acceso de los certificados.</t>
  </si>
  <si>
    <t>El equipo del archivo del proceso de Adquisición de Bienes y Servicios verificó 294 Certificados de inclusión de documentos en expediente electrónico.</t>
  </si>
  <si>
    <t>El equipo del archivo del proceso de Adquisición de Bienes y Servicios verificó 299 Certificados de inclusión de documentos en expediente electrónico.</t>
  </si>
  <si>
    <t>El equipo del archivo del proceso de Adquisición de Bienes y Servicios verificó 538 Certificados de inclusión de documentos en expediente electrónico.</t>
  </si>
  <si>
    <t>Se realizó seguimiento trimestral a los Certificados de inclusión de documentos en expediente electrónico.</t>
  </si>
  <si>
    <t>El formato 208-CID-Ft-34 se diligenció tres (3) veces,  los días 11/01/2022; 13/01/2022 y 21/01/2022</t>
  </si>
  <si>
    <t>12. Un (1) archivo consolidado del formato 208-CID-ft-34</t>
  </si>
  <si>
    <t xml:space="preserve">El formato 208-CID-Ft-34 se diligenció dos  (2) veces,   El formato 208-CID-Ft-33 se diligenció  dos (2) </t>
  </si>
  <si>
    <t>12. Un (1) archivo consolidado del formato 208-CID-Ft-34 y un (1) archivo consolidado del formato 208-CID-Ft-33</t>
  </si>
  <si>
    <t xml:space="preserve">El formato 208-CID-ft-34 se diligenció una  (1) vez. El formato 208-CID-Ft-33 se diligenció  dos (2) veces </t>
  </si>
  <si>
    <t>De conformidad con  la resolución 339 del 29 de marzo de 2022, los términos de los procesos disciplinarios se encuentran  suspendidos transitoriamente.</t>
  </si>
  <si>
    <t xml:space="preserve">Se generó un (1) reporte en Excel, mediante el aplicativo SIMA donde se puede evidenciar el acompañamiento realizado a los beneficiarios. </t>
  </si>
  <si>
    <t>13.1 Seguimiento SIMA-Enero</t>
  </si>
  <si>
    <t>El funcionario encargado del reparto, generó un (1) informe en Excel por componente y funcionario con los tiempos de permanencia.</t>
  </si>
  <si>
    <t xml:space="preserve">Se generó segundo (1) reporte en Excel, mediante el aplicativo SIMA donde se puede evidenciar el acompañamiento realizado a los beneficiarios. </t>
  </si>
  <si>
    <t>13.1 Seguimiento SIMA-Febrero</t>
  </si>
  <si>
    <t>El funcionario encargado del reparto, generó segundo (2) informe en Excel por componente y funcionario con los tiempos de permanencia.</t>
  </si>
  <si>
    <t>13.1 Seguimiento SIMA-Marzo</t>
  </si>
  <si>
    <t>El funcionario encargado del reparto, generó tercer (3) informe en Excel por componente y funcionario con los tiempos de permanencia.</t>
  </si>
  <si>
    <t>13.1 Seguimiento SIMA-Abril</t>
  </si>
  <si>
    <t>El funcionario encargado del reparto, generó cuarto (4) informe en Excel por componente y funcionario con los tiempos de permanencia.</t>
  </si>
  <si>
    <t>El funcionario encargado del reparto, generó un (1) reporte en Excel, con la trazabilidad de los tiempos que permanecen los expedientes en cada componente.</t>
  </si>
  <si>
    <t>13.2 Reporte flujo expedientes-Enero</t>
  </si>
  <si>
    <t>13.2 Reporte flujo expedientes-Febrero</t>
  </si>
  <si>
    <t>13.2 Reporte flujo expedientes-Marzo</t>
  </si>
  <si>
    <t>13.2 Reporte flujo expedientes-Abril</t>
  </si>
  <si>
    <t>Se realizo el seguimiento y control de cada uno de los procesos contractuales mediante presentaciones.</t>
  </si>
  <si>
    <t xml:space="preserve">14.1 Presentación Ejecución corte 31-ENE-22 CIERRE ENERO  </t>
  </si>
  <si>
    <t>Se emitió el informe  de ejecución presupuestal a cada uno de los ordenadores de gasto sobre el comportamiento del presupuesto de gastos de la vigencia, giros, reservas presupuestales y pasivos exigibles con sus respectivas recomendaciones.</t>
  </si>
  <si>
    <t>14.1 Presentación Ejecución a 28-FEB 22 CIERRE FEBRERO</t>
  </si>
  <si>
    <t>SE emitió el informe  de ejecución presupuestal a cada uno de los ordenadores de gasto sobre el comportamiento del presupuesto de gastos de la vigencia, giros, reservas presupuestales y pasivos exigibles con sus respectivas recomendaciones.</t>
  </si>
  <si>
    <t>14.1 Presentación Ejecución a 31-MAR 22 CIERRE MARZO</t>
  </si>
  <si>
    <t xml:space="preserve">Dado que el cierre financiero mensual se realiza mes vencido, a la fecha no se encuentra con la información por lo que se reportara en el siguiente cuatrimestre. </t>
  </si>
  <si>
    <t xml:space="preserve">Se realizo la programación del PAC anual de reservas, se elaboraron los traslados compensados del mes de enero. </t>
  </si>
  <si>
    <t xml:space="preserve">14.2 Programación de PAC reservas anual 2022
14.2 Reportes de traslados compensados del mes de enero. 
</t>
  </si>
  <si>
    <t>Se emitieron informes de programación y ejecución de PAC a cada uno de los ordenadores de gasto con sus respectivas recomendaciones.</t>
  </si>
  <si>
    <t xml:space="preserve">Se elaboraron los traslados compensados del mes de febrero. </t>
  </si>
  <si>
    <t xml:space="preserve">14.2 Reportes de traslados compensados del mes de febrero. </t>
  </si>
  <si>
    <t xml:space="preserve">Se elaboraron los traslados compensados del mes de marzo. </t>
  </si>
  <si>
    <t xml:space="preserve">14.2 Reportes de traslados compensados del mes de marzo. </t>
  </si>
  <si>
    <t>El funcionario asignado para la formulación de los planes de mejoramiento de la Contraloría,  elaboro los planes para los hallazgos de las auditorias de regularidad PAD 55-2021 y desempeño PAD 60-2021, conforme al procedimiento 208-CI-Pr-05</t>
  </si>
  <si>
    <t>15. Soporte formulación Plan de Mejora</t>
  </si>
  <si>
    <t xml:space="preserve">Se realizo una (1) mesa de trabajo, de seguimiento al cumplimiento de las acciones para el cierre de los hallazgos de la contraloría. </t>
  </si>
  <si>
    <t>15.  Acta de reunión seguimiento hallazgos Contraloría</t>
  </si>
  <si>
    <t xml:space="preserve">Se realizo la revisión del mes de enero de los hechos económicos reconocidos en el sistema de información de registro contable. </t>
  </si>
  <si>
    <t xml:space="preserve">Debido a que el cierre financiero se realiza mes vencido, se reportara la información del mes de abril en el próximo cuatrimestre. </t>
  </si>
  <si>
    <t xml:space="preserve">Se realizo  el seguimiento y revisión aleatoria de los cálculos o aplicación de criterios del mes de enero </t>
  </si>
  <si>
    <t>16.2 CONCILIACIONES CUENTAS REPRESENTATIVAS DICIEMBRE 2021</t>
  </si>
  <si>
    <t xml:space="preserve">Se realizo la revisión selectiva de cuentas representativas del los estados financieros </t>
  </si>
  <si>
    <t>16.2 CONCILIACIONES CUENTAS REPRESENTATIVAS ENERO 2021</t>
  </si>
  <si>
    <t>16.2 CONCILIACIONES CUENTAS REPRESENTATIVAS FEBRERO 2021</t>
  </si>
  <si>
    <t xml:space="preserve">Se realizaron las conciliaciones bancarias, mediante el cruce de información generada por el sistema Administrativo y Financiero SICAPITAL y la información reportada por los bancos del mes de enero </t>
  </si>
  <si>
    <t>17.1 CONCILIACIONES BANCARIAS ENERO 2022</t>
  </si>
  <si>
    <t xml:space="preserve">Se realizaron las conciliaciones bancarias, mediante el cruce de información generada por el sistema Administrativo y Financiero SICAPITAL y la información reportada por los bancos del mes de febrero  </t>
  </si>
  <si>
    <t>17.1 CONCILIACIONES BANCARIAS FEBRERO 2022</t>
  </si>
  <si>
    <t xml:space="preserve">Se realizaron las conciliaciones bancarias, mediante el cruce de información generada por el sistema Administrativo y Financiero SICAPITAL y la información reportada por los bancos del mes de marzo  </t>
  </si>
  <si>
    <t>17.1 CONCILIACIONES BANCARIAS  MARZO 2022</t>
  </si>
  <si>
    <t xml:space="preserve">Se realizo una socialización y/o sensibilización de la aplicación del instructivo a los servidores públicos implicados en el proceso. </t>
  </si>
  <si>
    <t xml:space="preserve">Se realizo el estado de Tesorería del mes de enero </t>
  </si>
  <si>
    <t>17.2  Estados de Tesorería Enero 2022</t>
  </si>
  <si>
    <t xml:space="preserve">Se realizo el estado de Tesorería del mes de febrero  </t>
  </si>
  <si>
    <t>17.2  Estados de Tesorería Febrero  2022</t>
  </si>
  <si>
    <t xml:space="preserve">Se realizo el estado de Tesorería del mes de marzo  </t>
  </si>
  <si>
    <t>17.2  Estados de Tesorería Marzo 2022</t>
  </si>
  <si>
    <t xml:space="preserve">El Web Master revisa y actualiza el formato 208-COM-FT-23., validando todas las publicaciones solicitadas por las dependencias para este periodo. </t>
  </si>
  <si>
    <t>18. 208-COM-FT-23 Enero 2022</t>
  </si>
  <si>
    <t>18. 208-COM-FT-23 Febrero 2022</t>
  </si>
  <si>
    <t>18. 208-COM-FT-23 Marzo 2022</t>
  </si>
  <si>
    <t>18. 208-COM-FT-23 Abril 2022</t>
  </si>
  <si>
    <t>Se realiza el control y no generan intereses por pagos extemporáneos</t>
  </si>
  <si>
    <t>19. Planilla de aportes de seguridad social del mes</t>
  </si>
  <si>
    <t>Se genera un reporte mensual de conciliación y no se observa pago de intereses por extemporaneidad</t>
  </si>
  <si>
    <t>Mensualmente la oficina TIC realiza reunión de seguimiento al PAA de la vigencia 2022, por lo cual se genera acta de reunión de la misma.
Nota: Se carga carpeta de evidencia con nombre "20.1.1 Actividades del riesgo - Reunión mensual seguimiento paa"</t>
  </si>
  <si>
    <t>La Oficina TIC realiza el control y seguimiento al mantenimiento preventivo y/o correctivo de los equipos de cómputo en su totalidad efectuados por el proveedor COLSOF, donde se realizo el mantenimiento preventivo a los equipos DELL de la entidad programada para el mes de mayo, de acuerdo a cronograma establecido para la vigencia. Por lo cual se entregan actas de hoja de vida de equipos para su respectivo diligenciamiento y actualización.</t>
  </si>
  <si>
    <t>Carpeta de evidencia:
20.1 Control del Riesgo - verificación de equipos de computo y mantenimiento</t>
  </si>
  <si>
    <t>El mantenimiento preventivo y correctivo a impresoras y escáneres será efectuado en el mes de julio proyectado entre la entidad y el proveedor de servicio mediante acta de inició al contrato cvp-cto-406-2022.</t>
  </si>
  <si>
    <t>La oficina TIC presenta seguimiento a la verificación de la normativa vigente aplicable al proceso 14 de la CVP. Dicha verificación es emitida al líder del proceso para posterior informar a la OAP. Como resultado, el normograma vigente de la oficina TIC se encuentra publicado en la carpeta de calidad respectivo al proceso</t>
  </si>
  <si>
    <t xml:space="preserve">Carpeta de evidencia:
21.2 Control del Riesgo - Actualización del normograma
Carpeta Calidad de la entidad:
\\10.216.160.201\calidad\14. PROCESO GESTIÓN TECNOLOGÍA DE LA INFORMACIÓN Y COMUNICACIONES
</t>
  </si>
  <si>
    <t>Para el mes de Febrero, se solicito la eliminación del procedimiento 208-TIC-Pr-04 PRÉSTAMOS DE EQUIPOS AUDIOVISUALES y su respectivo formato 208-TIC-Ft-04 PRÉSTAMO DE EQUIPOS AUDIOVISUALES V4 mediante memorando No.202211600022073
Nota: Carpeta de evidencia: 
21.2.1 Actividades del riesgo - Documentación del proceso actualizado</t>
  </si>
  <si>
    <t>La oficina TIC presenta seguimiento a la verificación de la normativa vigente aplicable al proceso 14 de la CVP. Dicha verificación es emitida al líder del proceso para posterior informar a la OAP. Como resultado, el normograma vigente de la oficina TIC se encuentra publicado en la carpeta de calidad respectivo al proceso.
Adicional, se recibió correo por parte de la OAP para efectuar la actualización del normograma de la oficina TIC a la nueva plantilla vigente</t>
  </si>
  <si>
    <t xml:space="preserve">Carpeta de evidencia:
21.2 Control del Riesgo - Actualización del normograma
Nota: Carpeta Calidad de la entidad:
\\10.216.160.201\calidad\14. PROCESO GESTIÓN TECNOLOGÍA DE LA INFORMACIÓN Y COMUNICACIONES
</t>
  </si>
  <si>
    <t>Para el mes de abril de 2022, se efectuó la solicitud de actualización de los formatos en relación con el teletrabajo a fin de generar relación con la política de seguridad de la información en margen de teletrabajo.
Carpeta de evidencia: 
21.2.1 Actividades del riesgo - Documentación del proceso actualizado</t>
  </si>
  <si>
    <t>Se realizan revisiones  y actualizaciones de los registros de inventario individual de funcionarios y/o contratistas de las distintas dependencias de la entidad, asignando los bienes (equipos tecnológicos) utilizados para el cumplimiento  de sus funciones y/o obligaciones en la entidad, solicitados y habilitados en conjunto con la Oficina TIC mediante el aplicativo GLPI.</t>
  </si>
  <si>
    <t>Revisiones Inventario Individual por dependencia Enero_2022</t>
  </si>
  <si>
    <t>No se han adelantado inspecciones aleatorias</t>
  </si>
  <si>
    <t>Revisiones Inventario Individual por dependencia Febrero_2022</t>
  </si>
  <si>
    <t>Revisiones Inventario Individual por dependencia Marzo_2022</t>
  </si>
  <si>
    <t>Revisiones Inventario Individual por dependencia Abril_2022</t>
  </si>
  <si>
    <t xml:space="preserve">Se verifica el ingreso y retiro de bienes y elementos de propiedad de la Caja de la Vivienda Popular, a través de validación realizada en la Subdirección Administrativa a las solicitudes  adelantadas por las distintas dependencias a través del formato  208-GA-Ft-19 “ÚNICO DE ENTRADA Y SALIDA DE ELEMENTOS” </t>
  </si>
  <si>
    <t>FORMATO ENTRADA Y SALIDA DE ELEMENTOS DE LA CVP_ENERO_2022</t>
  </si>
  <si>
    <t>FORMATO ENTRADA Y SALIDA DE ELEMENTOS DE LA CVP_FEBRERO_2022</t>
  </si>
  <si>
    <t>FORMATO ENTRADA Y SALIDA DE ELEMENTOS DE LA CVP_MARZO_2022</t>
  </si>
  <si>
    <t>FORMATO ENTRADA Y SALIDA DE ELEMENTOS DE LA CVP_ABRIL_2022</t>
  </si>
  <si>
    <t>Durante lo recorrido de la vigencia no se ha requerido personal adicional al ya solicitado en el mes de diciembre 2021.</t>
  </si>
  <si>
    <t xml:space="preserve"> 3 actas de reunión con aclaraciones de información</t>
  </si>
  <si>
    <t>2 actas de reunión con aclaraciones de información</t>
  </si>
  <si>
    <t>• Por el momento no se ha solicitado por parte de TH información para un nuevo proceso de selección de personal de planta
• A la fecha de la vigencia 2022 no se ha realizado la evaluación de desempeño del personal de planta
• No se ha requerido nuevos contratistas durante la vigencia</t>
  </si>
  <si>
    <t>• Por el momento no se ha solicitado por parte de TH información para un nuevo proceso de selección de personal de planta
• Se realizó la evaluación de desempeño de la Auxiliar administrativa de Control Interno
• No se ha requerido nuevos contratistas durante la vigencia</t>
  </si>
  <si>
    <t>Evaluación de desempeño</t>
  </si>
  <si>
    <t>No se suscribieron nuevas auditorías</t>
  </si>
  <si>
    <t>Se verificó modificó y posteriormente aprobó los planes de auditorías así:
• Auditoría_Res1519 14feb2022
• Auditoría Cto 882-2021 28feb2022</t>
  </si>
  <si>
    <t>Dos planes de auditoría:
• Auditoría_Res1519 14feb2022
• Auditoría Cto 882-2021 28feb2022</t>
  </si>
  <si>
    <t>Se verificó modificó y posteriormente aprobó los planes de auditorías así:
• Auditoría Cto 879-2021 09mar2022 
• Auditoría inventarios 11mar2022</t>
  </si>
  <si>
    <t>Dos planes de auditoría:
• Auditoría Cto 879-2021 09mar2022 
• Auditoría inventarios 11mar2022</t>
  </si>
  <si>
    <t>Se verificó modificó y posteriormente aprobó los planes de auditorías así:
• Auditoria FIDUCIAS 8abr2022
• Auditoría Rendición de Cuentas</t>
  </si>
  <si>
    <t>Plan de auditoría:
• Auditoria FIDUCIAS 8abr2022
• Rendición de cuentas 08abr2022</t>
  </si>
  <si>
    <t xml:space="preserve">Se realiza seguimiento trimestral al SIC y sus respectivos planes y programas </t>
  </si>
  <si>
    <t>Informe trimestral de seguimiento a la implementación del SIC</t>
  </si>
  <si>
    <t>Se realiza la evaluación al cumplimiento del cronograma para el SIC, esta evaluación se realiza mediante Tablero de Control</t>
  </si>
  <si>
    <t>En el mes de enero se realizó la aprobación del Plan Institucional de Archivos - PINAR en el CIGD el día 31 de enero</t>
  </si>
  <si>
    <t>Publicado en página web de la entidad</t>
  </si>
  <si>
    <t>Se genera informe trimestral de seguimiento a la implementación del PINAR</t>
  </si>
  <si>
    <t>Se realiza actualización del Procedimiento Consulta y préstamo de documentos, disponible en sistema de gestión de calidad</t>
  </si>
  <si>
    <t>Se está adelantando trabajando en la actualización del Procedimiento de Transferencia Documental junto con el Diagrama, Pr Reconstrucción de Expedientes, Pr Control de Registro, Pr Disposición Final de Documentos, acorde a cronograma proyectado para la actualización de Procedimiento y Manuales del Proceso.</t>
  </si>
  <si>
    <t>Se genera ORFEO 202211300012053 dirigido a los gerentes de los proyectos de inversión vigentes, con el cronograma con la fecha máxima de entrega del FUSS
mensual, el cual deberá ser enviado por cada Gerente del proyecto de inversión con el
cumplimiento de los requisitos de calidad, claridad, coherencia y pertinencia de la
información</t>
  </si>
  <si>
    <t>202211300012053 CRONOGRAMA envió FUSS 2022 (Carpeta Control 26.1 Cronograma FUSS)</t>
  </si>
  <si>
    <t>Se envía correo con el ORFEO 202211300012053 dirigido a los enlaces de los proyectos de inversión vigentes, con el cronograma con la fecha máxima de entrega del FUSS mensual, el cual deberá ser enviado por cada Gerente del proyecto de inversión con el cumplimiento de los requisitos de calidad, claridad, coherencia y pertinencia de la
información</t>
  </si>
  <si>
    <t>CORREO CRONOGRAMA ENVIO SEGUIMIENTO FUSS 2022 (Carpeta Control 26.1 Cronograma FUSS)</t>
  </si>
  <si>
    <t>Se realizan las reuniones con los gerentes y enlaces de los proyectos de inversión vigentes, donde se reiteró la importancia de presentar los FUSS cumpliendo los criterios de oportunidad, calidad, claridad, coherencia y pertinencia, se presentó estado actual de programación y avance, se generaron alertas y recomendaciones.</t>
  </si>
  <si>
    <t>Por parte de los enlaces de la OAP, se revisa FUSS remitido a 31 de diciembre de 2021 por los gerentes de los proyectos de inversión, se realiza retroalimentación, se consolida, archiva en la carpeta correspondiente y envía a la Jefe de la Oficina Asesora de Planeación</t>
  </si>
  <si>
    <t xml:space="preserve">Retroalimentación de cada proyecto a 31 de diciembre de 2021 y Seguimiento Sectorial consolidado corte 31 de diciembre 2021 (Carpeta Control 26.2 Verificación FUSS) </t>
  </si>
  <si>
    <t>Por parte de los enlaces de la OAP, se revisa FUSS remitido a 31 de enero de 2022 por los gerentes de los proyectos de inversión, se realiza retroalimentación, se consolida, archiva en la carpeta correspondiente y envía a la Jefe de la Oficina Asesora de Planeación</t>
  </si>
  <si>
    <t xml:space="preserve">Retroalimentación de cada proyecto a 31 de enero de 2022 y Seguimiento Sectorial consolidado corte 31 de enero de 2022 (Carpeta Control 26.2 Verificación FUSS) </t>
  </si>
  <si>
    <t>Por parte de los enlaces de la OAP, se revisa FUSS remitido a 28 de febrero de 2022 por los gerentes de los proyectos de inversión, se realiza retroalimentación, se consolida, archiva en la carpeta correspondiente y envía a la Jefe de la Oficina Asesora de Planeación</t>
  </si>
  <si>
    <t xml:space="preserve">Retroalimentación de cada proyecto a 28 de febrero de 2022 y Seguimiento Sectorial consolidado corte 28 de febrero de 2022 (Carpeta Control 26.2 Verificación FUSS) </t>
  </si>
  <si>
    <t>Por parte de los enlaces de la OAP, se revisa FUSS remitido a 31 de marzo de 2022 por los gerentes de los proyectos de inversión, se realiza retroalimentación, se consolida, archiva en la carpeta correspondiente y envía a la Jefe de la Oficina Asesora de Planeación</t>
  </si>
  <si>
    <t xml:space="preserve">Retroalimentación de cada proyecto a 31 de marzo de 2022 y Seguimiento Sectorial consolidado corte 31 de marzo de 2022 (Carpeta Control 26.2 Verificación FUSS) </t>
  </si>
  <si>
    <t>Mediante memorando 202211300043383 se reitera a los responsables de cada proceso la importancia de revisar y mantener el Listado Maestro de Documentos y la página web debidamente actualizados.</t>
  </si>
  <si>
    <t>El Listado Maestro de documentos  se actualiza  junto con la página Web de la entidad cada vez que se requiera, buscando mantener la disponibilidad de la documentación del Sistema de Gestión, acorde a los requerimientos de los responsables de Procesos. Se realiza la notificación mediante correo electrónico al proceso de la confirmación de la publicación de la información y reiterando la responsabilidad por parte del líder del proceso de la revisión del contenido y publicación de la misma. Este periodo se actualizaron 14 documentos</t>
  </si>
  <si>
    <t>27.2 208-PLA-FT-01 Listado maestro de documentos V5 Enero</t>
  </si>
  <si>
    <t>El Listado Maestro de documentos  se actualiza  junto con la página Web de la entidad cada vez que se requiera, buscando mantener la disponibilidad de la documentación del Sistema de Gestión, acorde a los requerimientos de los responsables de Procesos. Se realiza la notificación mediante correo electrónico al proceso de la confirmación de la publicación de la información y reiterando la responsabilidad por parte del líder del proceso de la revisión del contenido y publicación de la misma. En este periodo se actualizaron 18 documentos</t>
  </si>
  <si>
    <t>27.2 208-PLA-FT-01 Listado maestro de documentos V5 Febrero</t>
  </si>
  <si>
    <t>El Listado Maestro de documentos  se actualiza  junto con la página Web de la entidad 
cada vez que se requiera, buscando mantener la disponibilidad de la documentación del Sistema de Gestión, acorde a los requerimientos de los responsables de Procesos. Se realiza la notificación mediante correo electrónico al proceso de la confirmación de la publicación de la información y reiterando la responsabilidad por parte del líder del proceso de la revisión del contenido y publicación de la misma.  En este periodo se actualizaron 31 documentos</t>
  </si>
  <si>
    <t xml:space="preserve">
27.2 208-PLA-FT-01 Listado maestro de documentos V5 Marzo
</t>
  </si>
  <si>
    <t>El Listado Maestro de documentos  se actualiza  junto con la página Web de la entidad cada vez que se requiera, buscando mantener la disponibilidad de la documentación del Sistema de Gestión, acorde a los requerimientos de los responsables de Procesos. Se realiza la notificación mediante correo electrónico al proceso de la confirmación de la publicación de la información y reiterando la responsabilidad por parte del líder del proceso de la revisión del contenido y publicación de la misma. En este periodo se actualizaron 12 documentos.</t>
  </si>
  <si>
    <t>27.2 208-PLA-FT-01 Listado maestro de documentos V5 Abril</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</si>
  <si>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t>
  </si>
  <si>
    <t xml:space="preserve">28. Enero </t>
  </si>
  <si>
    <t>28. Febrero</t>
  </si>
  <si>
    <t>28. Marzo</t>
  </si>
  <si>
    <t>28. Abril</t>
  </si>
  <si>
    <t>Se realizo mesa de trabajo con el grupo de pagos  "Revisión transición de pagos del DRIVE a ORFEO" y se anexan correos de seguimiento de solicitud del desarrollo en el aplicativo Orfeo.</t>
  </si>
  <si>
    <t xml:space="preserve">Se realizo el informe mensual del estado de la cartera y la condición en la que se encuentra cada uno de los deudores. </t>
  </si>
  <si>
    <t>30.1 Informe del estado de la cartera y la condición - ENERO 2022</t>
  </si>
  <si>
    <t>Se realizo la gestión del cobro persuasivo y se plasmo la información en la matriz de informe de gestión de cobro persuasivo diseñada para tal fin</t>
  </si>
  <si>
    <t>30.1 Informe del estado de la cartera y la condición - FEBRERO 2022</t>
  </si>
  <si>
    <t>30.1 Informe del estado de la cartera y la condición - MARZO 2022</t>
  </si>
  <si>
    <t xml:space="preserve">Se realizaron las acciones para radicación de los expedientes en la Dirección Jurídica para que continúen con la etapa de cobro judicial </t>
  </si>
  <si>
    <t xml:space="preserve">Riesgo 31
31.1  Control.   3.1.1 Jornada para presentar las metas
</t>
  </si>
  <si>
    <t xml:space="preserve">Riesgo 32
32.1 Control. 
32.1.1  Esp. Diálogo  lideres, 32.1.1.1 Enero.
Riesgo 32
32.1 Control
32.1.2  Esp.  Diálogo Potenciales Hogares, 32.1.2.1 Enero.
Riesgo 32
32.1 Control
32.1.3 Esp. Asistencia Técnica.
32.1.3.1 Enero
</t>
  </si>
  <si>
    <t xml:space="preserve">Riesgo 32
32.1 Control,
32.1.1. Esp. Diálogo lideres.
32.1.1.2 Febrero.
Riesgo 32
32.1 Control.
32.1.2 Esp. Diálogo Potenciales Hogares.
32.1.2.2 Febrero.
Riesgo 32
32.1 Control
32.1.3 Esp. Asistencia Técnica.
32.1.3.2 Febrero
 </t>
  </si>
  <si>
    <t>29
53</t>
  </si>
  <si>
    <t>Dos (2) espacios de diálogo con líderes y lideresas.
Cinco (5) espacios de diálogo con Potenc.Hogares. 
Ciento cincuenta y dos (152) esp. Asistencia Técnica</t>
  </si>
  <si>
    <t xml:space="preserve">Riesgo 32
32.1 Control,
32.1.1. Esp. Diálogo lideres.
32.1.1.3 Marzo.
Riesgo 32
32.1 Control.
32.1.2 Esp. Diálogo Potenciales Hogares.
32.1.2.3 Marzo.
Riesgo 32
32.1 Control
32.1.3 Esp. Asistencia Técnica.
32.1.3.3 Marzo.
 </t>
  </si>
  <si>
    <t>47
40</t>
  </si>
  <si>
    <t>Riesgo 33,
33.1 Control,
33.1.1 Mesas Técnicas enero.</t>
  </si>
  <si>
    <t>Riesgo 33,
33.1 Control,
33.1.2 Mesas Técnicas febrero.</t>
  </si>
  <si>
    <t>1
1</t>
  </si>
  <si>
    <t xml:space="preserve">Riesgo 33,
33.1 Control,
33.1.3 Mesas Técnicas marzo.
Riesgo 33,
33.1  Control,
33.1.4 Lineamientos técnicos de diseño.
</t>
  </si>
  <si>
    <t xml:space="preserve">Riesgo 33,
33.1 Control,
33.1.5 Mesas Técnicas abril.
</t>
  </si>
  <si>
    <t>Riesgo 34,
34.1 Control,
34.1.1 Enero</t>
  </si>
  <si>
    <t xml:space="preserve">Riesgo 34
34.2 Plan de Acción,
34.2.1 Reporte del muestreo,
34..2.1.1. Actas observaciones-muestreo,
34.2.1.1. Enero.
Para realizar el muestreo se tomaron dos expedientes, se adjunta el acta de observaciones.
34.2 Plan de Acción
34.2.1 Reporte muestreo,
34.2.1.2 Actos administrativos 22-muestreo. Enero.
Se verifica la subsanación de las observaciones contra la proyección del acto administrativo firmada la revisión de los distintos componentes.
</t>
  </si>
  <si>
    <t>1 muestra</t>
  </si>
  <si>
    <t>Riesgo 34,
34.1 Control,
34.1.2 Febrero</t>
  </si>
  <si>
    <t xml:space="preserve">Riesgo 34
34.2 Plan de Acción,
34.2.1 Reporte del muestreo,
34..2.1.1. Actas observaciones-muestreo, febrero.
Para realizar el muestreo se tomaron tres expedientes se adjunta el acta de observaciones.
34.2 Plan de Acción
34.2.1 Reporte muestreo,
34.2.1.2 Actos administrativos 22-muestreo. Febrero.
Se verifica la subsanación de las observaciones contra la proyección del acto administrativo firmada la revisión de los distintos componentes.
</t>
  </si>
  <si>
    <t>2 muestra</t>
  </si>
  <si>
    <t>Riesgo 34,
34.1 Control,
34.1.3 Marzo</t>
  </si>
  <si>
    <t xml:space="preserve">Riesgo 34
34.2 Plan de Acción,
34.2.1 Reporte del muestreo,
34..2.1.1. Actas observaciones-muestreo, marzo.
Para realizar el muestreo se tomaron tres (3) expedientes, se adjunta el acta de observaciones.
34.2 Plan de Acción
34.2.1 Reporte muestreo,
34.2.1.2 Actos administrativos 22-muestreo. marzo.
Se verifica la subsanación de las observaciones contra la proyección del acto administrativo firmada la revisión de los distintos componentes.
</t>
  </si>
  <si>
    <t>3 muestra</t>
  </si>
  <si>
    <t>Riesgo 34,
34.1 Control,
34.1.4 Abril</t>
  </si>
  <si>
    <t xml:space="preserve">Riesgo 34
34.2 Plan de Acción,
34.2.1 Reporte del muestreo,
34..2.1.1. Actas observaciones-muestreo, abril.
Para realizar el muestreo se tomaron tres (3) expedientes, se adjunta el acta de observaciones.
Para la fecha de cierre del presente informe esta en proceso la verificación con la proyección del acto administrativo.
</t>
  </si>
  <si>
    <t>4 muestra</t>
  </si>
  <si>
    <t>N.A</t>
  </si>
  <si>
    <t xml:space="preserve">N.A.
</t>
  </si>
  <si>
    <t>Riesgo 35,
35.1 Control
35.1.1 Marzo socialización y mesa técnica.</t>
  </si>
  <si>
    <t>Se realiza verificación de las incapacidades reportadas en el mes</t>
  </si>
  <si>
    <t>36 - Control incapacidades</t>
  </si>
  <si>
    <t>Se verifica que todas las incapacidades reportadas por las dependencias se radiquen en la EPS correspondiente.</t>
  </si>
  <si>
    <t>Se generó documento de análisis de alineación entre  el Plan Institucional de Capacitación y los ejes temáticos establecidos en el Plan Nacional de Formación y Capacitación.</t>
  </si>
  <si>
    <t>Documento alineación estratégica PIC-PNC
Plan Institucional de Capacitación - PIC 2022 disponible en página web CVP</t>
  </si>
  <si>
    <t>Se presenta el Plan Institucional de Capacitación ante el Comité Institucional de Gestión y Desempeño para su aprobación en sesión del 31 de enero 2022</t>
  </si>
  <si>
    <t>Se realizó jornada de socialización de los Planes de Talento Humano a los servidores y contratistas de la CVP</t>
  </si>
  <si>
    <t>Se genera el informe trimestral de seguimiento a la implementación del Plan Institucional de Capacitación</t>
  </si>
  <si>
    <t>Informe trimestral Plan Institucional de Capacitación</t>
  </si>
  <si>
    <t>Se realiza la evaluación del Sistema de Seguridad y Salud en el Trabajo para poder verificar el estado del sistema y adelantar la implementación frente a los requisitos mínimos de la resolución 0312 de 2019 del Ministerio del Trabajo y la Protección Social, en la cual se solicita la actualización y seguimiento a la matriz de riesgos.
Se generó con base en estos insumos y en la auditoría del SST un plan de mejoramiento y pla de trabajo para el cumplimiento de las actividades para la implementación del SST, las mismas que dan la oportunidad a la prevención de los diferentes riesgos.</t>
  </si>
  <si>
    <t>Plan Sistema de Seguridad y Salud en el Trabajo - SST
Se realizó informe de seguimiento trimestral al plan, y se evidencia el cumplimiento de las siguientes actividades para la gestión de los riesgos:
- Inspecciones ergonómicas
- Exámenes médicos ocupacionales
- Capacitación brigada de emergencias
- Control de riesgo psicolaboral
- Se adelantó inducción a los contratistas de la entidad en el SST</t>
  </si>
  <si>
    <t>Se realiza programación para el desarrollo de la actualización de la matriz con la administradora de riesgos laborales ARL Positiva compañía de seguros, la misma inicia el día 4 de mayo en las diferentes áreas de la entidad, con un profesional experto seguridad industrial.</t>
  </si>
  <si>
    <t>Se realizaron inspecciones ergonómicas en puesto de trabajo, en las cuales se informa y capacita en 
acciones de cuidado en higiene postural, manejo y 
mantenimiento de planos y equipos de trabajo, y la 
información de plan de pausas activas individuales. 44  - inspecciones</t>
  </si>
  <si>
    <t>Se trabaja la formulación del Plan para la gestión de bienes inmuebles</t>
  </si>
  <si>
    <t>Se presenta y aprueba el Plan para la gestión de bienes inmuebles de la CVP en la mesa de trabajo de apoyo al Comité  Institucional de Gestión y Desempeño</t>
  </si>
  <si>
    <t>Acta de aprobación
Plan de acción gestión de bienes inmuebles 2022</t>
  </si>
  <si>
    <t>Se generó el seguimiento trimestral del Plan para la Gestión de Bienes Inmuebles en lo correspondiente a las actividades a cargo de la Subdirección Administrativa</t>
  </si>
  <si>
    <t>Informe trimestral del Plan para la Gestión de Bienes Inmuebles</t>
  </si>
  <si>
    <t>Se avanza en la revisión de los procedimientos del proceso de gestión administrativa</t>
  </si>
  <si>
    <t>Cada vez que se expidió un acto administrativo de carácter particular, que otorgaba el derecho de Relocalización, el profesional jurídico inmediatamente entregó la información al equipo de notificaciones y éste, en los términos de ley, realizó la respectiva publicación y registró la información en el Tablero de Control destinado para este fin.
Se diligenció el Tablero de Control con los actos administrativos expedidos por REAS en el febrero, que únicamente fueron de Relocalización, dado que estaba en elaboración la Resolución que reglamentaba el Reasentamiento de Familias.</t>
  </si>
  <si>
    <t>1.1 Tablero de Control Notificaciones febrero 2022</t>
  </si>
  <si>
    <t>Cada vez que se expidió un acto administrativo de carácter particular, que otorgaba el derecho de Relocalización, el profesional jurídico inmediatamente entregó la información al equipo de notificaciones y éste, en los términos de ley, realizó la respectiva publicación y registró la información en el Tablero de Control destinado para este fin.
Se diligenció el Tablero de Control con los actos administrativos expedidos por REAS en el marzo, la gran mayoría de Relocalización, dado que la Resolución 321 se expidió el 25 de marzo.</t>
  </si>
  <si>
    <t>1.2 Tablero de Control Notificaciones marzo 2022</t>
  </si>
  <si>
    <t>Se socializó y verificó con el equipo de notificaciones las actividades del procedimiento relacionadas con la notificación, se envió presentación del procedimiento, de acuerdo con la socialización realizada por la Dirección Jurídica.    
1. Acta de Reunión
1.1. Correo entrega de información
1.2 Tablero de notificaciones consolidado
1.3 Correo con recomendaciones y envío información
Se establece como porcentaje de ejecución 33% dado que se evidencia 1 seguimiento de 3</t>
  </si>
  <si>
    <t>Cada vez que se expidió un acto administrativo de carácter particular, que otorgaba el derecho de Relocalización, el profesional jurídico inmediatamente entregó la información al equipo de notificaciones y éste, en los términos de ley, realizó la respectiva publicación y registró la información en el Tablero de Control destinado para este fin.
Se diligenció el Tablero de Control con los actos administrativos expedidos por REAS en el abril</t>
  </si>
  <si>
    <t>1.3 Tablero de Control Notificaciones abril 2022</t>
  </si>
  <si>
    <t>Para iniciar la elaboración del instructivo de devolución de recursos en Cuentas de Ahorro Programado CAP y Depósitos A Favor de Terceros - DAFT y posteriormente socializarlo con el componente financiero de Reasentamientos, se envió un correo al referente financiero con el formato dispuesto en calidad para éste fin.
1. Correo enviando formato para iniciar la elaboración del instructivo</t>
  </si>
  <si>
    <t>Con corte a febrero, se revisó la base de datos de Selección de Vivienda Usada para identificar familias - beneficiarios que no hayan dado respuesta para el cumplimiento de la obligación de entregar documentos o predios en alto riesgo, suscribir documentos  o hacer la devolución de los recursos.  Para lo cual el componente jurídico elaboró para firma de la Directora de Reas los oficios informando a las familias, que si persiste el silencio se procederá a decretar el desistimiento de oficio, y se ordenará la desvinculación de la familia renuente del Programa de Reasentamientos y se dispondrá la adquisición del predio recomendado y la movilización de recursos mediante otra acción.</t>
  </si>
  <si>
    <t>1. Listado de procesos de Reasentamientos con carta de renuencia en Febrero
1.1. Oficios de renuencia 82
1.2 Oficios de renuencia 24
1.3 Oficios de renuencia 5</t>
  </si>
  <si>
    <t>Con corte a abril, se revisó la base de datos de Selección de Vivienda Usada para identificar familias - beneficiarios que no hayan dado respuesta para el cumplimiento de la obligación de entregar documentos o predios en alto riesgo, suscribir documentos  o hacer la devolución de los recursos.  Para lo cual el componente jurídico elaboró para firma de la Directora de Reas los oficios informando a las familias, que si persiste el silencio se procederá a decretar el desistimiento de oficio, y se ordenará la desvinculación de la familia renuente del Programa de Reasentamientos y se dispondrá la adquisición del predio recomendado y la movilización de recursos mediante otra acción.</t>
  </si>
  <si>
    <t>1. Listado de procesos de Reasentamientos con carta de renuencia en Abril
1.1 Oficios de renuencia 72</t>
  </si>
  <si>
    <t>Para iniciar la elaboración del instructivo de renuentes, desistimiento tácito y expropiación, y posteriormente socializarlo con el componente jurídico de Reasentamientos, se envió un correo al referente jurídico con el formato dispuesto en calidad para éste fin.
1. Correo enviando formato para iniciar la elaboración del instructivo</t>
  </si>
  <si>
    <r>
      <t xml:space="preserve">Se realizaron comités técnicos de seguimiento y control a la ejecución de los productos y servicios para el </t>
    </r>
    <r>
      <rPr>
        <i/>
        <sz val="10"/>
        <color theme="1"/>
        <rFont val="Arial"/>
        <family val="2"/>
      </rPr>
      <t xml:space="preserve">giro de los pagos </t>
    </r>
    <r>
      <rPr>
        <sz val="10"/>
        <color theme="1"/>
        <rFont val="Arial"/>
        <family val="2"/>
      </rPr>
      <t>de los siguientes Territorios: Alto Fucha, Caracolí, Suba-Usaquén, Suba, Rafael Uribe, San Cristóbal-Santa Fé, Usme I, Usme II y Ciudad Bolívar-Bosa</t>
    </r>
  </si>
  <si>
    <r>
      <t xml:space="preserve">Se realizaron comités técnicos de seguimiento y control a la ejecución de los productos y servicios para el </t>
    </r>
    <r>
      <rPr>
        <i/>
        <sz val="10"/>
        <color theme="1"/>
        <rFont val="Arial"/>
        <family val="2"/>
      </rPr>
      <t xml:space="preserve">giro de los pagos </t>
    </r>
    <r>
      <rPr>
        <sz val="10"/>
        <color theme="1"/>
        <rFont val="Arial"/>
        <family val="2"/>
      </rPr>
      <t>de los siguientes Territorios: Alto Fucha, Caracolí, Suba-Usaquén, Suba, Rafael Uribe, San Cristóbal-Santa Fe, Usme I, Usme II y Ciudad Bolívar-Bosa</t>
    </r>
  </si>
  <si>
    <r>
      <t xml:space="preserve">Se realizaron comités técnicos de seguimiento y control a la ejecución de los productos y servicios para el </t>
    </r>
    <r>
      <rPr>
        <i/>
        <sz val="10"/>
        <color theme="1"/>
        <rFont val="Arial"/>
        <family val="2"/>
      </rPr>
      <t xml:space="preserve">giro de los pagos </t>
    </r>
    <r>
      <rPr>
        <sz val="10"/>
        <color theme="1"/>
        <rFont val="Arial"/>
        <family val="2"/>
      </rPr>
      <t>de los siguientes Territorios: Alto Fucha, Suba-Usaquén, Suba, Rafael Uribe, San Cristóbal-Santa Fe, Usme I, Usme II y Ciudad Bolívar-Bosa</t>
    </r>
  </si>
  <si>
    <r>
      <rPr>
        <sz val="10"/>
        <rFont val="Arial"/>
        <family val="2"/>
      </rPr>
      <t xml:space="preserve">Como cumplimiento del control, y tal y como está establecido en el procedimientos, cada vez que llega un documento de recomendación (por cualquier medio - físico o electrónico) se radica en Orfeo y el profesional técnico lo clasifica según la tipología (nuevo, adenda o informativo), para que inicie su trámite y su respectivo archivo en el expediente.  Ahora, la Dirección de Reasentamiento, junto con TIC está trabajando en un desarrollo en el ORFEO, que espera poner en producción antes de junio de 2022.  Se vienen realizando reuniones con el equipo responsable de las actividades.  Por ahora, se realiza la tarea manual. 
</t>
    </r>
    <r>
      <rPr>
        <b/>
        <sz val="10"/>
        <color rgb="FFFF0000"/>
        <rFont val="Arial"/>
        <family val="2"/>
      </rPr>
      <t xml:space="preserve">
</t>
    </r>
    <r>
      <rPr>
        <sz val="10"/>
        <rFont val="Arial"/>
        <family val="2"/>
      </rPr>
      <t>Como evidencia la Directora de Reasentamientos, envió al correo de soluciones@cajaviendapopular.gov.co los documentos de recomendación que le llegaron del Director y adicionalmente, por correo lo remitió a la profesional Técnic</t>
    </r>
    <r>
      <rPr>
        <sz val="10"/>
        <color theme="1"/>
        <rFont val="Arial"/>
        <family val="2"/>
      </rPr>
      <t>a encargada del tema con copia a la Enrutadora. Lo anterior para garantizar el control de los documentos de recomendación (febrero)</t>
    </r>
  </si>
  <si>
    <r>
      <t xml:space="preserve">Enero 27- El Director de Mejoramiento de vivienda, realiza la jornada para presentar las metas de la vigencia, el plan operativo y la organización de los equipos.
</t>
    </r>
    <r>
      <rPr>
        <sz val="10"/>
        <color rgb="FFFF0000"/>
        <rFont val="Arial"/>
        <family val="2"/>
      </rPr>
      <t>.</t>
    </r>
  </si>
  <si>
    <r>
      <rPr>
        <sz val="10"/>
        <rFont val="Arial"/>
        <family val="2"/>
      </rPr>
      <t>Riesgo 31
31.2 Plan de Acción.
31.2.1 Balance 1er. Trim. Avance  Ejecución de metas.
Se adjunta documento "Balance Trimestral sobre el avance de ejecución de metas - Primer Semestre-"</t>
    </r>
    <r>
      <rPr>
        <sz val="10"/>
        <color theme="1"/>
        <rFont val="Arial"/>
        <family val="2"/>
      </rPr>
      <t xml:space="preserve">
</t>
    </r>
  </si>
  <si>
    <r>
      <rPr>
        <sz val="10"/>
        <color theme="1"/>
        <rFont val="Arial"/>
        <family val="2"/>
      </rPr>
      <t xml:space="preserve">Un (1) espacio de diálogo con líderes y lideresas.
Un (1) espacio de diálogo con potenciales hogares.
Treinta y cuatro (34) espacios de diálogo para prestar asistencia técnica a los potenciales hogares P.T.
</t>
    </r>
    <r>
      <rPr>
        <b/>
        <sz val="10"/>
        <color theme="1"/>
        <rFont val="Arial"/>
        <family val="2"/>
      </rPr>
      <t xml:space="preserve">
</t>
    </r>
  </si>
  <si>
    <r>
      <rPr>
        <sz val="10"/>
        <color theme="1"/>
        <rFont val="Arial"/>
        <family val="2"/>
      </rPr>
      <t>Riesgo 32
32.2 Plan de Acción, 
32.2.1 Acuerdos y
32.2.1.1 Enero.
Se adjunta listado de los primeros 38 preacuerdos que se realizaron con igual número de potenciales beneficiarios.
Riesgo 32
32.2 Plan de Acción
32.2.2 Espacios de diálogo para la socialización., 32.2.2.1 Enero.
Durante el mes de enero se realizaron diez y siete (17) jornadas de socialización de diseños en los cuales los potenciales beneficiarios, manifiestan estar de acuerdo o no con proceder a suscribir el acuerdo.</t>
    </r>
    <r>
      <rPr>
        <b/>
        <sz val="10"/>
        <color theme="1"/>
        <rFont val="Arial"/>
        <family val="2"/>
      </rPr>
      <t xml:space="preserve">
</t>
    </r>
  </si>
  <si>
    <r>
      <rPr>
        <sz val="10"/>
        <rFont val="Arial"/>
        <family val="2"/>
      </rPr>
      <t>38
17</t>
    </r>
    <r>
      <rPr>
        <b/>
        <sz val="10"/>
        <color rgb="FFFF0000"/>
        <rFont val="Arial"/>
        <family val="2"/>
      </rPr>
      <t xml:space="preserve">
</t>
    </r>
  </si>
  <si>
    <r>
      <rPr>
        <sz val="10"/>
        <color theme="1"/>
        <rFont val="Arial"/>
        <family val="2"/>
      </rPr>
      <t>Un (1) espacio de diálogo con líderes y lideresas.
Cuatro (4)  espacios de diálogo con potenciales hogares.
Ciento noventa y un (191) espacios de diálogo para prestar asistencia técnica a los potenciales hogares.</t>
    </r>
    <r>
      <rPr>
        <b/>
        <sz val="10"/>
        <color theme="1"/>
        <rFont val="Arial"/>
        <family val="2"/>
      </rPr>
      <t xml:space="preserve">
</t>
    </r>
  </si>
  <si>
    <r>
      <rPr>
        <sz val="10"/>
        <color theme="1"/>
        <rFont val="Arial"/>
        <family val="2"/>
      </rPr>
      <t>Riesgo 32
32.2 Plan de Acción,
32.2.1 Acuerdos
32.2.1.2 Febrero.
Durante el mes de febrero, se suscribieron veintinueve (2) acuerdos con potenciales beneficiarios.
Riesgo 32
32.2 Plan de Acción.
32.2.2 Espacios de diálogo para la socialización.
32.2.2.2 Febrero</t>
    </r>
    <r>
      <rPr>
        <b/>
        <sz val="10"/>
        <color theme="1"/>
        <rFont val="Arial"/>
        <family val="2"/>
      </rPr>
      <t xml:space="preserve">
</t>
    </r>
    <r>
      <rPr>
        <sz val="10"/>
        <color theme="1"/>
        <rFont val="Arial"/>
        <family val="2"/>
      </rPr>
      <t>Durante el mes de febrero  se realizaron cincuenta y tres (53) jornadas de socialización de diseños en los cuales los potenciales beneficiarios, manifiestan estar de acuerdo o no con proceder a suscribir el acuerdo.</t>
    </r>
  </si>
  <si>
    <r>
      <rPr>
        <sz val="10"/>
        <color theme="1"/>
        <rFont val="Arial"/>
        <family val="2"/>
      </rPr>
      <t>Riesgo 32
32.2 Plan de Acción,
32.2.1 Acuerdos
32.2.1.3 Marzo.
Durante el mes de  marzo, se suscribieron cuarenta y siete  (47) acuerdos con potenciales beneficiarios.
Riesgo 32
32.2 Plan de Acción.
32.2.2 Espacios de diálogo para la socialización.
32.2.2.3 Marzo.
Durante el mes de marzo se realizaron cuarenta (40) jornadas de socialización de diseños en los cuales los potenciales beneficiarios, manifiestan estar de acuerdo o no con proceder a suscribir el acuerdo.</t>
    </r>
    <r>
      <rPr>
        <b/>
        <sz val="10"/>
        <color theme="1"/>
        <rFont val="Arial"/>
        <family val="2"/>
      </rPr>
      <t xml:space="preserve">
</t>
    </r>
  </si>
  <si>
    <r>
      <rPr>
        <b/>
        <sz val="10"/>
        <color theme="1"/>
        <rFont val="Arial"/>
        <family val="2"/>
      </rPr>
      <t xml:space="preserve">Mesas Técnicas para socialización paquetes técnicos: </t>
    </r>
    <r>
      <rPr>
        <sz val="10"/>
        <color theme="1"/>
        <rFont val="Arial"/>
        <family val="2"/>
      </rPr>
      <t>En enero fue necesario realizar dos (2) mesas técnicas para la socialización de paquetes técnicos entre los equipos de pre factibilidad y factibilidad
.</t>
    </r>
  </si>
  <si>
    <r>
      <rPr>
        <b/>
        <sz val="10"/>
        <color theme="1"/>
        <rFont val="Arial"/>
        <family val="2"/>
      </rPr>
      <t>Mesas Técnicas para socialización paquetes técnicos</t>
    </r>
    <r>
      <rPr>
        <sz val="10"/>
        <color theme="1"/>
        <rFont val="Arial"/>
        <family val="2"/>
      </rPr>
      <t>: En febrero fue necesario realizar cuatro (4) mesas técnicas para la socialización de paquetes técnicos entre los equipos de pre factibilidad y factibilidad
.</t>
    </r>
  </si>
  <si>
    <r>
      <t xml:space="preserve">Riesgo 33,
33.2 Plan de Acción,
33.2.1 Aplicación criterios técnicos, febrero.
</t>
    </r>
    <r>
      <rPr>
        <b/>
        <sz val="10"/>
        <color theme="1"/>
        <rFont val="Arial"/>
        <family val="2"/>
      </rPr>
      <t>Criterio Técnico</t>
    </r>
    <r>
      <rPr>
        <sz val="10"/>
        <color theme="1"/>
        <rFont val="Arial"/>
        <family val="2"/>
      </rPr>
      <t>. Se realizo una jornada de sensibilización en el marco del convenio con Build Changue para la prestación de asistencia técnica en la fase de ejecución se realizó una sesión de trabajo con el equipo de supervisión para la determinación de criterios y lineamientos de ingeniería para el abordaje de las primeras 60 viviendas en construcción.</t>
    </r>
  </si>
  <si>
    <r>
      <rPr>
        <b/>
        <sz val="10"/>
        <color theme="1"/>
        <rFont val="Arial"/>
        <family val="2"/>
      </rPr>
      <t>Mesas Técnicas para socialización paquetes técnicos</t>
    </r>
    <r>
      <rPr>
        <sz val="10"/>
        <color theme="1"/>
        <rFont val="Arial"/>
        <family val="2"/>
      </rPr>
      <t xml:space="preserve">: En marzo fue necesario realizar cinco (5) mesas técnicas para la socialización de paquetes técnicos entre los equipos de pre factibilidad y factibilidad.
</t>
    </r>
    <r>
      <rPr>
        <b/>
        <sz val="10"/>
        <color theme="1"/>
        <rFont val="Arial"/>
        <family val="2"/>
      </rPr>
      <t xml:space="preserve">Lineamientos técnicos de diseño: </t>
    </r>
    <r>
      <rPr>
        <sz val="10"/>
        <color theme="1"/>
        <rFont val="Arial"/>
        <family val="2"/>
      </rPr>
      <t>En marzo se hizo necesario igualmente, realizar cinco (5) sesiones del Comité  Interno de diseño para definir lineamiento y parámetros a tener en cuenta en casos específicos.
.</t>
    </r>
  </si>
  <si>
    <r>
      <t xml:space="preserve">Riesgo 33, 
33.2 Plan de Acción,
33.2.2 Aplicación de criterios normativos.
</t>
    </r>
    <r>
      <rPr>
        <b/>
        <sz val="10"/>
        <color theme="1"/>
        <rFont val="Arial"/>
        <family val="2"/>
      </rPr>
      <t xml:space="preserve">Criterio Jurídico. </t>
    </r>
    <r>
      <rPr>
        <sz val="10"/>
        <color theme="1"/>
        <rFont val="Arial"/>
        <family val="2"/>
      </rPr>
      <t>Se realizo una jornada de sensibilización a partir del recibo de la respuesta de la Dirección Jurídica, se socializó respuesta compartiendo ORFEO, se realizó mesa técnica jurídica y se hizo seguimiento a la aplicación de conformidad al direccionamiento y acuerdos en mesa técnica.</t>
    </r>
  </si>
  <si>
    <r>
      <rPr>
        <b/>
        <sz val="10"/>
        <color theme="1"/>
        <rFont val="Arial"/>
        <family val="2"/>
      </rPr>
      <t>Mesas Técnicas para socialización paquetes técnicos</t>
    </r>
    <r>
      <rPr>
        <sz val="10"/>
        <color theme="1"/>
        <rFont val="Arial"/>
        <family val="2"/>
      </rPr>
      <t xml:space="preserve">: En abril fue necesario realizar una (1) mesa técnica para la socialización de paquetes técnicos entre los equipos de pre factibilidad y factibilidad.
</t>
    </r>
  </si>
  <si>
    <r>
      <rPr>
        <sz val="10"/>
        <color theme="1"/>
        <rFont val="Arial"/>
        <family val="2"/>
      </rPr>
      <t>Se adjunta base de seguimiento y control de tiempos en los procesos internos previos a la emisión de los actos administrativos a cargo del líder de la C.P.S.</t>
    </r>
    <r>
      <rPr>
        <b/>
        <sz val="10"/>
        <color theme="1"/>
        <rFont val="Arial"/>
        <family val="2"/>
      </rPr>
      <t xml:space="preserve">
</t>
    </r>
  </si>
  <si>
    <r>
      <rPr>
        <b/>
        <sz val="10"/>
        <color theme="1"/>
        <rFont val="Arial"/>
        <family val="2"/>
      </rPr>
      <t xml:space="preserve">Actualización Normativa: </t>
    </r>
    <r>
      <rPr>
        <sz val="10"/>
        <color theme="1"/>
        <rFont val="Arial"/>
        <family val="2"/>
      </rPr>
      <t>Con base en la respuesta y criterio jurídico de la Entidad, se realizo una jornada de sensibilización a partir del recibo de la respuesta de la Dirección Jurídica, se socializó respuesta compartiendo ORFEO, se realizó mesa técnica jurídica y se hizo seguimiento a la aplicación de conformidad al direccionamiento y acuerdos en mesa técnica.</t>
    </r>
  </si>
  <si>
    <t>CAMPOS PARA DILIGENCIAR 2 CUATRIMESTRE VIGENCIA 2022</t>
  </si>
  <si>
    <t>Solicitar  a las dependencias la  información actualizada de los tramites y servicios que han sido modificados e información relevante que sea de interés para la ciudadanía.</t>
  </si>
  <si>
    <t xml:space="preserve">Solicitar a las dependencias el formato 208-DGC-Ft-90 Certificado inclusión documentos en expediente electrónico </t>
  </si>
  <si>
    <t>Solicitar al funcionario y/o contratista diligenciar los documentos implementados para el control de la reserva de ley de las actuaciones disciplinarias</t>
  </si>
  <si>
    <t>Modificaciòn fecha finalización de las actividades de plan de acciòn del riesgo 41</t>
  </si>
  <si>
    <t>Reasentamientos</t>
  </si>
  <si>
    <t>Fecha de Actualización: 26 de Septiembre de 2022                      Versión: 5-2022</t>
  </si>
  <si>
    <t>De manera trimestral el Subdirector Administrativo o a quien designe, deberá formular y realizar seguimiento al sistema Integrado de Conservación y su Programa de Emergencias y manejo de desastres, mediante cronograma de seguimiento a las actividades identificadas en el Plan de conservación.</t>
  </si>
  <si>
    <t>De manera trimestral el Subdirector Administrativo o a quien designe, formulación y presentación para aprobación ante el CIGD del  Plan Institucional de Archivos - PINAR y contar con los demás instrumentos archivísticos garantizando la disponibilidad de la información.</t>
  </si>
  <si>
    <t>“Realizar seguimiento trimestral al cumplimiento del Plan Institucional de Archivos - PINAR y presentarlo ante el Comité de Gestión y Desempeño”, para que guarde relación con los demás componentes de control del riesgo.</t>
  </si>
  <si>
    <t>El Subdirector Administrativo o a quien designe realizará la formulación y presentación para aprobación ante el CIGD del Plan Anual de Gestión de Bienes Inmuebles, incluyendo las necesidades de las dependencias de la CVP en lo asociado a la adquisición, entrega y mantenimiento de bienes y servicios a cargo de la Subdirección Administrativa.</t>
  </si>
  <si>
    <t>Gestión Administrativa</t>
  </si>
  <si>
    <t xml:space="preserve">Ajuste redacción plan de acción riesgo 39 </t>
  </si>
  <si>
    <t>Ajuste redacción de controles de los riesgos 24 y 25</t>
  </si>
  <si>
    <t xml:space="preserve">13. Reporte común-Enero
</t>
  </si>
  <si>
    <t xml:space="preserve">13. Reporte común-Febrero
</t>
  </si>
  <si>
    <t xml:space="preserve">13. Reporte común-Marzo
</t>
  </si>
  <si>
    <t xml:space="preserve">13. Reporte común-Abril
</t>
  </si>
  <si>
    <t>Director de Gestión Corporativa</t>
  </si>
  <si>
    <t>El Director de Gestión Corporativa y/o a quien designe solicitara de manera mensual a las dependencias de la CVP, el suministro de información actualizada de los tramites y servicios que han sido modificados e información relevante que sea de interés para la ciudadanía.</t>
  </si>
  <si>
    <t>Director de Gestión Corporativa y/o a quien Designe</t>
  </si>
  <si>
    <t>Acuerdo 002 - 2022 CVP - 17/08/2022</t>
  </si>
  <si>
    <t>Se actualiza el nombre del responsable del proceso y del responsable de ejecutar el control del riesgos en los casos que registraba como responsable el Director de Gestión Corporativa y CID, conforme al acuerdo 002 - 2022 de la CVP.</t>
  </si>
  <si>
    <t xml:space="preserve">15. Gestión de Control Disciplinario Interno </t>
  </si>
  <si>
    <t xml:space="preserve">Jefe de Oficina de Control Disciplinario Interno </t>
  </si>
  <si>
    <t>Jefe de Oficina de Control Disciplinario Interno y/o a quien Designe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</si>
</sst>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1" formatCode="_-* #,##0_-;\-* #,##0_-;_-* &quot;-&quot;_-;_-@_-"/>
    <numFmt numFmtId="164" formatCode="dd/mm/yyyy;@"/>
    <numFmt numFmtId="165" formatCode="0.0%"/>
    <numFmt numFmtId="166" formatCode="#,##0_ ;\-#,##0\ "/>
    <numFmt numFmtId="167" formatCode="#,##0;[Red]#,##0"/>
  </numFmts>
  <fonts count="67"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sz val="11"/>
      <color theme="1"/>
      <name val="Arial"/>
      <family val="2"/>
    </font>
    <font>
      <b/>
      <sz val="10"/>
      <color rgb="FF000000"/>
      <name val="Arial"/>
      <family val="2"/>
    </font>
    <font>
      <b/>
      <sz val="10"/>
      <color theme="1"/>
      <name val="Century Gothic"/>
      <family val="2"/>
    </font>
    <font>
      <b/>
      <i/>
      <sz val="10"/>
      <color theme="1"/>
      <name val="Arial"/>
      <family val="2"/>
    </font>
    <font>
      <i/>
      <sz val="10"/>
      <color theme="1"/>
      <name val="Arial"/>
      <family val="2"/>
    </font>
    <font>
      <b/>
      <sz val="11"/>
      <name val="Arial"/>
      <family val="2"/>
    </font>
    <font>
      <sz val="14"/>
      <color theme="1"/>
      <name val="Arial"/>
      <family val="2"/>
    </font>
    <font>
      <b/>
      <sz val="14"/>
      <color theme="1"/>
      <name val="Arial"/>
      <family val="2"/>
    </font>
    <font>
      <b/>
      <sz val="14"/>
      <name val="Arial"/>
      <family val="2"/>
    </font>
    <font>
      <b/>
      <sz val="12"/>
      <name val="Arial"/>
      <family val="2"/>
    </font>
    <font>
      <sz val="8"/>
      <name val="Calibri"/>
      <family val="2"/>
      <scheme val="minor"/>
    </font>
    <font>
      <b/>
      <sz val="24"/>
      <color rgb="FFFF0000"/>
      <name val="Arial"/>
      <family val="2"/>
    </font>
    <font>
      <sz val="8"/>
      <color theme="1"/>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0"/>
      <color rgb="FFFF0000"/>
      <name val="Arial"/>
      <family val="2"/>
    </font>
    <font>
      <sz val="10"/>
      <color rgb="FFFF0000"/>
      <name val="Arial"/>
      <family val="2"/>
    </font>
    <font>
      <b/>
      <sz val="12"/>
      <color rgb="FFFF0000"/>
      <name val="Arial"/>
      <family val="2"/>
    </font>
    <font>
      <b/>
      <sz val="26"/>
      <color rgb="FFFF0000"/>
      <name val="Arial"/>
      <family val="2"/>
    </font>
  </fonts>
  <fills count="31">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bgColor rgb="FFD8D8D8"/>
      </patternFill>
    </fill>
  </fills>
  <borders count="78">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dashed">
        <color rgb="FFFFC000"/>
      </right>
      <top/>
      <bottom style="dashed">
        <color theme="9" tint="-0.24994659260841701"/>
      </bottom>
      <diagonal/>
    </border>
    <border>
      <left style="dashed">
        <color rgb="FFFFC000"/>
      </left>
      <right style="dashed">
        <color rgb="FFFFC000"/>
      </right>
      <top style="dashed">
        <color rgb="FFFFC000"/>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dashed">
        <color rgb="FFFFC000"/>
      </left>
      <right style="dashed">
        <color rgb="FFFFC000"/>
      </right>
      <top/>
      <bottom style="dashed">
        <color rgb="FFFFC000"/>
      </bottom>
      <diagonal/>
    </border>
  </borders>
  <cellStyleXfs count="6">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cellStyleXfs>
  <cellXfs count="402">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1" xfId="0" applyFont="1" applyFill="1" applyBorder="1" applyAlignment="1">
      <alignment horizontal="center" vertical="center" wrapText="1" readingOrder="1"/>
    </xf>
    <xf numFmtId="0" fontId="6" fillId="0" borderId="11" xfId="0" applyFont="1" applyBorder="1" applyAlignment="1">
      <alignment horizontal="justify" vertical="center" wrapText="1" readingOrder="1"/>
    </xf>
    <xf numFmtId="9" fontId="6" fillId="0" borderId="11"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21" xfId="0" applyFont="1" applyFill="1" applyBorder="1" applyAlignment="1">
      <alignment horizontal="center" vertical="center" wrapText="1" readingOrder="1"/>
    </xf>
    <xf numFmtId="0" fontId="14" fillId="2" borderId="21" xfId="0" applyFont="1" applyFill="1" applyBorder="1" applyAlignment="1">
      <alignment horizontal="justify" vertical="center" wrapText="1" readingOrder="1"/>
    </xf>
    <xf numFmtId="9" fontId="13" fillId="2" borderId="29" xfId="0" applyNumberFormat="1" applyFont="1" applyFill="1" applyBorder="1" applyAlignment="1">
      <alignment horizontal="center" vertical="center" wrapText="1" readingOrder="1"/>
    </xf>
    <xf numFmtId="0" fontId="13" fillId="2" borderId="20" xfId="0" applyFont="1" applyFill="1" applyBorder="1" applyAlignment="1">
      <alignment horizontal="center" vertical="center" wrapText="1" readingOrder="1"/>
    </xf>
    <xf numFmtId="0" fontId="14" fillId="2" borderId="20" xfId="0" applyFont="1" applyFill="1" applyBorder="1" applyAlignment="1">
      <alignment horizontal="justify" vertical="center" wrapText="1" readingOrder="1"/>
    </xf>
    <xf numFmtId="9" fontId="13" fillId="2" borderId="25" xfId="0" applyNumberFormat="1" applyFont="1" applyFill="1" applyBorder="1" applyAlignment="1">
      <alignment horizontal="center" vertical="center" wrapText="1" readingOrder="1"/>
    </xf>
    <xf numFmtId="0" fontId="18" fillId="2" borderId="0" xfId="0" applyFont="1" applyFill="1"/>
    <xf numFmtId="0" fontId="13" fillId="10" borderId="31" xfId="0" applyFont="1" applyFill="1" applyBorder="1" applyAlignment="1">
      <alignment horizontal="center" vertical="center" wrapText="1" readingOrder="1"/>
    </xf>
    <xf numFmtId="0" fontId="13" fillId="10" borderId="32"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7" fillId="0" borderId="0" xfId="0" applyFont="1"/>
    <xf numFmtId="9" fontId="6" fillId="4" borderId="11"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8" fillId="12" borderId="0" xfId="0" applyFont="1" applyFill="1" applyBorder="1" applyAlignment="1">
      <alignment horizontal="center" vertical="center" wrapText="1"/>
    </xf>
    <xf numFmtId="0" fontId="0" fillId="0" borderId="0" xfId="0" applyFill="1"/>
    <xf numFmtId="0" fontId="29" fillId="0" borderId="0" xfId="0" applyFont="1" applyFill="1"/>
    <xf numFmtId="0" fontId="7" fillId="2" borderId="1" xfId="0" applyFont="1" applyFill="1" applyBorder="1" applyAlignment="1">
      <alignment horizontal="center" vertical="center" wrapText="1" readingOrder="1"/>
    </xf>
    <xf numFmtId="0" fontId="26" fillId="0" borderId="0" xfId="0" applyFont="1" applyAlignment="1">
      <alignment horizontal="center"/>
    </xf>
    <xf numFmtId="10" fontId="3" fillId="2" borderId="0" xfId="0" applyNumberFormat="1" applyFont="1" applyFill="1"/>
    <xf numFmtId="0" fontId="13" fillId="13" borderId="20" xfId="0" applyFont="1" applyFill="1" applyBorder="1" applyAlignment="1">
      <alignment horizontal="center" vertical="center" wrapText="1" readingOrder="1"/>
    </xf>
    <xf numFmtId="0" fontId="14" fillId="13" borderId="20" xfId="0" applyFont="1" applyFill="1" applyBorder="1" applyAlignment="1">
      <alignment horizontal="justify" vertical="center" wrapText="1" readingOrder="1"/>
    </xf>
    <xf numFmtId="10" fontId="14" fillId="13" borderId="25" xfId="0" applyNumberFormat="1" applyFont="1" applyFill="1" applyBorder="1" applyAlignment="1">
      <alignment horizontal="center" vertical="center" wrapText="1" readingOrder="1"/>
    </xf>
    <xf numFmtId="9" fontId="14" fillId="13" borderId="25" xfId="0" applyNumberFormat="1" applyFont="1" applyFill="1" applyBorder="1" applyAlignment="1">
      <alignment horizontal="center" vertical="center" wrapText="1" readingOrder="1"/>
    </xf>
    <xf numFmtId="0" fontId="13" fillId="13" borderId="27" xfId="0" applyFont="1" applyFill="1" applyBorder="1" applyAlignment="1">
      <alignment horizontal="center" vertical="center" wrapText="1" readingOrder="1"/>
    </xf>
    <xf numFmtId="0" fontId="14" fillId="13" borderId="27" xfId="0" applyFont="1" applyFill="1" applyBorder="1" applyAlignment="1">
      <alignment horizontal="justify" vertical="center" wrapText="1" readingOrder="1"/>
    </xf>
    <xf numFmtId="0" fontId="28" fillId="14" borderId="52" xfId="0" applyFont="1" applyFill="1" applyBorder="1" applyAlignment="1">
      <alignment horizontal="center" vertical="center" wrapText="1"/>
    </xf>
    <xf numFmtId="0" fontId="30" fillId="5" borderId="53" xfId="0" applyFont="1" applyFill="1" applyBorder="1" applyAlignment="1">
      <alignment vertical="center" wrapText="1"/>
    </xf>
    <xf numFmtId="0" fontId="31" fillId="0" borderId="54" xfId="0" applyFont="1" applyFill="1" applyBorder="1" applyAlignment="1">
      <alignment horizontal="justify" vertical="center" wrapText="1"/>
    </xf>
    <xf numFmtId="0" fontId="30" fillId="5" borderId="55" xfId="0" applyFont="1" applyFill="1" applyBorder="1" applyAlignment="1">
      <alignment vertical="center" wrapText="1"/>
    </xf>
    <xf numFmtId="0" fontId="32" fillId="2" borderId="0" xfId="0" applyFont="1" applyFill="1"/>
    <xf numFmtId="0" fontId="25" fillId="0" borderId="0" xfId="0" applyFont="1" applyBorder="1" applyAlignment="1">
      <alignment vertical="center"/>
    </xf>
    <xf numFmtId="0" fontId="35" fillId="0" borderId="0" xfId="0" applyFont="1" applyBorder="1" applyAlignment="1">
      <alignment vertical="center"/>
    </xf>
    <xf numFmtId="0" fontId="19" fillId="0" borderId="12" xfId="2" quotePrefix="1" applyFont="1" applyBorder="1" applyAlignment="1" applyProtection="1">
      <alignment vertical="top" wrapText="1"/>
    </xf>
    <xf numFmtId="0" fontId="19" fillId="0" borderId="0" xfId="2" quotePrefix="1" applyFont="1" applyBorder="1" applyAlignment="1" applyProtection="1">
      <alignment vertical="top" wrapText="1"/>
    </xf>
    <xf numFmtId="0" fontId="19" fillId="0" borderId="13" xfId="2" quotePrefix="1" applyFont="1" applyBorder="1" applyAlignment="1" applyProtection="1">
      <alignment vertical="top" wrapText="1"/>
    </xf>
    <xf numFmtId="0" fontId="19" fillId="2" borderId="12" xfId="2" applyFont="1" applyFill="1" applyBorder="1" applyProtection="1"/>
    <xf numFmtId="0" fontId="19" fillId="2" borderId="13" xfId="2" applyFont="1" applyFill="1" applyBorder="1" applyProtection="1"/>
    <xf numFmtId="0" fontId="19" fillId="2" borderId="14" xfId="2" applyFont="1" applyFill="1" applyBorder="1" applyProtection="1"/>
    <xf numFmtId="0" fontId="19" fillId="2" borderId="16" xfId="2" applyFont="1" applyFill="1" applyBorder="1" applyProtection="1"/>
    <xf numFmtId="0" fontId="19" fillId="2" borderId="15" xfId="2" applyFont="1" applyFill="1" applyBorder="1" applyProtection="1"/>
    <xf numFmtId="0" fontId="22" fillId="2" borderId="0" xfId="0" applyFont="1" applyFill="1" applyBorder="1" applyAlignment="1" applyProtection="1">
      <alignment horizontal="left" vertical="center" wrapText="1"/>
    </xf>
    <xf numFmtId="0" fontId="22" fillId="9" borderId="60" xfId="3" applyFont="1" applyFill="1" applyBorder="1" applyAlignment="1" applyProtection="1">
      <alignment horizontal="center" vertical="center" wrapText="1"/>
    </xf>
    <xf numFmtId="0" fontId="22" fillId="9" borderId="61" xfId="2" applyFont="1" applyFill="1" applyBorder="1" applyAlignment="1" applyProtection="1">
      <alignment horizontal="center" vertical="center"/>
    </xf>
    <xf numFmtId="0" fontId="33" fillId="15" borderId="62" xfId="0" applyFont="1" applyFill="1" applyBorder="1" applyAlignment="1">
      <alignment horizontal="left" vertical="center"/>
    </xf>
    <xf numFmtId="0" fontId="37" fillId="2" borderId="63" xfId="0" applyFont="1" applyFill="1" applyBorder="1" applyAlignment="1">
      <alignment horizontal="justify" vertical="center" wrapText="1"/>
    </xf>
    <xf numFmtId="0" fontId="22" fillId="2" borderId="62" xfId="0" applyFont="1" applyFill="1" applyBorder="1" applyAlignment="1" applyProtection="1">
      <alignment vertical="center" wrapText="1"/>
    </xf>
    <xf numFmtId="0" fontId="19" fillId="2" borderId="63" xfId="2" applyFont="1" applyFill="1" applyBorder="1" applyAlignment="1" applyProtection="1">
      <alignment vertical="center" wrapText="1"/>
    </xf>
    <xf numFmtId="0" fontId="19" fillId="2" borderId="63" xfId="2" applyFont="1" applyFill="1" applyBorder="1" applyAlignment="1" applyProtection="1">
      <alignment horizontal="justify" vertical="center" wrapText="1"/>
    </xf>
    <xf numFmtId="0" fontId="33" fillId="2" borderId="62" xfId="0" applyFont="1" applyFill="1" applyBorder="1" applyAlignment="1">
      <alignment horizontal="left" vertical="center" wrapText="1"/>
    </xf>
    <xf numFmtId="0" fontId="33" fillId="15" borderId="62" xfId="0" applyFont="1" applyFill="1" applyBorder="1" applyAlignment="1">
      <alignment horizontal="left" vertical="center" wrapText="1"/>
    </xf>
    <xf numFmtId="0" fontId="22" fillId="2" borderId="64" xfId="0" applyFont="1" applyFill="1" applyBorder="1" applyAlignment="1" applyProtection="1">
      <alignment vertical="center" wrapText="1"/>
    </xf>
    <xf numFmtId="0" fontId="22" fillId="2" borderId="65" xfId="0" applyFont="1" applyFill="1" applyBorder="1" applyAlignment="1" applyProtection="1">
      <alignment vertical="center" wrapText="1"/>
    </xf>
    <xf numFmtId="0" fontId="27" fillId="2" borderId="0" xfId="0" applyFont="1" applyFill="1"/>
    <xf numFmtId="0" fontId="40" fillId="2" borderId="0" xfId="0" applyFont="1" applyFill="1" applyAlignment="1">
      <alignment horizontal="center" vertical="center" wrapText="1"/>
    </xf>
    <xf numFmtId="0" fontId="41" fillId="2" borderId="0" xfId="0" applyFont="1" applyFill="1"/>
    <xf numFmtId="0" fontId="6" fillId="0" borderId="11"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Border="1" applyAlignment="1">
      <alignment horizontal="justify" vertical="center" wrapText="1" readingOrder="1"/>
    </xf>
    <xf numFmtId="0" fontId="39" fillId="2" borderId="0" xfId="0" applyFont="1" applyFill="1" applyAlignment="1">
      <alignment vertical="center"/>
    </xf>
    <xf numFmtId="0" fontId="42" fillId="2" borderId="0" xfId="0" applyFont="1" applyFill="1"/>
    <xf numFmtId="0" fontId="41" fillId="0" borderId="0" xfId="0" applyFont="1"/>
    <xf numFmtId="0" fontId="6" fillId="0" borderId="0" xfId="0" applyFont="1" applyBorder="1" applyAlignment="1">
      <alignment horizontal="justify" vertical="center" wrapText="1" readingOrder="1"/>
    </xf>
    <xf numFmtId="0" fontId="43" fillId="0" borderId="0" xfId="0" applyFont="1" applyFill="1" applyAlignment="1">
      <alignment vertical="center"/>
    </xf>
    <xf numFmtId="0" fontId="27" fillId="0" borderId="0" xfId="0" pivotButton="1" applyFont="1"/>
    <xf numFmtId="0" fontId="44" fillId="0" borderId="0" xfId="0" applyFont="1" applyFill="1"/>
    <xf numFmtId="0" fontId="44" fillId="0" borderId="0" xfId="0" applyFont="1"/>
    <xf numFmtId="0" fontId="45" fillId="0" borderId="0" xfId="0" applyFont="1"/>
    <xf numFmtId="0" fontId="42" fillId="0" borderId="0" xfId="0" applyFont="1"/>
    <xf numFmtId="0" fontId="34" fillId="0" borderId="0" xfId="0" applyFont="1" applyAlignment="1">
      <alignment wrapText="1"/>
    </xf>
    <xf numFmtId="0" fontId="30" fillId="5" borderId="55" xfId="0" applyFont="1" applyFill="1" applyBorder="1" applyAlignment="1" applyProtection="1">
      <alignment vertical="center" wrapText="1"/>
      <protection locked="0"/>
    </xf>
    <xf numFmtId="0" fontId="31" fillId="0" borderId="54" xfId="0" applyFont="1" applyFill="1" applyBorder="1" applyAlignment="1" applyProtection="1">
      <alignment horizontal="justify" vertical="center" wrapText="1"/>
      <protection locked="0"/>
    </xf>
    <xf numFmtId="0" fontId="28" fillId="14" borderId="67" xfId="0" applyFont="1" applyFill="1" applyBorder="1" applyAlignment="1">
      <alignment horizontal="center" vertical="center" wrapText="1"/>
    </xf>
    <xf numFmtId="0" fontId="34" fillId="28" borderId="68" xfId="0" applyFont="1" applyFill="1" applyBorder="1" applyAlignment="1">
      <alignment vertical="center" wrapText="1"/>
    </xf>
    <xf numFmtId="0" fontId="34" fillId="29" borderId="0" xfId="0" applyFont="1" applyFill="1" applyBorder="1" applyAlignment="1">
      <alignment wrapText="1"/>
    </xf>
    <xf numFmtId="0" fontId="26" fillId="11" borderId="69" xfId="0" applyFont="1" applyFill="1" applyBorder="1" applyAlignment="1">
      <alignment horizontal="center" vertical="center"/>
    </xf>
    <xf numFmtId="0" fontId="56" fillId="2" borderId="20" xfId="0" applyFont="1" applyFill="1" applyBorder="1" applyAlignment="1">
      <alignment horizontal="center" vertical="center"/>
    </xf>
    <xf numFmtId="0" fontId="0" fillId="2" borderId="69" xfId="0" applyFill="1" applyBorder="1"/>
    <xf numFmtId="16" fontId="0" fillId="2" borderId="69" xfId="0" applyNumberFormat="1" applyFill="1" applyBorder="1"/>
    <xf numFmtId="0" fontId="0" fillId="2" borderId="69" xfId="0" applyFill="1" applyBorder="1" applyAlignment="1">
      <alignment horizontal="center"/>
    </xf>
    <xf numFmtId="1" fontId="0" fillId="2" borderId="69" xfId="0" applyNumberFormat="1" applyFill="1" applyBorder="1" applyAlignment="1">
      <alignment horizontal="center"/>
    </xf>
    <xf numFmtId="0" fontId="0" fillId="2" borderId="69" xfId="0" applyFill="1" applyBorder="1" applyAlignment="1">
      <alignment horizontal="center" vertical="center"/>
    </xf>
    <xf numFmtId="1" fontId="0" fillId="2" borderId="69" xfId="0" applyNumberFormat="1" applyFill="1" applyBorder="1" applyAlignment="1">
      <alignment horizontal="center" vertical="center" wrapText="1"/>
    </xf>
    <xf numFmtId="16" fontId="0" fillId="2" borderId="69" xfId="0" applyNumberFormat="1" applyFill="1" applyBorder="1" applyAlignment="1">
      <alignment vertical="center"/>
    </xf>
    <xf numFmtId="0" fontId="0" fillId="2" borderId="69" xfId="0" applyFill="1" applyBorder="1" applyAlignment="1">
      <alignment vertical="center"/>
    </xf>
    <xf numFmtId="1" fontId="0" fillId="2" borderId="69" xfId="0" applyNumberFormat="1" applyFill="1" applyBorder="1" applyAlignment="1">
      <alignment horizontal="left" vertical="center" wrapText="1"/>
    </xf>
    <xf numFmtId="0" fontId="0" fillId="2" borderId="0" xfId="0" applyFill="1" applyAlignment="1">
      <alignment horizontal="left" vertical="center" wrapText="1"/>
    </xf>
    <xf numFmtId="1" fontId="0" fillId="2" borderId="69" xfId="0" applyNumberFormat="1" applyFill="1" applyBorder="1" applyAlignment="1">
      <alignment horizontal="center" vertical="center"/>
    </xf>
    <xf numFmtId="0" fontId="61" fillId="2" borderId="0" xfId="0" applyFont="1" applyFill="1"/>
    <xf numFmtId="0" fontId="0" fillId="2" borderId="69" xfId="0" applyFill="1" applyBorder="1" applyAlignment="1">
      <alignment horizontal="justify" vertical="center" wrapText="1"/>
    </xf>
    <xf numFmtId="16" fontId="0" fillId="2" borderId="69" xfId="0" applyNumberFormat="1" applyFill="1" applyBorder="1" applyAlignment="1">
      <alignment horizontal="right" vertical="center"/>
    </xf>
    <xf numFmtId="0" fontId="58" fillId="2" borderId="0" xfId="0" applyFont="1" applyFill="1" applyProtection="1">
      <protection hidden="1"/>
    </xf>
    <xf numFmtId="0" fontId="59" fillId="2" borderId="0" xfId="0" applyFont="1" applyFill="1" applyProtection="1">
      <protection hidden="1"/>
    </xf>
    <xf numFmtId="0" fontId="32" fillId="2" borderId="0" xfId="0" applyFont="1" applyFill="1" applyProtection="1">
      <protection hidden="1"/>
    </xf>
    <xf numFmtId="0" fontId="32" fillId="2" borderId="0" xfId="0" applyFont="1" applyFill="1" applyAlignment="1" applyProtection="1">
      <alignment vertical="center"/>
      <protection hidden="1"/>
    </xf>
    <xf numFmtId="41" fontId="32" fillId="2" borderId="0" xfId="5" applyFont="1" applyFill="1" applyProtection="1">
      <protection hidden="1"/>
    </xf>
    <xf numFmtId="0" fontId="22" fillId="0" borderId="0" xfId="0" applyFont="1" applyBorder="1" applyAlignment="1" applyProtection="1">
      <alignment vertical="center"/>
      <protection hidden="1"/>
    </xf>
    <xf numFmtId="0" fontId="22" fillId="0" borderId="36" xfId="0" applyFont="1" applyBorder="1" applyAlignment="1" applyProtection="1">
      <alignment vertical="center"/>
      <protection hidden="1"/>
    </xf>
    <xf numFmtId="0" fontId="22" fillId="0" borderId="56" xfId="0" applyFont="1" applyBorder="1" applyAlignment="1" applyProtection="1">
      <alignment vertical="center"/>
      <protection hidden="1"/>
    </xf>
    <xf numFmtId="0" fontId="22" fillId="0" borderId="57" xfId="0" applyFont="1" applyBorder="1" applyAlignment="1" applyProtection="1">
      <alignment vertical="center"/>
      <protection hidden="1"/>
    </xf>
    <xf numFmtId="0" fontId="32" fillId="2" borderId="0" xfId="0" applyFont="1" applyFill="1" applyBorder="1" applyProtection="1">
      <protection hidden="1"/>
    </xf>
    <xf numFmtId="0" fontId="53" fillId="2" borderId="0" xfId="0" applyFont="1" applyFill="1" applyProtection="1">
      <protection hidden="1"/>
    </xf>
    <xf numFmtId="0" fontId="33" fillId="11" borderId="18" xfId="0" applyFont="1" applyFill="1" applyBorder="1" applyAlignment="1" applyProtection="1">
      <alignment horizontal="center" vertical="center"/>
      <protection hidden="1"/>
    </xf>
    <xf numFmtId="0" fontId="33" fillId="11" borderId="2" xfId="0" applyFont="1" applyFill="1" applyBorder="1" applyAlignment="1" applyProtection="1">
      <alignment horizontal="center" vertical="center" textRotation="90"/>
      <protection hidden="1"/>
    </xf>
    <xf numFmtId="17" fontId="22" fillId="17" borderId="69" xfId="0" applyNumberFormat="1" applyFont="1" applyFill="1" applyBorder="1" applyAlignment="1" applyProtection="1">
      <alignment horizontal="center" vertical="center" wrapText="1"/>
      <protection hidden="1"/>
    </xf>
    <xf numFmtId="41" fontId="22" fillId="17" borderId="69" xfId="5" applyFont="1" applyFill="1" applyBorder="1" applyAlignment="1" applyProtection="1">
      <alignment horizontal="center" vertical="center" wrapText="1"/>
      <protection hidden="1"/>
    </xf>
    <xf numFmtId="0" fontId="32" fillId="0" borderId="2" xfId="0" applyFont="1" applyBorder="1" applyAlignment="1" applyProtection="1">
      <alignment horizontal="justify" vertical="center" wrapText="1"/>
      <protection hidden="1"/>
    </xf>
    <xf numFmtId="0" fontId="32"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center" vertical="top"/>
      <protection hidden="1"/>
    </xf>
    <xf numFmtId="0" fontId="32" fillId="0" borderId="2" xfId="0" applyFont="1" applyBorder="1" applyAlignment="1" applyProtection="1">
      <alignment horizontal="center" vertical="top" textRotation="90"/>
      <protection hidden="1"/>
    </xf>
    <xf numFmtId="9" fontId="32" fillId="0" borderId="2" xfId="1" applyFont="1" applyBorder="1" applyAlignment="1" applyProtection="1">
      <alignment horizontal="center" vertical="top"/>
      <protection hidden="1"/>
    </xf>
    <xf numFmtId="9" fontId="32" fillId="0" borderId="2" xfId="0" applyNumberFormat="1" applyFont="1" applyBorder="1" applyAlignment="1" applyProtection="1">
      <alignment horizontal="center" vertical="top"/>
      <protection hidden="1"/>
    </xf>
    <xf numFmtId="9" fontId="32" fillId="2" borderId="2" xfId="0" applyNumberFormat="1" applyFont="1" applyFill="1" applyBorder="1" applyAlignment="1" applyProtection="1">
      <alignment horizontal="center"/>
      <protection hidden="1"/>
    </xf>
    <xf numFmtId="9" fontId="32" fillId="0" borderId="2" xfId="1" applyFont="1" applyFill="1" applyBorder="1" applyAlignment="1" applyProtection="1">
      <alignment vertical="center" wrapText="1"/>
      <protection hidden="1"/>
    </xf>
    <xf numFmtId="14" fontId="32" fillId="0" borderId="2" xfId="1" applyNumberFormat="1" applyFont="1" applyFill="1" applyBorder="1" applyAlignment="1" applyProtection="1">
      <alignment horizontal="center" vertical="center" wrapText="1"/>
      <protection hidden="1"/>
    </xf>
    <xf numFmtId="9" fontId="33" fillId="0" borderId="2" xfId="1" applyFont="1" applyFill="1" applyBorder="1" applyAlignment="1" applyProtection="1">
      <alignment vertical="center" wrapText="1"/>
      <protection hidden="1"/>
    </xf>
    <xf numFmtId="9" fontId="32" fillId="2" borderId="2" xfId="1" applyFont="1" applyFill="1" applyBorder="1" applyAlignment="1" applyProtection="1">
      <alignment vertical="center" wrapText="1"/>
      <protection hidden="1"/>
    </xf>
    <xf numFmtId="9" fontId="32" fillId="2" borderId="2" xfId="1" applyFont="1" applyFill="1" applyBorder="1" applyAlignment="1" applyProtection="1">
      <alignment horizontal="center" vertical="center" wrapText="1"/>
      <protection hidden="1"/>
    </xf>
    <xf numFmtId="41" fontId="32" fillId="2" borderId="2" xfId="5" applyFont="1" applyFill="1" applyBorder="1" applyAlignment="1" applyProtection="1">
      <alignment vertical="center" wrapText="1"/>
      <protection hidden="1"/>
    </xf>
    <xf numFmtId="14" fontId="32" fillId="2" borderId="2" xfId="1" applyNumberFormat="1" applyFont="1" applyFill="1" applyBorder="1" applyAlignment="1" applyProtection="1">
      <alignment horizontal="center" vertical="center" wrapText="1"/>
      <protection hidden="1"/>
    </xf>
    <xf numFmtId="1" fontId="32" fillId="2" borderId="2" xfId="5" applyNumberFormat="1" applyFont="1" applyFill="1" applyBorder="1" applyAlignment="1" applyProtection="1">
      <alignment horizontal="center" vertical="center" wrapText="1"/>
      <protection hidden="1"/>
    </xf>
    <xf numFmtId="9" fontId="32" fillId="0" borderId="8" xfId="1" applyFont="1" applyFill="1" applyBorder="1" applyAlignment="1" applyProtection="1">
      <alignment vertical="center" wrapText="1"/>
      <protection hidden="1"/>
    </xf>
    <xf numFmtId="14" fontId="32" fillId="0" borderId="8" xfId="1" applyNumberFormat="1" applyFont="1" applyFill="1" applyBorder="1" applyAlignment="1" applyProtection="1">
      <alignment vertical="center" wrapText="1"/>
      <protection hidden="1"/>
    </xf>
    <xf numFmtId="41" fontId="32" fillId="0" borderId="2" xfId="5" applyFont="1" applyFill="1" applyBorder="1" applyAlignment="1" applyProtection="1">
      <alignment vertical="center" wrapText="1"/>
      <protection hidden="1"/>
    </xf>
    <xf numFmtId="9" fontId="32" fillId="0" borderId="5" xfId="1" applyFont="1" applyFill="1" applyBorder="1" applyAlignment="1" applyProtection="1">
      <alignment vertical="center" wrapText="1"/>
      <protection hidden="1"/>
    </xf>
    <xf numFmtId="14" fontId="32" fillId="0" borderId="5" xfId="1" applyNumberFormat="1" applyFont="1" applyFill="1" applyBorder="1" applyAlignment="1" applyProtection="1">
      <alignment vertical="center" wrapText="1"/>
      <protection hidden="1"/>
    </xf>
    <xf numFmtId="14" fontId="37" fillId="2" borderId="2" xfId="0" applyNumberFormat="1" applyFont="1" applyFill="1" applyBorder="1" applyAlignment="1" applyProtection="1">
      <alignment horizontal="justify" vertical="center" wrapText="1"/>
      <protection hidden="1"/>
    </xf>
    <xf numFmtId="9" fontId="33" fillId="0" borderId="8" xfId="1" applyFont="1" applyFill="1" applyBorder="1" applyAlignment="1" applyProtection="1">
      <alignment vertical="center" wrapText="1"/>
      <protection hidden="1"/>
    </xf>
    <xf numFmtId="9" fontId="33" fillId="0" borderId="5" xfId="1" applyFont="1" applyFill="1" applyBorder="1" applyAlignment="1" applyProtection="1">
      <alignment vertical="center" wrapText="1"/>
      <protection hidden="1"/>
    </xf>
    <xf numFmtId="14" fontId="37" fillId="2" borderId="2" xfId="0" applyNumberFormat="1" applyFont="1" applyFill="1" applyBorder="1" applyAlignment="1" applyProtection="1">
      <alignment horizontal="center" vertical="center" wrapText="1"/>
      <protection hidden="1"/>
    </xf>
    <xf numFmtId="9" fontId="32" fillId="0" borderId="4" xfId="1" applyFont="1" applyFill="1" applyBorder="1" applyAlignment="1" applyProtection="1">
      <alignment vertical="center" wrapText="1"/>
      <protection hidden="1"/>
    </xf>
    <xf numFmtId="14" fontId="32" fillId="0" borderId="4" xfId="1" applyNumberFormat="1" applyFont="1" applyFill="1" applyBorder="1" applyAlignment="1" applyProtection="1">
      <alignment vertical="center" wrapText="1"/>
      <protection hidden="1"/>
    </xf>
    <xf numFmtId="14" fontId="37" fillId="2" borderId="4" xfId="0" applyNumberFormat="1" applyFont="1" applyFill="1" applyBorder="1" applyAlignment="1" applyProtection="1">
      <alignment vertical="center" wrapText="1"/>
      <protection hidden="1"/>
    </xf>
    <xf numFmtId="9" fontId="32" fillId="0" borderId="2" xfId="1" applyNumberFormat="1" applyFont="1" applyFill="1" applyBorder="1" applyAlignment="1" applyProtection="1">
      <alignment vertical="center" wrapText="1"/>
      <protection hidden="1"/>
    </xf>
    <xf numFmtId="14" fontId="37" fillId="2" borderId="8" xfId="0" applyNumberFormat="1" applyFont="1" applyFill="1" applyBorder="1" applyAlignment="1" applyProtection="1">
      <alignment vertical="center" wrapText="1"/>
      <protection hidden="1"/>
    </xf>
    <xf numFmtId="14" fontId="37" fillId="2" borderId="5" xfId="0" applyNumberFormat="1" applyFont="1" applyFill="1" applyBorder="1" applyAlignment="1" applyProtection="1">
      <alignment vertical="center" wrapText="1"/>
      <protection hidden="1"/>
    </xf>
    <xf numFmtId="1" fontId="32" fillId="0" borderId="2" xfId="5" applyNumberFormat="1" applyFont="1" applyFill="1" applyBorder="1" applyAlignment="1" applyProtection="1">
      <alignment vertical="center" wrapText="1"/>
      <protection hidden="1"/>
    </xf>
    <xf numFmtId="9" fontId="32" fillId="0" borderId="2" xfId="1" applyFont="1" applyFill="1" applyBorder="1" applyAlignment="1" applyProtection="1">
      <alignment horizontal="center" vertical="center" wrapText="1"/>
      <protection hidden="1"/>
    </xf>
    <xf numFmtId="164" fontId="32" fillId="0" borderId="4" xfId="1" applyNumberFormat="1" applyFont="1" applyFill="1" applyBorder="1" applyAlignment="1" applyProtection="1">
      <alignment horizontal="center" vertical="center" wrapText="1"/>
      <protection hidden="1"/>
    </xf>
    <xf numFmtId="165" fontId="32" fillId="0" borderId="2" xfId="1" applyNumberFormat="1" applyFont="1" applyFill="1" applyBorder="1" applyAlignment="1" applyProtection="1">
      <alignment vertical="center" wrapText="1"/>
      <protection hidden="1"/>
    </xf>
    <xf numFmtId="164" fontId="32" fillId="0" borderId="5" xfId="1" applyNumberFormat="1" applyFont="1" applyFill="1" applyBorder="1" applyAlignment="1" applyProtection="1">
      <alignment vertical="center" wrapText="1"/>
      <protection hidden="1"/>
    </xf>
    <xf numFmtId="1" fontId="32" fillId="0" borderId="2" xfId="5" applyNumberFormat="1" applyFont="1" applyFill="1" applyBorder="1" applyAlignment="1" applyProtection="1">
      <alignment horizontal="center" vertical="center" wrapText="1"/>
      <protection hidden="1"/>
    </xf>
    <xf numFmtId="0" fontId="32" fillId="0" borderId="2" xfId="0" applyFont="1" applyBorder="1" applyAlignment="1" applyProtection="1">
      <alignment horizontal="justify" vertical="top" wrapText="1"/>
      <protection hidden="1"/>
    </xf>
    <xf numFmtId="14" fontId="32" fillId="0" borderId="2" xfId="1" applyNumberFormat="1" applyFont="1" applyFill="1" applyBorder="1" applyAlignment="1" applyProtection="1">
      <alignment vertical="center" wrapText="1"/>
      <protection hidden="1"/>
    </xf>
    <xf numFmtId="0" fontId="19" fillId="0" borderId="2" xfId="0" applyFont="1" applyBorder="1" applyAlignment="1" applyProtection="1">
      <alignment horizontal="justify" vertical="center" wrapText="1"/>
      <protection hidden="1"/>
    </xf>
    <xf numFmtId="0" fontId="19" fillId="2" borderId="2" xfId="0" applyFont="1" applyFill="1" applyBorder="1" applyAlignment="1" applyProtection="1">
      <alignment horizontal="justify" vertical="center" wrapText="1"/>
      <protection hidden="1"/>
    </xf>
    <xf numFmtId="9" fontId="19" fillId="0" borderId="2" xfId="1" applyFont="1" applyFill="1" applyBorder="1" applyAlignment="1" applyProtection="1">
      <alignment vertical="center" wrapText="1"/>
      <protection hidden="1"/>
    </xf>
    <xf numFmtId="9" fontId="19" fillId="0" borderId="2" xfId="1" applyFont="1" applyFill="1" applyBorder="1" applyAlignment="1" applyProtection="1">
      <alignment horizontal="center" vertical="center" wrapText="1"/>
      <protection hidden="1"/>
    </xf>
    <xf numFmtId="14" fontId="19" fillId="0" borderId="2" xfId="1" applyNumberFormat="1" applyFont="1" applyFill="1" applyBorder="1" applyAlignment="1" applyProtection="1">
      <alignment vertical="center" wrapText="1"/>
      <protection hidden="1"/>
    </xf>
    <xf numFmtId="14" fontId="32" fillId="2" borderId="2" xfId="1" applyNumberFormat="1" applyFont="1" applyFill="1" applyBorder="1" applyAlignment="1" applyProtection="1">
      <alignment vertical="center" wrapText="1"/>
      <protection hidden="1"/>
    </xf>
    <xf numFmtId="0" fontId="37" fillId="30" borderId="2" xfId="0" applyFont="1" applyFill="1" applyBorder="1" applyAlignment="1" applyProtection="1">
      <alignment horizontal="center" vertical="center" wrapText="1"/>
      <protection hidden="1"/>
    </xf>
    <xf numFmtId="14" fontId="37" fillId="30" borderId="2" xfId="0"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horizontal="justify" vertical="center" wrapText="1"/>
      <protection hidden="1"/>
    </xf>
    <xf numFmtId="166" fontId="32" fillId="0" borderId="2" xfId="5" applyNumberFormat="1" applyFont="1" applyFill="1" applyBorder="1" applyAlignment="1" applyProtection="1">
      <alignment horizontal="center" vertical="center" wrapText="1"/>
      <protection hidden="1"/>
    </xf>
    <xf numFmtId="41" fontId="32" fillId="0" borderId="2" xfId="5" applyFont="1" applyFill="1" applyBorder="1" applyAlignment="1" applyProtection="1">
      <alignment horizontal="center" vertical="center" wrapText="1"/>
      <protection hidden="1"/>
    </xf>
    <xf numFmtId="0" fontId="32" fillId="0" borderId="2" xfId="0" applyFont="1" applyBorder="1" applyAlignment="1" applyProtection="1">
      <alignment horizontal="center" vertical="center"/>
      <protection hidden="1"/>
    </xf>
    <xf numFmtId="9" fontId="32" fillId="2" borderId="4" xfId="1" applyFont="1" applyFill="1" applyBorder="1" applyAlignment="1" applyProtection="1">
      <alignment vertical="center" wrapText="1"/>
      <protection hidden="1"/>
    </xf>
    <xf numFmtId="10" fontId="32" fillId="2" borderId="2" xfId="5" applyNumberFormat="1" applyFont="1" applyFill="1" applyBorder="1" applyAlignment="1" applyProtection="1">
      <alignment vertical="center" wrapText="1"/>
      <protection hidden="1"/>
    </xf>
    <xf numFmtId="9" fontId="32" fillId="2" borderId="8" xfId="1" applyFont="1" applyFill="1" applyBorder="1" applyAlignment="1" applyProtection="1">
      <alignment vertical="center" wrapText="1"/>
      <protection hidden="1"/>
    </xf>
    <xf numFmtId="9" fontId="32" fillId="2" borderId="5" xfId="1" applyFont="1" applyFill="1" applyBorder="1" applyAlignment="1" applyProtection="1">
      <alignment vertical="center" wrapText="1"/>
      <protection hidden="1"/>
    </xf>
    <xf numFmtId="41" fontId="32" fillId="2" borderId="2" xfId="5" applyFont="1" applyFill="1" applyBorder="1" applyAlignment="1" applyProtection="1">
      <alignment horizontal="center" vertical="center" wrapText="1"/>
      <protection hidden="1"/>
    </xf>
    <xf numFmtId="9" fontId="32" fillId="2" borderId="2" xfId="5" applyNumberFormat="1" applyFont="1" applyFill="1" applyBorder="1" applyAlignment="1" applyProtection="1">
      <alignment vertical="center" wrapText="1"/>
      <protection hidden="1"/>
    </xf>
    <xf numFmtId="9" fontId="32" fillId="0" borderId="2" xfId="5" applyNumberFormat="1" applyFont="1" applyFill="1" applyBorder="1" applyAlignment="1" applyProtection="1">
      <alignment vertical="center" wrapText="1"/>
      <protection hidden="1"/>
    </xf>
    <xf numFmtId="12" fontId="32" fillId="0" borderId="2" xfId="1" applyNumberFormat="1" applyFont="1" applyFill="1" applyBorder="1" applyAlignment="1" applyProtection="1">
      <alignment vertical="center" wrapText="1"/>
      <protection hidden="1"/>
    </xf>
    <xf numFmtId="0" fontId="37" fillId="29" borderId="2" xfId="0" applyFont="1" applyFill="1" applyBorder="1" applyAlignment="1" applyProtection="1">
      <alignment horizontal="center" vertical="center" wrapText="1"/>
      <protection hidden="1"/>
    </xf>
    <xf numFmtId="14" fontId="37" fillId="29" borderId="2" xfId="0" applyNumberFormat="1" applyFont="1" applyFill="1" applyBorder="1" applyAlignment="1" applyProtection="1">
      <alignment horizontal="center" vertical="center" wrapText="1"/>
      <protection hidden="1"/>
    </xf>
    <xf numFmtId="0" fontId="32" fillId="2" borderId="2" xfId="5" applyNumberFormat="1" applyFont="1" applyFill="1" applyBorder="1" applyAlignment="1" applyProtection="1">
      <alignment horizontal="center" vertical="center" wrapText="1"/>
      <protection hidden="1"/>
    </xf>
    <xf numFmtId="9" fontId="32" fillId="2" borderId="2" xfId="1" applyFont="1" applyFill="1" applyBorder="1" applyAlignment="1" applyProtection="1">
      <alignment horizontal="justify" vertical="center" wrapText="1"/>
      <protection hidden="1"/>
    </xf>
    <xf numFmtId="0" fontId="32" fillId="2" borderId="2" xfId="5" applyNumberFormat="1" applyFont="1" applyFill="1" applyBorder="1" applyAlignment="1" applyProtection="1">
      <alignment vertical="center" wrapText="1"/>
      <protection hidden="1"/>
    </xf>
    <xf numFmtId="0" fontId="32" fillId="0" borderId="2" xfId="1"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wrapText="1"/>
      <protection hidden="1"/>
    </xf>
    <xf numFmtId="9" fontId="32" fillId="0" borderId="2" xfId="1" applyFont="1" applyFill="1" applyBorder="1" applyAlignment="1" applyProtection="1">
      <alignment horizontal="left" vertical="center" wrapText="1"/>
      <protection hidden="1"/>
    </xf>
    <xf numFmtId="1" fontId="22" fillId="0" borderId="2" xfId="5" applyNumberFormat="1" applyFont="1" applyFill="1" applyBorder="1" applyAlignment="1" applyProtection="1">
      <alignment horizontal="center" vertical="center" wrapText="1"/>
      <protection hidden="1"/>
    </xf>
    <xf numFmtId="2" fontId="63" fillId="0" borderId="2" xfId="1" applyNumberFormat="1" applyFont="1" applyFill="1" applyBorder="1" applyAlignment="1" applyProtection="1">
      <alignment horizontal="center" vertical="top" wrapText="1"/>
      <protection hidden="1"/>
    </xf>
    <xf numFmtId="2" fontId="19" fillId="0" borderId="2" xfId="1" applyNumberFormat="1" applyFont="1" applyFill="1" applyBorder="1" applyAlignment="1" applyProtection="1">
      <alignment horizontal="center" vertical="top" wrapText="1"/>
      <protection hidden="1"/>
    </xf>
    <xf numFmtId="9" fontId="32" fillId="0" borderId="2" xfId="1" applyFont="1" applyFill="1" applyBorder="1" applyAlignment="1" applyProtection="1">
      <alignment vertical="top" wrapText="1"/>
      <protection hidden="1"/>
    </xf>
    <xf numFmtId="9" fontId="33" fillId="0" borderId="2" xfId="1" applyFont="1" applyFill="1" applyBorder="1" applyAlignment="1" applyProtection="1">
      <alignment vertical="top" wrapText="1"/>
      <protection hidden="1"/>
    </xf>
    <xf numFmtId="9" fontId="32" fillId="2" borderId="2" xfId="1" applyFont="1" applyFill="1" applyBorder="1" applyAlignment="1" applyProtection="1">
      <alignment vertical="top" wrapText="1"/>
      <protection hidden="1"/>
    </xf>
    <xf numFmtId="1" fontId="19" fillId="0" borderId="2" xfId="1" applyNumberFormat="1" applyFont="1" applyFill="1" applyBorder="1" applyAlignment="1" applyProtection="1">
      <alignment horizontal="center" vertical="top" wrapText="1"/>
      <protection hidden="1"/>
    </xf>
    <xf numFmtId="3" fontId="19" fillId="0" borderId="2" xfId="1" applyNumberFormat="1" applyFont="1" applyFill="1" applyBorder="1" applyAlignment="1" applyProtection="1">
      <alignment horizontal="center" vertical="top" wrapText="1"/>
      <protection hidden="1"/>
    </xf>
    <xf numFmtId="167" fontId="32" fillId="0" borderId="2" xfId="1" applyNumberFormat="1" applyFont="1" applyFill="1" applyBorder="1" applyAlignment="1" applyProtection="1">
      <alignment horizontal="center" vertical="center" wrapText="1"/>
      <protection hidden="1"/>
    </xf>
    <xf numFmtId="9" fontId="32" fillId="2" borderId="2" xfId="5" applyNumberFormat="1" applyFont="1" applyFill="1" applyBorder="1" applyAlignment="1" applyProtection="1">
      <alignment horizontal="center" vertical="center" wrapText="1"/>
      <protection hidden="1"/>
    </xf>
    <xf numFmtId="9" fontId="32" fillId="2" borderId="2" xfId="1" applyFont="1" applyFill="1" applyBorder="1" applyAlignment="1" applyProtection="1">
      <alignment horizontal="left" vertical="center" wrapText="1"/>
      <protection hidden="1"/>
    </xf>
    <xf numFmtId="0" fontId="32" fillId="2" borderId="4" xfId="0" applyFont="1" applyFill="1" applyBorder="1" applyAlignment="1" applyProtection="1">
      <alignment horizontal="justify" vertical="center" wrapText="1"/>
      <protection hidden="1"/>
    </xf>
    <xf numFmtId="0" fontId="32" fillId="2" borderId="5" xfId="0" applyFont="1" applyFill="1" applyBorder="1" applyAlignment="1" applyProtection="1">
      <alignment horizontal="justify" vertical="center" wrapText="1"/>
      <protection hidden="1"/>
    </xf>
    <xf numFmtId="14" fontId="37" fillId="2" borderId="2" xfId="0" applyNumberFormat="1" applyFont="1" applyFill="1" applyBorder="1" applyAlignment="1" applyProtection="1">
      <alignment vertical="center" wrapText="1"/>
      <protection hidden="1"/>
    </xf>
    <xf numFmtId="16" fontId="0" fillId="2" borderId="69" xfId="0" applyNumberFormat="1" applyFill="1" applyBorder="1" applyAlignment="1">
      <alignment horizontal="right" vertical="center" wrapText="1"/>
    </xf>
    <xf numFmtId="0" fontId="0" fillId="2" borderId="69" xfId="0" applyFill="1" applyBorder="1" applyAlignment="1">
      <alignment horizontal="justify" wrapText="1"/>
    </xf>
    <xf numFmtId="0" fontId="0" fillId="2" borderId="69" xfId="0" applyFill="1" applyBorder="1" applyAlignment="1">
      <alignment horizontal="center" vertical="center" wrapText="1"/>
    </xf>
    <xf numFmtId="14" fontId="32" fillId="0" borderId="4" xfId="1" applyNumberFormat="1" applyFont="1" applyFill="1" applyBorder="1" applyAlignment="1" applyProtection="1">
      <alignment horizontal="center" vertical="center" wrapText="1"/>
      <protection hidden="1"/>
    </xf>
    <xf numFmtId="14" fontId="32" fillId="0" borderId="5" xfId="1" applyNumberFormat="1" applyFont="1" applyFill="1" applyBorder="1" applyAlignment="1" applyProtection="1">
      <alignment horizontal="center" vertical="center" wrapText="1"/>
      <protection hidden="1"/>
    </xf>
    <xf numFmtId="9" fontId="32" fillId="0" borderId="4" xfId="1" applyFont="1" applyFill="1" applyBorder="1" applyAlignment="1" applyProtection="1">
      <alignment horizontal="center" vertical="center" wrapText="1"/>
      <protection hidden="1"/>
    </xf>
    <xf numFmtId="9" fontId="32" fillId="0" borderId="8" xfId="1" applyFont="1" applyFill="1" applyBorder="1" applyAlignment="1" applyProtection="1">
      <alignment horizontal="center" vertical="center" wrapText="1"/>
      <protection hidden="1"/>
    </xf>
    <xf numFmtId="9" fontId="32" fillId="0" borderId="5" xfId="1" applyFont="1" applyFill="1" applyBorder="1" applyAlignment="1" applyProtection="1">
      <alignment horizontal="center" vertical="center" wrapText="1"/>
      <protection hidden="1"/>
    </xf>
    <xf numFmtId="9" fontId="33" fillId="0" borderId="4" xfId="1" applyFont="1" applyFill="1" applyBorder="1" applyAlignment="1" applyProtection="1">
      <alignment horizontal="center" vertical="center" wrapText="1"/>
      <protection hidden="1"/>
    </xf>
    <xf numFmtId="9" fontId="33" fillId="0" borderId="8" xfId="1" applyFont="1" applyFill="1" applyBorder="1" applyAlignment="1" applyProtection="1">
      <alignment horizontal="center" vertical="center" wrapText="1"/>
      <protection hidden="1"/>
    </xf>
    <xf numFmtId="9" fontId="33" fillId="0" borderId="5" xfId="1" applyFont="1" applyFill="1" applyBorder="1" applyAlignment="1" applyProtection="1">
      <alignment horizontal="center" vertical="center" wrapText="1"/>
      <protection hidden="1"/>
    </xf>
    <xf numFmtId="0" fontId="33" fillId="11" borderId="3" xfId="0" applyFont="1" applyFill="1" applyBorder="1" applyAlignment="1" applyProtection="1">
      <alignment horizontal="center" vertical="center"/>
      <protection hidden="1"/>
    </xf>
    <xf numFmtId="9" fontId="33" fillId="0" borderId="2" xfId="1" applyFont="1" applyFill="1" applyBorder="1" applyAlignment="1" applyProtection="1">
      <alignment horizontal="center" vertical="center" wrapText="1"/>
      <protection hidden="1"/>
    </xf>
    <xf numFmtId="0" fontId="33" fillId="11" borderId="9" xfId="0" applyFont="1" applyFill="1" applyBorder="1" applyAlignment="1" applyProtection="1">
      <alignment horizontal="center" vertical="center"/>
      <protection hidden="1"/>
    </xf>
    <xf numFmtId="0" fontId="33" fillId="11" borderId="4" xfId="0" applyFont="1" applyFill="1" applyBorder="1" applyAlignment="1" applyProtection="1">
      <alignment horizontal="center" vertical="center" textRotation="90"/>
      <protection hidden="1"/>
    </xf>
    <xf numFmtId="0" fontId="32" fillId="0" borderId="4" xfId="0" applyFont="1" applyBorder="1" applyAlignment="1" applyProtection="1">
      <alignment horizontal="justify" vertical="center" wrapText="1"/>
      <protection hidden="1"/>
    </xf>
    <xf numFmtId="0" fontId="32" fillId="0" borderId="5" xfId="0" applyFont="1" applyBorder="1" applyAlignment="1" applyProtection="1">
      <alignment horizontal="justify" vertical="center" wrapText="1"/>
      <protection hidden="1"/>
    </xf>
    <xf numFmtId="0" fontId="33" fillId="11" borderId="77" xfId="0" applyFont="1" applyFill="1" applyBorder="1" applyAlignment="1" applyProtection="1">
      <alignment horizontal="center" vertical="center"/>
      <protection hidden="1"/>
    </xf>
    <xf numFmtId="17" fontId="22" fillId="18" borderId="71" xfId="0" applyNumberFormat="1" applyFont="1" applyFill="1" applyBorder="1" applyAlignment="1" applyProtection="1">
      <alignment horizontal="center" vertical="center" wrapText="1"/>
      <protection hidden="1"/>
    </xf>
    <xf numFmtId="17" fontId="22" fillId="19" borderId="69" xfId="0" applyNumberFormat="1" applyFont="1" applyFill="1" applyBorder="1" applyAlignment="1" applyProtection="1">
      <alignment horizontal="center" vertical="center" wrapText="1"/>
      <protection hidden="1"/>
    </xf>
    <xf numFmtId="0" fontId="22" fillId="25" borderId="69" xfId="0" applyFont="1" applyFill="1" applyBorder="1" applyAlignment="1" applyProtection="1">
      <alignment horizontal="center" vertical="center" wrapText="1"/>
      <protection hidden="1"/>
    </xf>
    <xf numFmtId="0" fontId="49" fillId="25" borderId="69" xfId="0" applyFont="1" applyFill="1" applyBorder="1" applyAlignment="1" applyProtection="1">
      <alignment horizontal="center" vertical="center" wrapText="1"/>
      <protection hidden="1"/>
    </xf>
    <xf numFmtId="0" fontId="22" fillId="26" borderId="69" xfId="0" applyFont="1" applyFill="1" applyBorder="1" applyAlignment="1" applyProtection="1">
      <alignment horizontal="center" vertical="center" wrapText="1"/>
      <protection hidden="1"/>
    </xf>
    <xf numFmtId="0" fontId="49" fillId="26" borderId="69" xfId="0" applyFont="1" applyFill="1" applyBorder="1" applyAlignment="1" applyProtection="1">
      <alignment horizontal="center" vertical="center" wrapText="1"/>
      <protection hidden="1"/>
    </xf>
    <xf numFmtId="0" fontId="22" fillId="27" borderId="69" xfId="0" applyFont="1" applyFill="1" applyBorder="1" applyAlignment="1" applyProtection="1">
      <alignment horizontal="center" vertical="center" wrapText="1"/>
      <protection hidden="1"/>
    </xf>
    <xf numFmtId="0" fontId="49" fillId="27" borderId="69" xfId="0" applyFont="1" applyFill="1" applyBorder="1" applyAlignment="1" applyProtection="1">
      <alignment horizontal="center" vertical="center" wrapText="1"/>
      <protection hidden="1"/>
    </xf>
    <xf numFmtId="0" fontId="60" fillId="2" borderId="0" xfId="0" applyFont="1" applyFill="1" applyAlignment="1">
      <alignment horizontal="center"/>
    </xf>
    <xf numFmtId="0" fontId="62" fillId="2" borderId="0" xfId="0" applyFont="1" applyFill="1" applyAlignment="1">
      <alignment horizontal="left" wrapText="1"/>
    </xf>
    <xf numFmtId="0" fontId="62" fillId="2" borderId="0" xfId="0" applyFont="1" applyFill="1" applyAlignment="1">
      <alignment horizontal="left"/>
    </xf>
    <xf numFmtId="0" fontId="19" fillId="2" borderId="12" xfId="2" applyFont="1" applyFill="1" applyBorder="1" applyAlignment="1" applyProtection="1">
      <alignment horizontal="left" vertical="top" wrapText="1"/>
    </xf>
    <xf numFmtId="0" fontId="19" fillId="2" borderId="0" xfId="2" applyFont="1" applyFill="1" applyBorder="1" applyAlignment="1" applyProtection="1">
      <alignment horizontal="left" vertical="top" wrapText="1"/>
    </xf>
    <xf numFmtId="0" fontId="19" fillId="2" borderId="13" xfId="2" applyFont="1" applyFill="1" applyBorder="1" applyAlignment="1" applyProtection="1">
      <alignment horizontal="left" vertical="top" wrapText="1"/>
    </xf>
    <xf numFmtId="0" fontId="22" fillId="9" borderId="34" xfId="2" applyFont="1" applyFill="1" applyBorder="1" applyAlignment="1" applyProtection="1">
      <alignment horizontal="center" vertical="center" wrapText="1"/>
    </xf>
    <xf numFmtId="0" fontId="22" fillId="9" borderId="35" xfId="2" applyFont="1" applyFill="1" applyBorder="1" applyAlignment="1" applyProtection="1">
      <alignment horizontal="center" vertical="center" wrapText="1"/>
    </xf>
    <xf numFmtId="0" fontId="22" fillId="9" borderId="36" xfId="2" applyFont="1" applyFill="1" applyBorder="1" applyAlignment="1" applyProtection="1">
      <alignment horizontal="center" vertical="center" wrapText="1"/>
    </xf>
    <xf numFmtId="0" fontId="36" fillId="2" borderId="37" xfId="2" quotePrefix="1" applyFont="1" applyFill="1" applyBorder="1" applyAlignment="1" applyProtection="1">
      <alignment horizontal="justify" vertical="center" wrapText="1"/>
    </xf>
    <xf numFmtId="0" fontId="36" fillId="2" borderId="38" xfId="2" quotePrefix="1" applyFont="1" applyFill="1" applyBorder="1" applyAlignment="1" applyProtection="1">
      <alignment horizontal="justify" vertical="center" wrapText="1"/>
    </xf>
    <xf numFmtId="0" fontId="36" fillId="2" borderId="39" xfId="2" quotePrefix="1" applyFont="1" applyFill="1" applyBorder="1" applyAlignment="1" applyProtection="1">
      <alignment horizontal="justify" vertical="center" wrapText="1"/>
    </xf>
    <xf numFmtId="0" fontId="19" fillId="2" borderId="40" xfId="2" quotePrefix="1" applyFont="1" applyFill="1" applyBorder="1" applyAlignment="1" applyProtection="1">
      <alignment horizontal="justify" vertical="center" wrapText="1"/>
    </xf>
    <xf numFmtId="0" fontId="19" fillId="2" borderId="41" xfId="2" quotePrefix="1" applyFont="1" applyFill="1" applyBorder="1" applyAlignment="1" applyProtection="1">
      <alignment horizontal="justify" vertical="center" wrapText="1"/>
    </xf>
    <xf numFmtId="0" fontId="19" fillId="2" borderId="42" xfId="2" quotePrefix="1" applyFont="1" applyFill="1" applyBorder="1" applyAlignment="1" applyProtection="1">
      <alignment horizontal="justify" vertical="center" wrapText="1"/>
    </xf>
    <xf numFmtId="0" fontId="19" fillId="0" borderId="12" xfId="2" quotePrefix="1" applyFont="1" applyBorder="1" applyAlignment="1" applyProtection="1">
      <alignment horizontal="justify" vertical="top" wrapText="1"/>
    </xf>
    <xf numFmtId="0" fontId="19" fillId="0" borderId="0" xfId="2" quotePrefix="1" applyFont="1" applyBorder="1" applyAlignment="1" applyProtection="1">
      <alignment horizontal="justify" vertical="top" wrapText="1"/>
    </xf>
    <xf numFmtId="0" fontId="19" fillId="0" borderId="13" xfId="2" quotePrefix="1" applyFont="1" applyBorder="1" applyAlignment="1" applyProtection="1">
      <alignment horizontal="justify" vertical="top" wrapText="1"/>
    </xf>
    <xf numFmtId="0" fontId="19" fillId="0" borderId="40" xfId="2" quotePrefix="1" applyFont="1" applyBorder="1" applyAlignment="1" applyProtection="1">
      <alignment horizontal="justify" vertical="center" wrapText="1"/>
    </xf>
    <xf numFmtId="0" fontId="19" fillId="0" borderId="41" xfId="2" quotePrefix="1" applyFont="1" applyBorder="1" applyAlignment="1" applyProtection="1">
      <alignment horizontal="justify" vertical="center" wrapText="1"/>
    </xf>
    <xf numFmtId="0" fontId="19" fillId="0" borderId="42" xfId="2" quotePrefix="1" applyFont="1" applyBorder="1" applyAlignment="1" applyProtection="1">
      <alignment horizontal="justify" vertical="center" wrapText="1"/>
    </xf>
    <xf numFmtId="9" fontId="32" fillId="0" borderId="4" xfId="1" applyFont="1" applyFill="1" applyBorder="1" applyAlignment="1" applyProtection="1">
      <alignment horizontal="center" vertical="center" wrapText="1"/>
      <protection hidden="1"/>
    </xf>
    <xf numFmtId="9" fontId="32" fillId="0" borderId="8" xfId="1" applyFont="1" applyFill="1" applyBorder="1" applyAlignment="1" applyProtection="1">
      <alignment horizontal="center" vertical="center" wrapText="1"/>
      <protection hidden="1"/>
    </xf>
    <xf numFmtId="9" fontId="32" fillId="0" borderId="5" xfId="1" applyFont="1" applyFill="1" applyBorder="1" applyAlignment="1" applyProtection="1">
      <alignment horizontal="center" vertical="center" wrapText="1"/>
      <protection hidden="1"/>
    </xf>
    <xf numFmtId="9" fontId="33" fillId="0" borderId="4" xfId="1" applyFont="1" applyFill="1" applyBorder="1" applyAlignment="1" applyProtection="1">
      <alignment horizontal="center" vertical="center" wrapText="1"/>
      <protection hidden="1"/>
    </xf>
    <xf numFmtId="9" fontId="33" fillId="0" borderId="8" xfId="1" applyFont="1" applyFill="1" applyBorder="1" applyAlignment="1" applyProtection="1">
      <alignment horizontal="center" vertical="center" wrapText="1"/>
      <protection hidden="1"/>
    </xf>
    <xf numFmtId="9" fontId="33" fillId="0" borderId="5" xfId="1" applyFont="1" applyFill="1" applyBorder="1" applyAlignment="1" applyProtection="1">
      <alignment horizontal="center" vertical="center" wrapText="1"/>
      <protection hidden="1"/>
    </xf>
    <xf numFmtId="9" fontId="32" fillId="2" borderId="2" xfId="0" applyNumberFormat="1" applyFont="1" applyFill="1" applyBorder="1" applyAlignment="1" applyProtection="1">
      <alignment horizontal="center" vertical="center"/>
      <protection hidden="1"/>
    </xf>
    <xf numFmtId="0" fontId="32" fillId="2" borderId="2" xfId="0" applyFont="1" applyFill="1" applyBorder="1" applyAlignment="1" applyProtection="1">
      <alignment horizontal="center" vertical="center"/>
      <protection hidden="1"/>
    </xf>
    <xf numFmtId="9" fontId="33" fillId="0" borderId="2" xfId="1" applyFont="1" applyFill="1" applyBorder="1" applyAlignment="1" applyProtection="1">
      <alignment horizontal="center" vertical="center" wrapText="1"/>
      <protection hidden="1"/>
    </xf>
    <xf numFmtId="0" fontId="33" fillId="0" borderId="4" xfId="0" applyFont="1" applyBorder="1" applyAlignment="1" applyProtection="1">
      <alignment horizontal="center" vertical="top"/>
      <protection hidden="1"/>
    </xf>
    <xf numFmtId="0" fontId="33" fillId="0" borderId="8" xfId="0" applyFont="1" applyBorder="1" applyAlignment="1" applyProtection="1">
      <alignment horizontal="center" vertical="top"/>
      <protection hidden="1"/>
    </xf>
    <xf numFmtId="0" fontId="33" fillId="0" borderId="5" xfId="0" applyFont="1" applyBorder="1" applyAlignment="1" applyProtection="1">
      <alignment horizontal="center" vertical="top"/>
      <protection hidden="1"/>
    </xf>
    <xf numFmtId="0" fontId="65" fillId="2" borderId="72" xfId="0" applyFont="1" applyFill="1" applyBorder="1" applyAlignment="1" applyProtection="1">
      <alignment horizontal="center" vertical="center" wrapText="1"/>
      <protection hidden="1"/>
    </xf>
    <xf numFmtId="0" fontId="65" fillId="2" borderId="73" xfId="0" applyFont="1" applyFill="1" applyBorder="1" applyAlignment="1" applyProtection="1">
      <alignment horizontal="center" vertical="center" wrapText="1"/>
      <protection hidden="1"/>
    </xf>
    <xf numFmtId="0" fontId="65" fillId="2" borderId="74" xfId="0" applyFont="1" applyFill="1" applyBorder="1" applyAlignment="1" applyProtection="1">
      <alignment horizontal="center" vertical="center" wrapText="1"/>
      <protection hidden="1"/>
    </xf>
    <xf numFmtId="0" fontId="66" fillId="2" borderId="75" xfId="0" applyFont="1" applyFill="1" applyBorder="1" applyAlignment="1" applyProtection="1">
      <alignment horizontal="center" vertical="center"/>
      <protection hidden="1"/>
    </xf>
    <xf numFmtId="0" fontId="66" fillId="2" borderId="17" xfId="0" applyFont="1" applyFill="1" applyBorder="1" applyAlignment="1" applyProtection="1">
      <alignment horizontal="center" vertical="center"/>
      <protection hidden="1"/>
    </xf>
    <xf numFmtId="0" fontId="66" fillId="2" borderId="76" xfId="0" applyFont="1" applyFill="1" applyBorder="1" applyAlignment="1" applyProtection="1">
      <alignment horizontal="center" vertical="center"/>
      <protection hidden="1"/>
    </xf>
    <xf numFmtId="0" fontId="66" fillId="2" borderId="12" xfId="0" applyFont="1" applyFill="1" applyBorder="1" applyAlignment="1" applyProtection="1">
      <alignment horizontal="center" vertical="center"/>
      <protection hidden="1"/>
    </xf>
    <xf numFmtId="0" fontId="66" fillId="2" borderId="0" xfId="0" applyFont="1" applyFill="1" applyBorder="1" applyAlignment="1" applyProtection="1">
      <alignment horizontal="center" vertical="center"/>
      <protection hidden="1"/>
    </xf>
    <xf numFmtId="0" fontId="66" fillId="2" borderId="13" xfId="0" applyFont="1" applyFill="1" applyBorder="1" applyAlignment="1" applyProtection="1">
      <alignment horizontal="center" vertical="center"/>
      <protection hidden="1"/>
    </xf>
    <xf numFmtId="0" fontId="66" fillId="2" borderId="14" xfId="0" applyFont="1" applyFill="1" applyBorder="1" applyAlignment="1" applyProtection="1">
      <alignment horizontal="center" vertical="center"/>
      <protection hidden="1"/>
    </xf>
    <xf numFmtId="0" fontId="66" fillId="2" borderId="16" xfId="0" applyFont="1" applyFill="1" applyBorder="1" applyAlignment="1" applyProtection="1">
      <alignment horizontal="center" vertical="center"/>
      <protection hidden="1"/>
    </xf>
    <xf numFmtId="0" fontId="66" fillId="2" borderId="15" xfId="0" applyFont="1" applyFill="1" applyBorder="1" applyAlignment="1" applyProtection="1">
      <alignment horizontal="center" vertical="center"/>
      <protection hidden="1"/>
    </xf>
    <xf numFmtId="0" fontId="33" fillId="11" borderId="66" xfId="0" applyFont="1" applyFill="1" applyBorder="1" applyAlignment="1" applyProtection="1">
      <alignment horizontal="center" vertical="center" wrapText="1"/>
      <protection hidden="1"/>
    </xf>
    <xf numFmtId="0" fontId="33" fillId="11" borderId="3" xfId="0" applyFont="1" applyFill="1" applyBorder="1" applyAlignment="1" applyProtection="1">
      <alignment horizontal="center" vertical="center" wrapText="1"/>
      <protection hidden="1"/>
    </xf>
    <xf numFmtId="0" fontId="33" fillId="0" borderId="4" xfId="0" applyFont="1" applyFill="1" applyBorder="1" applyAlignment="1" applyProtection="1">
      <alignment horizontal="center" vertical="center" wrapText="1"/>
      <protection hidden="1"/>
    </xf>
    <xf numFmtId="0" fontId="33" fillId="0" borderId="8" xfId="0" applyFont="1" applyFill="1" applyBorder="1" applyAlignment="1" applyProtection="1">
      <alignment horizontal="center" vertical="center" wrapText="1"/>
      <protection hidden="1"/>
    </xf>
    <xf numFmtId="0" fontId="33" fillId="0" borderId="5" xfId="0" applyFont="1" applyFill="1" applyBorder="1" applyAlignment="1" applyProtection="1">
      <alignment horizontal="center" vertical="center" wrapText="1"/>
      <protection hidden="1"/>
    </xf>
    <xf numFmtId="9" fontId="32" fillId="0" borderId="4" xfId="0" applyNumberFormat="1" applyFont="1" applyBorder="1" applyAlignment="1" applyProtection="1">
      <alignment horizontal="center" vertical="center" wrapText="1"/>
      <protection hidden="1"/>
    </xf>
    <xf numFmtId="9" fontId="32" fillId="0" borderId="8" xfId="0" applyNumberFormat="1" applyFont="1" applyBorder="1" applyAlignment="1" applyProtection="1">
      <alignment horizontal="center" vertical="center" wrapText="1"/>
      <protection hidden="1"/>
    </xf>
    <xf numFmtId="9" fontId="32" fillId="0" borderId="5" xfId="0" applyNumberFormat="1" applyFont="1" applyBorder="1" applyAlignment="1" applyProtection="1">
      <alignment horizontal="center" vertical="center" wrapText="1"/>
      <protection hidden="1"/>
    </xf>
    <xf numFmtId="0" fontId="33" fillId="0" borderId="4" xfId="0" applyFont="1" applyBorder="1" applyAlignment="1" applyProtection="1">
      <alignment horizontal="center" vertical="center"/>
      <protection hidden="1"/>
    </xf>
    <xf numFmtId="0" fontId="33" fillId="0" borderId="8" xfId="0" applyFont="1" applyBorder="1" applyAlignment="1" applyProtection="1">
      <alignment horizontal="center" vertical="center"/>
      <protection hidden="1"/>
    </xf>
    <xf numFmtId="0" fontId="33" fillId="0" borderId="5" xfId="0" applyFont="1" applyBorder="1" applyAlignment="1" applyProtection="1">
      <alignment horizontal="center" vertical="center"/>
      <protection hidden="1"/>
    </xf>
    <xf numFmtId="0" fontId="32" fillId="0" borderId="4" xfId="0" applyFont="1" applyBorder="1" applyAlignment="1" applyProtection="1">
      <alignment horizontal="center" vertical="top"/>
      <protection hidden="1"/>
    </xf>
    <xf numFmtId="0" fontId="32" fillId="0" borderId="8" xfId="0" applyFont="1" applyBorder="1" applyAlignment="1" applyProtection="1">
      <alignment horizontal="center" vertical="top"/>
      <protection hidden="1"/>
    </xf>
    <xf numFmtId="0" fontId="32" fillId="0" borderId="5" xfId="0" applyFont="1" applyBorder="1" applyAlignment="1" applyProtection="1">
      <alignment horizontal="center" vertical="top"/>
      <protection hidden="1"/>
    </xf>
    <xf numFmtId="0" fontId="32" fillId="0" borderId="4" xfId="0" applyFont="1" applyBorder="1" applyAlignment="1" applyProtection="1">
      <alignment horizontal="center" vertical="center" wrapText="1"/>
      <protection hidden="1"/>
    </xf>
    <xf numFmtId="0" fontId="32" fillId="0" borderId="8" xfId="0" applyFont="1" applyBorder="1" applyAlignment="1" applyProtection="1">
      <alignment horizontal="center" vertical="center" wrapText="1"/>
      <protection hidden="1"/>
    </xf>
    <xf numFmtId="0" fontId="32" fillId="0" borderId="5" xfId="0" applyFont="1" applyBorder="1" applyAlignment="1" applyProtection="1">
      <alignment horizontal="center" vertical="center" wrapText="1"/>
      <protection hidden="1"/>
    </xf>
    <xf numFmtId="0" fontId="32" fillId="0" borderId="4" xfId="0" applyFont="1" applyBorder="1" applyAlignment="1" applyProtection="1">
      <alignment horizontal="center" vertical="top" wrapText="1"/>
      <protection hidden="1"/>
    </xf>
    <xf numFmtId="0" fontId="32" fillId="0" borderId="8" xfId="0" applyFont="1" applyBorder="1" applyAlignment="1" applyProtection="1">
      <alignment horizontal="center" vertical="top" wrapText="1"/>
      <protection hidden="1"/>
    </xf>
    <xf numFmtId="0" fontId="32" fillId="0" borderId="5" xfId="0" applyFont="1" applyBorder="1" applyAlignment="1" applyProtection="1">
      <alignment horizontal="center" vertical="top" wrapText="1"/>
      <protection hidden="1"/>
    </xf>
    <xf numFmtId="0" fontId="19" fillId="0" borderId="4" xfId="0" applyFont="1" applyBorder="1" applyAlignment="1" applyProtection="1">
      <alignment horizontal="center" vertical="center" wrapText="1"/>
      <protection hidden="1"/>
    </xf>
    <xf numFmtId="0" fontId="19" fillId="0" borderId="8" xfId="0" applyFont="1" applyBorder="1" applyAlignment="1" applyProtection="1">
      <alignment horizontal="center" vertical="center" wrapText="1"/>
      <protection hidden="1"/>
    </xf>
    <xf numFmtId="0" fontId="19" fillId="0" borderId="5" xfId="0" applyFont="1" applyBorder="1" applyAlignment="1" applyProtection="1">
      <alignment horizontal="center" vertical="center" wrapText="1"/>
      <protection hidden="1"/>
    </xf>
    <xf numFmtId="17" fontId="22" fillId="20" borderId="69" xfId="0" applyNumberFormat="1" applyFont="1" applyFill="1" applyBorder="1" applyAlignment="1" applyProtection="1">
      <alignment horizontal="center" vertical="center" wrapText="1"/>
      <protection hidden="1"/>
    </xf>
    <xf numFmtId="0" fontId="22" fillId="20" borderId="69" xfId="0" applyFont="1" applyFill="1" applyBorder="1" applyAlignment="1" applyProtection="1">
      <alignment horizontal="center" vertical="center" wrapText="1"/>
      <protection hidden="1"/>
    </xf>
    <xf numFmtId="17" fontId="22" fillId="21" borderId="69" xfId="0" applyNumberFormat="1" applyFont="1" applyFill="1" applyBorder="1" applyAlignment="1" applyProtection="1">
      <alignment horizontal="center" vertical="center" wrapText="1"/>
      <protection hidden="1"/>
    </xf>
    <xf numFmtId="0" fontId="22" fillId="21" borderId="69" xfId="0" applyFont="1" applyFill="1" applyBorder="1" applyAlignment="1" applyProtection="1">
      <alignment horizontal="center" vertical="center" wrapText="1"/>
      <protection hidden="1"/>
    </xf>
    <xf numFmtId="0" fontId="48" fillId="22" borderId="69" xfId="0" applyFont="1" applyFill="1" applyBorder="1" applyAlignment="1" applyProtection="1">
      <alignment horizontal="center" vertical="center"/>
      <protection hidden="1"/>
    </xf>
    <xf numFmtId="0" fontId="48" fillId="23" borderId="69" xfId="0" applyFont="1" applyFill="1" applyBorder="1" applyAlignment="1" applyProtection="1">
      <alignment horizontal="center" vertical="center"/>
      <protection hidden="1"/>
    </xf>
    <xf numFmtId="0" fontId="48" fillId="24" borderId="69" xfId="0" applyFont="1" applyFill="1" applyBorder="1" applyAlignment="1" applyProtection="1">
      <alignment horizontal="center" vertical="center"/>
      <protection hidden="1"/>
    </xf>
    <xf numFmtId="0" fontId="32" fillId="2" borderId="4" xfId="0" applyFont="1" applyFill="1" applyBorder="1" applyAlignment="1" applyProtection="1">
      <alignment horizontal="center" vertical="center" wrapText="1"/>
      <protection hidden="1"/>
    </xf>
    <xf numFmtId="0" fontId="32" fillId="2" borderId="8" xfId="0" applyFont="1" applyFill="1" applyBorder="1" applyAlignment="1" applyProtection="1">
      <alignment horizontal="center" vertical="center" wrapText="1"/>
      <protection hidden="1"/>
    </xf>
    <xf numFmtId="0" fontId="32" fillId="2" borderId="5" xfId="0" applyFont="1" applyFill="1" applyBorder="1" applyAlignment="1" applyProtection="1">
      <alignment horizontal="center" vertical="center" wrapText="1"/>
      <protection hidden="1"/>
    </xf>
    <xf numFmtId="0" fontId="32" fillId="2" borderId="8" xfId="0" applyFont="1" applyFill="1" applyBorder="1" applyAlignment="1" applyProtection="1">
      <alignment horizontal="center" vertical="top" wrapText="1"/>
      <protection hidden="1"/>
    </xf>
    <xf numFmtId="0" fontId="32" fillId="2" borderId="5" xfId="0" applyFont="1" applyFill="1" applyBorder="1" applyAlignment="1" applyProtection="1">
      <alignment horizontal="center" vertical="top" wrapText="1"/>
      <protection hidden="1"/>
    </xf>
    <xf numFmtId="0" fontId="19" fillId="2" borderId="4" xfId="0" applyFont="1" applyFill="1" applyBorder="1" applyAlignment="1" applyProtection="1">
      <alignment horizontal="center" vertical="center" wrapText="1"/>
      <protection hidden="1"/>
    </xf>
    <xf numFmtId="0" fontId="19" fillId="2" borderId="8" xfId="0" applyFont="1" applyFill="1" applyBorder="1" applyAlignment="1" applyProtection="1">
      <alignment horizontal="center" vertical="top" wrapText="1"/>
      <protection hidden="1"/>
    </xf>
    <xf numFmtId="0" fontId="19" fillId="2" borderId="5" xfId="0" applyFont="1" applyFill="1" applyBorder="1" applyAlignment="1" applyProtection="1">
      <alignment horizontal="center" vertical="top" wrapText="1"/>
      <protection hidden="1"/>
    </xf>
    <xf numFmtId="0" fontId="19" fillId="0" borderId="8" xfId="0" applyFont="1" applyBorder="1" applyAlignment="1" applyProtection="1">
      <alignment horizontal="center" vertical="top" wrapText="1"/>
      <protection hidden="1"/>
    </xf>
    <xf numFmtId="0" fontId="19" fillId="0" borderId="5" xfId="0" applyFont="1" applyBorder="1" applyAlignment="1" applyProtection="1">
      <alignment horizontal="center" vertical="top" wrapText="1"/>
      <protection hidden="1"/>
    </xf>
    <xf numFmtId="0" fontId="19" fillId="0" borderId="4" xfId="0" applyFont="1" applyBorder="1" applyAlignment="1" applyProtection="1">
      <alignment horizontal="center" vertical="top" wrapText="1"/>
      <protection hidden="1"/>
    </xf>
    <xf numFmtId="0" fontId="19" fillId="2" borderId="8" xfId="0" applyFont="1" applyFill="1" applyBorder="1" applyAlignment="1" applyProtection="1">
      <alignment horizontal="center" vertical="center" wrapText="1"/>
      <protection hidden="1"/>
    </xf>
    <xf numFmtId="0" fontId="19" fillId="2" borderId="5" xfId="0" applyFont="1" applyFill="1" applyBorder="1" applyAlignment="1" applyProtection="1">
      <alignment horizontal="center" vertical="center" wrapText="1"/>
      <protection hidden="1"/>
    </xf>
    <xf numFmtId="0" fontId="32" fillId="2" borderId="4" xfId="0" applyFont="1" applyFill="1" applyBorder="1" applyAlignment="1" applyProtection="1">
      <alignment horizontal="center" vertical="top" wrapText="1"/>
      <protection hidden="1"/>
    </xf>
    <xf numFmtId="0" fontId="19" fillId="2" borderId="4" xfId="0" applyFont="1" applyFill="1" applyBorder="1" applyAlignment="1" applyProtection="1">
      <alignment horizontal="center" vertical="top" wrapText="1"/>
      <protection hidden="1"/>
    </xf>
    <xf numFmtId="0" fontId="32" fillId="0" borderId="4" xfId="0" applyFont="1" applyBorder="1" applyAlignment="1" applyProtection="1">
      <alignment horizontal="justify" vertical="center" wrapText="1"/>
      <protection hidden="1"/>
    </xf>
    <xf numFmtId="0" fontId="32" fillId="0" borderId="8" xfId="0" applyFont="1" applyBorder="1" applyAlignment="1" applyProtection="1">
      <alignment horizontal="justify" vertical="center" wrapText="1"/>
      <protection hidden="1"/>
    </xf>
    <xf numFmtId="0" fontId="32" fillId="0" borderId="5" xfId="0" applyFont="1" applyBorder="1" applyAlignment="1" applyProtection="1">
      <alignment horizontal="justify" vertical="center" wrapText="1"/>
      <protection hidden="1"/>
    </xf>
    <xf numFmtId="0" fontId="32" fillId="2" borderId="43" xfId="0" applyFont="1" applyFill="1" applyBorder="1" applyAlignment="1" applyProtection="1">
      <alignment horizontal="center"/>
      <protection hidden="1"/>
    </xf>
    <xf numFmtId="0" fontId="32" fillId="2" borderId="47" xfId="0" applyFont="1" applyFill="1" applyBorder="1" applyAlignment="1" applyProtection="1">
      <alignment horizontal="center"/>
      <protection hidden="1"/>
    </xf>
    <xf numFmtId="0" fontId="32" fillId="2" borderId="44" xfId="0" applyFont="1" applyFill="1" applyBorder="1" applyAlignment="1" applyProtection="1">
      <alignment horizontal="center"/>
      <protection hidden="1"/>
    </xf>
    <xf numFmtId="0" fontId="32" fillId="2" borderId="24" xfId="0" applyFont="1" applyFill="1" applyBorder="1" applyAlignment="1" applyProtection="1">
      <alignment horizontal="center"/>
      <protection hidden="1"/>
    </xf>
    <xf numFmtId="0" fontId="32" fillId="2" borderId="48" xfId="0" applyFont="1" applyFill="1" applyBorder="1" applyAlignment="1" applyProtection="1">
      <alignment horizontal="center"/>
      <protection hidden="1"/>
    </xf>
    <xf numFmtId="0" fontId="32" fillId="2" borderId="20" xfId="0" applyFont="1" applyFill="1" applyBorder="1" applyAlignment="1" applyProtection="1">
      <alignment horizontal="center"/>
      <protection hidden="1"/>
    </xf>
    <xf numFmtId="0" fontId="32" fillId="2" borderId="26" xfId="0" applyFont="1" applyFill="1" applyBorder="1" applyAlignment="1" applyProtection="1">
      <alignment horizontal="center"/>
      <protection hidden="1"/>
    </xf>
    <xf numFmtId="0" fontId="32" fillId="2" borderId="49" xfId="0" applyFont="1" applyFill="1" applyBorder="1" applyAlignment="1" applyProtection="1">
      <alignment horizontal="center"/>
      <protection hidden="1"/>
    </xf>
    <xf numFmtId="0" fontId="32" fillId="2" borderId="27" xfId="0" applyFont="1" applyFill="1" applyBorder="1" applyAlignment="1" applyProtection="1">
      <alignment horizontal="center"/>
      <protection hidden="1"/>
    </xf>
    <xf numFmtId="0" fontId="33" fillId="11" borderId="6" xfId="0" applyFont="1" applyFill="1" applyBorder="1" applyAlignment="1" applyProtection="1">
      <alignment horizontal="center" vertical="center"/>
      <protection hidden="1"/>
    </xf>
    <xf numFmtId="0" fontId="33" fillId="11" borderId="10" xfId="0" applyFont="1" applyFill="1" applyBorder="1" applyAlignment="1" applyProtection="1">
      <alignment horizontal="center" vertical="center"/>
      <protection hidden="1"/>
    </xf>
    <xf numFmtId="0" fontId="33" fillId="11" borderId="7" xfId="0" applyFont="1" applyFill="1" applyBorder="1" applyAlignment="1" applyProtection="1">
      <alignment horizontal="center" vertical="center"/>
      <protection hidden="1"/>
    </xf>
    <xf numFmtId="0" fontId="33" fillId="11" borderId="8" xfId="0" applyFont="1" applyFill="1" applyBorder="1" applyAlignment="1" applyProtection="1">
      <alignment horizontal="center" vertical="center" wrapText="1"/>
      <protection hidden="1"/>
    </xf>
    <xf numFmtId="0" fontId="33" fillId="11" borderId="5" xfId="0" applyFont="1" applyFill="1" applyBorder="1" applyAlignment="1" applyProtection="1">
      <alignment horizontal="center" vertical="center" wrapText="1"/>
      <protection hidden="1"/>
    </xf>
    <xf numFmtId="0" fontId="33" fillId="11" borderId="2" xfId="0" applyFont="1" applyFill="1" applyBorder="1" applyAlignment="1" applyProtection="1">
      <alignment horizontal="center" vertical="center" wrapText="1"/>
      <protection hidden="1"/>
    </xf>
    <xf numFmtId="0" fontId="33" fillId="11" borderId="2" xfId="0" applyFont="1" applyFill="1" applyBorder="1" applyAlignment="1" applyProtection="1">
      <alignment horizontal="center" vertical="center" textRotation="90" wrapText="1"/>
      <protection hidden="1"/>
    </xf>
    <xf numFmtId="0" fontId="33" fillId="11" borderId="4" xfId="0" applyFont="1" applyFill="1" applyBorder="1" applyAlignment="1" applyProtection="1">
      <alignment horizontal="center" vertical="center" textRotation="90" wrapText="1"/>
      <protection hidden="1"/>
    </xf>
    <xf numFmtId="0" fontId="33" fillId="11" borderId="19" xfId="0" applyFont="1" applyFill="1" applyBorder="1" applyAlignment="1" applyProtection="1">
      <alignment horizontal="center" vertical="center" wrapText="1"/>
      <protection hidden="1"/>
    </xf>
    <xf numFmtId="0" fontId="33" fillId="11" borderId="45" xfId="0" applyFont="1" applyFill="1" applyBorder="1" applyAlignment="1" applyProtection="1">
      <alignment horizontal="center" vertical="center" wrapText="1"/>
      <protection hidden="1"/>
    </xf>
    <xf numFmtId="0" fontId="32" fillId="0" borderId="4" xfId="0" applyFont="1" applyFill="1" applyBorder="1" applyAlignment="1" applyProtection="1">
      <alignment horizontal="center" vertical="center" wrapText="1"/>
      <protection hidden="1"/>
    </xf>
    <xf numFmtId="0" fontId="32" fillId="0" borderId="8" xfId="0" applyFont="1" applyFill="1" applyBorder="1" applyAlignment="1" applyProtection="1">
      <alignment horizontal="center" vertical="center" wrapText="1"/>
      <protection hidden="1"/>
    </xf>
    <xf numFmtId="0" fontId="32" fillId="0" borderId="5" xfId="0" applyFont="1" applyFill="1" applyBorder="1" applyAlignment="1" applyProtection="1">
      <alignment horizontal="center" vertical="center" wrapText="1"/>
      <protection hidden="1"/>
    </xf>
    <xf numFmtId="0" fontId="32" fillId="0" borderId="4" xfId="0" applyFont="1" applyFill="1" applyBorder="1" applyAlignment="1" applyProtection="1">
      <alignment horizontal="center" vertical="top" wrapText="1"/>
      <protection hidden="1"/>
    </xf>
    <xf numFmtId="0" fontId="32" fillId="0" borderId="8" xfId="0" applyFont="1" applyFill="1" applyBorder="1" applyAlignment="1" applyProtection="1">
      <alignment horizontal="center" vertical="top" wrapText="1"/>
      <protection hidden="1"/>
    </xf>
    <xf numFmtId="0" fontId="32" fillId="0" borderId="5" xfId="0" applyFont="1" applyFill="1" applyBorder="1" applyAlignment="1" applyProtection="1">
      <alignment horizontal="center" vertical="top" wrapText="1"/>
      <protection hidden="1"/>
    </xf>
    <xf numFmtId="0" fontId="33" fillId="11" borderId="5" xfId="0" applyFont="1" applyFill="1" applyBorder="1" applyAlignment="1" applyProtection="1">
      <alignment horizontal="center" vertical="center" textRotation="90" wrapText="1"/>
      <protection hidden="1"/>
    </xf>
    <xf numFmtId="0" fontId="33" fillId="11" borderId="4" xfId="0" applyFont="1" applyFill="1" applyBorder="1" applyAlignment="1" applyProtection="1">
      <alignment horizontal="center" vertical="center" textRotation="90"/>
      <protection hidden="1"/>
    </xf>
    <xf numFmtId="0" fontId="33" fillId="11" borderId="5" xfId="0" applyFont="1" applyFill="1" applyBorder="1" applyAlignment="1" applyProtection="1">
      <alignment horizontal="center" vertical="center" textRotation="90"/>
      <protection hidden="1"/>
    </xf>
    <xf numFmtId="0" fontId="33" fillId="11" borderId="2" xfId="0" applyFont="1" applyFill="1" applyBorder="1" applyAlignment="1" applyProtection="1">
      <alignment horizontal="center" vertical="center"/>
      <protection hidden="1"/>
    </xf>
    <xf numFmtId="0" fontId="33" fillId="11" borderId="4" xfId="0" applyFont="1" applyFill="1" applyBorder="1" applyAlignment="1" applyProtection="1">
      <alignment horizontal="center" vertical="center" wrapText="1"/>
      <protection hidden="1"/>
    </xf>
    <xf numFmtId="0" fontId="33" fillId="11" borderId="5" xfId="0" applyFont="1" applyFill="1" applyBorder="1" applyAlignment="1" applyProtection="1">
      <alignment horizontal="center" vertical="center"/>
      <protection hidden="1"/>
    </xf>
    <xf numFmtId="0" fontId="33" fillId="11" borderId="8" xfId="0" applyFont="1" applyFill="1" applyBorder="1" applyAlignment="1" applyProtection="1">
      <alignment horizontal="center" vertical="center" textRotation="90" wrapText="1"/>
      <protection hidden="1"/>
    </xf>
    <xf numFmtId="0" fontId="47" fillId="11" borderId="77" xfId="0" applyFont="1" applyFill="1" applyBorder="1" applyAlignment="1" applyProtection="1">
      <alignment horizontal="center" vertical="center"/>
      <protection hidden="1"/>
    </xf>
    <xf numFmtId="0" fontId="47" fillId="11" borderId="69" xfId="0" applyFont="1" applyFill="1" applyBorder="1" applyAlignment="1" applyProtection="1">
      <alignment horizontal="center" vertical="center"/>
      <protection hidden="1"/>
    </xf>
    <xf numFmtId="0" fontId="33" fillId="11" borderId="9" xfId="0" applyFont="1" applyFill="1" applyBorder="1" applyAlignment="1" applyProtection="1">
      <alignment horizontal="center" vertical="center" wrapText="1"/>
      <protection hidden="1"/>
    </xf>
    <xf numFmtId="0" fontId="33" fillId="11" borderId="3" xfId="0" applyFont="1" applyFill="1" applyBorder="1" applyAlignment="1" applyProtection="1">
      <alignment horizontal="center" vertical="center"/>
      <protection hidden="1"/>
    </xf>
    <xf numFmtId="0" fontId="33" fillId="11" borderId="9" xfId="0" applyFont="1" applyFill="1" applyBorder="1" applyAlignment="1" applyProtection="1">
      <alignment horizontal="center" vertical="center"/>
      <protection hidden="1"/>
    </xf>
    <xf numFmtId="17" fontId="22" fillId="16" borderId="69" xfId="0" applyNumberFormat="1" applyFont="1" applyFill="1" applyBorder="1" applyAlignment="1" applyProtection="1">
      <alignment horizontal="center" vertical="center" wrapText="1"/>
      <protection hidden="1"/>
    </xf>
    <xf numFmtId="0" fontId="22" fillId="16" borderId="69" xfId="0" applyFont="1" applyFill="1" applyBorder="1" applyAlignment="1" applyProtection="1">
      <alignment horizontal="center" vertical="center" wrapText="1"/>
      <protection hidden="1"/>
    </xf>
    <xf numFmtId="0" fontId="21" fillId="0" borderId="50" xfId="0" applyFont="1" applyBorder="1" applyAlignment="1" applyProtection="1">
      <alignment horizontal="center" vertical="center" wrapText="1"/>
      <protection hidden="1"/>
    </xf>
    <xf numFmtId="0" fontId="21" fillId="0" borderId="17" xfId="0" applyFont="1" applyBorder="1" applyAlignment="1" applyProtection="1">
      <alignment horizontal="center" vertical="center" wrapText="1"/>
      <protection hidden="1"/>
    </xf>
    <xf numFmtId="0" fontId="21" fillId="0" borderId="46" xfId="0" applyFont="1" applyBorder="1" applyAlignment="1" applyProtection="1">
      <alignment horizontal="center" vertical="center" wrapText="1"/>
      <protection hidden="1"/>
    </xf>
    <xf numFmtId="0" fontId="21" fillId="0" borderId="0" xfId="0" applyFont="1" applyBorder="1" applyAlignment="1" applyProtection="1">
      <alignment horizontal="center" vertical="center" wrapText="1"/>
      <protection hidden="1"/>
    </xf>
    <xf numFmtId="0" fontId="21" fillId="0" borderId="51" xfId="0" applyFont="1" applyBorder="1" applyAlignment="1" applyProtection="1">
      <alignment horizontal="center" vertical="center" wrapText="1"/>
      <protection hidden="1"/>
    </xf>
    <xf numFmtId="0" fontId="21" fillId="0" borderId="16" xfId="0" applyFont="1" applyBorder="1" applyAlignment="1" applyProtection="1">
      <alignment horizontal="center" vertical="center" wrapText="1"/>
      <protection hidden="1"/>
    </xf>
    <xf numFmtId="0" fontId="22" fillId="0" borderId="34" xfId="0" applyFont="1" applyBorder="1" applyAlignment="1" applyProtection="1">
      <alignment horizontal="left" vertical="center"/>
      <protection hidden="1"/>
    </xf>
    <xf numFmtId="0" fontId="22" fillId="0" borderId="36" xfId="0" applyFont="1" applyBorder="1" applyAlignment="1" applyProtection="1">
      <alignment horizontal="left" vertical="center"/>
      <protection hidden="1"/>
    </xf>
    <xf numFmtId="0" fontId="22" fillId="0" borderId="58" xfId="0" applyFont="1" applyBorder="1" applyAlignment="1" applyProtection="1">
      <alignment horizontal="left" vertical="center"/>
      <protection hidden="1"/>
    </xf>
    <xf numFmtId="0" fontId="22" fillId="0" borderId="56" xfId="0" applyFont="1" applyBorder="1" applyAlignment="1" applyProtection="1">
      <alignment horizontal="left" vertical="center"/>
      <protection hidden="1"/>
    </xf>
    <xf numFmtId="0" fontId="22" fillId="0" borderId="59" xfId="0" applyFont="1" applyBorder="1" applyAlignment="1" applyProtection="1">
      <alignment horizontal="left" vertical="center"/>
      <protection hidden="1"/>
    </xf>
    <xf numFmtId="0" fontId="22" fillId="0" borderId="57" xfId="0" applyFont="1" applyBorder="1" applyAlignment="1" applyProtection="1">
      <alignment horizontal="left" vertical="center"/>
      <protection hidden="1"/>
    </xf>
    <xf numFmtId="0" fontId="52" fillId="11" borderId="69" xfId="0" applyFont="1" applyFill="1" applyBorder="1" applyAlignment="1" applyProtection="1">
      <alignment horizontal="center" vertical="center"/>
      <protection hidden="1"/>
    </xf>
    <xf numFmtId="14" fontId="32" fillId="0" borderId="4" xfId="1" applyNumberFormat="1" applyFont="1" applyFill="1" applyBorder="1" applyAlignment="1" applyProtection="1">
      <alignment horizontal="center" vertical="center" wrapText="1"/>
      <protection hidden="1"/>
    </xf>
    <xf numFmtId="14" fontId="32" fillId="0" borderId="8" xfId="1" applyNumberFormat="1" applyFont="1" applyFill="1" applyBorder="1" applyAlignment="1" applyProtection="1">
      <alignment horizontal="center" vertical="center" wrapText="1"/>
      <protection hidden="1"/>
    </xf>
    <xf numFmtId="14" fontId="32" fillId="0" borderId="5" xfId="1" applyNumberFormat="1" applyFont="1" applyFill="1" applyBorder="1" applyAlignment="1" applyProtection="1">
      <alignment horizontal="center" vertical="center" wrapText="1"/>
      <protection hidden="1"/>
    </xf>
    <xf numFmtId="0" fontId="33" fillId="11" borderId="19" xfId="0" applyFont="1" applyFill="1" applyBorder="1" applyAlignment="1" applyProtection="1">
      <alignment horizontal="center" vertical="center"/>
      <protection hidden="1"/>
    </xf>
    <xf numFmtId="0" fontId="33" fillId="11" borderId="70" xfId="0" applyFont="1" applyFill="1" applyBorder="1" applyAlignment="1" applyProtection="1">
      <alignment horizontal="center" vertical="center"/>
      <protection hidden="1"/>
    </xf>
    <xf numFmtId="0" fontId="54" fillId="2" borderId="0" xfId="0" applyFont="1" applyFill="1" applyBorder="1" applyAlignment="1">
      <alignment horizontal="center" vertical="center"/>
    </xf>
    <xf numFmtId="0" fontId="55" fillId="2" borderId="0" xfId="0" applyFont="1" applyFill="1" applyBorder="1" applyAlignment="1">
      <alignment horizontal="center" vertical="center"/>
    </xf>
    <xf numFmtId="0" fontId="55" fillId="2" borderId="0" xfId="0" applyFont="1" applyFill="1" applyBorder="1" applyAlignment="1">
      <alignment horizontal="center" vertical="center" wrapText="1"/>
    </xf>
    <xf numFmtId="0" fontId="16" fillId="10" borderId="22" xfId="0" applyFont="1" applyFill="1" applyBorder="1" applyAlignment="1">
      <alignment horizontal="center" vertical="center" wrapText="1" readingOrder="1"/>
    </xf>
    <xf numFmtId="0" fontId="16" fillId="10" borderId="23" xfId="0" applyFont="1" applyFill="1" applyBorder="1" applyAlignment="1">
      <alignment horizontal="center" vertical="center" wrapText="1" readingOrder="1"/>
    </xf>
    <xf numFmtId="0" fontId="16" fillId="10" borderId="33" xfId="0" applyFont="1" applyFill="1" applyBorder="1" applyAlignment="1">
      <alignment horizontal="center" vertical="center" wrapText="1" readingOrder="1"/>
    </xf>
    <xf numFmtId="0" fontId="11" fillId="2" borderId="0" xfId="0" applyFont="1" applyFill="1" applyBorder="1" applyAlignment="1">
      <alignment horizontal="justify" vertical="center" wrapText="1"/>
    </xf>
    <xf numFmtId="0" fontId="13" fillId="10" borderId="30" xfId="0" applyFont="1" applyFill="1" applyBorder="1" applyAlignment="1">
      <alignment horizontal="center" vertical="center" wrapText="1" readingOrder="1"/>
    </xf>
    <xf numFmtId="0" fontId="13" fillId="10" borderId="31" xfId="0" applyFont="1" applyFill="1" applyBorder="1" applyAlignment="1">
      <alignment horizontal="center" vertical="center" wrapText="1" readingOrder="1"/>
    </xf>
    <xf numFmtId="0" fontId="13" fillId="2" borderId="28" xfId="0" applyFont="1" applyFill="1" applyBorder="1" applyAlignment="1">
      <alignment horizontal="center" vertical="center" wrapText="1" readingOrder="1"/>
    </xf>
    <xf numFmtId="0" fontId="13" fillId="2" borderId="24" xfId="0" applyFont="1" applyFill="1" applyBorder="1" applyAlignment="1">
      <alignment horizontal="center" vertical="center" wrapText="1" readingOrder="1"/>
    </xf>
    <xf numFmtId="0" fontId="13" fillId="2" borderId="21" xfId="0" applyFont="1" applyFill="1" applyBorder="1" applyAlignment="1">
      <alignment horizontal="center" vertical="center" wrapText="1" readingOrder="1"/>
    </xf>
    <xf numFmtId="0" fontId="13" fillId="2" borderId="20" xfId="0" applyFont="1" applyFill="1" applyBorder="1" applyAlignment="1">
      <alignment horizontal="center" vertical="center" wrapText="1" readingOrder="1"/>
    </xf>
    <xf numFmtId="0" fontId="13" fillId="13" borderId="24" xfId="0" applyFont="1" applyFill="1" applyBorder="1" applyAlignment="1">
      <alignment horizontal="center" vertical="center" wrapText="1" readingOrder="1"/>
    </xf>
    <xf numFmtId="0" fontId="13" fillId="13" borderId="26" xfId="0" applyFont="1" applyFill="1" applyBorder="1" applyAlignment="1">
      <alignment horizontal="center" vertical="center" wrapText="1" readingOrder="1"/>
    </xf>
    <xf numFmtId="0" fontId="13" fillId="13" borderId="20" xfId="0" applyFont="1" applyFill="1" applyBorder="1" applyAlignment="1">
      <alignment horizontal="center" vertical="center" wrapText="1" readingOrder="1"/>
    </xf>
    <xf numFmtId="0" fontId="13" fillId="13" borderId="27" xfId="0" applyFont="1" applyFill="1" applyBorder="1" applyAlignment="1">
      <alignment horizontal="center" vertical="center" wrapText="1" readingOrder="1"/>
    </xf>
    <xf numFmtId="0" fontId="10" fillId="0" borderId="0" xfId="0" applyFont="1" applyAlignment="1">
      <alignment horizontal="center" vertical="center"/>
    </xf>
    <xf numFmtId="0" fontId="39" fillId="0" borderId="0" xfId="0" applyFont="1" applyAlignment="1">
      <alignment horizontal="center" vertical="center"/>
    </xf>
  </cellXfs>
  <cellStyles count="6">
    <cellStyle name="Millares [0]" xfId="5" builtinId="6"/>
    <cellStyle name="Normal" xfId="0" builtinId="0"/>
    <cellStyle name="Normal - Style1 2" xfId="2"/>
    <cellStyle name="Normal 2" xfId="4"/>
    <cellStyle name="Normal 2 2" xfId="3"/>
    <cellStyle name="Porcentaje" xfId="1" builtinId="5"/>
  </cellStyles>
  <dxfs count="3804">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sharedStrings" Target="sharedStrings.xml"/><Relationship Id="rId3" Type="http://schemas.openxmlformats.org/officeDocument/2006/relationships/worksheet" Target="worksheets/sheet3.xml"/><Relationship Id="rId21" Type="http://schemas.microsoft.com/office/2017/06/relationships/rdRichValue" Target="richData/rdrichvalue.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pivotCacheDefinition" Target="pivotCache/pivotCacheDefinition1.xml"/><Relationship Id="rId23" Type="http://schemas.microsoft.com/office/2017/06/relationships/rdRichValueStructure" Target="richData/rdrichvaluestructure.xml"/><Relationship Id="rId10" Type="http://schemas.openxmlformats.org/officeDocument/2006/relationships/worksheet" Target="worksheets/sheet10.xml"/><Relationship Id="rId19"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2022 -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GESTIÓN 2022</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publicación en página web: </a:t>
          </a:r>
          <a:r>
            <a:rPr lang="es-CO" sz="1400" b="1">
              <a:solidFill>
                <a:schemeClr val="accent6">
                  <a:lumMod val="50000"/>
                </a:schemeClr>
              </a:solidFill>
            </a:rPr>
            <a:t>31 de enero de 2022</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3:  29 de abril de 2022</a:t>
          </a:r>
          <a:endParaRPr lang="es-CO" sz="1400" b="1">
            <a:solidFill>
              <a:schemeClr val="accent6">
                <a:lumMod val="50000"/>
              </a:schemeClr>
            </a:solidFill>
          </a:endParaRP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a:t>
          </a:r>
          <a:r>
            <a:rPr lang="es-CO" sz="1400" b="1" baseline="0">
              <a:solidFill>
                <a:schemeClr val="accent6">
                  <a:lumMod val="50000"/>
                </a:schemeClr>
              </a:solidFill>
            </a:rPr>
            <a:t>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29</xdr:row>
      <xdr:rowOff>47625</xdr:rowOff>
    </xdr:from>
    <xdr:to>
      <xdr:col>2</xdr:col>
      <xdr:colOff>295275</xdr:colOff>
      <xdr:row>38</xdr:row>
      <xdr:rowOff>95250</xdr:rowOff>
    </xdr:to>
    <xdr:pic>
      <xdr:nvPicPr>
        <xdr:cNvPr id="6" name="Imagen 5">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619250"/>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7" name="Imagen 6"/>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29</xdr:row>
      <xdr:rowOff>28575</xdr:rowOff>
    </xdr:from>
    <xdr:to>
      <xdr:col>4</xdr:col>
      <xdr:colOff>542450</xdr:colOff>
      <xdr:row>38</xdr:row>
      <xdr:rowOff>114300</xdr:rowOff>
    </xdr:to>
    <xdr:pic>
      <xdr:nvPicPr>
        <xdr:cNvPr id="8" name="Imagen 7"/>
        <xdr:cNvPicPr>
          <a:picLocks noChangeAspect="1"/>
        </xdr:cNvPicPr>
      </xdr:nvPicPr>
      <xdr:blipFill>
        <a:blip xmlns:r="http://schemas.openxmlformats.org/officeDocument/2006/relationships" r:embed="rId4"/>
        <a:stretch>
          <a:fillRect/>
        </a:stretch>
      </xdr:blipFill>
      <xdr:spPr>
        <a:xfrm>
          <a:off x="3590450" y="5381625"/>
          <a:ext cx="0" cy="1638300"/>
        </a:xfrm>
        <a:prstGeom prst="rect">
          <a:avLst/>
        </a:prstGeom>
      </xdr:spPr>
    </xdr:pic>
    <xdr:clientData/>
  </xdr:twoCellAnchor>
  <xdr:twoCellAnchor editAs="oneCell">
    <xdr:from>
      <xdr:col>9</xdr:col>
      <xdr:colOff>427583</xdr:colOff>
      <xdr:row>8</xdr:row>
      <xdr:rowOff>28576</xdr:rowOff>
    </xdr:from>
    <xdr:to>
      <xdr:col>9</xdr:col>
      <xdr:colOff>427583</xdr:colOff>
      <xdr:row>19</xdr:row>
      <xdr:rowOff>47626</xdr:rowOff>
    </xdr:to>
    <xdr:pic>
      <xdr:nvPicPr>
        <xdr:cNvPr id="9" name="Imagen 8"/>
        <xdr:cNvPicPr>
          <a:picLocks noChangeAspect="1"/>
        </xdr:cNvPicPr>
      </xdr:nvPicPr>
      <xdr:blipFill>
        <a:blip xmlns:r="http://schemas.openxmlformats.org/officeDocument/2006/relationships" r:embed="rId5"/>
        <a:stretch>
          <a:fillRect/>
        </a:stretch>
      </xdr:blipFill>
      <xdr:spPr>
        <a:xfrm>
          <a:off x="7285583" y="1352551"/>
          <a:ext cx="0" cy="2305050"/>
        </a:xfrm>
        <a:prstGeom prst="rect">
          <a:avLst/>
        </a:prstGeom>
      </xdr:spPr>
    </xdr:pic>
    <xdr:clientData/>
  </xdr:twoCellAnchor>
  <xdr:twoCellAnchor editAs="oneCell">
    <xdr:from>
      <xdr:col>6</xdr:col>
      <xdr:colOff>104775</xdr:colOff>
      <xdr:row>8</xdr:row>
      <xdr:rowOff>25967</xdr:rowOff>
    </xdr:from>
    <xdr:to>
      <xdr:col>6</xdr:col>
      <xdr:colOff>104775</xdr:colOff>
      <xdr:row>19</xdr:row>
      <xdr:rowOff>38100</xdr:rowOff>
    </xdr:to>
    <xdr:pic>
      <xdr:nvPicPr>
        <xdr:cNvPr id="10" name="Imagen 9"/>
        <xdr:cNvPicPr>
          <a:picLocks noChangeAspect="1"/>
        </xdr:cNvPicPr>
      </xdr:nvPicPr>
      <xdr:blipFill>
        <a:blip xmlns:r="http://schemas.openxmlformats.org/officeDocument/2006/relationships" r:embed="rId6"/>
        <a:stretch>
          <a:fillRect/>
        </a:stretch>
      </xdr:blipFill>
      <xdr:spPr>
        <a:xfrm>
          <a:off x="4676775" y="1349942"/>
          <a:ext cx="0" cy="2298133"/>
        </a:xfrm>
        <a:prstGeom prst="rect">
          <a:avLst/>
        </a:prstGeom>
      </xdr:spPr>
    </xdr:pic>
    <xdr:clientData/>
  </xdr:twoCellAnchor>
  <xdr:twoCellAnchor editAs="oneCell">
    <xdr:from>
      <xdr:col>7</xdr:col>
      <xdr:colOff>247649</xdr:colOff>
      <xdr:row>29</xdr:row>
      <xdr:rowOff>19050</xdr:rowOff>
    </xdr:from>
    <xdr:to>
      <xdr:col>7</xdr:col>
      <xdr:colOff>247649</xdr:colOff>
      <xdr:row>38</xdr:row>
      <xdr:rowOff>114299</xdr:rowOff>
    </xdr:to>
    <xdr:pic>
      <xdr:nvPicPr>
        <xdr:cNvPr id="11" name="Imagen 10"/>
        <xdr:cNvPicPr>
          <a:picLocks noChangeAspect="1"/>
        </xdr:cNvPicPr>
      </xdr:nvPicPr>
      <xdr:blipFill>
        <a:blip xmlns:r="http://schemas.openxmlformats.org/officeDocument/2006/relationships" r:embed="rId7"/>
        <a:stretch>
          <a:fillRect/>
        </a:stretch>
      </xdr:blipFill>
      <xdr:spPr>
        <a:xfrm>
          <a:off x="5581649" y="5372100"/>
          <a:ext cx="0" cy="1647824"/>
        </a:xfrm>
        <a:prstGeom prst="rect">
          <a:avLst/>
        </a:prstGeom>
      </xdr:spPr>
    </xdr:pic>
    <xdr:clientData/>
  </xdr:twoCellAnchor>
  <xdr:twoCellAnchor editAs="oneCell">
    <xdr:from>
      <xdr:col>2</xdr:col>
      <xdr:colOff>704849</xdr:colOff>
      <xdr:row>8</xdr:row>
      <xdr:rowOff>47626</xdr:rowOff>
    </xdr:from>
    <xdr:to>
      <xdr:col>2</xdr:col>
      <xdr:colOff>704849</xdr:colOff>
      <xdr:row>19</xdr:row>
      <xdr:rowOff>38100</xdr:rowOff>
    </xdr:to>
    <xdr:pic>
      <xdr:nvPicPr>
        <xdr:cNvPr id="12" name="Imagen 11"/>
        <xdr:cNvPicPr>
          <a:picLocks noChangeAspect="1"/>
        </xdr:cNvPicPr>
      </xdr:nvPicPr>
      <xdr:blipFill>
        <a:blip xmlns:r="http://schemas.openxmlformats.org/officeDocument/2006/relationships" r:embed="rId8"/>
        <a:stretch>
          <a:fillRect/>
        </a:stretch>
      </xdr:blipFill>
      <xdr:spPr>
        <a:xfrm>
          <a:off x="2228849" y="1371601"/>
          <a:ext cx="0" cy="2276474"/>
        </a:xfrm>
        <a:prstGeom prst="rect">
          <a:avLst/>
        </a:prstGeom>
      </xdr:spPr>
    </xdr:pic>
    <xdr:clientData/>
  </xdr:twoCellAnchor>
  <xdr:twoCellAnchor editAs="oneCell">
    <xdr:from>
      <xdr:col>10</xdr:col>
      <xdr:colOff>247650</xdr:colOff>
      <xdr:row>29</xdr:row>
      <xdr:rowOff>19050</xdr:rowOff>
    </xdr:from>
    <xdr:to>
      <xdr:col>10</xdr:col>
      <xdr:colOff>247650</xdr:colOff>
      <xdr:row>38</xdr:row>
      <xdr:rowOff>104776</xdr:rowOff>
    </xdr:to>
    <xdr:pic>
      <xdr:nvPicPr>
        <xdr:cNvPr id="13" name="Imagen 12"/>
        <xdr:cNvPicPr>
          <a:picLocks noChangeAspect="1"/>
        </xdr:cNvPicPr>
      </xdr:nvPicPr>
      <xdr:blipFill>
        <a:blip xmlns:r="http://schemas.openxmlformats.org/officeDocument/2006/relationships" r:embed="rId9"/>
        <a:stretch>
          <a:fillRect/>
        </a:stretch>
      </xdr:blipFill>
      <xdr:spPr>
        <a:xfrm>
          <a:off x="7867650" y="5372100"/>
          <a:ext cx="0" cy="1638301"/>
        </a:xfrm>
        <a:prstGeom prst="rect">
          <a:avLst/>
        </a:prstGeom>
      </xdr:spPr>
    </xdr:pic>
    <xdr:clientData/>
  </xdr:twoCellAnchor>
  <xdr:twoCellAnchor editAs="oneCell">
    <xdr:from>
      <xdr:col>0</xdr:col>
      <xdr:colOff>38100</xdr:colOff>
      <xdr:row>8</xdr:row>
      <xdr:rowOff>19050</xdr:rowOff>
    </xdr:from>
    <xdr:to>
      <xdr:col>0</xdr:col>
      <xdr:colOff>38100</xdr:colOff>
      <xdr:row>18</xdr:row>
      <xdr:rowOff>0</xdr:rowOff>
    </xdr:to>
    <xdr:pic>
      <xdr:nvPicPr>
        <xdr:cNvPr id="14"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10"/>
        <a:srcRect/>
        <a:stretch>
          <a:fillRect/>
        </a:stretch>
      </xdr:blipFill>
      <xdr:spPr>
        <a:xfrm>
          <a:off x="38100" y="1343025"/>
          <a:ext cx="2305050" cy="2076450"/>
        </a:xfrm>
        <a:prstGeom prst="rect">
          <a:avLst/>
        </a:prstGeom>
        <a:ln/>
      </xdr:spPr>
    </xdr:pic>
    <xdr:clientData/>
  </xdr:twoCellAnchor>
  <xdr:twoCellAnchor editAs="oneCell">
    <xdr:from>
      <xdr:col>3</xdr:col>
      <xdr:colOff>57150</xdr:colOff>
      <xdr:row>8</xdr:row>
      <xdr:rowOff>9525</xdr:rowOff>
    </xdr:from>
    <xdr:to>
      <xdr:col>3</xdr:col>
      <xdr:colOff>57150</xdr:colOff>
      <xdr:row>17</xdr:row>
      <xdr:rowOff>190499</xdr:rowOff>
    </xdr:to>
    <xdr:pic>
      <xdr:nvPicPr>
        <xdr:cNvPr id="15" name="Imagen 14"/>
        <xdr:cNvPicPr>
          <a:picLocks noChangeAspect="1"/>
        </xdr:cNvPicPr>
      </xdr:nvPicPr>
      <xdr:blipFill>
        <a:blip xmlns:r="http://schemas.openxmlformats.org/officeDocument/2006/relationships" r:embed="rId8"/>
        <a:stretch>
          <a:fillRect/>
        </a:stretch>
      </xdr:blipFill>
      <xdr:spPr>
        <a:xfrm>
          <a:off x="2343150" y="1333500"/>
          <a:ext cx="2505075" cy="2085974"/>
        </a:xfrm>
        <a:prstGeom prst="rect">
          <a:avLst/>
        </a:prstGeom>
      </xdr:spPr>
    </xdr:pic>
    <xdr:clientData/>
  </xdr:twoCellAnchor>
  <xdr:twoCellAnchor editAs="oneCell">
    <xdr:from>
      <xdr:col>6</xdr:col>
      <xdr:colOff>266700</xdr:colOff>
      <xdr:row>8</xdr:row>
      <xdr:rowOff>9525</xdr:rowOff>
    </xdr:from>
    <xdr:to>
      <xdr:col>6</xdr:col>
      <xdr:colOff>266700</xdr:colOff>
      <xdr:row>18</xdr:row>
      <xdr:rowOff>21658</xdr:rowOff>
    </xdr:to>
    <xdr:pic>
      <xdr:nvPicPr>
        <xdr:cNvPr id="16" name="Imagen 15"/>
        <xdr:cNvPicPr>
          <a:picLocks noChangeAspect="1"/>
        </xdr:cNvPicPr>
      </xdr:nvPicPr>
      <xdr:blipFill>
        <a:blip xmlns:r="http://schemas.openxmlformats.org/officeDocument/2006/relationships" r:embed="rId6"/>
        <a:stretch>
          <a:fillRect/>
        </a:stretch>
      </xdr:blipFill>
      <xdr:spPr>
        <a:xfrm>
          <a:off x="4838700" y="1333500"/>
          <a:ext cx="2695576" cy="2107633"/>
        </a:xfrm>
        <a:prstGeom prst="rect">
          <a:avLst/>
        </a:prstGeom>
      </xdr:spPr>
    </xdr:pic>
    <xdr:clientData/>
  </xdr:twoCellAnchor>
  <xdr:twoCellAnchor editAs="oneCell">
    <xdr:from>
      <xdr:col>9</xdr:col>
      <xdr:colOff>427583</xdr:colOff>
      <xdr:row>8</xdr:row>
      <xdr:rowOff>9525</xdr:rowOff>
    </xdr:from>
    <xdr:to>
      <xdr:col>9</xdr:col>
      <xdr:colOff>427583</xdr:colOff>
      <xdr:row>18</xdr:row>
      <xdr:rowOff>28575</xdr:rowOff>
    </xdr:to>
    <xdr:pic>
      <xdr:nvPicPr>
        <xdr:cNvPr id="17" name="Imagen 16"/>
        <xdr:cNvPicPr>
          <a:picLocks noChangeAspect="1"/>
        </xdr:cNvPicPr>
      </xdr:nvPicPr>
      <xdr:blipFill>
        <a:blip xmlns:r="http://schemas.openxmlformats.org/officeDocument/2006/relationships" r:embed="rId5"/>
        <a:stretch>
          <a:fillRect/>
        </a:stretch>
      </xdr:blipFill>
      <xdr:spPr>
        <a:xfrm>
          <a:off x="7285583" y="1333500"/>
          <a:ext cx="2620417" cy="2114550"/>
        </a:xfrm>
        <a:prstGeom prst="rect">
          <a:avLst/>
        </a:prstGeom>
      </xdr:spPr>
    </xdr:pic>
    <xdr:clientData/>
  </xdr:twoCellAnchor>
  <xdr:twoCellAnchor editAs="oneCell">
    <xdr:from>
      <xdr:col>0</xdr:col>
      <xdr:colOff>38100</xdr:colOff>
      <xdr:row>32</xdr:row>
      <xdr:rowOff>47625</xdr:rowOff>
    </xdr:from>
    <xdr:to>
      <xdr:col>0</xdr:col>
      <xdr:colOff>38100</xdr:colOff>
      <xdr:row>41</xdr:row>
      <xdr:rowOff>46682</xdr:rowOff>
    </xdr:to>
    <xdr:pic>
      <xdr:nvPicPr>
        <xdr:cNvPr id="18" name="Imagen 17"/>
        <xdr:cNvPicPr>
          <a:picLocks noChangeAspect="1"/>
        </xdr:cNvPicPr>
      </xdr:nvPicPr>
      <xdr:blipFill>
        <a:blip xmlns:r="http://schemas.openxmlformats.org/officeDocument/2006/relationships" r:embed="rId3"/>
        <a:stretch>
          <a:fillRect/>
        </a:stretch>
      </xdr:blipFill>
      <xdr:spPr>
        <a:xfrm>
          <a:off x="38100" y="5810250"/>
          <a:ext cx="1914524" cy="1713557"/>
        </a:xfrm>
        <a:prstGeom prst="rect">
          <a:avLst/>
        </a:prstGeom>
      </xdr:spPr>
    </xdr:pic>
    <xdr:clientData/>
  </xdr:twoCellAnchor>
  <xdr:twoCellAnchor editAs="oneCell">
    <xdr:from>
      <xdr:col>2</xdr:col>
      <xdr:colOff>428625</xdr:colOff>
      <xdr:row>32</xdr:row>
      <xdr:rowOff>38100</xdr:rowOff>
    </xdr:from>
    <xdr:to>
      <xdr:col>2</xdr:col>
      <xdr:colOff>428625</xdr:colOff>
      <xdr:row>41</xdr:row>
      <xdr:rowOff>85725</xdr:rowOff>
    </xdr:to>
    <xdr:pic>
      <xdr:nvPicPr>
        <xdr:cNvPr id="19" name="Imagen 18">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1819275" cy="1762125"/>
        </a:xfrm>
        <a:prstGeom prst="rect">
          <a:avLst/>
        </a:prstGeom>
        <a:noFill/>
      </xdr:spPr>
    </xdr:pic>
    <xdr:clientData/>
  </xdr:twoCellAnchor>
  <xdr:twoCellAnchor editAs="oneCell">
    <xdr:from>
      <xdr:col>4</xdr:col>
      <xdr:colOff>714375</xdr:colOff>
      <xdr:row>32</xdr:row>
      <xdr:rowOff>28575</xdr:rowOff>
    </xdr:from>
    <xdr:to>
      <xdr:col>4</xdr:col>
      <xdr:colOff>714375</xdr:colOff>
      <xdr:row>41</xdr:row>
      <xdr:rowOff>114300</xdr:rowOff>
    </xdr:to>
    <xdr:pic>
      <xdr:nvPicPr>
        <xdr:cNvPr id="20" name="Imagen 19"/>
        <xdr:cNvPicPr>
          <a:picLocks noChangeAspect="1"/>
        </xdr:cNvPicPr>
      </xdr:nvPicPr>
      <xdr:blipFill>
        <a:blip xmlns:r="http://schemas.openxmlformats.org/officeDocument/2006/relationships" r:embed="rId4"/>
        <a:stretch>
          <a:fillRect/>
        </a:stretch>
      </xdr:blipFill>
      <xdr:spPr>
        <a:xfrm>
          <a:off x="3762375" y="5791200"/>
          <a:ext cx="2205275" cy="1800225"/>
        </a:xfrm>
        <a:prstGeom prst="rect">
          <a:avLst/>
        </a:prstGeom>
      </xdr:spPr>
    </xdr:pic>
    <xdr:clientData/>
  </xdr:twoCellAnchor>
  <xdr:twoCellAnchor editAs="oneCell">
    <xdr:from>
      <xdr:col>7</xdr:col>
      <xdr:colOff>628650</xdr:colOff>
      <xdr:row>32</xdr:row>
      <xdr:rowOff>19050</xdr:rowOff>
    </xdr:from>
    <xdr:to>
      <xdr:col>7</xdr:col>
      <xdr:colOff>628650</xdr:colOff>
      <xdr:row>41</xdr:row>
      <xdr:rowOff>114299</xdr:rowOff>
    </xdr:to>
    <xdr:pic>
      <xdr:nvPicPr>
        <xdr:cNvPr id="21" name="Imagen 20"/>
        <xdr:cNvPicPr>
          <a:picLocks noChangeAspect="1"/>
        </xdr:cNvPicPr>
      </xdr:nvPicPr>
      <xdr:blipFill>
        <a:blip xmlns:r="http://schemas.openxmlformats.org/officeDocument/2006/relationships" r:embed="rId7"/>
        <a:stretch>
          <a:fillRect/>
        </a:stretch>
      </xdr:blipFill>
      <xdr:spPr>
        <a:xfrm>
          <a:off x="5962650" y="5781675"/>
          <a:ext cx="2295525" cy="1809749"/>
        </a:xfrm>
        <a:prstGeom prst="rect">
          <a:avLst/>
        </a:prstGeom>
      </xdr:spPr>
    </xdr:pic>
    <xdr:clientData/>
  </xdr:twoCellAnchor>
  <xdr:twoCellAnchor editAs="oneCell">
    <xdr:from>
      <xdr:col>10</xdr:col>
      <xdr:colOff>628650</xdr:colOff>
      <xdr:row>32</xdr:row>
      <xdr:rowOff>19050</xdr:rowOff>
    </xdr:from>
    <xdr:to>
      <xdr:col>10</xdr:col>
      <xdr:colOff>628650</xdr:colOff>
      <xdr:row>41</xdr:row>
      <xdr:rowOff>104776</xdr:rowOff>
    </xdr:to>
    <xdr:pic>
      <xdr:nvPicPr>
        <xdr:cNvPr id="22" name="Imagen 21"/>
        <xdr:cNvPicPr>
          <a:picLocks noChangeAspect="1"/>
        </xdr:cNvPicPr>
      </xdr:nvPicPr>
      <xdr:blipFill>
        <a:blip xmlns:r="http://schemas.openxmlformats.org/officeDocument/2006/relationships" r:embed="rId9"/>
        <a:stretch>
          <a:fillRect/>
        </a:stretch>
      </xdr:blipFill>
      <xdr:spPr>
        <a:xfrm>
          <a:off x="8248650" y="5781675"/>
          <a:ext cx="1638300" cy="1800226"/>
        </a:xfrm>
        <a:prstGeom prst="rect">
          <a:avLst/>
        </a:prstGeom>
      </xdr:spPr>
    </xdr:pic>
    <xdr:clientData/>
  </xdr:twoCellAnchor>
  <xdr:twoCellAnchor editAs="oneCell">
    <xdr:from>
      <xdr:col>0</xdr:col>
      <xdr:colOff>19050</xdr:colOff>
      <xdr:row>8</xdr:row>
      <xdr:rowOff>38100</xdr:rowOff>
    </xdr:from>
    <xdr:to>
      <xdr:col>3</xdr:col>
      <xdr:colOff>38100</xdr:colOff>
      <xdr:row>18</xdr:row>
      <xdr:rowOff>19050</xdr:rowOff>
    </xdr:to>
    <xdr:pic>
      <xdr:nvPicPr>
        <xdr:cNvPr id="23"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10"/>
        <a:srcRect/>
        <a:stretch>
          <a:fillRect/>
        </a:stretch>
      </xdr:blipFill>
      <xdr:spPr>
        <a:xfrm>
          <a:off x="19050" y="1362075"/>
          <a:ext cx="2305050" cy="2076450"/>
        </a:xfrm>
        <a:prstGeom prst="rect">
          <a:avLst/>
        </a:prstGeom>
        <a:ln/>
      </xdr:spPr>
    </xdr:pic>
    <xdr:clientData/>
  </xdr:twoCellAnchor>
  <xdr:twoCellAnchor editAs="oneCell">
    <xdr:from>
      <xdr:col>3</xdr:col>
      <xdr:colOff>47625</xdr:colOff>
      <xdr:row>8</xdr:row>
      <xdr:rowOff>28575</xdr:rowOff>
    </xdr:from>
    <xdr:to>
      <xdr:col>6</xdr:col>
      <xdr:colOff>266700</xdr:colOff>
      <xdr:row>18</xdr:row>
      <xdr:rowOff>19049</xdr:rowOff>
    </xdr:to>
    <xdr:pic>
      <xdr:nvPicPr>
        <xdr:cNvPr id="24" name="Imagen 23"/>
        <xdr:cNvPicPr>
          <a:picLocks noChangeAspect="1"/>
        </xdr:cNvPicPr>
      </xdr:nvPicPr>
      <xdr:blipFill>
        <a:blip xmlns:r="http://schemas.openxmlformats.org/officeDocument/2006/relationships" r:embed="rId8"/>
        <a:stretch>
          <a:fillRect/>
        </a:stretch>
      </xdr:blipFill>
      <xdr:spPr>
        <a:xfrm>
          <a:off x="2333625" y="1352550"/>
          <a:ext cx="2505075" cy="2085974"/>
        </a:xfrm>
        <a:prstGeom prst="rect">
          <a:avLst/>
        </a:prstGeom>
      </xdr:spPr>
    </xdr:pic>
    <xdr:clientData/>
  </xdr:twoCellAnchor>
  <xdr:twoCellAnchor editAs="oneCell">
    <xdr:from>
      <xdr:col>6</xdr:col>
      <xdr:colOff>285750</xdr:colOff>
      <xdr:row>8</xdr:row>
      <xdr:rowOff>19050</xdr:rowOff>
    </xdr:from>
    <xdr:to>
      <xdr:col>9</xdr:col>
      <xdr:colOff>695326</xdr:colOff>
      <xdr:row>18</xdr:row>
      <xdr:rowOff>31183</xdr:rowOff>
    </xdr:to>
    <xdr:pic>
      <xdr:nvPicPr>
        <xdr:cNvPr id="25" name="Imagen 24"/>
        <xdr:cNvPicPr>
          <a:picLocks noChangeAspect="1"/>
        </xdr:cNvPicPr>
      </xdr:nvPicPr>
      <xdr:blipFill>
        <a:blip xmlns:r="http://schemas.openxmlformats.org/officeDocument/2006/relationships" r:embed="rId6"/>
        <a:stretch>
          <a:fillRect/>
        </a:stretch>
      </xdr:blipFill>
      <xdr:spPr>
        <a:xfrm>
          <a:off x="4857750" y="1343025"/>
          <a:ext cx="2695576" cy="2107633"/>
        </a:xfrm>
        <a:prstGeom prst="rect">
          <a:avLst/>
        </a:prstGeom>
      </xdr:spPr>
    </xdr:pic>
    <xdr:clientData/>
  </xdr:twoCellAnchor>
  <xdr:twoCellAnchor editAs="oneCell">
    <xdr:from>
      <xdr:col>9</xdr:col>
      <xdr:colOff>713333</xdr:colOff>
      <xdr:row>8</xdr:row>
      <xdr:rowOff>19050</xdr:rowOff>
    </xdr:from>
    <xdr:to>
      <xdr:col>12</xdr:col>
      <xdr:colOff>714375</xdr:colOff>
      <xdr:row>18</xdr:row>
      <xdr:rowOff>38100</xdr:rowOff>
    </xdr:to>
    <xdr:pic>
      <xdr:nvPicPr>
        <xdr:cNvPr id="26" name="Imagen 25"/>
        <xdr:cNvPicPr>
          <a:picLocks noChangeAspect="1"/>
        </xdr:cNvPicPr>
      </xdr:nvPicPr>
      <xdr:blipFill>
        <a:blip xmlns:r="http://schemas.openxmlformats.org/officeDocument/2006/relationships" r:embed="rId5"/>
        <a:stretch>
          <a:fillRect/>
        </a:stretch>
      </xdr:blipFill>
      <xdr:spPr>
        <a:xfrm>
          <a:off x="7571333" y="1343025"/>
          <a:ext cx="2287042" cy="2114550"/>
        </a:xfrm>
        <a:prstGeom prst="rect">
          <a:avLst/>
        </a:prstGeom>
      </xdr:spPr>
    </xdr:pic>
    <xdr:clientData/>
  </xdr:twoCellAnchor>
  <xdr:twoCellAnchor editAs="oneCell">
    <xdr:from>
      <xdr:col>0</xdr:col>
      <xdr:colOff>38100</xdr:colOff>
      <xdr:row>31</xdr:row>
      <xdr:rowOff>19050</xdr:rowOff>
    </xdr:from>
    <xdr:to>
      <xdr:col>2</xdr:col>
      <xdr:colOff>428624</xdr:colOff>
      <xdr:row>40</xdr:row>
      <xdr:rowOff>18107</xdr:rowOff>
    </xdr:to>
    <xdr:pic>
      <xdr:nvPicPr>
        <xdr:cNvPr id="27" name="Imagen 26"/>
        <xdr:cNvPicPr>
          <a:picLocks noChangeAspect="1"/>
        </xdr:cNvPicPr>
      </xdr:nvPicPr>
      <xdr:blipFill>
        <a:blip xmlns:r="http://schemas.openxmlformats.org/officeDocument/2006/relationships" r:embed="rId3"/>
        <a:stretch>
          <a:fillRect/>
        </a:stretch>
      </xdr:blipFill>
      <xdr:spPr>
        <a:xfrm>
          <a:off x="38100" y="5591175"/>
          <a:ext cx="1914524" cy="1713557"/>
        </a:xfrm>
        <a:prstGeom prst="rect">
          <a:avLst/>
        </a:prstGeom>
      </xdr:spPr>
    </xdr:pic>
    <xdr:clientData/>
  </xdr:twoCellAnchor>
  <xdr:twoCellAnchor editAs="oneCell">
    <xdr:from>
      <xdr:col>2</xdr:col>
      <xdr:colOff>457200</xdr:colOff>
      <xdr:row>31</xdr:row>
      <xdr:rowOff>19050</xdr:rowOff>
    </xdr:from>
    <xdr:to>
      <xdr:col>4</xdr:col>
      <xdr:colOff>752475</xdr:colOff>
      <xdr:row>40</xdr:row>
      <xdr:rowOff>66675</xdr:rowOff>
    </xdr:to>
    <xdr:pic>
      <xdr:nvPicPr>
        <xdr:cNvPr id="28" name="Imagen 27">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81200" y="5591175"/>
          <a:ext cx="1819275" cy="1762125"/>
        </a:xfrm>
        <a:prstGeom prst="rect">
          <a:avLst/>
        </a:prstGeom>
        <a:noFill/>
      </xdr:spPr>
    </xdr:pic>
    <xdr:clientData/>
  </xdr:twoCellAnchor>
  <xdr:twoCellAnchor editAs="oneCell">
    <xdr:from>
      <xdr:col>5</xdr:col>
      <xdr:colOff>0</xdr:colOff>
      <xdr:row>31</xdr:row>
      <xdr:rowOff>19050</xdr:rowOff>
    </xdr:from>
    <xdr:to>
      <xdr:col>7</xdr:col>
      <xdr:colOff>681275</xdr:colOff>
      <xdr:row>40</xdr:row>
      <xdr:rowOff>104775</xdr:rowOff>
    </xdr:to>
    <xdr:pic>
      <xdr:nvPicPr>
        <xdr:cNvPr id="29" name="Imagen 28"/>
        <xdr:cNvPicPr>
          <a:picLocks noChangeAspect="1"/>
        </xdr:cNvPicPr>
      </xdr:nvPicPr>
      <xdr:blipFill>
        <a:blip xmlns:r="http://schemas.openxmlformats.org/officeDocument/2006/relationships" r:embed="rId4"/>
        <a:stretch>
          <a:fillRect/>
        </a:stretch>
      </xdr:blipFill>
      <xdr:spPr>
        <a:xfrm>
          <a:off x="3810000" y="5591175"/>
          <a:ext cx="2205275" cy="1800225"/>
        </a:xfrm>
        <a:prstGeom prst="rect">
          <a:avLst/>
        </a:prstGeom>
      </xdr:spPr>
    </xdr:pic>
    <xdr:clientData/>
  </xdr:twoCellAnchor>
  <xdr:twoCellAnchor editAs="oneCell">
    <xdr:from>
      <xdr:col>7</xdr:col>
      <xdr:colOff>695325</xdr:colOff>
      <xdr:row>31</xdr:row>
      <xdr:rowOff>19050</xdr:rowOff>
    </xdr:from>
    <xdr:to>
      <xdr:col>10</xdr:col>
      <xdr:colOff>704850</xdr:colOff>
      <xdr:row>40</xdr:row>
      <xdr:rowOff>114299</xdr:rowOff>
    </xdr:to>
    <xdr:pic>
      <xdr:nvPicPr>
        <xdr:cNvPr id="30" name="Imagen 29"/>
        <xdr:cNvPicPr>
          <a:picLocks noChangeAspect="1"/>
        </xdr:cNvPicPr>
      </xdr:nvPicPr>
      <xdr:blipFill>
        <a:blip xmlns:r="http://schemas.openxmlformats.org/officeDocument/2006/relationships" r:embed="rId7"/>
        <a:stretch>
          <a:fillRect/>
        </a:stretch>
      </xdr:blipFill>
      <xdr:spPr>
        <a:xfrm>
          <a:off x="6029325" y="5591175"/>
          <a:ext cx="2295525" cy="1809749"/>
        </a:xfrm>
        <a:prstGeom prst="rect">
          <a:avLst/>
        </a:prstGeom>
      </xdr:spPr>
    </xdr:pic>
    <xdr:clientData/>
  </xdr:twoCellAnchor>
  <xdr:twoCellAnchor editAs="oneCell">
    <xdr:from>
      <xdr:col>10</xdr:col>
      <xdr:colOff>733425</xdr:colOff>
      <xdr:row>31</xdr:row>
      <xdr:rowOff>28575</xdr:rowOff>
    </xdr:from>
    <xdr:to>
      <xdr:col>12</xdr:col>
      <xdr:colOff>733425</xdr:colOff>
      <xdr:row>40</xdr:row>
      <xdr:rowOff>114301</xdr:rowOff>
    </xdr:to>
    <xdr:pic>
      <xdr:nvPicPr>
        <xdr:cNvPr id="31" name="Imagen 30"/>
        <xdr:cNvPicPr>
          <a:picLocks noChangeAspect="1"/>
        </xdr:cNvPicPr>
      </xdr:nvPicPr>
      <xdr:blipFill>
        <a:blip xmlns:r="http://schemas.openxmlformats.org/officeDocument/2006/relationships" r:embed="rId9"/>
        <a:stretch>
          <a:fillRect/>
        </a:stretch>
      </xdr:blipFill>
      <xdr:spPr>
        <a:xfrm>
          <a:off x="8353425" y="5600700"/>
          <a:ext cx="15240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1250157</xdr:colOff>
      <xdr:row>1</xdr:row>
      <xdr:rowOff>107156</xdr:rowOff>
    </xdr:from>
    <xdr:ext cx="937576" cy="1095375"/>
    <xdr:pic>
      <xdr:nvPicPr>
        <xdr:cNvPr id="2" name="2 Imagen">
          <a:extLst>
            <a:ext uri="{FF2B5EF4-FFF2-40B4-BE49-F238E27FC236}">
              <a16:creationId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3298032" y="500062"/>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3</xdr:row>
      <xdr:rowOff>142875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9D07EFD0-7FF3-4C1E-A2F9-0559E651B3F9}"/>
            </a:ext>
          </a:extLst>
        </xdr:cNvPr>
        <xdr:cNvPicPr/>
      </xdr:nvPicPr>
      <xdr:blipFill>
        <a:blip xmlns:r="http://schemas.openxmlformats.org/officeDocument/2006/relationships" r:embed="rId1" cstate="print"/>
        <a:srcRect/>
        <a:stretch>
          <a:fillRect/>
        </a:stretch>
      </xdr:blipFill>
      <xdr:spPr bwMode="auto">
        <a:xfrm>
          <a:off x="457200" y="123825"/>
          <a:ext cx="762000" cy="704850"/>
        </a:xfrm>
        <a:prstGeom prst="rect">
          <a:avLst/>
        </a:prstGeom>
        <a:noFill/>
        <a:ln w="9525">
          <a:noFill/>
          <a:miter lim="800000"/>
          <a:headEnd/>
          <a:tailEnd/>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0.216.160.201\calidad\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CONSULTORIAS%202022\CAJA%20DE%20LA%20VIVIENDA%20POPULAR\RIESGOS\BASE%20INICIAL%20DE%20RIESGOS\AJUSTES%20RIESGOS%20FEBRERO\208-PLA-Ft-78%20Mapa%20de%20Riesgos%20de%20Gesti&#243;n_2022.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DALILA/CAJA%20DE%20LA%20VIVIENDA%20POPULAR%202022/PAAC/MAPAS%20DE%20RIESGOS/1%20Cuatrimestre/Reporte%20de%20Seguimiento%20Mapa%20de%20Riesgos%20de%20Gesti&#243;n_2022_CONS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AS"/>
      <sheetName val="Tabla Valoración controles"/>
      <sheetName val="Instructivo"/>
      <sheetName val="208-PLA-Ft-78 Mapa Gestión"/>
      <sheetName val="Tabla probabilidad"/>
      <sheetName val="Tabla Impacto"/>
      <sheetName val="Opciones Tratamiento"/>
      <sheetName val="Hoja1"/>
    </sheetNames>
    <sheetDataSet>
      <sheetData sheetId="0"/>
      <sheetData sheetId="1"/>
      <sheetData sheetId="2"/>
      <sheetData sheetId="3"/>
      <sheetData sheetId="4"/>
      <sheetData sheetId="5"/>
      <sheetData sheetId="6"/>
      <sheetData sheetId="7"/>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AS"/>
    </sheetNames>
    <sheetDataSet>
      <sheetData sheetId="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vo"/>
      <sheetName val="208-PLA-Ft-78 Mapa Gestión"/>
      <sheetName val="CONTROL DE CAMBIOS"/>
      <sheetName val="Tabla Valoración controles"/>
      <sheetName val="Tabla probabilidad"/>
      <sheetName val="Tabla Impacto"/>
      <sheetName val="FORMULAS"/>
      <sheetName val="Opciones Tratamiento"/>
      <sheetName val="Hoja1"/>
    </sheetNames>
    <sheetDataSet>
      <sheetData sheetId="0"/>
      <sheetData sheetId="1"/>
      <sheetData sheetId="2"/>
      <sheetData sheetId="3"/>
      <sheetData sheetId="4"/>
      <sheetData sheetId="5"/>
      <sheetData sheetId="6"/>
      <sheetData sheetId="7"/>
      <sheetData sheetId="8"/>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r:id="rId1" refreshedBy="Andres Marin" refreshedDate="44186.276661689815" createdVersion="6" refreshedVersion="6" minRefreshableVersion="3" recordCount="1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15">
      <pivotArea type="all" dataOnly="0" outline="0" fieldPosition="0"/>
    </format>
    <format dxfId="14">
      <pivotArea field="0" type="button" dataOnly="0" labelOnly="1" outline="0" axis="axisRow" fieldPosition="0"/>
    </format>
    <format dxfId="13">
      <pivotArea field="1" type="button" dataOnly="0" labelOnly="1" outline="0" axis="axisRow" fieldPosition="1"/>
    </format>
    <format dxfId="12">
      <pivotArea dataOnly="0" labelOnly="1" outline="0" fieldPosition="0">
        <references count="1">
          <reference field="0" count="0"/>
        </references>
      </pivotArea>
    </format>
    <format dxfId="11">
      <pivotArea dataOnly="0" labelOnly="1" outline="0" fieldPosition="0">
        <references count="2">
          <reference field="0" count="1" selected="0">
            <x v="0"/>
          </reference>
          <reference field="1" count="5">
            <x v="0"/>
            <x v="6"/>
            <x v="7"/>
            <x v="8"/>
            <x v="9"/>
          </reference>
        </references>
      </pivotArea>
    </format>
    <format dxfId="10">
      <pivotArea dataOnly="0" labelOnly="1" outline="0" fieldPosition="0">
        <references count="2">
          <reference field="0" count="1" selected="0">
            <x v="1"/>
          </reference>
          <reference field="1" count="5">
            <x v="1"/>
            <x v="2"/>
            <x v="3"/>
            <x v="4"/>
            <x v="5"/>
          </reference>
        </references>
      </pivotArea>
    </format>
    <format dxfId="9">
      <pivotArea type="all" dataOnly="0" outline="0" fieldPosition="0"/>
    </format>
    <format dxfId="8">
      <pivotArea field="0" type="button" dataOnly="0" labelOnly="1" outline="0" axis="axisRow" fieldPosition="0"/>
    </format>
    <format dxfId="7">
      <pivotArea field="1" type="button" dataOnly="0" labelOnly="1" outline="0" axis="axisRow" fieldPosition="1"/>
    </format>
    <format dxfId="6">
      <pivotArea dataOnly="0" labelOnly="1" outline="0" fieldPosition="0">
        <references count="1">
          <reference field="0" count="0"/>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fb t="e">#NAME?</fb>
    <v>4</v>
    <v>1</v>
  </rv>
</rvData>
</file>

<file path=xl/richData/rdrichvaluestructure.xml><?xml version="1.0" encoding="utf-8"?>
<rvStructures xmlns="http://schemas.microsoft.com/office/spreadsheetml/2017/richdata" count="1">
  <s t="_error">
    <k n="errorType" t="i"/>
    <k n="subType" t="i"/>
  </s>
</rvStructures>
</file>

<file path=xl/tables/table1.xml><?xml version="1.0" encoding="utf-8"?>
<table xmlns="http://schemas.openxmlformats.org/spreadsheetml/2006/main" id="1" name="Tabla1" displayName="Tabla1" ref="B209:C219" totalsRowShown="0" headerRowDxfId="3" dataDxfId="2">
  <autoFilter ref="B209:C219"/>
  <tableColumns count="2">
    <tableColumn id="1" name="Criterios" dataDxfId="1"/>
    <tableColumn id="2" name="Subcriterios"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5.bin"/><Relationship Id="rId1" Type="http://schemas.openxmlformats.org/officeDocument/2006/relationships/pivotTable" Target="../pivotTables/pivotTable1.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048569"/>
  <sheetViews>
    <sheetView workbookViewId="0"/>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233"/>
      <c r="B6" s="233"/>
      <c r="C6" s="233"/>
      <c r="D6" s="233"/>
      <c r="E6" s="233"/>
      <c r="F6" s="233"/>
    </row>
    <row r="7" spans="1:6" x14ac:dyDescent="0.25">
      <c r="A7" s="233"/>
      <c r="B7" s="233"/>
      <c r="C7" s="233"/>
      <c r="D7" s="233"/>
      <c r="E7" s="233"/>
      <c r="F7" s="233"/>
    </row>
    <row r="8" spans="1:6" ht="10.5" customHeight="1" x14ac:dyDescent="0.25"/>
    <row r="9" spans="1:6" x14ac:dyDescent="0.25">
      <c r="A9" s="109"/>
      <c r="B9" s="109"/>
      <c r="C9" s="109"/>
      <c r="D9" s="109"/>
      <c r="E9" s="109"/>
      <c r="F9" s="109"/>
    </row>
    <row r="10" spans="1:6" x14ac:dyDescent="0.25">
      <c r="A10" s="109"/>
      <c r="B10" s="109"/>
      <c r="C10" s="109"/>
      <c r="D10" s="109"/>
      <c r="E10" s="109"/>
      <c r="F10" s="109"/>
    </row>
    <row r="11" spans="1:6" x14ac:dyDescent="0.25">
      <c r="A11" s="109"/>
      <c r="B11" s="109"/>
      <c r="C11" s="109"/>
      <c r="D11" s="109"/>
      <c r="E11" s="109"/>
      <c r="F11" s="109"/>
    </row>
    <row r="12" spans="1:6" x14ac:dyDescent="0.25">
      <c r="A12" s="109"/>
      <c r="B12" s="109"/>
      <c r="C12" s="109"/>
      <c r="D12" s="109"/>
      <c r="E12" s="109"/>
      <c r="F12" s="109"/>
    </row>
    <row r="13" spans="1:6" ht="30" customHeight="1" x14ac:dyDescent="0.25">
      <c r="A13" s="234"/>
      <c r="B13" s="234"/>
      <c r="C13" s="234"/>
      <c r="D13" s="234"/>
      <c r="E13" s="234"/>
      <c r="F13" s="234"/>
    </row>
    <row r="14" spans="1:6" x14ac:dyDescent="0.25">
      <c r="A14" s="235"/>
      <c r="B14" s="235"/>
      <c r="C14" s="235"/>
      <c r="D14" s="235"/>
      <c r="E14" s="235"/>
      <c r="F14" s="235"/>
    </row>
    <row r="15" spans="1:6" x14ac:dyDescent="0.25">
      <c r="A15" s="109"/>
      <c r="B15" s="109"/>
      <c r="C15" s="109"/>
      <c r="D15" s="109"/>
      <c r="E15" s="109"/>
      <c r="F15" s="109"/>
    </row>
    <row r="16" spans="1:6" x14ac:dyDescent="0.25">
      <c r="A16" s="109"/>
      <c r="B16" s="109"/>
      <c r="C16" s="109"/>
      <c r="D16" s="109"/>
      <c r="E16" s="109"/>
      <c r="F16" s="109"/>
    </row>
    <row r="28" ht="11.25" customHeight="1" x14ac:dyDescent="0.25"/>
    <row r="29" ht="6" customHeight="1" x14ac:dyDescent="0.25"/>
    <row r="30" ht="2.25" customHeight="1" x14ac:dyDescent="0.25"/>
    <row r="1048569" spans="1:1" x14ac:dyDescent="0.25">
      <c r="A1048569" s="14" t="s">
        <v>763</v>
      </c>
    </row>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B1:E51"/>
  <sheetViews>
    <sheetView zoomScale="110" zoomScaleNormal="110" workbookViewId="0"/>
  </sheetViews>
  <sheetFormatPr baseColWidth="10" defaultRowHeight="12.75" x14ac:dyDescent="0.2"/>
  <cols>
    <col min="1" max="1" width="2.85546875" style="51" customWidth="1"/>
    <col min="2" max="3" width="24.7109375" style="51" customWidth="1"/>
    <col min="4" max="4" width="63.85546875" style="51" customWidth="1"/>
    <col min="5" max="5" width="24.7109375" style="51" customWidth="1"/>
    <col min="6" max="16384" width="11.42578125" style="51"/>
  </cols>
  <sheetData>
    <row r="1" spans="2:5" ht="13.5" thickBot="1" x14ac:dyDescent="0.25"/>
    <row r="2" spans="2:5" ht="18" customHeight="1" x14ac:dyDescent="0.2">
      <c r="B2" s="239" t="s">
        <v>148</v>
      </c>
      <c r="C2" s="240"/>
      <c r="D2" s="240"/>
      <c r="E2" s="241"/>
    </row>
    <row r="3" spans="2:5" ht="45" customHeight="1" x14ac:dyDescent="0.2">
      <c r="B3" s="251" t="s">
        <v>239</v>
      </c>
      <c r="C3" s="252"/>
      <c r="D3" s="252"/>
      <c r="E3" s="253"/>
    </row>
    <row r="4" spans="2:5" x14ac:dyDescent="0.2">
      <c r="B4" s="242" t="s">
        <v>137</v>
      </c>
      <c r="C4" s="243"/>
      <c r="D4" s="243"/>
      <c r="E4" s="244"/>
    </row>
    <row r="5" spans="2:5" ht="30" customHeight="1" x14ac:dyDescent="0.2">
      <c r="B5" s="245" t="s">
        <v>240</v>
      </c>
      <c r="C5" s="246"/>
      <c r="D5" s="246"/>
      <c r="E5" s="247"/>
    </row>
    <row r="6" spans="2:5" ht="77.25" customHeight="1" x14ac:dyDescent="0.2">
      <c r="B6" s="248" t="s">
        <v>203</v>
      </c>
      <c r="C6" s="249"/>
      <c r="D6" s="249"/>
      <c r="E6" s="250"/>
    </row>
    <row r="7" spans="2:5" ht="12" customHeight="1" thickBot="1" x14ac:dyDescent="0.25">
      <c r="B7" s="54"/>
      <c r="C7" s="55"/>
      <c r="D7" s="55"/>
      <c r="E7" s="56"/>
    </row>
    <row r="8" spans="2:5" ht="31.5" customHeight="1" x14ac:dyDescent="0.2">
      <c r="B8" s="57"/>
      <c r="C8" s="63" t="s">
        <v>138</v>
      </c>
      <c r="D8" s="64" t="s">
        <v>143</v>
      </c>
      <c r="E8" s="58"/>
    </row>
    <row r="9" spans="2:5" ht="25.5" x14ac:dyDescent="0.2">
      <c r="B9" s="57"/>
      <c r="C9" s="65" t="s">
        <v>241</v>
      </c>
      <c r="D9" s="66" t="s">
        <v>198</v>
      </c>
      <c r="E9" s="58"/>
    </row>
    <row r="10" spans="2:5" ht="25.5" x14ac:dyDescent="0.2">
      <c r="B10" s="57"/>
      <c r="C10" s="65" t="s">
        <v>141</v>
      </c>
      <c r="D10" s="66" t="s">
        <v>199</v>
      </c>
      <c r="E10" s="58"/>
    </row>
    <row r="11" spans="2:5" ht="25.5" x14ac:dyDescent="0.2">
      <c r="B11" s="57"/>
      <c r="C11" s="65" t="s">
        <v>142</v>
      </c>
      <c r="D11" s="66" t="s">
        <v>200</v>
      </c>
      <c r="E11" s="58"/>
    </row>
    <row r="12" spans="2:5" ht="38.25" x14ac:dyDescent="0.2">
      <c r="B12" s="57"/>
      <c r="C12" s="65" t="s">
        <v>34</v>
      </c>
      <c r="D12" s="66" t="s">
        <v>201</v>
      </c>
      <c r="E12" s="58"/>
    </row>
    <row r="13" spans="2:5" ht="25.5" x14ac:dyDescent="0.2">
      <c r="B13" s="57"/>
      <c r="C13" s="67" t="s">
        <v>1</v>
      </c>
      <c r="D13" s="68" t="s">
        <v>144</v>
      </c>
      <c r="E13" s="58"/>
    </row>
    <row r="14" spans="2:5" ht="25.5" x14ac:dyDescent="0.2">
      <c r="B14" s="57"/>
      <c r="C14" s="67" t="s">
        <v>2</v>
      </c>
      <c r="D14" s="68" t="s">
        <v>145</v>
      </c>
      <c r="E14" s="58"/>
    </row>
    <row r="15" spans="2:5" ht="25.5" x14ac:dyDescent="0.2">
      <c r="B15" s="57"/>
      <c r="C15" s="67" t="s">
        <v>38</v>
      </c>
      <c r="D15" s="68" t="s">
        <v>146</v>
      </c>
      <c r="E15" s="58"/>
    </row>
    <row r="16" spans="2:5" ht="63.75" x14ac:dyDescent="0.2">
      <c r="B16" s="57"/>
      <c r="C16" s="67" t="s">
        <v>0</v>
      </c>
      <c r="D16" s="68" t="s">
        <v>242</v>
      </c>
      <c r="E16" s="58"/>
    </row>
    <row r="17" spans="2:5" ht="51" x14ac:dyDescent="0.2">
      <c r="B17" s="57"/>
      <c r="C17" s="67" t="s">
        <v>44</v>
      </c>
      <c r="D17" s="68" t="s">
        <v>243</v>
      </c>
      <c r="E17" s="58"/>
    </row>
    <row r="18" spans="2:5" ht="51" x14ac:dyDescent="0.2">
      <c r="B18" s="57"/>
      <c r="C18" s="67" t="s">
        <v>139</v>
      </c>
      <c r="D18" s="68" t="s">
        <v>244</v>
      </c>
      <c r="E18" s="58"/>
    </row>
    <row r="19" spans="2:5" ht="38.25" x14ac:dyDescent="0.2">
      <c r="B19" s="57"/>
      <c r="C19" s="67" t="s">
        <v>32</v>
      </c>
      <c r="D19" s="66" t="s">
        <v>214</v>
      </c>
      <c r="E19" s="58"/>
    </row>
    <row r="20" spans="2:5" ht="38.25" x14ac:dyDescent="0.2">
      <c r="B20" s="57"/>
      <c r="C20" s="67" t="s">
        <v>202</v>
      </c>
      <c r="D20" s="66" t="s">
        <v>215</v>
      </c>
      <c r="E20" s="58"/>
    </row>
    <row r="21" spans="2:5" ht="38.25" x14ac:dyDescent="0.2">
      <c r="B21" s="57"/>
      <c r="C21" s="67" t="s">
        <v>140</v>
      </c>
      <c r="D21" s="68" t="s">
        <v>245</v>
      </c>
      <c r="E21" s="58"/>
    </row>
    <row r="22" spans="2:5" ht="38.25" x14ac:dyDescent="0.2">
      <c r="B22" s="57"/>
      <c r="C22" s="67" t="s">
        <v>42</v>
      </c>
      <c r="D22" s="68" t="s">
        <v>210</v>
      </c>
      <c r="E22" s="58"/>
    </row>
    <row r="23" spans="2:5" ht="25.5" x14ac:dyDescent="0.2">
      <c r="B23" s="57"/>
      <c r="C23" s="67" t="s">
        <v>10</v>
      </c>
      <c r="D23" s="68" t="s">
        <v>246</v>
      </c>
      <c r="E23" s="58"/>
    </row>
    <row r="24" spans="2:5" ht="51" x14ac:dyDescent="0.2">
      <c r="B24" s="57"/>
      <c r="C24" s="67" t="s">
        <v>136</v>
      </c>
      <c r="D24" s="68" t="s">
        <v>204</v>
      </c>
      <c r="E24" s="58"/>
    </row>
    <row r="25" spans="2:5" ht="25.5" x14ac:dyDescent="0.2">
      <c r="B25" s="57"/>
      <c r="C25" s="67" t="s">
        <v>11</v>
      </c>
      <c r="D25" s="68" t="s">
        <v>216</v>
      </c>
      <c r="E25" s="58"/>
    </row>
    <row r="26" spans="2:5" ht="25.5" x14ac:dyDescent="0.2">
      <c r="B26" s="57"/>
      <c r="C26" s="67" t="s">
        <v>205</v>
      </c>
      <c r="D26" s="68" t="s">
        <v>247</v>
      </c>
      <c r="E26" s="58"/>
    </row>
    <row r="27" spans="2:5" ht="25.5" x14ac:dyDescent="0.2">
      <c r="B27" s="57"/>
      <c r="C27" s="67" t="s">
        <v>206</v>
      </c>
      <c r="D27" s="68" t="s">
        <v>248</v>
      </c>
      <c r="E27" s="58"/>
    </row>
    <row r="28" spans="2:5" ht="25.5" x14ac:dyDescent="0.2">
      <c r="B28" s="57"/>
      <c r="C28" s="67" t="s">
        <v>206</v>
      </c>
      <c r="D28" s="68" t="s">
        <v>248</v>
      </c>
      <c r="E28" s="58"/>
    </row>
    <row r="29" spans="2:5" ht="38.25" x14ac:dyDescent="0.2">
      <c r="B29" s="57"/>
      <c r="C29" s="67" t="s">
        <v>207</v>
      </c>
      <c r="D29" s="68" t="s">
        <v>249</v>
      </c>
      <c r="E29" s="58"/>
    </row>
    <row r="30" spans="2:5" ht="38.25" x14ac:dyDescent="0.2">
      <c r="B30" s="57"/>
      <c r="C30" s="67" t="s">
        <v>208</v>
      </c>
      <c r="D30" s="68" t="s">
        <v>250</v>
      </c>
      <c r="E30" s="58"/>
    </row>
    <row r="31" spans="2:5" ht="38.25" x14ac:dyDescent="0.2">
      <c r="B31" s="57"/>
      <c r="C31" s="67" t="s">
        <v>211</v>
      </c>
      <c r="D31" s="68" t="s">
        <v>251</v>
      </c>
      <c r="E31" s="58"/>
    </row>
    <row r="32" spans="2:5" ht="25.5" x14ac:dyDescent="0.2">
      <c r="B32" s="57"/>
      <c r="C32" s="67" t="s">
        <v>212</v>
      </c>
      <c r="D32" s="69" t="s">
        <v>217</v>
      </c>
      <c r="E32" s="58"/>
    </row>
    <row r="33" spans="2:5" ht="38.25" x14ac:dyDescent="0.2">
      <c r="B33" s="57"/>
      <c r="C33" s="67" t="s">
        <v>160</v>
      </c>
      <c r="D33" s="66" t="s">
        <v>218</v>
      </c>
      <c r="E33" s="58"/>
    </row>
    <row r="34" spans="2:5" ht="38.25" x14ac:dyDescent="0.2">
      <c r="B34" s="57"/>
      <c r="C34" s="67" t="s">
        <v>40</v>
      </c>
      <c r="D34" s="66" t="s">
        <v>219</v>
      </c>
      <c r="E34" s="58"/>
    </row>
    <row r="35" spans="2:5" ht="38.25" x14ac:dyDescent="0.2">
      <c r="B35" s="57"/>
      <c r="C35" s="67" t="s">
        <v>41</v>
      </c>
      <c r="D35" s="66" t="s">
        <v>220</v>
      </c>
      <c r="E35" s="58"/>
    </row>
    <row r="36" spans="2:5" ht="38.25" x14ac:dyDescent="0.2">
      <c r="B36" s="57"/>
      <c r="C36" s="67" t="s">
        <v>213</v>
      </c>
      <c r="D36" s="66" t="s">
        <v>221</v>
      </c>
      <c r="E36" s="58"/>
    </row>
    <row r="37" spans="2:5" ht="38.25" x14ac:dyDescent="0.2">
      <c r="B37" s="57"/>
      <c r="C37" s="67" t="s">
        <v>43</v>
      </c>
      <c r="D37" s="68" t="s">
        <v>222</v>
      </c>
      <c r="E37" s="58"/>
    </row>
    <row r="38" spans="2:5" ht="38.25" x14ac:dyDescent="0.2">
      <c r="B38" s="57"/>
      <c r="C38" s="67" t="s">
        <v>28</v>
      </c>
      <c r="D38" s="68" t="s">
        <v>252</v>
      </c>
      <c r="E38" s="58"/>
    </row>
    <row r="39" spans="2:5" ht="76.5" x14ac:dyDescent="0.2">
      <c r="B39" s="57"/>
      <c r="C39" s="67" t="s">
        <v>209</v>
      </c>
      <c r="D39" s="68" t="s">
        <v>253</v>
      </c>
      <c r="E39" s="58"/>
    </row>
    <row r="40" spans="2:5" ht="51" x14ac:dyDescent="0.2">
      <c r="B40" s="57"/>
      <c r="C40" s="70" t="s">
        <v>228</v>
      </c>
      <c r="D40" s="66" t="s">
        <v>224</v>
      </c>
      <c r="E40" s="58"/>
    </row>
    <row r="41" spans="2:5" ht="25.5" x14ac:dyDescent="0.2">
      <c r="B41" s="57"/>
      <c r="C41" s="70" t="s">
        <v>229</v>
      </c>
      <c r="D41" s="66" t="s">
        <v>225</v>
      </c>
      <c r="E41" s="58"/>
    </row>
    <row r="42" spans="2:5" ht="25.5" x14ac:dyDescent="0.2">
      <c r="B42" s="57"/>
      <c r="C42" s="70" t="s">
        <v>230</v>
      </c>
      <c r="D42" s="66" t="s">
        <v>226</v>
      </c>
      <c r="E42" s="58"/>
    </row>
    <row r="43" spans="2:5" x14ac:dyDescent="0.2">
      <c r="B43" s="57"/>
      <c r="C43" s="70" t="s">
        <v>164</v>
      </c>
      <c r="D43" s="66" t="s">
        <v>223</v>
      </c>
      <c r="E43" s="58"/>
    </row>
    <row r="44" spans="2:5" ht="38.25" x14ac:dyDescent="0.2">
      <c r="B44" s="57"/>
      <c r="C44" s="70" t="s">
        <v>231</v>
      </c>
      <c r="D44" s="66" t="s">
        <v>227</v>
      </c>
      <c r="E44" s="58"/>
    </row>
    <row r="45" spans="2:5" ht="51" x14ac:dyDescent="0.2">
      <c r="B45" s="57"/>
      <c r="C45" s="67" t="s">
        <v>35</v>
      </c>
      <c r="D45" s="68" t="s">
        <v>254</v>
      </c>
      <c r="E45" s="58"/>
    </row>
    <row r="46" spans="2:5" ht="38.25" x14ac:dyDescent="0.2">
      <c r="B46" s="57"/>
      <c r="C46" s="71" t="s">
        <v>235</v>
      </c>
      <c r="D46" s="66" t="s">
        <v>236</v>
      </c>
      <c r="E46" s="58"/>
    </row>
    <row r="47" spans="2:5" ht="6.75" customHeight="1" thickBot="1" x14ac:dyDescent="0.25">
      <c r="B47" s="57"/>
      <c r="C47" s="72"/>
      <c r="D47" s="73"/>
      <c r="E47" s="58"/>
    </row>
    <row r="48" spans="2:5" x14ac:dyDescent="0.2">
      <c r="B48" s="57"/>
      <c r="C48" s="62"/>
      <c r="D48" s="62"/>
      <c r="E48" s="58"/>
    </row>
    <row r="49" spans="2:5" ht="20.25" customHeight="1" x14ac:dyDescent="0.2">
      <c r="B49" s="236" t="s">
        <v>237</v>
      </c>
      <c r="C49" s="237"/>
      <c r="D49" s="237"/>
      <c r="E49" s="238"/>
    </row>
    <row r="50" spans="2:5" ht="20.25" customHeight="1" x14ac:dyDescent="0.2">
      <c r="B50" s="236" t="s">
        <v>238</v>
      </c>
      <c r="C50" s="237"/>
      <c r="D50" s="237"/>
      <c r="E50" s="238"/>
    </row>
    <row r="51" spans="2:5" ht="6.75" customHeight="1" thickBot="1" x14ac:dyDescent="0.25">
      <c r="B51" s="59"/>
      <c r="C51" s="60"/>
      <c r="D51" s="60"/>
      <c r="E51" s="61"/>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
  <dimension ref="A1:DT1290"/>
  <sheetViews>
    <sheetView tabSelected="1" zoomScale="80" zoomScaleNormal="80" workbookViewId="0">
      <selection activeCell="F10" sqref="F10:F15"/>
    </sheetView>
  </sheetViews>
  <sheetFormatPr baseColWidth="10" defaultRowHeight="12.75" x14ac:dyDescent="0.2"/>
  <cols>
    <col min="1" max="1" width="7.42578125" style="114" customWidth="1"/>
    <col min="2" max="2" width="23.28515625" style="114" customWidth="1"/>
    <col min="3" max="3" width="34.28515625" style="114" customWidth="1"/>
    <col min="4" max="4" width="25" style="114" customWidth="1"/>
    <col min="5" max="5" width="17.7109375" style="114" customWidth="1"/>
    <col min="6" max="6" width="40.7109375" style="114" customWidth="1"/>
    <col min="7" max="7" width="22" style="114" customWidth="1"/>
    <col min="8" max="8" width="45" style="114" customWidth="1"/>
    <col min="9" max="9" width="15.42578125" style="114" customWidth="1"/>
    <col min="10" max="10" width="22.28515625" style="114" customWidth="1"/>
    <col min="11" max="11" width="20.85546875" style="114" customWidth="1"/>
    <col min="12" max="12" width="9" style="114" hidden="1" customWidth="1"/>
    <col min="13" max="13" width="20.42578125" style="114" customWidth="1"/>
    <col min="14" max="14" width="12.28515625" style="114" hidden="1" customWidth="1"/>
    <col min="15" max="15" width="6.28515625" style="114" hidden="1" customWidth="1"/>
    <col min="16" max="16" width="13" style="114" hidden="1" customWidth="1"/>
    <col min="17" max="18" width="11.42578125" style="114"/>
    <col min="19" max="19" width="65" style="114" customWidth="1"/>
    <col min="20" max="20" width="12.140625" style="114" bestFit="1" customWidth="1"/>
    <col min="21" max="21" width="11.42578125" style="114"/>
    <col min="22" max="22" width="11.42578125" style="114" hidden="1" customWidth="1"/>
    <col min="23" max="23" width="11.42578125" style="114"/>
    <col min="24" max="24" width="12" style="114" hidden="1" customWidth="1"/>
    <col min="25" max="25" width="11.42578125" style="114"/>
    <col min="26" max="26" width="11.42578125" style="114" hidden="1" customWidth="1"/>
    <col min="27" max="27" width="11.42578125" style="114"/>
    <col min="28" max="28" width="12" style="114" hidden="1" customWidth="1"/>
    <col min="29" max="29" width="13.5703125" style="114" customWidth="1"/>
    <col min="30" max="30" width="13.5703125" style="114" hidden="1" customWidth="1"/>
    <col min="31" max="33" width="14.28515625" style="114" hidden="1" customWidth="1"/>
    <col min="34" max="34" width="0" style="114" hidden="1" customWidth="1"/>
    <col min="35" max="35" width="13.7109375" style="114" bestFit="1" customWidth="1"/>
    <col min="36" max="36" width="11.42578125" style="114"/>
    <col min="37" max="37" width="11.42578125" style="114" hidden="1" customWidth="1"/>
    <col min="38" max="38" width="13.5703125" style="114" hidden="1" customWidth="1"/>
    <col min="39" max="40" width="11.42578125" style="114"/>
    <col min="41" max="41" width="45.42578125" style="114" customWidth="1"/>
    <col min="42" max="42" width="24.140625" style="114" customWidth="1"/>
    <col min="43" max="43" width="24.140625" style="115" customWidth="1"/>
    <col min="44" max="45" width="16.140625" style="114" customWidth="1"/>
    <col min="46" max="46" width="24.7109375" style="114" customWidth="1"/>
    <col min="47" max="47" width="31.85546875" style="114" customWidth="1"/>
    <col min="48" max="48" width="22.5703125" style="114" customWidth="1"/>
    <col min="49" max="49" width="34.140625" style="114" customWidth="1"/>
    <col min="50" max="50" width="46.85546875" style="114" hidden="1" customWidth="1"/>
    <col min="51" max="52" width="25" style="114" hidden="1" customWidth="1"/>
    <col min="53" max="53" width="25" style="116" hidden="1" customWidth="1"/>
    <col min="54" max="54" width="38.85546875" style="114" hidden="1" customWidth="1"/>
    <col min="55" max="55" width="25" style="114" hidden="1" customWidth="1"/>
    <col min="56" max="56" width="42.85546875" style="114" hidden="1" customWidth="1"/>
    <col min="57" max="57" width="25" style="116" hidden="1" customWidth="1"/>
    <col min="58" max="58" width="43.140625" style="114" hidden="1" customWidth="1"/>
    <col min="59" max="60" width="25" style="114" hidden="1" customWidth="1"/>
    <col min="61" max="61" width="25" style="116" hidden="1" customWidth="1"/>
    <col min="62" max="62" width="46.7109375" style="114" hidden="1" customWidth="1"/>
    <col min="63" max="97" width="25" style="114" hidden="1" customWidth="1"/>
    <col min="98" max="111" width="21.85546875" style="114" hidden="1" customWidth="1"/>
    <col min="112" max="115" width="24.7109375" style="114" hidden="1" customWidth="1"/>
    <col min="116" max="120" width="19.7109375" style="114" hidden="1" customWidth="1"/>
    <col min="121" max="124" width="24" style="114" hidden="1" customWidth="1"/>
    <col min="125" max="127" width="24" style="114" customWidth="1"/>
    <col min="128" max="16384" width="11.42578125" style="114"/>
  </cols>
  <sheetData>
    <row r="1" spans="1:124" ht="30.75" thickBot="1" x14ac:dyDescent="0.45">
      <c r="A1" s="112" t="s">
        <v>727</v>
      </c>
      <c r="B1" s="113"/>
    </row>
    <row r="2" spans="1:124" ht="33" customHeight="1" x14ac:dyDescent="0.2">
      <c r="A2" s="326"/>
      <c r="B2" s="327"/>
      <c r="C2" s="327"/>
      <c r="D2" s="327"/>
      <c r="E2" s="328"/>
      <c r="F2" s="328"/>
      <c r="G2" s="328"/>
      <c r="H2" s="365" t="s">
        <v>741</v>
      </c>
      <c r="I2" s="366"/>
      <c r="J2" s="366"/>
      <c r="K2" s="366"/>
      <c r="L2" s="366"/>
      <c r="M2" s="366"/>
      <c r="N2" s="366"/>
      <c r="O2" s="366"/>
      <c r="P2" s="366"/>
      <c r="Q2" s="366"/>
      <c r="R2" s="366"/>
      <c r="S2" s="371" t="s">
        <v>147</v>
      </c>
      <c r="T2" s="372"/>
      <c r="U2" s="117"/>
      <c r="V2" s="118"/>
    </row>
    <row r="3" spans="1:124" ht="33" customHeight="1" thickBot="1" x14ac:dyDescent="0.25">
      <c r="A3" s="329"/>
      <c r="B3" s="330"/>
      <c r="C3" s="330"/>
      <c r="D3" s="330"/>
      <c r="E3" s="331"/>
      <c r="F3" s="331"/>
      <c r="G3" s="331"/>
      <c r="H3" s="367"/>
      <c r="I3" s="368"/>
      <c r="J3" s="368"/>
      <c r="K3" s="368"/>
      <c r="L3" s="368"/>
      <c r="M3" s="368"/>
      <c r="N3" s="368"/>
      <c r="O3" s="368"/>
      <c r="P3" s="368"/>
      <c r="Q3" s="368"/>
      <c r="R3" s="368"/>
      <c r="S3" s="373" t="s">
        <v>305</v>
      </c>
      <c r="T3" s="374"/>
      <c r="U3" s="117"/>
      <c r="V3" s="119"/>
    </row>
    <row r="4" spans="1:124" ht="33" customHeight="1" thickBot="1" x14ac:dyDescent="0.25">
      <c r="A4" s="332"/>
      <c r="B4" s="333"/>
      <c r="C4" s="333"/>
      <c r="D4" s="333"/>
      <c r="E4" s="334"/>
      <c r="F4" s="334"/>
      <c r="G4" s="334"/>
      <c r="H4" s="369"/>
      <c r="I4" s="370"/>
      <c r="J4" s="370"/>
      <c r="K4" s="370"/>
      <c r="L4" s="370"/>
      <c r="M4" s="370"/>
      <c r="N4" s="370"/>
      <c r="O4" s="370"/>
      <c r="P4" s="370"/>
      <c r="Q4" s="370"/>
      <c r="R4" s="370"/>
      <c r="S4" s="375" t="s">
        <v>331</v>
      </c>
      <c r="T4" s="376"/>
      <c r="U4" s="117"/>
      <c r="V4" s="120"/>
      <c r="AV4" s="266"/>
      <c r="BN4" s="269" t="s">
        <v>1066</v>
      </c>
      <c r="BO4" s="270"/>
      <c r="BP4" s="270"/>
      <c r="BQ4" s="270"/>
      <c r="BR4" s="270"/>
      <c r="BS4" s="270"/>
      <c r="BT4" s="270"/>
      <c r="BU4" s="270"/>
      <c r="BV4" s="270"/>
      <c r="BW4" s="270"/>
      <c r="BX4" s="270"/>
      <c r="BY4" s="270"/>
      <c r="BZ4" s="270"/>
      <c r="CA4" s="270"/>
      <c r="CB4" s="270"/>
      <c r="CC4" s="271"/>
    </row>
    <row r="5" spans="1:124" ht="12.75" customHeight="1" x14ac:dyDescent="0.2">
      <c r="U5" s="121"/>
      <c r="AV5" s="267"/>
      <c r="BN5" s="272"/>
      <c r="BO5" s="273"/>
      <c r="BP5" s="273"/>
      <c r="BQ5" s="273"/>
      <c r="BR5" s="273"/>
      <c r="BS5" s="273"/>
      <c r="BT5" s="273"/>
      <c r="BU5" s="273"/>
      <c r="BV5" s="273"/>
      <c r="BW5" s="273"/>
      <c r="BX5" s="273"/>
      <c r="BY5" s="273"/>
      <c r="BZ5" s="273"/>
      <c r="CA5" s="273"/>
      <c r="CB5" s="273"/>
      <c r="CC5" s="274"/>
    </row>
    <row r="6" spans="1:124" ht="18.75" customHeight="1" thickBot="1" x14ac:dyDescent="0.3">
      <c r="A6" s="122" t="s">
        <v>1072</v>
      </c>
      <c r="AV6" s="268"/>
      <c r="BN6" s="275"/>
      <c r="BO6" s="276"/>
      <c r="BP6" s="276"/>
      <c r="BQ6" s="276"/>
      <c r="BR6" s="276"/>
      <c r="BS6" s="276"/>
      <c r="BT6" s="276"/>
      <c r="BU6" s="276"/>
      <c r="BV6" s="276"/>
      <c r="BW6" s="276"/>
      <c r="BX6" s="276"/>
      <c r="BY6" s="276"/>
      <c r="BZ6" s="276"/>
      <c r="CA6" s="276"/>
      <c r="CB6" s="276"/>
      <c r="CC6" s="277"/>
    </row>
    <row r="7" spans="1:124" ht="15" x14ac:dyDescent="0.2">
      <c r="A7" s="335" t="s">
        <v>116</v>
      </c>
      <c r="B7" s="336"/>
      <c r="C7" s="336"/>
      <c r="D7" s="336"/>
      <c r="E7" s="336"/>
      <c r="F7" s="336"/>
      <c r="G7" s="336"/>
      <c r="H7" s="336"/>
      <c r="I7" s="336"/>
      <c r="J7" s="337"/>
      <c r="K7" s="335" t="s">
        <v>117</v>
      </c>
      <c r="L7" s="336"/>
      <c r="M7" s="336"/>
      <c r="N7" s="336"/>
      <c r="O7" s="336"/>
      <c r="P7" s="336"/>
      <c r="Q7" s="337"/>
      <c r="R7" s="335" t="s">
        <v>118</v>
      </c>
      <c r="S7" s="336"/>
      <c r="T7" s="336"/>
      <c r="U7" s="336"/>
      <c r="V7" s="336"/>
      <c r="W7" s="336"/>
      <c r="X7" s="336"/>
      <c r="Y7" s="336"/>
      <c r="Z7" s="336"/>
      <c r="AA7" s="336"/>
      <c r="AB7" s="336"/>
      <c r="AC7" s="336"/>
      <c r="AD7" s="337"/>
      <c r="AE7" s="123"/>
      <c r="AF7" s="123"/>
      <c r="AG7" s="123"/>
      <c r="AH7" s="335" t="s">
        <v>119</v>
      </c>
      <c r="AI7" s="336"/>
      <c r="AJ7" s="336"/>
      <c r="AK7" s="336"/>
      <c r="AL7" s="336"/>
      <c r="AM7" s="336"/>
      <c r="AN7" s="337"/>
      <c r="AO7" s="361" t="s">
        <v>33</v>
      </c>
      <c r="AP7" s="381"/>
      <c r="AQ7" s="381"/>
      <c r="AR7" s="381"/>
      <c r="AS7" s="381"/>
      <c r="AT7" s="381"/>
      <c r="AU7" s="381"/>
      <c r="AV7" s="381"/>
      <c r="AW7" s="382"/>
      <c r="AX7" s="377" t="s">
        <v>330</v>
      </c>
      <c r="AY7" s="377"/>
      <c r="AZ7" s="377"/>
      <c r="BA7" s="377"/>
      <c r="BB7" s="377"/>
      <c r="BC7" s="377"/>
      <c r="BD7" s="377"/>
      <c r="BE7" s="377"/>
      <c r="BF7" s="377"/>
      <c r="BG7" s="377"/>
      <c r="BH7" s="377"/>
      <c r="BI7" s="377"/>
      <c r="BJ7" s="377"/>
      <c r="BK7" s="377"/>
      <c r="BL7" s="377"/>
      <c r="BM7" s="377"/>
      <c r="BN7" s="224"/>
      <c r="BO7" s="224"/>
      <c r="BP7" s="358" t="s">
        <v>287</v>
      </c>
      <c r="BQ7" s="358"/>
      <c r="BR7" s="358"/>
      <c r="BS7" s="358"/>
      <c r="BT7" s="358"/>
      <c r="BU7" s="358"/>
      <c r="BV7" s="358"/>
      <c r="BW7" s="358"/>
      <c r="BX7" s="358"/>
      <c r="BY7" s="358"/>
      <c r="BZ7" s="358"/>
      <c r="CA7" s="358"/>
      <c r="CB7" s="358"/>
      <c r="CC7" s="358"/>
      <c r="CD7" s="359"/>
      <c r="CE7" s="359"/>
      <c r="CF7" s="359"/>
      <c r="CG7" s="359"/>
      <c r="CH7" s="359"/>
      <c r="CI7" s="359"/>
      <c r="CJ7" s="359"/>
      <c r="CK7" s="359"/>
      <c r="CL7" s="359"/>
      <c r="CM7" s="359"/>
      <c r="CN7" s="359"/>
      <c r="CO7" s="359"/>
      <c r="CP7" s="359"/>
      <c r="CQ7" s="359"/>
      <c r="CR7" s="359"/>
      <c r="CS7" s="359"/>
      <c r="CT7" s="305" t="s">
        <v>288</v>
      </c>
      <c r="CU7" s="305"/>
      <c r="CV7" s="305"/>
      <c r="CW7" s="305"/>
      <c r="CX7" s="305"/>
      <c r="CY7" s="305" t="s">
        <v>289</v>
      </c>
      <c r="CZ7" s="305"/>
      <c r="DA7" s="305"/>
      <c r="DB7" s="305"/>
      <c r="DC7" s="306" t="s">
        <v>290</v>
      </c>
      <c r="DD7" s="306"/>
      <c r="DE7" s="306"/>
      <c r="DF7" s="306"/>
      <c r="DG7" s="306"/>
      <c r="DH7" s="306" t="s">
        <v>291</v>
      </c>
      <c r="DI7" s="306"/>
      <c r="DJ7" s="306"/>
      <c r="DK7" s="306"/>
      <c r="DL7" s="307" t="s">
        <v>292</v>
      </c>
      <c r="DM7" s="307"/>
      <c r="DN7" s="307"/>
      <c r="DO7" s="307"/>
      <c r="DP7" s="307"/>
      <c r="DQ7" s="307" t="s">
        <v>293</v>
      </c>
      <c r="DR7" s="307"/>
      <c r="DS7" s="307"/>
      <c r="DT7" s="307"/>
    </row>
    <row r="8" spans="1:124" x14ac:dyDescent="0.2">
      <c r="A8" s="352" t="s">
        <v>241</v>
      </c>
      <c r="B8" s="354" t="s">
        <v>141</v>
      </c>
      <c r="C8" s="354" t="s">
        <v>142</v>
      </c>
      <c r="D8" s="354" t="s">
        <v>185</v>
      </c>
      <c r="E8" s="354" t="s">
        <v>273</v>
      </c>
      <c r="F8" s="339" t="s">
        <v>274</v>
      </c>
      <c r="G8" s="339" t="s">
        <v>301</v>
      </c>
      <c r="H8" s="355" t="s">
        <v>298</v>
      </c>
      <c r="I8" s="355" t="s">
        <v>275</v>
      </c>
      <c r="J8" s="339" t="s">
        <v>300</v>
      </c>
      <c r="K8" s="338" t="s">
        <v>32</v>
      </c>
      <c r="L8" s="338" t="s">
        <v>202</v>
      </c>
      <c r="M8" s="355" t="s">
        <v>299</v>
      </c>
      <c r="N8" s="360" t="s">
        <v>39</v>
      </c>
      <c r="O8" s="362" t="s">
        <v>4</v>
      </c>
      <c r="P8" s="220"/>
      <c r="Q8" s="339" t="s">
        <v>42</v>
      </c>
      <c r="R8" s="357" t="s">
        <v>276</v>
      </c>
      <c r="S8" s="339" t="s">
        <v>277</v>
      </c>
      <c r="T8" s="338" t="s">
        <v>11</v>
      </c>
      <c r="U8" s="279" t="s">
        <v>7</v>
      </c>
      <c r="V8" s="343"/>
      <c r="W8" s="343"/>
      <c r="X8" s="343"/>
      <c r="Y8" s="343"/>
      <c r="Z8" s="343"/>
      <c r="AA8" s="343"/>
      <c r="AB8" s="343"/>
      <c r="AC8" s="343"/>
      <c r="AD8" s="344"/>
      <c r="AE8" s="341" t="s">
        <v>159</v>
      </c>
      <c r="AF8" s="341" t="s">
        <v>157</v>
      </c>
      <c r="AG8" s="341" t="s">
        <v>158</v>
      </c>
      <c r="AH8" s="341" t="s">
        <v>160</v>
      </c>
      <c r="AI8" s="341" t="s">
        <v>40</v>
      </c>
      <c r="AJ8" s="341" t="s">
        <v>41</v>
      </c>
      <c r="AK8" s="341" t="s">
        <v>213</v>
      </c>
      <c r="AL8" s="220"/>
      <c r="AM8" s="341" t="s">
        <v>43</v>
      </c>
      <c r="AN8" s="342" t="s">
        <v>283</v>
      </c>
      <c r="AO8" s="355" t="s">
        <v>284</v>
      </c>
      <c r="AP8" s="355" t="s">
        <v>228</v>
      </c>
      <c r="AQ8" s="355" t="s">
        <v>323</v>
      </c>
      <c r="AR8" s="355" t="s">
        <v>229</v>
      </c>
      <c r="AS8" s="355" t="s">
        <v>230</v>
      </c>
      <c r="AT8" s="355" t="s">
        <v>285</v>
      </c>
      <c r="AU8" s="355" t="s">
        <v>231</v>
      </c>
      <c r="AV8" s="278" t="s">
        <v>286</v>
      </c>
      <c r="AW8" s="278" t="s">
        <v>235</v>
      </c>
      <c r="AX8" s="363">
        <v>44562</v>
      </c>
      <c r="AY8" s="364"/>
      <c r="AZ8" s="364"/>
      <c r="BA8" s="364"/>
      <c r="BB8" s="363">
        <v>44593</v>
      </c>
      <c r="BC8" s="364"/>
      <c r="BD8" s="364"/>
      <c r="BE8" s="364"/>
      <c r="BF8" s="363">
        <v>44621</v>
      </c>
      <c r="BG8" s="364"/>
      <c r="BH8" s="364"/>
      <c r="BI8" s="364"/>
      <c r="BJ8" s="363">
        <v>44652</v>
      </c>
      <c r="BK8" s="364"/>
      <c r="BL8" s="364"/>
      <c r="BM8" s="364"/>
      <c r="BN8" s="301">
        <v>44682</v>
      </c>
      <c r="BO8" s="302"/>
      <c r="BP8" s="302"/>
      <c r="BQ8" s="302"/>
      <c r="BR8" s="301">
        <v>44713</v>
      </c>
      <c r="BS8" s="302"/>
      <c r="BT8" s="302"/>
      <c r="BU8" s="302"/>
      <c r="BV8" s="301">
        <v>44743</v>
      </c>
      <c r="BW8" s="302"/>
      <c r="BX8" s="302"/>
      <c r="BY8" s="302"/>
      <c r="BZ8" s="301">
        <v>44774</v>
      </c>
      <c r="CA8" s="302"/>
      <c r="CB8" s="302"/>
      <c r="CC8" s="302"/>
      <c r="CD8" s="303">
        <v>44805</v>
      </c>
      <c r="CE8" s="304"/>
      <c r="CF8" s="304"/>
      <c r="CG8" s="304"/>
      <c r="CH8" s="303">
        <v>44835</v>
      </c>
      <c r="CI8" s="304"/>
      <c r="CJ8" s="304"/>
      <c r="CK8" s="304"/>
      <c r="CL8" s="303">
        <v>44866</v>
      </c>
      <c r="CM8" s="304"/>
      <c r="CN8" s="304"/>
      <c r="CO8" s="304"/>
      <c r="CP8" s="303">
        <v>44896</v>
      </c>
      <c r="CQ8" s="304"/>
      <c r="CR8" s="304"/>
      <c r="CS8" s="304"/>
      <c r="CT8" s="305"/>
      <c r="CU8" s="305"/>
      <c r="CV8" s="305"/>
      <c r="CW8" s="305"/>
      <c r="CX8" s="305"/>
      <c r="CY8" s="305"/>
      <c r="CZ8" s="305"/>
      <c r="DA8" s="305"/>
      <c r="DB8" s="305"/>
      <c r="DC8" s="306"/>
      <c r="DD8" s="306"/>
      <c r="DE8" s="306"/>
      <c r="DF8" s="306"/>
      <c r="DG8" s="306"/>
      <c r="DH8" s="306"/>
      <c r="DI8" s="306"/>
      <c r="DJ8" s="306"/>
      <c r="DK8" s="306"/>
      <c r="DL8" s="307"/>
      <c r="DM8" s="307"/>
      <c r="DN8" s="307"/>
      <c r="DO8" s="307"/>
      <c r="DP8" s="307"/>
      <c r="DQ8" s="307"/>
      <c r="DR8" s="307"/>
      <c r="DS8" s="307"/>
      <c r="DT8" s="307"/>
    </row>
    <row r="9" spans="1:124" ht="87" x14ac:dyDescent="0.2">
      <c r="A9" s="353"/>
      <c r="B9" s="354"/>
      <c r="C9" s="354"/>
      <c r="D9" s="354"/>
      <c r="E9" s="354"/>
      <c r="F9" s="340"/>
      <c r="G9" s="340"/>
      <c r="H9" s="356"/>
      <c r="I9" s="339"/>
      <c r="J9" s="340"/>
      <c r="K9" s="339"/>
      <c r="L9" s="339"/>
      <c r="M9" s="339"/>
      <c r="N9" s="361"/>
      <c r="O9" s="361"/>
      <c r="P9" s="218" t="s">
        <v>255</v>
      </c>
      <c r="Q9" s="340"/>
      <c r="R9" s="351"/>
      <c r="S9" s="340"/>
      <c r="T9" s="339"/>
      <c r="U9" s="124" t="s">
        <v>278</v>
      </c>
      <c r="V9" s="124" t="s">
        <v>27</v>
      </c>
      <c r="W9" s="124" t="s">
        <v>279</v>
      </c>
      <c r="X9" s="124" t="s">
        <v>27</v>
      </c>
      <c r="Y9" s="124" t="s">
        <v>280</v>
      </c>
      <c r="Z9" s="124" t="s">
        <v>27</v>
      </c>
      <c r="AA9" s="221" t="s">
        <v>281</v>
      </c>
      <c r="AB9" s="221" t="s">
        <v>27</v>
      </c>
      <c r="AC9" s="221" t="s">
        <v>282</v>
      </c>
      <c r="AD9" s="221" t="s">
        <v>27</v>
      </c>
      <c r="AE9" s="342"/>
      <c r="AF9" s="342"/>
      <c r="AG9" s="342"/>
      <c r="AH9" s="342"/>
      <c r="AI9" s="342"/>
      <c r="AJ9" s="342"/>
      <c r="AK9" s="342"/>
      <c r="AL9" s="220" t="s">
        <v>255</v>
      </c>
      <c r="AM9" s="341"/>
      <c r="AN9" s="351"/>
      <c r="AO9" s="339"/>
      <c r="AP9" s="339"/>
      <c r="AQ9" s="339" t="s">
        <v>323</v>
      </c>
      <c r="AR9" s="339" t="s">
        <v>163</v>
      </c>
      <c r="AS9" s="339"/>
      <c r="AT9" s="339"/>
      <c r="AU9" s="339"/>
      <c r="AV9" s="279"/>
      <c r="AW9" s="279"/>
      <c r="AX9" s="125" t="s">
        <v>328</v>
      </c>
      <c r="AY9" s="125" t="s">
        <v>329</v>
      </c>
      <c r="AZ9" s="125" t="s">
        <v>728</v>
      </c>
      <c r="BA9" s="126" t="s">
        <v>735</v>
      </c>
      <c r="BB9" s="125" t="s">
        <v>328</v>
      </c>
      <c r="BC9" s="125" t="s">
        <v>329</v>
      </c>
      <c r="BD9" s="125" t="s">
        <v>728</v>
      </c>
      <c r="BE9" s="126" t="s">
        <v>735</v>
      </c>
      <c r="BF9" s="125" t="s">
        <v>328</v>
      </c>
      <c r="BG9" s="125" t="s">
        <v>329</v>
      </c>
      <c r="BH9" s="125" t="s">
        <v>728</v>
      </c>
      <c r="BI9" s="126" t="s">
        <v>735</v>
      </c>
      <c r="BJ9" s="125" t="s">
        <v>328</v>
      </c>
      <c r="BK9" s="125" t="s">
        <v>329</v>
      </c>
      <c r="BL9" s="125" t="s">
        <v>728</v>
      </c>
      <c r="BM9" s="126" t="s">
        <v>735</v>
      </c>
      <c r="BN9" s="225" t="s">
        <v>328</v>
      </c>
      <c r="BO9" s="225" t="s">
        <v>329</v>
      </c>
      <c r="BP9" s="225" t="s">
        <v>728</v>
      </c>
      <c r="BQ9" s="225" t="s">
        <v>735</v>
      </c>
      <c r="BR9" s="225" t="s">
        <v>328</v>
      </c>
      <c r="BS9" s="225" t="s">
        <v>329</v>
      </c>
      <c r="BT9" s="225" t="s">
        <v>728</v>
      </c>
      <c r="BU9" s="225" t="s">
        <v>735</v>
      </c>
      <c r="BV9" s="225" t="s">
        <v>328</v>
      </c>
      <c r="BW9" s="225" t="s">
        <v>329</v>
      </c>
      <c r="BX9" s="225" t="s">
        <v>728</v>
      </c>
      <c r="BY9" s="225" t="s">
        <v>735</v>
      </c>
      <c r="BZ9" s="225" t="s">
        <v>328</v>
      </c>
      <c r="CA9" s="225" t="s">
        <v>329</v>
      </c>
      <c r="CB9" s="225" t="s">
        <v>728</v>
      </c>
      <c r="CC9" s="225" t="s">
        <v>735</v>
      </c>
      <c r="CD9" s="226" t="s">
        <v>328</v>
      </c>
      <c r="CE9" s="226" t="s">
        <v>329</v>
      </c>
      <c r="CF9" s="226" t="s">
        <v>728</v>
      </c>
      <c r="CG9" s="226" t="s">
        <v>735</v>
      </c>
      <c r="CH9" s="226" t="s">
        <v>328</v>
      </c>
      <c r="CI9" s="226" t="s">
        <v>329</v>
      </c>
      <c r="CJ9" s="226" t="s">
        <v>728</v>
      </c>
      <c r="CK9" s="226" t="s">
        <v>735</v>
      </c>
      <c r="CL9" s="226" t="s">
        <v>328</v>
      </c>
      <c r="CM9" s="226" t="s">
        <v>329</v>
      </c>
      <c r="CN9" s="226" t="s">
        <v>728</v>
      </c>
      <c r="CO9" s="226" t="s">
        <v>735</v>
      </c>
      <c r="CP9" s="226" t="s">
        <v>328</v>
      </c>
      <c r="CQ9" s="226" t="s">
        <v>329</v>
      </c>
      <c r="CR9" s="226" t="s">
        <v>728</v>
      </c>
      <c r="CS9" s="226" t="s">
        <v>735</v>
      </c>
      <c r="CT9" s="227" t="s">
        <v>294</v>
      </c>
      <c r="CU9" s="227" t="s">
        <v>295</v>
      </c>
      <c r="CV9" s="227" t="s">
        <v>296</v>
      </c>
      <c r="CW9" s="227" t="s">
        <v>324</v>
      </c>
      <c r="CX9" s="227" t="s">
        <v>297</v>
      </c>
      <c r="CY9" s="228" t="s">
        <v>294</v>
      </c>
      <c r="CZ9" s="228" t="s">
        <v>325</v>
      </c>
      <c r="DA9" s="228" t="s">
        <v>326</v>
      </c>
      <c r="DB9" s="228" t="s">
        <v>327</v>
      </c>
      <c r="DC9" s="229" t="s">
        <v>294</v>
      </c>
      <c r="DD9" s="229" t="s">
        <v>295</v>
      </c>
      <c r="DE9" s="229" t="s">
        <v>296</v>
      </c>
      <c r="DF9" s="229" t="s">
        <v>324</v>
      </c>
      <c r="DG9" s="229" t="s">
        <v>297</v>
      </c>
      <c r="DH9" s="230" t="s">
        <v>294</v>
      </c>
      <c r="DI9" s="230" t="s">
        <v>325</v>
      </c>
      <c r="DJ9" s="230" t="s">
        <v>326</v>
      </c>
      <c r="DK9" s="230" t="s">
        <v>327</v>
      </c>
      <c r="DL9" s="231" t="s">
        <v>294</v>
      </c>
      <c r="DM9" s="231" t="s">
        <v>295</v>
      </c>
      <c r="DN9" s="231" t="s">
        <v>296</v>
      </c>
      <c r="DO9" s="231" t="s">
        <v>324</v>
      </c>
      <c r="DP9" s="231" t="s">
        <v>297</v>
      </c>
      <c r="DQ9" s="232" t="s">
        <v>294</v>
      </c>
      <c r="DR9" s="232" t="s">
        <v>325</v>
      </c>
      <c r="DS9" s="232" t="s">
        <v>326</v>
      </c>
      <c r="DT9" s="232" t="s">
        <v>327</v>
      </c>
    </row>
    <row r="10" spans="1:124" ht="127.5" x14ac:dyDescent="0.2">
      <c r="A10" s="292">
        <v>1</v>
      </c>
      <c r="B10" s="308" t="s">
        <v>171</v>
      </c>
      <c r="C10" s="292" t="str">
        <f>VLOOKUP(B10,FORMULAS!$A$30:$B$52,2,0)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10" s="292" t="str">
        <f>VLOOKUP(B10,FORMULAS!$A$30:$C$52,3,0)</f>
        <v>Director de Mejoramiento de Barrios</v>
      </c>
      <c r="E10" s="292" t="s">
        <v>112</v>
      </c>
      <c r="F10" s="292" t="s">
        <v>337</v>
      </c>
      <c r="G10" s="292" t="s">
        <v>338</v>
      </c>
      <c r="H10" s="298" t="s">
        <v>339</v>
      </c>
      <c r="I10" s="295" t="s">
        <v>257</v>
      </c>
      <c r="J10" s="289">
        <v>90</v>
      </c>
      <c r="K10" s="280" t="str">
        <f>+IF(L10=FORMULAS!$N$2,FORMULAS!$O$2,IF('208-PLA-Ft-78 Mapa Gestión'!L10:L15=FORMULAS!$N$3,FORMULAS!$O$3,IF('208-PLA-Ft-78 Mapa Gestión'!L10:L15=FORMULAS!$N$4,FORMULAS!$O$4,IF('208-PLA-Ft-78 Mapa Gestión'!L10:L15=FORMULAS!$N$5,FORMULAS!$O$5,IF('208-PLA-Ft-78 Mapa Gestión'!L10:L15=FORMULAS!$N$6,FORMULAS!$O$6)))))</f>
        <v>Media</v>
      </c>
      <c r="L10" s="283">
        <f>+IF(J10&lt;=FORMULAS!$M$2,FORMULAS!$N$2,IF('208-PLA-Ft-78 Mapa Gestión'!J10&lt;=FORMULAS!$M$3,FORMULAS!$N$3,IF('208-PLA-Ft-78 Mapa Gestión'!J10&lt;=FORMULAS!$M$4,FORMULAS!$N$4,IF('208-PLA-Ft-78 Mapa Gestión'!J10&lt;=FORMULAS!$M$5,FORMULAS!$N$5,FORMULAS!$N$6))))</f>
        <v>0.6</v>
      </c>
      <c r="M10" s="283" t="s">
        <v>86</v>
      </c>
      <c r="N10" s="280" t="str">
        <f>+IF(M10=FORMULAS!$H$2,FORMULAS!$I$2,IF('208-PLA-Ft-78 Mapa Gestión'!M10:M15=FORMULAS!$H$3,FORMULAS!$I$3,IF('208-PLA-Ft-78 Mapa Gestión'!M10:M15=FORMULAS!$H$4,FORMULAS!$I$4,IF('208-PLA-Ft-78 Mapa Gestión'!M10:M15=FORMULAS!$H$5,FORMULAS!$I$5,IF('208-PLA-Ft-78 Mapa Gestión'!M10:M15=FORMULAS!$H$6,FORMULAS!$I$6,IF('208-PLA-Ft-78 Mapa Gestión'!M10:M15=FORMULAS!$H$7,FORMULAS!$I$7,IF('208-PLA-Ft-78 Mapa Gestión'!M10:M15=FORMULAS!$H$8,FORMULAS!$I$8,IF('208-PLA-Ft-78 Mapa Gestión'!M10:M15=FORMULAS!$H$9,FORMULAS!$I$9,IF('208-PLA-Ft-78 Mapa Gestión'!M10:M15=FORMULAS!$H$10,FORMULAS!$I$10,IF('208-PLA-Ft-78 Mapa Gestión'!M10:M15=FORMULAS!$H$11,FORMULAS!$I$11))))))))))</f>
        <v>Mayor</v>
      </c>
      <c r="O10" s="257">
        <f>VLOOKUP(N10,FORMULAS!$I$1:$J$6,2,0)</f>
        <v>0.8</v>
      </c>
      <c r="P10" s="257" t="str">
        <f>CONCATENATE(N10,K10)</f>
        <v>MayorMedia</v>
      </c>
      <c r="Q10" s="286" t="str">
        <f>VLOOKUP(P10,FORMULAS!$K$17:$L$42,2,0)</f>
        <v>Alto</v>
      </c>
      <c r="R10" s="127">
        <v>1</v>
      </c>
      <c r="S10" s="128" t="s">
        <v>453</v>
      </c>
      <c r="T10" s="129" t="str">
        <f>VLOOKUP(U10,FORMULAS!$A$15:$B$18,2,0)</f>
        <v>Probabilidad</v>
      </c>
      <c r="U10" s="130" t="s">
        <v>13</v>
      </c>
      <c r="V10" s="131">
        <f>+IF(U10='Tabla Valoración controles'!$D$4,'Tabla Valoración controles'!$F$4,IF('208-PLA-Ft-78 Mapa Gestión'!U10='Tabla Valoración controles'!$D$5,'Tabla Valoración controles'!$F$5,IF(U10=FORMULAS!$A$10,0,'Tabla Valoración controles'!$F$6)))</f>
        <v>0.25</v>
      </c>
      <c r="W10" s="130" t="s">
        <v>8</v>
      </c>
      <c r="X10" s="132">
        <f>+IF(W10='Tabla Valoración controles'!$D$7,'Tabla Valoración controles'!$F$7,IF(U10=FORMULAS!$A$10,0,'Tabla Valoración controles'!$F$8))</f>
        <v>0.15</v>
      </c>
      <c r="Y10" s="130" t="s">
        <v>18</v>
      </c>
      <c r="Z10" s="131">
        <f>+IF(Y10='Tabla Valoración controles'!$D$9,'Tabla Valoración controles'!$F$9,'Tabla Valoración controles'!$F$10)</f>
        <v>0</v>
      </c>
      <c r="AA10" s="130" t="s">
        <v>21</v>
      </c>
      <c r="AB10" s="131">
        <f>+IF(AA10='Tabla Valoración controles'!$D$11,'Tabla Valoración controles'!$F$11,'Tabla Valoración controles'!$F$12)</f>
        <v>0</v>
      </c>
      <c r="AC10" s="130" t="s">
        <v>100</v>
      </c>
      <c r="AD10" s="131">
        <f>+IF(AC10='Tabla Valoración controles'!$D$13,'Tabla Valoración controles'!$F$13,'Tabla Valoración controles'!$F$14)</f>
        <v>0</v>
      </c>
      <c r="AE10" s="133">
        <f t="shared" ref="AE10:AE73" si="0">+V10+X10+Z10</f>
        <v>0.4</v>
      </c>
      <c r="AF10" s="133">
        <f>+IF(T10=FORMULAS!$A$8,'208-PLA-Ft-78 Mapa Gestión'!AE10*'208-PLA-Ft-78 Mapa Gestión'!L10:L15,'208-PLA-Ft-78 Mapa Gestión'!AE10*'208-PLA-Ft-78 Mapa Gestión'!O10:O15)</f>
        <v>0.24</v>
      </c>
      <c r="AG10" s="133">
        <f>+IF(T10=FORMULAS!$A$8,'208-PLA-Ft-78 Mapa Gestión'!L10:L15-'208-PLA-Ft-78 Mapa Gestión'!AF10,0)</f>
        <v>0.36</v>
      </c>
      <c r="AH10" s="260">
        <f>+AG15</f>
        <v>0.252</v>
      </c>
      <c r="AI10" s="260" t="str">
        <f>+IF(AH10&lt;=FORMULAS!$N$2,FORMULAS!$O$2,IF(AH10&lt;=FORMULAS!$N$3,FORMULAS!$O$3,IF(AH10&lt;=FORMULAS!$N$4,FORMULAS!$O$4,IF(AH10&lt;=FORMULAS!$N$5,FORMULAS!$O$5,FORMULAS!O6))))</f>
        <v>Baja</v>
      </c>
      <c r="AJ10" s="260" t="str">
        <f>+IF(T10=FORMULAS!$A$9,AG15,'208-PLA-Ft-78 Mapa Gestión'!N10:N15)</f>
        <v>Mayor</v>
      </c>
      <c r="AK10" s="260">
        <f>+IF(T10=FORMULAS!B9,'208-PLA-Ft-78 Mapa Gestión'!AG15,'208-PLA-Ft-78 Mapa Gestión'!O10:O15)</f>
        <v>0.8</v>
      </c>
      <c r="AL10" s="262" t="str">
        <f>CONCATENATE(AJ10,AI10)</f>
        <v>MayorBaja</v>
      </c>
      <c r="AM10" s="286" t="str">
        <f>VLOOKUP(AL10,FORMULAS!$K$17:$L$42,2,0)</f>
        <v>Alto</v>
      </c>
      <c r="AN10" s="257" t="s">
        <v>162</v>
      </c>
      <c r="AO10" s="134" t="s">
        <v>501</v>
      </c>
      <c r="AP10" s="134" t="s">
        <v>554</v>
      </c>
      <c r="AQ10" s="134" t="s">
        <v>321</v>
      </c>
      <c r="AR10" s="135">
        <v>44593</v>
      </c>
      <c r="AS10" s="135">
        <v>44620</v>
      </c>
      <c r="AT10" s="134" t="s">
        <v>676</v>
      </c>
      <c r="AU10" s="134" t="s">
        <v>573</v>
      </c>
      <c r="AV10" s="136" t="s">
        <v>234</v>
      </c>
      <c r="AW10" s="254" t="s">
        <v>656</v>
      </c>
      <c r="AX10" s="137" t="s">
        <v>1046</v>
      </c>
      <c r="AY10" s="137" t="s">
        <v>769</v>
      </c>
      <c r="AZ10" s="138" t="s">
        <v>512</v>
      </c>
      <c r="BA10" s="138" t="s">
        <v>512</v>
      </c>
      <c r="BB10" s="137" t="s">
        <v>1047</v>
      </c>
      <c r="BC10" s="137" t="s">
        <v>770</v>
      </c>
      <c r="BD10" s="137" t="s">
        <v>771</v>
      </c>
      <c r="BE10" s="139" t="s">
        <v>573</v>
      </c>
      <c r="BF10" s="137" t="s">
        <v>1047</v>
      </c>
      <c r="BG10" s="137" t="s">
        <v>772</v>
      </c>
      <c r="BH10" s="138" t="s">
        <v>512</v>
      </c>
      <c r="BI10" s="138" t="s">
        <v>512</v>
      </c>
      <c r="BJ10" s="137" t="s">
        <v>1048</v>
      </c>
      <c r="BK10" s="137" t="s">
        <v>773</v>
      </c>
      <c r="BL10" s="138" t="s">
        <v>512</v>
      </c>
      <c r="BM10" s="138" t="s">
        <v>512</v>
      </c>
      <c r="BN10" s="137"/>
      <c r="BO10" s="137"/>
      <c r="BP10" s="138"/>
      <c r="BQ10" s="138"/>
      <c r="BR10" s="137"/>
      <c r="BS10" s="137"/>
      <c r="BT10" s="138"/>
      <c r="BU10" s="138"/>
      <c r="BV10" s="137"/>
      <c r="BW10" s="137"/>
      <c r="BX10" s="138"/>
      <c r="BY10" s="138"/>
      <c r="BZ10" s="137"/>
      <c r="CA10" s="137"/>
      <c r="CB10" s="138"/>
      <c r="CC10" s="138"/>
      <c r="CD10" s="258"/>
      <c r="CE10" s="258"/>
      <c r="CF10" s="258"/>
      <c r="CG10" s="144"/>
      <c r="CH10" s="258"/>
      <c r="CI10" s="258"/>
      <c r="CJ10" s="258"/>
      <c r="CK10" s="144"/>
      <c r="CL10" s="258"/>
      <c r="CM10" s="258"/>
      <c r="CN10" s="258"/>
      <c r="CO10" s="144"/>
      <c r="CP10" s="258"/>
      <c r="CQ10" s="258"/>
      <c r="CR10" s="258"/>
      <c r="CS10" s="144"/>
      <c r="CT10" s="258"/>
      <c r="CU10" s="258"/>
      <c r="CV10" s="258"/>
      <c r="CW10" s="144"/>
      <c r="CX10" s="258"/>
      <c r="CY10" s="258"/>
      <c r="CZ10" s="258"/>
      <c r="DA10" s="258"/>
      <c r="DB10" s="258"/>
      <c r="DC10" s="258"/>
      <c r="DD10" s="258"/>
      <c r="DE10" s="258"/>
      <c r="DF10" s="144"/>
      <c r="DG10" s="258"/>
      <c r="DH10" s="258"/>
      <c r="DI10" s="258"/>
      <c r="DJ10" s="258"/>
      <c r="DK10" s="258"/>
      <c r="DL10" s="258"/>
      <c r="DM10" s="258"/>
      <c r="DN10" s="258"/>
      <c r="DO10" s="144"/>
      <c r="DP10" s="258"/>
      <c r="DQ10" s="258"/>
      <c r="DR10" s="258"/>
      <c r="DS10" s="258"/>
      <c r="DT10" s="258"/>
    </row>
    <row r="11" spans="1:124" ht="140.25" x14ac:dyDescent="0.2">
      <c r="A11" s="293"/>
      <c r="B11" s="309"/>
      <c r="C11" s="293"/>
      <c r="D11" s="293"/>
      <c r="E11" s="293"/>
      <c r="F11" s="293"/>
      <c r="G11" s="293"/>
      <c r="H11" s="299"/>
      <c r="I11" s="296"/>
      <c r="J11" s="290"/>
      <c r="K11" s="281"/>
      <c r="L11" s="284"/>
      <c r="M11" s="284"/>
      <c r="N11" s="281"/>
      <c r="O11" s="258"/>
      <c r="P11" s="258"/>
      <c r="Q11" s="287"/>
      <c r="R11" s="127">
        <v>2</v>
      </c>
      <c r="S11" s="128" t="s">
        <v>454</v>
      </c>
      <c r="T11" s="129" t="str">
        <f>VLOOKUP(U11,FORMULAS!$A$15:$B$18,2,0)</f>
        <v>Probabilidad</v>
      </c>
      <c r="U11" s="130" t="s">
        <v>14</v>
      </c>
      <c r="V11" s="131">
        <f>+IF(U11='Tabla Valoración controles'!$D$4,'Tabla Valoración controles'!$F$4,IF('208-PLA-Ft-78 Mapa Gestión'!U11='Tabla Valoración controles'!$D$5,'Tabla Valoración controles'!$F$5,IF(U11=FORMULAS!$A$10,0,'Tabla Valoración controles'!$F$6)))</f>
        <v>0.15</v>
      </c>
      <c r="W11" s="130" t="s">
        <v>8</v>
      </c>
      <c r="X11" s="132">
        <f>+IF(W11='Tabla Valoración controles'!$D$7,'Tabla Valoración controles'!$F$7,IF(U11=FORMULAS!$A$10,0,'Tabla Valoración controles'!$F$8))</f>
        <v>0.15</v>
      </c>
      <c r="Y11" s="130" t="s">
        <v>19</v>
      </c>
      <c r="Z11" s="131">
        <f>+IF(Y11='Tabla Valoración controles'!$D$9,'Tabla Valoración controles'!$F$9,'Tabla Valoración controles'!$F$10)</f>
        <v>0</v>
      </c>
      <c r="AA11" s="130" t="s">
        <v>21</v>
      </c>
      <c r="AB11" s="131">
        <f>+IF(AA11='Tabla Valoración controles'!$D$9,'Tabla Valoración controles'!$F$9,IF(W11=FORMULAS!$A$10,0,'Tabla Valoración controles'!$F$10))</f>
        <v>0</v>
      </c>
      <c r="AC11" s="130" t="s">
        <v>100</v>
      </c>
      <c r="AD11" s="131">
        <f>+IF(AC11='Tabla Valoración controles'!$D$13,'Tabla Valoración controles'!$F$13,'Tabla Valoración controles'!$F$14)</f>
        <v>0</v>
      </c>
      <c r="AE11" s="133">
        <f t="shared" si="0"/>
        <v>0.3</v>
      </c>
      <c r="AF11" s="133">
        <f>+AE11*AG10</f>
        <v>0.108</v>
      </c>
      <c r="AG11" s="133">
        <f>+AG10-AF11</f>
        <v>0.252</v>
      </c>
      <c r="AH11" s="261"/>
      <c r="AI11" s="261"/>
      <c r="AJ11" s="261"/>
      <c r="AK11" s="261"/>
      <c r="AL11" s="262"/>
      <c r="AM11" s="287"/>
      <c r="AN11" s="258"/>
      <c r="AO11" s="137" t="s">
        <v>502</v>
      </c>
      <c r="AP11" s="134" t="s">
        <v>554</v>
      </c>
      <c r="AQ11" s="134" t="s">
        <v>316</v>
      </c>
      <c r="AR11" s="140">
        <v>44563</v>
      </c>
      <c r="AS11" s="135">
        <v>44925</v>
      </c>
      <c r="AT11" s="134" t="s">
        <v>574</v>
      </c>
      <c r="AU11" s="134" t="s">
        <v>575</v>
      </c>
      <c r="AV11" s="136" t="s">
        <v>234</v>
      </c>
      <c r="AW11" s="255"/>
      <c r="AX11" s="138" t="s">
        <v>512</v>
      </c>
      <c r="AY11" s="138" t="s">
        <v>512</v>
      </c>
      <c r="AZ11" s="137" t="s">
        <v>774</v>
      </c>
      <c r="BA11" s="141">
        <f>1/1</f>
        <v>1</v>
      </c>
      <c r="BB11" s="138" t="s">
        <v>512</v>
      </c>
      <c r="BC11" s="138" t="s">
        <v>512</v>
      </c>
      <c r="BD11" s="137" t="s">
        <v>774</v>
      </c>
      <c r="BE11" s="141">
        <f>1/1</f>
        <v>1</v>
      </c>
      <c r="BF11" s="138" t="s">
        <v>512</v>
      </c>
      <c r="BG11" s="138" t="s">
        <v>512</v>
      </c>
      <c r="BH11" s="137" t="s">
        <v>774</v>
      </c>
      <c r="BI11" s="141">
        <f>1/1</f>
        <v>1</v>
      </c>
      <c r="BJ11" s="137" t="s">
        <v>775</v>
      </c>
      <c r="BK11" s="137" t="s">
        <v>776</v>
      </c>
      <c r="BL11" s="137" t="s">
        <v>774</v>
      </c>
      <c r="BM11" s="141">
        <f>1/1</f>
        <v>1</v>
      </c>
      <c r="BN11" s="137"/>
      <c r="BO11" s="137"/>
      <c r="BP11" s="138"/>
      <c r="BQ11" s="138"/>
      <c r="BR11" s="137"/>
      <c r="BS11" s="137"/>
      <c r="BT11" s="138"/>
      <c r="BU11" s="138"/>
      <c r="BV11" s="137"/>
      <c r="BW11" s="137"/>
      <c r="BX11" s="138"/>
      <c r="BY11" s="138"/>
      <c r="BZ11" s="137"/>
      <c r="CA11" s="137"/>
      <c r="CB11" s="138"/>
      <c r="CC11" s="138"/>
      <c r="CD11" s="258"/>
      <c r="CE11" s="258"/>
      <c r="CF11" s="258"/>
      <c r="CG11" s="144"/>
      <c r="CH11" s="258"/>
      <c r="CI11" s="258"/>
      <c r="CJ11" s="258"/>
      <c r="CK11" s="144"/>
      <c r="CL11" s="258"/>
      <c r="CM11" s="258"/>
      <c r="CN11" s="258"/>
      <c r="CO11" s="144"/>
      <c r="CP11" s="258"/>
      <c r="CQ11" s="258"/>
      <c r="CR11" s="258"/>
      <c r="CS11" s="144"/>
      <c r="CT11" s="258"/>
      <c r="CU11" s="258"/>
      <c r="CV11" s="258"/>
      <c r="CW11" s="144"/>
      <c r="CX11" s="258"/>
      <c r="CY11" s="258"/>
      <c r="CZ11" s="258"/>
      <c r="DA11" s="258"/>
      <c r="DB11" s="258"/>
      <c r="DC11" s="258"/>
      <c r="DD11" s="258"/>
      <c r="DE11" s="258"/>
      <c r="DF11" s="144"/>
      <c r="DG11" s="258"/>
      <c r="DH11" s="258"/>
      <c r="DI11" s="258"/>
      <c r="DJ11" s="258"/>
      <c r="DK11" s="258"/>
      <c r="DL11" s="258"/>
      <c r="DM11" s="258"/>
      <c r="DN11" s="258"/>
      <c r="DO11" s="144"/>
      <c r="DP11" s="258"/>
      <c r="DQ11" s="258"/>
      <c r="DR11" s="258"/>
      <c r="DS11" s="258"/>
      <c r="DT11" s="258"/>
    </row>
    <row r="12" spans="1:124" ht="57" x14ac:dyDescent="0.2">
      <c r="A12" s="293"/>
      <c r="B12" s="309"/>
      <c r="C12" s="293"/>
      <c r="D12" s="293"/>
      <c r="E12" s="293"/>
      <c r="F12" s="293"/>
      <c r="G12" s="293"/>
      <c r="H12" s="299"/>
      <c r="I12" s="296"/>
      <c r="J12" s="290"/>
      <c r="K12" s="281"/>
      <c r="L12" s="284"/>
      <c r="M12" s="284"/>
      <c r="N12" s="281"/>
      <c r="O12" s="258"/>
      <c r="P12" s="258"/>
      <c r="Q12" s="287"/>
      <c r="R12" s="127"/>
      <c r="S12" s="128"/>
      <c r="T12" s="129">
        <f>VLOOKUP(U12,FORMULAS!$A$15:$B$18,2,0)</f>
        <v>0</v>
      </c>
      <c r="U12" s="130" t="s">
        <v>156</v>
      </c>
      <c r="V12" s="131">
        <f>+IF(U12='Tabla Valoración controles'!$D$4,'Tabla Valoración controles'!$F$4,IF('208-PLA-Ft-78 Mapa Gestión'!U12='Tabla Valoración controles'!$D$5,'Tabla Valoración controles'!$F$5,IF(U12=FORMULAS!$A$10,0,'Tabla Valoración controles'!$F$6)))</f>
        <v>0</v>
      </c>
      <c r="W12" s="130"/>
      <c r="X12" s="132">
        <f>+IF(W12='Tabla Valoración controles'!$D$7,'Tabla Valoración controles'!$F$7,IF(U12=FORMULAS!$A$10,0,'Tabla Valoración controles'!$F$8))</f>
        <v>0</v>
      </c>
      <c r="Y12" s="130"/>
      <c r="Z12" s="131">
        <f>+IF(Y12='Tabla Valoración controles'!$D$9,'Tabla Valoración controles'!$F$9,IF(U12=FORMULAS!$A$10,0,'Tabla Valoración controles'!$F$10))</f>
        <v>0</v>
      </c>
      <c r="AA12" s="130"/>
      <c r="AB12" s="131">
        <f>+IF(AA12='Tabla Valoración controles'!$D$9,'Tabla Valoración controles'!$F$9,IF(W12=FORMULAS!$A$10,0,'Tabla Valoración controles'!$F$10))</f>
        <v>0</v>
      </c>
      <c r="AC12" s="130"/>
      <c r="AD12" s="131">
        <f>+IF(AC12='Tabla Valoración controles'!$D$13,'Tabla Valoración controles'!$F$13,'Tabla Valoración controles'!$F$14)</f>
        <v>0</v>
      </c>
      <c r="AE12" s="133">
        <f t="shared" si="0"/>
        <v>0</v>
      </c>
      <c r="AF12" s="133">
        <f>+AF11*AE12</f>
        <v>0</v>
      </c>
      <c r="AG12" s="133">
        <f t="shared" ref="AG12:AG14" si="1">+AG11-AF12</f>
        <v>0.252</v>
      </c>
      <c r="AH12" s="261"/>
      <c r="AI12" s="261"/>
      <c r="AJ12" s="261"/>
      <c r="AK12" s="261"/>
      <c r="AL12" s="262"/>
      <c r="AM12" s="287"/>
      <c r="AN12" s="258"/>
      <c r="AO12" s="142"/>
      <c r="AP12" s="142"/>
      <c r="AQ12" s="142"/>
      <c r="AR12" s="143"/>
      <c r="AS12" s="143"/>
      <c r="AT12" s="142"/>
      <c r="AU12" s="142"/>
      <c r="AV12" s="136"/>
      <c r="AW12" s="255"/>
      <c r="AX12" s="134"/>
      <c r="AY12" s="134"/>
      <c r="AZ12" s="134"/>
      <c r="BA12" s="144"/>
      <c r="BB12" s="134"/>
      <c r="BC12" s="134"/>
      <c r="BD12" s="134"/>
      <c r="BE12" s="144"/>
      <c r="BF12" s="134"/>
      <c r="BG12" s="134"/>
      <c r="BH12" s="134"/>
      <c r="BI12" s="144"/>
      <c r="BJ12" s="134"/>
      <c r="BK12" s="134"/>
      <c r="BL12" s="134"/>
      <c r="BM12" s="144"/>
      <c r="BN12" s="137"/>
      <c r="BO12" s="137"/>
      <c r="BP12" s="138"/>
      <c r="BQ12" s="138"/>
      <c r="BR12" s="137"/>
      <c r="BS12" s="137"/>
      <c r="BT12" s="138"/>
      <c r="BU12" s="138"/>
      <c r="BV12" s="137"/>
      <c r="BW12" s="137"/>
      <c r="BX12" s="138"/>
      <c r="BY12" s="138"/>
      <c r="BZ12" s="137"/>
      <c r="CA12" s="137"/>
      <c r="CB12" s="138"/>
      <c r="CC12" s="138"/>
      <c r="CD12" s="258"/>
      <c r="CE12" s="258"/>
      <c r="CF12" s="258"/>
      <c r="CG12" s="144"/>
      <c r="CH12" s="258"/>
      <c r="CI12" s="258"/>
      <c r="CJ12" s="258"/>
      <c r="CK12" s="144"/>
      <c r="CL12" s="258"/>
      <c r="CM12" s="258"/>
      <c r="CN12" s="258"/>
      <c r="CO12" s="144"/>
      <c r="CP12" s="258"/>
      <c r="CQ12" s="258"/>
      <c r="CR12" s="258"/>
      <c r="CS12" s="144"/>
      <c r="CT12" s="258"/>
      <c r="CU12" s="258"/>
      <c r="CV12" s="258"/>
      <c r="CW12" s="144"/>
      <c r="CX12" s="258"/>
      <c r="CY12" s="258"/>
      <c r="CZ12" s="258"/>
      <c r="DA12" s="258"/>
      <c r="DB12" s="258"/>
      <c r="DC12" s="258"/>
      <c r="DD12" s="258"/>
      <c r="DE12" s="258"/>
      <c r="DF12" s="144"/>
      <c r="DG12" s="258"/>
      <c r="DH12" s="258"/>
      <c r="DI12" s="258"/>
      <c r="DJ12" s="258"/>
      <c r="DK12" s="258"/>
      <c r="DL12" s="258"/>
      <c r="DM12" s="258"/>
      <c r="DN12" s="258"/>
      <c r="DO12" s="144"/>
      <c r="DP12" s="258"/>
      <c r="DQ12" s="258"/>
      <c r="DR12" s="258"/>
      <c r="DS12" s="258"/>
      <c r="DT12" s="258"/>
    </row>
    <row r="13" spans="1:124" ht="57" x14ac:dyDescent="0.2">
      <c r="A13" s="293"/>
      <c r="B13" s="309"/>
      <c r="C13" s="293"/>
      <c r="D13" s="293"/>
      <c r="E13" s="293"/>
      <c r="F13" s="293"/>
      <c r="G13" s="293"/>
      <c r="H13" s="299"/>
      <c r="I13" s="296"/>
      <c r="J13" s="290"/>
      <c r="K13" s="281"/>
      <c r="L13" s="284"/>
      <c r="M13" s="284"/>
      <c r="N13" s="281"/>
      <c r="O13" s="258"/>
      <c r="P13" s="258"/>
      <c r="Q13" s="287"/>
      <c r="R13" s="127"/>
      <c r="S13" s="128"/>
      <c r="T13" s="129">
        <f>VLOOKUP(U13,FORMULAS!$A$15:$B$18,2,0)</f>
        <v>0</v>
      </c>
      <c r="U13" s="130" t="s">
        <v>156</v>
      </c>
      <c r="V13" s="131">
        <f>+IF(U13='Tabla Valoración controles'!$D$4,'Tabla Valoración controles'!$F$4,IF('208-PLA-Ft-78 Mapa Gestión'!U13='Tabla Valoración controles'!$D$5,'Tabla Valoración controles'!$F$5,IF(U13=FORMULAS!$A$10,0,'Tabla Valoración controles'!$F$6)))</f>
        <v>0</v>
      </c>
      <c r="W13" s="130"/>
      <c r="X13" s="132">
        <f>+IF(W13='Tabla Valoración controles'!$D$7,'Tabla Valoración controles'!$F$7,IF(U13=FORMULAS!$A$10,0,'Tabla Valoración controles'!$F$8))</f>
        <v>0</v>
      </c>
      <c r="Y13" s="130"/>
      <c r="Z13" s="131">
        <f>+IF(Y13='Tabla Valoración controles'!$D$9,'Tabla Valoración controles'!$F$9,IF(U13=FORMULAS!$A$10,0,'Tabla Valoración controles'!$F$10))</f>
        <v>0</v>
      </c>
      <c r="AA13" s="130"/>
      <c r="AB13" s="131">
        <f>+IF(AA13='Tabla Valoración controles'!$D$9,'Tabla Valoración controles'!$F$9,IF(W13=FORMULAS!$A$10,0,'Tabla Valoración controles'!$F$10))</f>
        <v>0</v>
      </c>
      <c r="AC13" s="130"/>
      <c r="AD13" s="131">
        <f>+IF(AC13='Tabla Valoración controles'!$D$13,'Tabla Valoración controles'!$F$13,'Tabla Valoración controles'!$F$14)</f>
        <v>0</v>
      </c>
      <c r="AE13" s="133">
        <f t="shared" si="0"/>
        <v>0</v>
      </c>
      <c r="AF13" s="133">
        <f>+AF12*AE13</f>
        <v>0</v>
      </c>
      <c r="AG13" s="133">
        <f t="shared" si="1"/>
        <v>0.252</v>
      </c>
      <c r="AH13" s="261"/>
      <c r="AI13" s="261"/>
      <c r="AJ13" s="261"/>
      <c r="AK13" s="261"/>
      <c r="AL13" s="262"/>
      <c r="AM13" s="287"/>
      <c r="AN13" s="258"/>
      <c r="AO13" s="142"/>
      <c r="AP13" s="142"/>
      <c r="AQ13" s="142"/>
      <c r="AR13" s="143"/>
      <c r="AS13" s="143"/>
      <c r="AT13" s="142"/>
      <c r="AU13" s="142"/>
      <c r="AV13" s="136"/>
      <c r="AW13" s="255"/>
      <c r="AX13" s="134"/>
      <c r="AY13" s="134"/>
      <c r="AZ13" s="134"/>
      <c r="BA13" s="144"/>
      <c r="BB13" s="134"/>
      <c r="BC13" s="134"/>
      <c r="BD13" s="134"/>
      <c r="BE13" s="144"/>
      <c r="BF13" s="134"/>
      <c r="BG13" s="134"/>
      <c r="BH13" s="134"/>
      <c r="BI13" s="144"/>
      <c r="BJ13" s="134"/>
      <c r="BK13" s="134"/>
      <c r="BL13" s="134"/>
      <c r="BM13" s="144"/>
      <c r="BN13" s="137"/>
      <c r="BO13" s="137"/>
      <c r="BP13" s="138"/>
      <c r="BQ13" s="138"/>
      <c r="BR13" s="137"/>
      <c r="BS13" s="137"/>
      <c r="BT13" s="138"/>
      <c r="BU13" s="138"/>
      <c r="BV13" s="137"/>
      <c r="BW13" s="137"/>
      <c r="BX13" s="138"/>
      <c r="BY13" s="138"/>
      <c r="BZ13" s="137"/>
      <c r="CA13" s="137"/>
      <c r="CB13" s="138"/>
      <c r="CC13" s="138"/>
      <c r="CD13" s="258"/>
      <c r="CE13" s="258"/>
      <c r="CF13" s="258"/>
      <c r="CG13" s="144"/>
      <c r="CH13" s="258"/>
      <c r="CI13" s="258"/>
      <c r="CJ13" s="258"/>
      <c r="CK13" s="144"/>
      <c r="CL13" s="258"/>
      <c r="CM13" s="258"/>
      <c r="CN13" s="258"/>
      <c r="CO13" s="144"/>
      <c r="CP13" s="258"/>
      <c r="CQ13" s="258"/>
      <c r="CR13" s="258"/>
      <c r="CS13" s="144"/>
      <c r="CT13" s="258"/>
      <c r="CU13" s="258"/>
      <c r="CV13" s="258"/>
      <c r="CW13" s="144"/>
      <c r="CX13" s="258"/>
      <c r="CY13" s="258"/>
      <c r="CZ13" s="258"/>
      <c r="DA13" s="258"/>
      <c r="DB13" s="258"/>
      <c r="DC13" s="258"/>
      <c r="DD13" s="258"/>
      <c r="DE13" s="258"/>
      <c r="DF13" s="144"/>
      <c r="DG13" s="258"/>
      <c r="DH13" s="258"/>
      <c r="DI13" s="258"/>
      <c r="DJ13" s="258"/>
      <c r="DK13" s="258"/>
      <c r="DL13" s="258"/>
      <c r="DM13" s="258"/>
      <c r="DN13" s="258"/>
      <c r="DO13" s="144"/>
      <c r="DP13" s="258"/>
      <c r="DQ13" s="258"/>
      <c r="DR13" s="258"/>
      <c r="DS13" s="258"/>
      <c r="DT13" s="258"/>
    </row>
    <row r="14" spans="1:124" ht="57" x14ac:dyDescent="0.2">
      <c r="A14" s="293"/>
      <c r="B14" s="309"/>
      <c r="C14" s="293"/>
      <c r="D14" s="293"/>
      <c r="E14" s="293"/>
      <c r="F14" s="293"/>
      <c r="G14" s="293"/>
      <c r="H14" s="299"/>
      <c r="I14" s="296"/>
      <c r="J14" s="290"/>
      <c r="K14" s="281"/>
      <c r="L14" s="284"/>
      <c r="M14" s="284"/>
      <c r="N14" s="281"/>
      <c r="O14" s="258"/>
      <c r="P14" s="258"/>
      <c r="Q14" s="287"/>
      <c r="R14" s="127"/>
      <c r="S14" s="128"/>
      <c r="T14" s="129">
        <f>VLOOKUP(U14,FORMULAS!$A$15:$B$18,2,0)</f>
        <v>0</v>
      </c>
      <c r="U14" s="130" t="s">
        <v>156</v>
      </c>
      <c r="V14" s="131">
        <f>+IF(U14='Tabla Valoración controles'!$D$4,'Tabla Valoración controles'!$F$4,IF('208-PLA-Ft-78 Mapa Gestión'!U14='Tabla Valoración controles'!$D$5,'Tabla Valoración controles'!$F$5,IF(U14=FORMULAS!$A$10,0,'Tabla Valoración controles'!$F$6)))</f>
        <v>0</v>
      </c>
      <c r="W14" s="130"/>
      <c r="X14" s="132">
        <f>+IF(W14='Tabla Valoración controles'!$D$7,'Tabla Valoración controles'!$F$7,IF(U14=FORMULAS!$A$10,0,'Tabla Valoración controles'!$F$8))</f>
        <v>0</v>
      </c>
      <c r="Y14" s="130"/>
      <c r="Z14" s="131">
        <f>+IF(Y14='Tabla Valoración controles'!$D$9,'Tabla Valoración controles'!$F$9,IF(U14=FORMULAS!$A$10,0,'Tabla Valoración controles'!$F$10))</f>
        <v>0</v>
      </c>
      <c r="AA14" s="130"/>
      <c r="AB14" s="131">
        <f>+IF(AA14='Tabla Valoración controles'!$D$9,'Tabla Valoración controles'!$F$9,IF(W14=FORMULAS!$A$10,0,'Tabla Valoración controles'!$F$10))</f>
        <v>0</v>
      </c>
      <c r="AC14" s="130"/>
      <c r="AD14" s="131">
        <f>+IF(AC14='Tabla Valoración controles'!$D$13,'Tabla Valoración controles'!$F$13,'Tabla Valoración controles'!$F$14)</f>
        <v>0</v>
      </c>
      <c r="AE14" s="133">
        <f t="shared" si="0"/>
        <v>0</v>
      </c>
      <c r="AF14" s="133">
        <f t="shared" ref="AF14:AF15" si="2">+AF13*AE14</f>
        <v>0</v>
      </c>
      <c r="AG14" s="133">
        <f t="shared" si="1"/>
        <v>0.252</v>
      </c>
      <c r="AH14" s="261"/>
      <c r="AI14" s="261"/>
      <c r="AJ14" s="261"/>
      <c r="AK14" s="261"/>
      <c r="AL14" s="262"/>
      <c r="AM14" s="287"/>
      <c r="AN14" s="258"/>
      <c r="AO14" s="142"/>
      <c r="AP14" s="142"/>
      <c r="AQ14" s="142"/>
      <c r="AR14" s="143"/>
      <c r="AS14" s="143"/>
      <c r="AT14" s="142"/>
      <c r="AU14" s="142"/>
      <c r="AV14" s="136"/>
      <c r="AW14" s="255"/>
      <c r="AX14" s="134"/>
      <c r="AY14" s="134"/>
      <c r="AZ14" s="134"/>
      <c r="BA14" s="144"/>
      <c r="BB14" s="134"/>
      <c r="BC14" s="134"/>
      <c r="BD14" s="134"/>
      <c r="BE14" s="144"/>
      <c r="BF14" s="134"/>
      <c r="BG14" s="134"/>
      <c r="BH14" s="134"/>
      <c r="BI14" s="144"/>
      <c r="BJ14" s="134"/>
      <c r="BK14" s="134"/>
      <c r="BL14" s="134"/>
      <c r="BM14" s="144"/>
      <c r="BN14" s="137"/>
      <c r="BO14" s="137"/>
      <c r="BP14" s="138"/>
      <c r="BQ14" s="138"/>
      <c r="BR14" s="137"/>
      <c r="BS14" s="137"/>
      <c r="BT14" s="138"/>
      <c r="BU14" s="138"/>
      <c r="BV14" s="137"/>
      <c r="BW14" s="137"/>
      <c r="BX14" s="138"/>
      <c r="BY14" s="138"/>
      <c r="BZ14" s="137"/>
      <c r="CA14" s="137"/>
      <c r="CB14" s="138"/>
      <c r="CC14" s="138"/>
      <c r="CD14" s="258"/>
      <c r="CE14" s="258"/>
      <c r="CF14" s="258"/>
      <c r="CG14" s="144"/>
      <c r="CH14" s="258"/>
      <c r="CI14" s="258"/>
      <c r="CJ14" s="258"/>
      <c r="CK14" s="144"/>
      <c r="CL14" s="258"/>
      <c r="CM14" s="258"/>
      <c r="CN14" s="258"/>
      <c r="CO14" s="144"/>
      <c r="CP14" s="258"/>
      <c r="CQ14" s="258"/>
      <c r="CR14" s="258"/>
      <c r="CS14" s="144"/>
      <c r="CT14" s="258"/>
      <c r="CU14" s="258"/>
      <c r="CV14" s="258"/>
      <c r="CW14" s="144"/>
      <c r="CX14" s="258"/>
      <c r="CY14" s="258"/>
      <c r="CZ14" s="258"/>
      <c r="DA14" s="258"/>
      <c r="DB14" s="258"/>
      <c r="DC14" s="258"/>
      <c r="DD14" s="258"/>
      <c r="DE14" s="258"/>
      <c r="DF14" s="144"/>
      <c r="DG14" s="258"/>
      <c r="DH14" s="258"/>
      <c r="DI14" s="258"/>
      <c r="DJ14" s="258"/>
      <c r="DK14" s="258"/>
      <c r="DL14" s="258"/>
      <c r="DM14" s="258"/>
      <c r="DN14" s="258"/>
      <c r="DO14" s="144"/>
      <c r="DP14" s="258"/>
      <c r="DQ14" s="258"/>
      <c r="DR14" s="258"/>
      <c r="DS14" s="258"/>
      <c r="DT14" s="258"/>
    </row>
    <row r="15" spans="1:124" ht="57" x14ac:dyDescent="0.2">
      <c r="A15" s="294"/>
      <c r="B15" s="310"/>
      <c r="C15" s="294"/>
      <c r="D15" s="294"/>
      <c r="E15" s="294"/>
      <c r="F15" s="294"/>
      <c r="G15" s="294"/>
      <c r="H15" s="300"/>
      <c r="I15" s="297"/>
      <c r="J15" s="291"/>
      <c r="K15" s="282"/>
      <c r="L15" s="285"/>
      <c r="M15" s="285"/>
      <c r="N15" s="282"/>
      <c r="O15" s="259"/>
      <c r="P15" s="259"/>
      <c r="Q15" s="288"/>
      <c r="R15" s="127"/>
      <c r="S15" s="128"/>
      <c r="T15" s="129">
        <f>VLOOKUP(U15,FORMULAS!$A$15:$B$18,2,0)</f>
        <v>0</v>
      </c>
      <c r="U15" s="130" t="s">
        <v>156</v>
      </c>
      <c r="V15" s="131">
        <f>+IF(U15='Tabla Valoración controles'!$D$4,'Tabla Valoración controles'!$F$4,IF('208-PLA-Ft-78 Mapa Gestión'!U15='Tabla Valoración controles'!$D$5,'Tabla Valoración controles'!$F$5,IF(U15=FORMULAS!$A$10,0,'Tabla Valoración controles'!$F$6)))</f>
        <v>0</v>
      </c>
      <c r="W15" s="130"/>
      <c r="X15" s="132">
        <f>+IF(W15='Tabla Valoración controles'!$D$7,'Tabla Valoración controles'!$F$7,IF(U15=FORMULAS!$A$10,0,'Tabla Valoración controles'!$F$8))</f>
        <v>0</v>
      </c>
      <c r="Y15" s="130"/>
      <c r="Z15" s="131">
        <f>+IF(Y15='Tabla Valoración controles'!$D$9,'Tabla Valoración controles'!$F$9,IF(U15=FORMULAS!$A$10,0,'Tabla Valoración controles'!$F$10))</f>
        <v>0</v>
      </c>
      <c r="AA15" s="130"/>
      <c r="AB15" s="131">
        <f>+IF(AA15='Tabla Valoración controles'!$D$9,'Tabla Valoración controles'!$F$9,IF(W15=FORMULAS!$A$10,0,'Tabla Valoración controles'!$F$10))</f>
        <v>0</v>
      </c>
      <c r="AC15" s="130"/>
      <c r="AD15" s="131">
        <f>+IF(AC15='Tabla Valoración controles'!$D$13,'Tabla Valoración controles'!$F$13,'Tabla Valoración controles'!$F$14)</f>
        <v>0</v>
      </c>
      <c r="AE15" s="133">
        <f t="shared" si="0"/>
        <v>0</v>
      </c>
      <c r="AF15" s="133">
        <f t="shared" si="2"/>
        <v>0</v>
      </c>
      <c r="AG15" s="133">
        <f>+AG14-AF15</f>
        <v>0.252</v>
      </c>
      <c r="AH15" s="261"/>
      <c r="AI15" s="261"/>
      <c r="AJ15" s="261"/>
      <c r="AK15" s="261"/>
      <c r="AL15" s="262"/>
      <c r="AM15" s="288"/>
      <c r="AN15" s="259"/>
      <c r="AO15" s="145"/>
      <c r="AP15" s="145"/>
      <c r="AQ15" s="145"/>
      <c r="AR15" s="146"/>
      <c r="AS15" s="146"/>
      <c r="AT15" s="145"/>
      <c r="AU15" s="145"/>
      <c r="AV15" s="136"/>
      <c r="AW15" s="256"/>
      <c r="AX15" s="134"/>
      <c r="AY15" s="134"/>
      <c r="AZ15" s="134"/>
      <c r="BA15" s="144"/>
      <c r="BB15" s="134"/>
      <c r="BC15" s="134"/>
      <c r="BD15" s="134"/>
      <c r="BE15" s="144"/>
      <c r="BF15" s="134"/>
      <c r="BG15" s="134"/>
      <c r="BH15" s="134"/>
      <c r="BI15" s="144"/>
      <c r="BJ15" s="134"/>
      <c r="BK15" s="134"/>
      <c r="BL15" s="134"/>
      <c r="BM15" s="144"/>
      <c r="BN15" s="137"/>
      <c r="BO15" s="137"/>
      <c r="BP15" s="138"/>
      <c r="BQ15" s="138"/>
      <c r="BR15" s="137"/>
      <c r="BS15" s="137"/>
      <c r="BT15" s="138"/>
      <c r="BU15" s="138"/>
      <c r="BV15" s="137"/>
      <c r="BW15" s="137"/>
      <c r="BX15" s="138"/>
      <c r="BY15" s="138"/>
      <c r="BZ15" s="137"/>
      <c r="CA15" s="137"/>
      <c r="CB15" s="138"/>
      <c r="CC15" s="138"/>
      <c r="CD15" s="259"/>
      <c r="CE15" s="259"/>
      <c r="CF15" s="259"/>
      <c r="CG15" s="144"/>
      <c r="CH15" s="259"/>
      <c r="CI15" s="259"/>
      <c r="CJ15" s="259"/>
      <c r="CK15" s="144"/>
      <c r="CL15" s="259"/>
      <c r="CM15" s="259"/>
      <c r="CN15" s="259"/>
      <c r="CO15" s="144"/>
      <c r="CP15" s="259"/>
      <c r="CQ15" s="259"/>
      <c r="CR15" s="259"/>
      <c r="CS15" s="144"/>
      <c r="CT15" s="259"/>
      <c r="CU15" s="259"/>
      <c r="CV15" s="259"/>
      <c r="CW15" s="144"/>
      <c r="CX15" s="259"/>
      <c r="CY15" s="259"/>
      <c r="CZ15" s="259"/>
      <c r="DA15" s="259"/>
      <c r="DB15" s="259"/>
      <c r="DC15" s="259"/>
      <c r="DD15" s="259"/>
      <c r="DE15" s="259"/>
      <c r="DF15" s="144"/>
      <c r="DG15" s="259"/>
      <c r="DH15" s="259"/>
      <c r="DI15" s="259"/>
      <c r="DJ15" s="259"/>
      <c r="DK15" s="259"/>
      <c r="DL15" s="259"/>
      <c r="DM15" s="259"/>
      <c r="DN15" s="259"/>
      <c r="DO15" s="144"/>
      <c r="DP15" s="259"/>
      <c r="DQ15" s="259"/>
      <c r="DR15" s="259"/>
      <c r="DS15" s="259"/>
      <c r="DT15" s="259"/>
    </row>
    <row r="16" spans="1:124" ht="127.5" x14ac:dyDescent="0.2">
      <c r="A16" s="292">
        <v>2</v>
      </c>
      <c r="B16" s="308" t="s">
        <v>332</v>
      </c>
      <c r="C16" s="292" t="str">
        <f>VLOOKUP(B16,FORMULAS!$A$30:$B$52,2,0)</f>
        <v>Realizar mejoramiento integral de espacio público en ocho (8) territorios priorizados.</v>
      </c>
      <c r="D16" s="292" t="str">
        <f>VLOOKUP(B16,FORMULAS!$A$30:$C$52,3,0)</f>
        <v>Director de Mejoramiento de Barrios</v>
      </c>
      <c r="E16" s="292" t="s">
        <v>113</v>
      </c>
      <c r="F16" s="292" t="s">
        <v>340</v>
      </c>
      <c r="G16" s="298" t="s">
        <v>341</v>
      </c>
      <c r="H16" s="292" t="s">
        <v>342</v>
      </c>
      <c r="I16" s="295" t="s">
        <v>257</v>
      </c>
      <c r="J16" s="289">
        <v>600</v>
      </c>
      <c r="K16" s="280" t="str">
        <f>+IF(L16=FORMULAS!$N$2,FORMULAS!$O$2,IF('208-PLA-Ft-78 Mapa Gestión'!L16:L21=FORMULAS!$N$3,FORMULAS!$O$3,IF('208-PLA-Ft-78 Mapa Gestión'!L16:L21=FORMULAS!$N$4,FORMULAS!$O$4,IF('208-PLA-Ft-78 Mapa Gestión'!L16:L21=FORMULAS!$N$5,FORMULAS!$O$5,IF('208-PLA-Ft-78 Mapa Gestión'!L16:L21=FORMULAS!$N$6,FORMULAS!$O$6)))))</f>
        <v>Alta</v>
      </c>
      <c r="L16" s="283">
        <f>+IF(J16&lt;=FORMULAS!$M$2,FORMULAS!$N$2,IF('208-PLA-Ft-78 Mapa Gestión'!J16&lt;=FORMULAS!$M$3,FORMULAS!$N$3,IF('208-PLA-Ft-78 Mapa Gestión'!J16&lt;=FORMULAS!$M$4,FORMULAS!$N$4,IF('208-PLA-Ft-78 Mapa Gestión'!J16&lt;=FORMULAS!$M$5,FORMULAS!$N$5,FORMULAS!$N$6))))</f>
        <v>0.8</v>
      </c>
      <c r="M16" s="283" t="s">
        <v>86</v>
      </c>
      <c r="N16" s="280" t="str">
        <f>+IF(M16=FORMULAS!$H$2,FORMULAS!$I$2,IF('208-PLA-Ft-78 Mapa Gestión'!M16:M21=FORMULAS!$H$3,FORMULAS!$I$3,IF('208-PLA-Ft-78 Mapa Gestión'!M16:M21=FORMULAS!$H$4,FORMULAS!$I$4,IF('208-PLA-Ft-78 Mapa Gestión'!M16:M21=FORMULAS!$H$5,FORMULAS!$I$5,IF('208-PLA-Ft-78 Mapa Gestión'!M16:M21=FORMULAS!$H$6,FORMULAS!$I$6,IF('208-PLA-Ft-78 Mapa Gestión'!M16:M21=FORMULAS!$H$7,FORMULAS!$I$7,IF('208-PLA-Ft-78 Mapa Gestión'!M16:M21=FORMULAS!$H$8,FORMULAS!$I$8,IF('208-PLA-Ft-78 Mapa Gestión'!M16:M21=FORMULAS!$H$9,FORMULAS!$I$9,IF('208-PLA-Ft-78 Mapa Gestión'!M16:M21=FORMULAS!$H$10,FORMULAS!$I$10,IF('208-PLA-Ft-78 Mapa Gestión'!M16:M21=FORMULAS!$H$11,FORMULAS!$I$11))))))))))</f>
        <v>Mayor</v>
      </c>
      <c r="O16" s="257">
        <f>VLOOKUP(N16,FORMULAS!$I$1:$J$6,2,0)</f>
        <v>0.8</v>
      </c>
      <c r="P16" s="257" t="str">
        <f t="shared" ref="P16" si="3">CONCATENATE(N16,K16)</f>
        <v>MayorAlta</v>
      </c>
      <c r="Q16" s="286" t="str">
        <f>VLOOKUP(P16,FORMULAS!$K$17:$L$42,2,0)</f>
        <v>Alto</v>
      </c>
      <c r="R16" s="127">
        <v>1</v>
      </c>
      <c r="S16" s="128" t="s">
        <v>455</v>
      </c>
      <c r="T16" s="129" t="str">
        <f>VLOOKUP(U16,FORMULAS!$A$15:$B$18,2,0)</f>
        <v>Probabilidad</v>
      </c>
      <c r="U16" s="130" t="s">
        <v>13</v>
      </c>
      <c r="V16" s="131">
        <f>+IF(U16='Tabla Valoración controles'!$D$4,'Tabla Valoración controles'!$F$4,IF('208-PLA-Ft-78 Mapa Gestión'!U16='Tabla Valoración controles'!$D$5,'Tabla Valoración controles'!$F$5,IF(U16=FORMULAS!$A$10,0,'Tabla Valoración controles'!$F$6)))</f>
        <v>0.25</v>
      </c>
      <c r="W16" s="130" t="s">
        <v>8</v>
      </c>
      <c r="X16" s="132">
        <f>+IF(W16='Tabla Valoración controles'!$D$7,'Tabla Valoración controles'!$F$7,IF(U16=FORMULAS!$A$10,0,'Tabla Valoración controles'!$F$8))</f>
        <v>0.15</v>
      </c>
      <c r="Y16" s="130" t="s">
        <v>18</v>
      </c>
      <c r="Z16" s="131">
        <f>+IF(Y16='Tabla Valoración controles'!$D$9,'Tabla Valoración controles'!$F$9,IF(U16=FORMULAS!$A$10,0,'Tabla Valoración controles'!$F$10))</f>
        <v>0</v>
      </c>
      <c r="AA16" s="130" t="s">
        <v>21</v>
      </c>
      <c r="AB16" s="131">
        <f>+IF(AA16='Tabla Valoración controles'!$D$9,'Tabla Valoración controles'!$F$9,IF(W16=FORMULAS!$A$10,0,'Tabla Valoración controles'!$F$10))</f>
        <v>0</v>
      </c>
      <c r="AC16" s="130" t="s">
        <v>100</v>
      </c>
      <c r="AD16" s="131">
        <f>+IF(AC16='Tabla Valoración controles'!$D$13,'Tabla Valoración controles'!$F$13,'Tabla Valoración controles'!$F$14)</f>
        <v>0</v>
      </c>
      <c r="AE16" s="133">
        <f t="shared" si="0"/>
        <v>0.4</v>
      </c>
      <c r="AF16" s="133">
        <f>+IF(T16=FORMULAS!$A$8,'208-PLA-Ft-78 Mapa Gestión'!AE16*'208-PLA-Ft-78 Mapa Gestión'!L16:L21,'208-PLA-Ft-78 Mapa Gestión'!AE16*'208-PLA-Ft-78 Mapa Gestión'!O16:O21)</f>
        <v>0.32000000000000006</v>
      </c>
      <c r="AG16" s="133">
        <f>+IF(T16=FORMULAS!$A$8,'208-PLA-Ft-78 Mapa Gestión'!L16:L21-'208-PLA-Ft-78 Mapa Gestión'!AF16,0)</f>
        <v>0.48</v>
      </c>
      <c r="AH16" s="260">
        <f>+AG21</f>
        <v>0.33599999999999997</v>
      </c>
      <c r="AI16" s="260" t="str">
        <f>+IF(AH16&lt;=FORMULAS!$N$2,FORMULAS!$O$2,IF(AH16&lt;=FORMULAS!$N$3,FORMULAS!$O$3,IF(AH16&lt;=FORMULAS!$N$4,FORMULAS!$O$4,IF(AH16&lt;=FORMULAS!$N$5,FORMULAS!$O$5,FORMULAS!O12))))</f>
        <v>Baja</v>
      </c>
      <c r="AJ16" s="260" t="str">
        <f>+IF(T16=FORMULAS!$A$9,AG21,'208-PLA-Ft-78 Mapa Gestión'!N16:N21)</f>
        <v>Mayor</v>
      </c>
      <c r="AK16" s="260">
        <f>+IF(T16=FORMULAS!B15,'208-PLA-Ft-78 Mapa Gestión'!AG21,'208-PLA-Ft-78 Mapa Gestión'!O16:O21)</f>
        <v>0.8</v>
      </c>
      <c r="AL16" s="262" t="str">
        <f>CONCATENATE(AJ16,AI16)</f>
        <v>MayorBaja</v>
      </c>
      <c r="AM16" s="286" t="str">
        <f>VLOOKUP(AL16,FORMULAS!$K$17:$L$42,2,0)</f>
        <v>Alto</v>
      </c>
      <c r="AN16" s="257" t="s">
        <v>162</v>
      </c>
      <c r="AO16" s="137" t="s">
        <v>681</v>
      </c>
      <c r="AP16" s="134" t="s">
        <v>554</v>
      </c>
      <c r="AQ16" s="134" t="s">
        <v>321</v>
      </c>
      <c r="AR16" s="140">
        <v>44593</v>
      </c>
      <c r="AS16" s="135">
        <v>44742</v>
      </c>
      <c r="AT16" s="134" t="s">
        <v>574</v>
      </c>
      <c r="AU16" s="134" t="s">
        <v>573</v>
      </c>
      <c r="AV16" s="136" t="s">
        <v>234</v>
      </c>
      <c r="AW16" s="254" t="s">
        <v>656</v>
      </c>
      <c r="AX16" s="137" t="s">
        <v>777</v>
      </c>
      <c r="AY16" s="137" t="s">
        <v>769</v>
      </c>
      <c r="AZ16" s="138" t="s">
        <v>512</v>
      </c>
      <c r="BA16" s="138" t="s">
        <v>512</v>
      </c>
      <c r="BB16" s="137" t="s">
        <v>777</v>
      </c>
      <c r="BC16" s="137" t="s">
        <v>770</v>
      </c>
      <c r="BD16" s="138" t="s">
        <v>512</v>
      </c>
      <c r="BE16" s="138" t="s">
        <v>512</v>
      </c>
      <c r="BF16" s="137" t="s">
        <v>777</v>
      </c>
      <c r="BG16" s="137" t="s">
        <v>772</v>
      </c>
      <c r="BH16" s="138" t="s">
        <v>512</v>
      </c>
      <c r="BI16" s="138" t="s">
        <v>512</v>
      </c>
      <c r="BJ16" s="137" t="s">
        <v>778</v>
      </c>
      <c r="BK16" s="137" t="s">
        <v>773</v>
      </c>
      <c r="BL16" s="138" t="s">
        <v>512</v>
      </c>
      <c r="BM16" s="138" t="s">
        <v>512</v>
      </c>
      <c r="BN16" s="137"/>
      <c r="BO16" s="137"/>
      <c r="BP16" s="138"/>
      <c r="BQ16" s="138"/>
      <c r="BR16" s="137"/>
      <c r="BS16" s="137"/>
      <c r="BT16" s="138"/>
      <c r="BU16" s="138"/>
      <c r="BV16" s="137"/>
      <c r="BW16" s="137"/>
      <c r="BX16" s="138"/>
      <c r="BY16" s="138"/>
      <c r="BZ16" s="137"/>
      <c r="CA16" s="137"/>
      <c r="CB16" s="138"/>
      <c r="CC16" s="138"/>
      <c r="CD16" s="257"/>
      <c r="CE16" s="257"/>
      <c r="CF16" s="257"/>
      <c r="CG16" s="144"/>
      <c r="CH16" s="257"/>
      <c r="CI16" s="257"/>
      <c r="CJ16" s="257"/>
      <c r="CK16" s="144"/>
      <c r="CL16" s="257"/>
      <c r="CM16" s="257"/>
      <c r="CN16" s="257"/>
      <c r="CO16" s="144"/>
      <c r="CP16" s="257"/>
      <c r="CQ16" s="257"/>
      <c r="CR16" s="257"/>
      <c r="CS16" s="144"/>
      <c r="CT16" s="257"/>
      <c r="CU16" s="257"/>
      <c r="CV16" s="257"/>
      <c r="CW16" s="144"/>
      <c r="CX16" s="257"/>
      <c r="CY16" s="257"/>
      <c r="CZ16" s="257"/>
      <c r="DA16" s="257"/>
      <c r="DB16" s="257"/>
      <c r="DC16" s="257"/>
      <c r="DD16" s="257"/>
      <c r="DE16" s="257"/>
      <c r="DF16" s="144"/>
      <c r="DG16" s="257"/>
      <c r="DH16" s="257"/>
      <c r="DI16" s="257"/>
      <c r="DJ16" s="257"/>
      <c r="DK16" s="257"/>
      <c r="DL16" s="257"/>
      <c r="DM16" s="257"/>
      <c r="DN16" s="257"/>
      <c r="DO16" s="144"/>
      <c r="DP16" s="257"/>
      <c r="DQ16" s="257"/>
      <c r="DR16" s="257"/>
      <c r="DS16" s="257"/>
      <c r="DT16" s="257"/>
    </row>
    <row r="17" spans="1:124" ht="127.5" x14ac:dyDescent="0.2">
      <c r="A17" s="293"/>
      <c r="B17" s="309"/>
      <c r="C17" s="293"/>
      <c r="D17" s="293"/>
      <c r="E17" s="293"/>
      <c r="F17" s="293"/>
      <c r="G17" s="299"/>
      <c r="H17" s="293"/>
      <c r="I17" s="296"/>
      <c r="J17" s="290"/>
      <c r="K17" s="281"/>
      <c r="L17" s="284"/>
      <c r="M17" s="284"/>
      <c r="N17" s="281"/>
      <c r="O17" s="258"/>
      <c r="P17" s="258"/>
      <c r="Q17" s="287"/>
      <c r="R17" s="127">
        <v>2</v>
      </c>
      <c r="S17" s="128" t="s">
        <v>456</v>
      </c>
      <c r="T17" s="129" t="str">
        <f>VLOOKUP(U17,FORMULAS!$A$15:$B$18,2,0)</f>
        <v>Probabilidad</v>
      </c>
      <c r="U17" s="130" t="s">
        <v>14</v>
      </c>
      <c r="V17" s="131">
        <f>+IF(U17='Tabla Valoración controles'!$D$4,'Tabla Valoración controles'!$F$4,IF('208-PLA-Ft-78 Mapa Gestión'!U17='Tabla Valoración controles'!$D$5,'Tabla Valoración controles'!$F$5,IF(U17=FORMULAS!$A$10,0,'Tabla Valoración controles'!$F$6)))</f>
        <v>0.15</v>
      </c>
      <c r="W17" s="130" t="s">
        <v>8</v>
      </c>
      <c r="X17" s="132">
        <f>+IF(W17='Tabla Valoración controles'!$D$7,'Tabla Valoración controles'!$F$7,IF(U17=FORMULAS!$A$10,0,'Tabla Valoración controles'!$F$8))</f>
        <v>0.15</v>
      </c>
      <c r="Y17" s="130" t="s">
        <v>18</v>
      </c>
      <c r="Z17" s="131">
        <f>+IF(Y17='Tabla Valoración controles'!$D$9,'Tabla Valoración controles'!$F$9,IF(U17=FORMULAS!$A$10,0,'Tabla Valoración controles'!$F$10))</f>
        <v>0</v>
      </c>
      <c r="AA17" s="130" t="s">
        <v>21</v>
      </c>
      <c r="AB17" s="131">
        <f>+IF(AA17='Tabla Valoración controles'!$D$9,'Tabla Valoración controles'!$F$9,IF(W17=FORMULAS!$A$10,0,'Tabla Valoración controles'!$F$10))</f>
        <v>0</v>
      </c>
      <c r="AC17" s="130" t="s">
        <v>100</v>
      </c>
      <c r="AD17" s="131">
        <f>+IF(AC17='Tabla Valoración controles'!$D$13,'Tabla Valoración controles'!$F$13,'Tabla Valoración controles'!$F$14)</f>
        <v>0</v>
      </c>
      <c r="AE17" s="133">
        <f t="shared" si="0"/>
        <v>0.3</v>
      </c>
      <c r="AF17" s="133">
        <f>+AE17*AG16</f>
        <v>0.14399999999999999</v>
      </c>
      <c r="AG17" s="133">
        <f>+AG16-AF17</f>
        <v>0.33599999999999997</v>
      </c>
      <c r="AH17" s="261"/>
      <c r="AI17" s="261"/>
      <c r="AJ17" s="261"/>
      <c r="AK17" s="261"/>
      <c r="AL17" s="262"/>
      <c r="AM17" s="287"/>
      <c r="AN17" s="258"/>
      <c r="AO17" s="134" t="s">
        <v>682</v>
      </c>
      <c r="AP17" s="134" t="s">
        <v>554</v>
      </c>
      <c r="AQ17" s="134" t="s">
        <v>321</v>
      </c>
      <c r="AR17" s="140">
        <v>44593</v>
      </c>
      <c r="AS17" s="135">
        <v>44771</v>
      </c>
      <c r="AT17" s="147" t="s">
        <v>576</v>
      </c>
      <c r="AU17" s="147" t="s">
        <v>577</v>
      </c>
      <c r="AV17" s="136" t="s">
        <v>234</v>
      </c>
      <c r="AW17" s="255"/>
      <c r="AX17" s="137" t="s">
        <v>779</v>
      </c>
      <c r="AY17" s="137" t="s">
        <v>769</v>
      </c>
      <c r="AZ17" s="138" t="s">
        <v>512</v>
      </c>
      <c r="BA17" s="138" t="s">
        <v>512</v>
      </c>
      <c r="BB17" s="137" t="s">
        <v>780</v>
      </c>
      <c r="BC17" s="137" t="s">
        <v>770</v>
      </c>
      <c r="BD17" s="138" t="s">
        <v>512</v>
      </c>
      <c r="BE17" s="138" t="s">
        <v>512</v>
      </c>
      <c r="BF17" s="137" t="s">
        <v>780</v>
      </c>
      <c r="BG17" s="137" t="s">
        <v>772</v>
      </c>
      <c r="BH17" s="138" t="s">
        <v>512</v>
      </c>
      <c r="BI17" s="138" t="s">
        <v>512</v>
      </c>
      <c r="BJ17" s="137"/>
      <c r="BK17" s="137" t="s">
        <v>773</v>
      </c>
      <c r="BL17" s="138" t="s">
        <v>512</v>
      </c>
      <c r="BM17" s="138" t="s">
        <v>512</v>
      </c>
      <c r="BN17" s="137"/>
      <c r="BO17" s="137"/>
      <c r="BP17" s="138"/>
      <c r="BQ17" s="138"/>
      <c r="BR17" s="137"/>
      <c r="BS17" s="137"/>
      <c r="BT17" s="138"/>
      <c r="BU17" s="138"/>
      <c r="BV17" s="137"/>
      <c r="BW17" s="137"/>
      <c r="BX17" s="138"/>
      <c r="BY17" s="138"/>
      <c r="BZ17" s="137"/>
      <c r="CA17" s="137"/>
      <c r="CB17" s="138"/>
      <c r="CC17" s="138"/>
      <c r="CD17" s="258"/>
      <c r="CE17" s="258"/>
      <c r="CF17" s="258"/>
      <c r="CG17" s="144"/>
      <c r="CH17" s="258"/>
      <c r="CI17" s="258"/>
      <c r="CJ17" s="258"/>
      <c r="CK17" s="144"/>
      <c r="CL17" s="258"/>
      <c r="CM17" s="258"/>
      <c r="CN17" s="258"/>
      <c r="CO17" s="144"/>
      <c r="CP17" s="258"/>
      <c r="CQ17" s="258"/>
      <c r="CR17" s="258"/>
      <c r="CS17" s="144"/>
      <c r="CT17" s="258"/>
      <c r="CU17" s="258"/>
      <c r="CV17" s="258"/>
      <c r="CW17" s="144"/>
      <c r="CX17" s="258"/>
      <c r="CY17" s="258"/>
      <c r="CZ17" s="258"/>
      <c r="DA17" s="258"/>
      <c r="DB17" s="258"/>
      <c r="DC17" s="258"/>
      <c r="DD17" s="258"/>
      <c r="DE17" s="258"/>
      <c r="DF17" s="144"/>
      <c r="DG17" s="258"/>
      <c r="DH17" s="258"/>
      <c r="DI17" s="258"/>
      <c r="DJ17" s="258"/>
      <c r="DK17" s="258"/>
      <c r="DL17" s="258"/>
      <c r="DM17" s="258"/>
      <c r="DN17" s="258"/>
      <c r="DO17" s="144"/>
      <c r="DP17" s="258"/>
      <c r="DQ17" s="258"/>
      <c r="DR17" s="258"/>
      <c r="DS17" s="258"/>
      <c r="DT17" s="258"/>
    </row>
    <row r="18" spans="1:124" ht="75" x14ac:dyDescent="0.2">
      <c r="A18" s="293"/>
      <c r="B18" s="309"/>
      <c r="C18" s="293"/>
      <c r="D18" s="293"/>
      <c r="E18" s="293"/>
      <c r="F18" s="293"/>
      <c r="G18" s="299"/>
      <c r="H18" s="293"/>
      <c r="I18" s="296"/>
      <c r="J18" s="290"/>
      <c r="K18" s="281"/>
      <c r="L18" s="284"/>
      <c r="M18" s="284"/>
      <c r="N18" s="281"/>
      <c r="O18" s="258"/>
      <c r="P18" s="258"/>
      <c r="Q18" s="287"/>
      <c r="R18" s="127"/>
      <c r="S18" s="128"/>
      <c r="T18" s="129">
        <f>VLOOKUP(U18,FORMULAS!$A$15:$B$18,2,0)</f>
        <v>0</v>
      </c>
      <c r="U18" s="130" t="s">
        <v>156</v>
      </c>
      <c r="V18" s="131">
        <f>+IF(U18='Tabla Valoración controles'!$D$4,'Tabla Valoración controles'!$F$4,IF('208-PLA-Ft-78 Mapa Gestión'!U18='Tabla Valoración controles'!$D$5,'Tabla Valoración controles'!$F$5,IF(U18=FORMULAS!$A$10,0,'Tabla Valoración controles'!$F$6)))</f>
        <v>0</v>
      </c>
      <c r="W18" s="130" t="s">
        <v>8</v>
      </c>
      <c r="X18" s="132">
        <f>+IF(W18='Tabla Valoración controles'!$D$7,'Tabla Valoración controles'!$F$7,IF(U18=FORMULAS!$A$10,0,'Tabla Valoración controles'!$F$8))</f>
        <v>0</v>
      </c>
      <c r="Y18" s="130" t="s">
        <v>19</v>
      </c>
      <c r="Z18" s="131">
        <f>+IF(Y18='Tabla Valoración controles'!$D$9,'Tabla Valoración controles'!$F$9,IF(U18=FORMULAS!$A$10,0,'Tabla Valoración controles'!$F$10))</f>
        <v>0</v>
      </c>
      <c r="AA18" s="130" t="s">
        <v>22</v>
      </c>
      <c r="AB18" s="131">
        <f>+IF(AA18='Tabla Valoración controles'!$D$9,'Tabla Valoración controles'!$F$9,IF(W18=FORMULAS!$A$10,0,'Tabla Valoración controles'!$F$10))</f>
        <v>0</v>
      </c>
      <c r="AC18" s="130" t="s">
        <v>100</v>
      </c>
      <c r="AD18" s="131">
        <f>+IF(AC18='Tabla Valoración controles'!$D$13,'Tabla Valoración controles'!$F$13,'Tabla Valoración controles'!$F$14)</f>
        <v>0</v>
      </c>
      <c r="AE18" s="133">
        <f t="shared" si="0"/>
        <v>0</v>
      </c>
      <c r="AF18" s="133">
        <f>+AF17*AE18</f>
        <v>0</v>
      </c>
      <c r="AG18" s="133">
        <f t="shared" ref="AG18:AG21" si="4">+AG17-AF18</f>
        <v>0.33599999999999997</v>
      </c>
      <c r="AH18" s="261"/>
      <c r="AI18" s="261"/>
      <c r="AJ18" s="261"/>
      <c r="AK18" s="261"/>
      <c r="AL18" s="262"/>
      <c r="AM18" s="287"/>
      <c r="AN18" s="258"/>
      <c r="AO18" s="142"/>
      <c r="AP18" s="148"/>
      <c r="AQ18" s="148"/>
      <c r="AR18" s="148"/>
      <c r="AS18" s="148"/>
      <c r="AT18" s="148"/>
      <c r="AU18" s="148"/>
      <c r="AV18" s="136"/>
      <c r="AW18" s="255"/>
      <c r="AX18" s="134"/>
      <c r="AY18" s="134"/>
      <c r="AZ18" s="134"/>
      <c r="BA18" s="144"/>
      <c r="BB18" s="134"/>
      <c r="BC18" s="134"/>
      <c r="BD18" s="134"/>
      <c r="BE18" s="144"/>
      <c r="BF18" s="134"/>
      <c r="BG18" s="134"/>
      <c r="BH18" s="134"/>
      <c r="BI18" s="144"/>
      <c r="BJ18" s="134"/>
      <c r="BK18" s="134"/>
      <c r="BL18" s="134"/>
      <c r="BM18" s="144"/>
      <c r="BN18" s="137"/>
      <c r="BO18" s="137"/>
      <c r="BP18" s="138"/>
      <c r="BQ18" s="138"/>
      <c r="BR18" s="137"/>
      <c r="BS18" s="137"/>
      <c r="BT18" s="138"/>
      <c r="BU18" s="138"/>
      <c r="BV18" s="137"/>
      <c r="BW18" s="137"/>
      <c r="BX18" s="138"/>
      <c r="BY18" s="138"/>
      <c r="BZ18" s="137"/>
      <c r="CA18" s="137"/>
      <c r="CB18" s="138"/>
      <c r="CC18" s="138"/>
      <c r="CD18" s="258"/>
      <c r="CE18" s="258"/>
      <c r="CF18" s="258"/>
      <c r="CG18" s="144"/>
      <c r="CH18" s="258"/>
      <c r="CI18" s="258"/>
      <c r="CJ18" s="258"/>
      <c r="CK18" s="144"/>
      <c r="CL18" s="258"/>
      <c r="CM18" s="258"/>
      <c r="CN18" s="258"/>
      <c r="CO18" s="144"/>
      <c r="CP18" s="258"/>
      <c r="CQ18" s="258"/>
      <c r="CR18" s="258"/>
      <c r="CS18" s="144"/>
      <c r="CT18" s="258"/>
      <c r="CU18" s="258"/>
      <c r="CV18" s="258"/>
      <c r="CW18" s="144"/>
      <c r="CX18" s="258"/>
      <c r="CY18" s="258"/>
      <c r="CZ18" s="258"/>
      <c r="DA18" s="258"/>
      <c r="DB18" s="258"/>
      <c r="DC18" s="258"/>
      <c r="DD18" s="258"/>
      <c r="DE18" s="258"/>
      <c r="DF18" s="144"/>
      <c r="DG18" s="258"/>
      <c r="DH18" s="258"/>
      <c r="DI18" s="258"/>
      <c r="DJ18" s="258"/>
      <c r="DK18" s="258"/>
      <c r="DL18" s="258"/>
      <c r="DM18" s="258"/>
      <c r="DN18" s="258"/>
      <c r="DO18" s="144"/>
      <c r="DP18" s="258"/>
      <c r="DQ18" s="258"/>
      <c r="DR18" s="258"/>
      <c r="DS18" s="258"/>
      <c r="DT18" s="258"/>
    </row>
    <row r="19" spans="1:124" ht="57" x14ac:dyDescent="0.2">
      <c r="A19" s="293"/>
      <c r="B19" s="309"/>
      <c r="C19" s="293"/>
      <c r="D19" s="293"/>
      <c r="E19" s="293"/>
      <c r="F19" s="293"/>
      <c r="G19" s="299"/>
      <c r="H19" s="293"/>
      <c r="I19" s="296"/>
      <c r="J19" s="290"/>
      <c r="K19" s="281"/>
      <c r="L19" s="284"/>
      <c r="M19" s="284"/>
      <c r="N19" s="281"/>
      <c r="O19" s="258"/>
      <c r="P19" s="258"/>
      <c r="Q19" s="287"/>
      <c r="R19" s="127"/>
      <c r="S19" s="128"/>
      <c r="T19" s="129">
        <f>VLOOKUP(U19,FORMULAS!$A$15:$B$18,2,0)</f>
        <v>0</v>
      </c>
      <c r="U19" s="130" t="s">
        <v>156</v>
      </c>
      <c r="V19" s="131">
        <f>+IF(U19='Tabla Valoración controles'!$D$4,'Tabla Valoración controles'!$F$4,IF('208-PLA-Ft-78 Mapa Gestión'!U19='Tabla Valoración controles'!$D$5,'Tabla Valoración controles'!$F$5,IF(U19=FORMULAS!$A$10,0,'Tabla Valoración controles'!$F$6)))</f>
        <v>0</v>
      </c>
      <c r="W19" s="130"/>
      <c r="X19" s="132">
        <f>+IF(W19='Tabla Valoración controles'!$D$7,'Tabla Valoración controles'!$F$7,IF(U19=FORMULAS!$A$10,0,'Tabla Valoración controles'!$F$8))</f>
        <v>0</v>
      </c>
      <c r="Y19" s="130"/>
      <c r="Z19" s="131">
        <f>+IF(Y19='Tabla Valoración controles'!$D$9,'Tabla Valoración controles'!$F$9,IF(U19=FORMULAS!$A$10,0,'Tabla Valoración controles'!$F$10))</f>
        <v>0</v>
      </c>
      <c r="AA19" s="130" t="s">
        <v>22</v>
      </c>
      <c r="AB19" s="131">
        <f>+IF(AA19='Tabla Valoración controles'!$D$9,'Tabla Valoración controles'!$F$9,IF(W19=FORMULAS!$A$10,0,'Tabla Valoración controles'!$F$10))</f>
        <v>0</v>
      </c>
      <c r="AC19" s="130"/>
      <c r="AD19" s="131">
        <f>+IF(AC19='Tabla Valoración controles'!$D$13,'Tabla Valoración controles'!$F$13,'Tabla Valoración controles'!$F$14)</f>
        <v>0</v>
      </c>
      <c r="AE19" s="133">
        <f t="shared" si="0"/>
        <v>0</v>
      </c>
      <c r="AF19" s="133">
        <f>+AF18*AE19</f>
        <v>0</v>
      </c>
      <c r="AG19" s="133">
        <f t="shared" si="4"/>
        <v>0.33599999999999997</v>
      </c>
      <c r="AH19" s="261"/>
      <c r="AI19" s="261"/>
      <c r="AJ19" s="261"/>
      <c r="AK19" s="261"/>
      <c r="AL19" s="262"/>
      <c r="AM19" s="287"/>
      <c r="AN19" s="258"/>
      <c r="AO19" s="142"/>
      <c r="AP19" s="148"/>
      <c r="AQ19" s="148"/>
      <c r="AR19" s="148"/>
      <c r="AS19" s="148"/>
      <c r="AT19" s="148"/>
      <c r="AU19" s="148"/>
      <c r="AV19" s="136"/>
      <c r="AW19" s="255"/>
      <c r="AX19" s="134"/>
      <c r="AY19" s="134"/>
      <c r="AZ19" s="134"/>
      <c r="BA19" s="144"/>
      <c r="BB19" s="134"/>
      <c r="BC19" s="134"/>
      <c r="BD19" s="134"/>
      <c r="BE19" s="144"/>
      <c r="BF19" s="134"/>
      <c r="BG19" s="134"/>
      <c r="BH19" s="134"/>
      <c r="BI19" s="144"/>
      <c r="BJ19" s="134"/>
      <c r="BK19" s="134"/>
      <c r="BL19" s="134"/>
      <c r="BM19" s="144"/>
      <c r="BN19" s="137"/>
      <c r="BO19" s="137"/>
      <c r="BP19" s="138"/>
      <c r="BQ19" s="138"/>
      <c r="BR19" s="137"/>
      <c r="BS19" s="137"/>
      <c r="BT19" s="138"/>
      <c r="BU19" s="138"/>
      <c r="BV19" s="137"/>
      <c r="BW19" s="137"/>
      <c r="BX19" s="138"/>
      <c r="BY19" s="138"/>
      <c r="BZ19" s="137"/>
      <c r="CA19" s="137"/>
      <c r="CB19" s="138"/>
      <c r="CC19" s="138"/>
      <c r="CD19" s="258"/>
      <c r="CE19" s="258"/>
      <c r="CF19" s="258"/>
      <c r="CG19" s="144"/>
      <c r="CH19" s="258"/>
      <c r="CI19" s="258"/>
      <c r="CJ19" s="258"/>
      <c r="CK19" s="144"/>
      <c r="CL19" s="258"/>
      <c r="CM19" s="258"/>
      <c r="CN19" s="258"/>
      <c r="CO19" s="144"/>
      <c r="CP19" s="258"/>
      <c r="CQ19" s="258"/>
      <c r="CR19" s="258"/>
      <c r="CS19" s="144"/>
      <c r="CT19" s="258"/>
      <c r="CU19" s="258"/>
      <c r="CV19" s="258"/>
      <c r="CW19" s="144"/>
      <c r="CX19" s="258"/>
      <c r="CY19" s="258"/>
      <c r="CZ19" s="258"/>
      <c r="DA19" s="258"/>
      <c r="DB19" s="258"/>
      <c r="DC19" s="258"/>
      <c r="DD19" s="258"/>
      <c r="DE19" s="258"/>
      <c r="DF19" s="144"/>
      <c r="DG19" s="258"/>
      <c r="DH19" s="258"/>
      <c r="DI19" s="258"/>
      <c r="DJ19" s="258"/>
      <c r="DK19" s="258"/>
      <c r="DL19" s="258"/>
      <c r="DM19" s="258"/>
      <c r="DN19" s="258"/>
      <c r="DO19" s="144"/>
      <c r="DP19" s="258"/>
      <c r="DQ19" s="258"/>
      <c r="DR19" s="258"/>
      <c r="DS19" s="258"/>
      <c r="DT19" s="258"/>
    </row>
    <row r="20" spans="1:124" ht="57" x14ac:dyDescent="0.2">
      <c r="A20" s="293"/>
      <c r="B20" s="309"/>
      <c r="C20" s="293"/>
      <c r="D20" s="293"/>
      <c r="E20" s="293"/>
      <c r="F20" s="293"/>
      <c r="G20" s="299"/>
      <c r="H20" s="293"/>
      <c r="I20" s="296"/>
      <c r="J20" s="290"/>
      <c r="K20" s="281"/>
      <c r="L20" s="284"/>
      <c r="M20" s="284"/>
      <c r="N20" s="281"/>
      <c r="O20" s="258"/>
      <c r="P20" s="258"/>
      <c r="Q20" s="287"/>
      <c r="R20" s="127"/>
      <c r="S20" s="128"/>
      <c r="T20" s="129">
        <f>VLOOKUP(U20,FORMULAS!$A$15:$B$18,2,0)</f>
        <v>0</v>
      </c>
      <c r="U20" s="130" t="s">
        <v>156</v>
      </c>
      <c r="V20" s="131">
        <f>+IF(U20='Tabla Valoración controles'!$D$4,'Tabla Valoración controles'!$F$4,IF('208-PLA-Ft-78 Mapa Gestión'!U20='Tabla Valoración controles'!$D$5,'Tabla Valoración controles'!$F$5,IF(U20=FORMULAS!$A$10,0,'Tabla Valoración controles'!$F$6)))</f>
        <v>0</v>
      </c>
      <c r="W20" s="130"/>
      <c r="X20" s="132">
        <f>+IF(W20='Tabla Valoración controles'!$D$7,'Tabla Valoración controles'!$F$7,IF(U20=FORMULAS!$A$10,0,'Tabla Valoración controles'!$F$8))</f>
        <v>0</v>
      </c>
      <c r="Y20" s="130"/>
      <c r="Z20" s="131">
        <f>+IF(Y20='Tabla Valoración controles'!$D$9,'Tabla Valoración controles'!$F$9,IF(U20=FORMULAS!$A$10,0,'Tabla Valoración controles'!$F$10))</f>
        <v>0</v>
      </c>
      <c r="AA20" s="130"/>
      <c r="AB20" s="131">
        <f>+IF(AA20='Tabla Valoración controles'!$D$9,'Tabla Valoración controles'!$F$9,IF(W20=FORMULAS!$A$10,0,'Tabla Valoración controles'!$F$10))</f>
        <v>0</v>
      </c>
      <c r="AC20" s="130"/>
      <c r="AD20" s="131">
        <f>+IF(AC20='Tabla Valoración controles'!$D$13,'Tabla Valoración controles'!$F$13,'Tabla Valoración controles'!$F$14)</f>
        <v>0</v>
      </c>
      <c r="AE20" s="133">
        <f t="shared" si="0"/>
        <v>0</v>
      </c>
      <c r="AF20" s="133">
        <f t="shared" ref="AF20:AF21" si="5">+AF19*AE20</f>
        <v>0</v>
      </c>
      <c r="AG20" s="133">
        <f t="shared" si="4"/>
        <v>0.33599999999999997</v>
      </c>
      <c r="AH20" s="261"/>
      <c r="AI20" s="261"/>
      <c r="AJ20" s="261"/>
      <c r="AK20" s="261"/>
      <c r="AL20" s="262"/>
      <c r="AM20" s="287"/>
      <c r="AN20" s="258"/>
      <c r="AO20" s="142"/>
      <c r="AP20" s="148"/>
      <c r="AQ20" s="148"/>
      <c r="AR20" s="148"/>
      <c r="AS20" s="148"/>
      <c r="AT20" s="148"/>
      <c r="AU20" s="148"/>
      <c r="AV20" s="136"/>
      <c r="AW20" s="255"/>
      <c r="AX20" s="134"/>
      <c r="AY20" s="134"/>
      <c r="AZ20" s="134"/>
      <c r="BA20" s="144"/>
      <c r="BB20" s="134"/>
      <c r="BC20" s="134"/>
      <c r="BD20" s="134"/>
      <c r="BE20" s="144"/>
      <c r="BF20" s="134"/>
      <c r="BG20" s="134"/>
      <c r="BH20" s="134"/>
      <c r="BI20" s="144"/>
      <c r="BJ20" s="134"/>
      <c r="BK20" s="134"/>
      <c r="BL20" s="134"/>
      <c r="BM20" s="144"/>
      <c r="BN20" s="137"/>
      <c r="BO20" s="137"/>
      <c r="BP20" s="138"/>
      <c r="BQ20" s="138"/>
      <c r="BR20" s="137"/>
      <c r="BS20" s="137"/>
      <c r="BT20" s="138"/>
      <c r="BU20" s="138"/>
      <c r="BV20" s="137"/>
      <c r="BW20" s="137"/>
      <c r="BX20" s="138"/>
      <c r="BY20" s="138"/>
      <c r="BZ20" s="137"/>
      <c r="CA20" s="137"/>
      <c r="CB20" s="138"/>
      <c r="CC20" s="138"/>
      <c r="CD20" s="258"/>
      <c r="CE20" s="258"/>
      <c r="CF20" s="258"/>
      <c r="CG20" s="144"/>
      <c r="CH20" s="258"/>
      <c r="CI20" s="258"/>
      <c r="CJ20" s="258"/>
      <c r="CK20" s="144"/>
      <c r="CL20" s="258"/>
      <c r="CM20" s="258"/>
      <c r="CN20" s="258"/>
      <c r="CO20" s="144"/>
      <c r="CP20" s="258"/>
      <c r="CQ20" s="258"/>
      <c r="CR20" s="258"/>
      <c r="CS20" s="144"/>
      <c r="CT20" s="258"/>
      <c r="CU20" s="258"/>
      <c r="CV20" s="258"/>
      <c r="CW20" s="144"/>
      <c r="CX20" s="258"/>
      <c r="CY20" s="258"/>
      <c r="CZ20" s="258"/>
      <c r="DA20" s="258"/>
      <c r="DB20" s="258"/>
      <c r="DC20" s="258"/>
      <c r="DD20" s="258"/>
      <c r="DE20" s="258"/>
      <c r="DF20" s="144"/>
      <c r="DG20" s="258"/>
      <c r="DH20" s="258"/>
      <c r="DI20" s="258"/>
      <c r="DJ20" s="258"/>
      <c r="DK20" s="258"/>
      <c r="DL20" s="258"/>
      <c r="DM20" s="258"/>
      <c r="DN20" s="258"/>
      <c r="DO20" s="144"/>
      <c r="DP20" s="258"/>
      <c r="DQ20" s="258"/>
      <c r="DR20" s="258"/>
      <c r="DS20" s="258"/>
      <c r="DT20" s="258"/>
    </row>
    <row r="21" spans="1:124" ht="57" x14ac:dyDescent="0.2">
      <c r="A21" s="294"/>
      <c r="B21" s="310"/>
      <c r="C21" s="294"/>
      <c r="D21" s="294"/>
      <c r="E21" s="294"/>
      <c r="F21" s="294"/>
      <c r="G21" s="300"/>
      <c r="H21" s="294"/>
      <c r="I21" s="297"/>
      <c r="J21" s="291"/>
      <c r="K21" s="282"/>
      <c r="L21" s="285"/>
      <c r="M21" s="285"/>
      <c r="N21" s="282"/>
      <c r="O21" s="259"/>
      <c r="P21" s="259"/>
      <c r="Q21" s="288"/>
      <c r="R21" s="127"/>
      <c r="S21" s="128"/>
      <c r="T21" s="129">
        <f>VLOOKUP(U21,FORMULAS!$A$15:$B$18,2,0)</f>
        <v>0</v>
      </c>
      <c r="U21" s="130" t="s">
        <v>156</v>
      </c>
      <c r="V21" s="131">
        <f>+IF(U21='Tabla Valoración controles'!$D$4,'Tabla Valoración controles'!$F$4,IF('208-PLA-Ft-78 Mapa Gestión'!U21='Tabla Valoración controles'!$D$5,'Tabla Valoración controles'!$F$5,IF(U21=FORMULAS!$A$10,0,'Tabla Valoración controles'!$F$6)))</f>
        <v>0</v>
      </c>
      <c r="W21" s="130"/>
      <c r="X21" s="132">
        <f>+IF(W21='Tabla Valoración controles'!$D$7,'Tabla Valoración controles'!$F$7,IF(U21=FORMULAS!$A$10,0,'Tabla Valoración controles'!$F$8))</f>
        <v>0</v>
      </c>
      <c r="Y21" s="130"/>
      <c r="Z21" s="131">
        <f>+IF(Y21='Tabla Valoración controles'!$D$9,'Tabla Valoración controles'!$F$9,IF(U21=FORMULAS!$A$10,0,'Tabla Valoración controles'!$F$10))</f>
        <v>0</v>
      </c>
      <c r="AA21" s="130"/>
      <c r="AB21" s="131">
        <f>+IF(AA21='Tabla Valoración controles'!$D$9,'Tabla Valoración controles'!$F$9,IF(W21=FORMULAS!$A$10,0,'Tabla Valoración controles'!$F$10))</f>
        <v>0</v>
      </c>
      <c r="AC21" s="130"/>
      <c r="AD21" s="131">
        <f>+IF(AC21='Tabla Valoración controles'!$D$13,'Tabla Valoración controles'!$F$13,'Tabla Valoración controles'!$F$14)</f>
        <v>0</v>
      </c>
      <c r="AE21" s="133">
        <f t="shared" si="0"/>
        <v>0</v>
      </c>
      <c r="AF21" s="133">
        <f t="shared" si="5"/>
        <v>0</v>
      </c>
      <c r="AG21" s="133">
        <f t="shared" si="4"/>
        <v>0.33599999999999997</v>
      </c>
      <c r="AH21" s="261"/>
      <c r="AI21" s="261"/>
      <c r="AJ21" s="261"/>
      <c r="AK21" s="261"/>
      <c r="AL21" s="262"/>
      <c r="AM21" s="288"/>
      <c r="AN21" s="259"/>
      <c r="AO21" s="145"/>
      <c r="AP21" s="149"/>
      <c r="AQ21" s="149"/>
      <c r="AR21" s="149"/>
      <c r="AS21" s="149"/>
      <c r="AT21" s="149"/>
      <c r="AU21" s="149"/>
      <c r="AV21" s="136"/>
      <c r="AW21" s="256"/>
      <c r="AX21" s="134"/>
      <c r="AY21" s="134"/>
      <c r="AZ21" s="134"/>
      <c r="BA21" s="144"/>
      <c r="BB21" s="134"/>
      <c r="BC21" s="134"/>
      <c r="BD21" s="134"/>
      <c r="BE21" s="144"/>
      <c r="BF21" s="134"/>
      <c r="BG21" s="134"/>
      <c r="BH21" s="134"/>
      <c r="BI21" s="144"/>
      <c r="BJ21" s="134"/>
      <c r="BK21" s="134"/>
      <c r="BL21" s="134"/>
      <c r="BM21" s="144"/>
      <c r="BN21" s="137"/>
      <c r="BO21" s="137"/>
      <c r="BP21" s="138"/>
      <c r="BQ21" s="138"/>
      <c r="BR21" s="137"/>
      <c r="BS21" s="137"/>
      <c r="BT21" s="138"/>
      <c r="BU21" s="138"/>
      <c r="BV21" s="137"/>
      <c r="BW21" s="137"/>
      <c r="BX21" s="138"/>
      <c r="BY21" s="138"/>
      <c r="BZ21" s="137"/>
      <c r="CA21" s="137"/>
      <c r="CB21" s="138"/>
      <c r="CC21" s="138"/>
      <c r="CD21" s="259"/>
      <c r="CE21" s="259"/>
      <c r="CF21" s="259"/>
      <c r="CG21" s="144"/>
      <c r="CH21" s="259"/>
      <c r="CI21" s="259"/>
      <c r="CJ21" s="259"/>
      <c r="CK21" s="144"/>
      <c r="CL21" s="259"/>
      <c r="CM21" s="259"/>
      <c r="CN21" s="259"/>
      <c r="CO21" s="144"/>
      <c r="CP21" s="259"/>
      <c r="CQ21" s="259"/>
      <c r="CR21" s="259"/>
      <c r="CS21" s="144"/>
      <c r="CT21" s="259"/>
      <c r="CU21" s="259"/>
      <c r="CV21" s="259"/>
      <c r="CW21" s="144"/>
      <c r="CX21" s="259"/>
      <c r="CY21" s="259"/>
      <c r="CZ21" s="259"/>
      <c r="DA21" s="259"/>
      <c r="DB21" s="259"/>
      <c r="DC21" s="259"/>
      <c r="DD21" s="259"/>
      <c r="DE21" s="259"/>
      <c r="DF21" s="144"/>
      <c r="DG21" s="259"/>
      <c r="DH21" s="259"/>
      <c r="DI21" s="259"/>
      <c r="DJ21" s="259"/>
      <c r="DK21" s="259"/>
      <c r="DL21" s="259"/>
      <c r="DM21" s="259"/>
      <c r="DN21" s="259"/>
      <c r="DO21" s="144"/>
      <c r="DP21" s="259"/>
      <c r="DQ21" s="259"/>
      <c r="DR21" s="259"/>
      <c r="DS21" s="259"/>
      <c r="DT21" s="259"/>
    </row>
    <row r="22" spans="1:124" ht="153" x14ac:dyDescent="0.2">
      <c r="A22" s="292">
        <v>3</v>
      </c>
      <c r="B22" s="345" t="s">
        <v>171</v>
      </c>
      <c r="C22" s="292" t="str">
        <f>VLOOKUP(B22,FORMULAS!$A$30:$B$52,2,0)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22" s="292" t="str">
        <f>VLOOKUP(B22,FORMULAS!$A$30:$C$52,3,0)</f>
        <v>Director de Mejoramiento de Barrios</v>
      </c>
      <c r="E22" s="292" t="s">
        <v>256</v>
      </c>
      <c r="F22" s="292" t="s">
        <v>343</v>
      </c>
      <c r="G22" s="292" t="s">
        <v>344</v>
      </c>
      <c r="H22" s="298" t="s">
        <v>345</v>
      </c>
      <c r="I22" s="295" t="s">
        <v>257</v>
      </c>
      <c r="J22" s="289">
        <v>600</v>
      </c>
      <c r="K22" s="280" t="str">
        <f>+IF(L22=FORMULAS!$N$2,FORMULAS!$O$2,IF('208-PLA-Ft-78 Mapa Gestión'!L22:L27=FORMULAS!$N$3,FORMULAS!$O$3,IF('208-PLA-Ft-78 Mapa Gestión'!L22:L27=FORMULAS!$N$4,FORMULAS!$O$4,IF('208-PLA-Ft-78 Mapa Gestión'!L22:L27=FORMULAS!$N$5,FORMULAS!$O$5,IF('208-PLA-Ft-78 Mapa Gestión'!L22:L27=FORMULAS!$N$6,FORMULAS!$O$6)))))</f>
        <v>Alta</v>
      </c>
      <c r="L22" s="283">
        <f>+IF(J22&lt;=FORMULAS!$M$2,FORMULAS!$N$2,IF('208-PLA-Ft-78 Mapa Gestión'!J22&lt;=FORMULAS!$M$3,FORMULAS!$N$3,IF('208-PLA-Ft-78 Mapa Gestión'!J22&lt;=FORMULAS!$M$4,FORMULAS!$N$4,IF('208-PLA-Ft-78 Mapa Gestión'!J22&lt;=FORMULAS!$M$5,FORMULAS!$N$5,FORMULAS!$N$6))))</f>
        <v>0.8</v>
      </c>
      <c r="M22" s="283" t="s">
        <v>91</v>
      </c>
      <c r="N22" s="280" t="str">
        <f>+IF(M22=FORMULAS!$H$2,FORMULAS!$I$2,IF('208-PLA-Ft-78 Mapa Gestión'!M22:M27=FORMULAS!$H$3,FORMULAS!$I$3,IF('208-PLA-Ft-78 Mapa Gestión'!M22:M27=FORMULAS!$H$4,FORMULAS!$I$4,IF('208-PLA-Ft-78 Mapa Gestión'!M22:M27=FORMULAS!$H$5,FORMULAS!$I$5,IF('208-PLA-Ft-78 Mapa Gestión'!M22:M27=FORMULAS!$H$6,FORMULAS!$I$6,IF('208-PLA-Ft-78 Mapa Gestión'!M22:M27=FORMULAS!$H$7,FORMULAS!$I$7,IF('208-PLA-Ft-78 Mapa Gestión'!M22:M27=FORMULAS!$H$8,FORMULAS!$I$8,IF('208-PLA-Ft-78 Mapa Gestión'!M22:M27=FORMULAS!$H$9,FORMULAS!$I$9,IF('208-PLA-Ft-78 Mapa Gestión'!M22:M27=FORMULAS!$H$10,FORMULAS!$I$10,IF('208-PLA-Ft-78 Mapa Gestión'!M22:M27=FORMULAS!$H$11,FORMULAS!$I$11))))))))))</f>
        <v>Moderado</v>
      </c>
      <c r="O22" s="257">
        <f>VLOOKUP(N22,FORMULAS!$I$1:$J$6,2,0)</f>
        <v>0.6</v>
      </c>
      <c r="P22" s="257" t="str">
        <f t="shared" ref="P22" si="6">CONCATENATE(N22,K22)</f>
        <v>ModeradoAlta</v>
      </c>
      <c r="Q22" s="286" t="str">
        <f>VLOOKUP(P22,FORMULAS!$K$17:$L$42,2,0)</f>
        <v>Alto</v>
      </c>
      <c r="R22" s="127">
        <v>1</v>
      </c>
      <c r="S22" s="128" t="s">
        <v>457</v>
      </c>
      <c r="T22" s="129" t="str">
        <f>VLOOKUP(U22,FORMULAS!$A$15:$B$18,2,0)</f>
        <v>Probabilidad</v>
      </c>
      <c r="U22" s="130" t="s">
        <v>13</v>
      </c>
      <c r="V22" s="131">
        <f>+IF(U22='Tabla Valoración controles'!$D$4,'Tabla Valoración controles'!$F$4,IF('208-PLA-Ft-78 Mapa Gestión'!U22='Tabla Valoración controles'!$D$5,'Tabla Valoración controles'!$F$5,IF(U22=FORMULAS!$A$10,0,'Tabla Valoración controles'!$F$6)))</f>
        <v>0.25</v>
      </c>
      <c r="W22" s="130" t="s">
        <v>8</v>
      </c>
      <c r="X22" s="132">
        <f>+IF(W22='Tabla Valoración controles'!$D$7,'Tabla Valoración controles'!$F$7,IF(U22=FORMULAS!$A$10,0,'Tabla Valoración controles'!$F$8))</f>
        <v>0.15</v>
      </c>
      <c r="Y22" s="130" t="s">
        <v>18</v>
      </c>
      <c r="Z22" s="131">
        <f>+IF(Y22='Tabla Valoración controles'!$D$9,'Tabla Valoración controles'!$F$9,IF(U22=FORMULAS!$A$10,0,'Tabla Valoración controles'!$F$10))</f>
        <v>0</v>
      </c>
      <c r="AA22" s="130" t="s">
        <v>21</v>
      </c>
      <c r="AB22" s="131">
        <f>+IF(AA22='Tabla Valoración controles'!$D$9,'Tabla Valoración controles'!$F$9,IF(W22=FORMULAS!$A$10,0,'Tabla Valoración controles'!$F$10))</f>
        <v>0</v>
      </c>
      <c r="AC22" s="130" t="s">
        <v>100</v>
      </c>
      <c r="AD22" s="131">
        <f>+IF(AC22='Tabla Valoración controles'!$D$13,'Tabla Valoración controles'!$F$13,'Tabla Valoración controles'!$F$14)</f>
        <v>0</v>
      </c>
      <c r="AE22" s="133">
        <f t="shared" si="0"/>
        <v>0.4</v>
      </c>
      <c r="AF22" s="133">
        <f>+IF(T22=FORMULAS!$A$8,'208-PLA-Ft-78 Mapa Gestión'!AE22*'208-PLA-Ft-78 Mapa Gestión'!L22:L27,'208-PLA-Ft-78 Mapa Gestión'!AE22*'208-PLA-Ft-78 Mapa Gestión'!O22:O27)</f>
        <v>0.32000000000000006</v>
      </c>
      <c r="AG22" s="133">
        <f>+IF(T22=FORMULAS!$A$8,'208-PLA-Ft-78 Mapa Gestión'!L22:L27-'208-PLA-Ft-78 Mapa Gestión'!AF22,0)</f>
        <v>0.48</v>
      </c>
      <c r="AH22" s="260">
        <f>+AG27</f>
        <v>0.28799999999999998</v>
      </c>
      <c r="AI22" s="260" t="str">
        <f>+IF(AH22&lt;=FORMULAS!$N$2,FORMULAS!$O$2,IF(AH22&lt;=FORMULAS!$N$3,FORMULAS!$O$3,IF(AH22&lt;=FORMULAS!$N$4,FORMULAS!$O$4,IF(AH22&lt;=FORMULAS!$N$5,FORMULAS!$O$5,FORMULAS!O18))))</f>
        <v>Baja</v>
      </c>
      <c r="AJ22" s="260" t="str">
        <f>+IF(T22=FORMULAS!$A$9,AG27,'208-PLA-Ft-78 Mapa Gestión'!N22:N27)</f>
        <v>Moderado</v>
      </c>
      <c r="AK22" s="260">
        <f>+IF(T22=FORMULAS!B21,'208-PLA-Ft-78 Mapa Gestión'!AG27,'208-PLA-Ft-78 Mapa Gestión'!O22:O27)</f>
        <v>0.6</v>
      </c>
      <c r="AL22" s="262" t="str">
        <f>CONCATENATE(AJ22,AI22)</f>
        <v>ModeradoBaja</v>
      </c>
      <c r="AM22" s="286" t="str">
        <f>VLOOKUP(AL22,FORMULAS!$K$17:$L$42,2,0)</f>
        <v>Moderado</v>
      </c>
      <c r="AN22" s="257" t="s">
        <v>162</v>
      </c>
      <c r="AO22" s="134" t="s">
        <v>503</v>
      </c>
      <c r="AP22" s="134" t="s">
        <v>554</v>
      </c>
      <c r="AQ22" s="134" t="s">
        <v>320</v>
      </c>
      <c r="AR22" s="150">
        <v>44805</v>
      </c>
      <c r="AS22" s="150">
        <v>44910</v>
      </c>
      <c r="AT22" s="147" t="s">
        <v>578</v>
      </c>
      <c r="AU22" s="147" t="s">
        <v>579</v>
      </c>
      <c r="AV22" s="136" t="s">
        <v>234</v>
      </c>
      <c r="AW22" s="254" t="s">
        <v>656</v>
      </c>
      <c r="AX22" s="137" t="s">
        <v>781</v>
      </c>
      <c r="AY22" s="137" t="s">
        <v>781</v>
      </c>
      <c r="AZ22" s="137" t="s">
        <v>781</v>
      </c>
      <c r="BA22" s="139" t="s">
        <v>781</v>
      </c>
      <c r="BB22" s="137" t="s">
        <v>781</v>
      </c>
      <c r="BC22" s="137" t="s">
        <v>781</v>
      </c>
      <c r="BD22" s="137" t="s">
        <v>781</v>
      </c>
      <c r="BE22" s="139" t="s">
        <v>781</v>
      </c>
      <c r="BF22" s="137" t="s">
        <v>781</v>
      </c>
      <c r="BG22" s="137" t="s">
        <v>781</v>
      </c>
      <c r="BH22" s="137" t="s">
        <v>781</v>
      </c>
      <c r="BI22" s="139" t="s">
        <v>781</v>
      </c>
      <c r="BJ22" s="137" t="s">
        <v>781</v>
      </c>
      <c r="BK22" s="137" t="s">
        <v>781</v>
      </c>
      <c r="BL22" s="137" t="s">
        <v>781</v>
      </c>
      <c r="BM22" s="139" t="s">
        <v>781</v>
      </c>
      <c r="BN22" s="137"/>
      <c r="BO22" s="137"/>
      <c r="BP22" s="138"/>
      <c r="BQ22" s="138"/>
      <c r="BR22" s="137"/>
      <c r="BS22" s="137"/>
      <c r="BT22" s="138"/>
      <c r="BU22" s="138"/>
      <c r="BV22" s="137"/>
      <c r="BW22" s="137"/>
      <c r="BX22" s="138"/>
      <c r="BY22" s="138"/>
      <c r="BZ22" s="137"/>
      <c r="CA22" s="137"/>
      <c r="CB22" s="138"/>
      <c r="CC22" s="138"/>
      <c r="CD22" s="257"/>
      <c r="CE22" s="257"/>
      <c r="CF22" s="257"/>
      <c r="CG22" s="144"/>
      <c r="CH22" s="257"/>
      <c r="CI22" s="257"/>
      <c r="CJ22" s="257"/>
      <c r="CK22" s="144"/>
      <c r="CL22" s="257"/>
      <c r="CM22" s="257"/>
      <c r="CN22" s="257"/>
      <c r="CO22" s="144"/>
      <c r="CP22" s="257"/>
      <c r="CQ22" s="257"/>
      <c r="CR22" s="257"/>
      <c r="CS22" s="144"/>
      <c r="CT22" s="257"/>
      <c r="CU22" s="257"/>
      <c r="CV22" s="257"/>
      <c r="CW22" s="144"/>
      <c r="CX22" s="257"/>
      <c r="CY22" s="257"/>
      <c r="CZ22" s="257"/>
      <c r="DA22" s="257"/>
      <c r="DB22" s="257"/>
      <c r="DC22" s="257"/>
      <c r="DD22" s="257"/>
      <c r="DE22" s="257"/>
      <c r="DF22" s="144"/>
      <c r="DG22" s="257"/>
      <c r="DH22" s="257"/>
      <c r="DI22" s="257"/>
      <c r="DJ22" s="257"/>
      <c r="DK22" s="257"/>
      <c r="DL22" s="257"/>
      <c r="DM22" s="257"/>
      <c r="DN22" s="257"/>
      <c r="DO22" s="144"/>
      <c r="DP22" s="257"/>
      <c r="DQ22" s="257"/>
      <c r="DR22" s="257"/>
      <c r="DS22" s="257"/>
      <c r="DT22" s="257"/>
    </row>
    <row r="23" spans="1:124" ht="140.25" x14ac:dyDescent="0.2">
      <c r="A23" s="293"/>
      <c r="B23" s="346"/>
      <c r="C23" s="293"/>
      <c r="D23" s="293"/>
      <c r="E23" s="293"/>
      <c r="F23" s="293"/>
      <c r="G23" s="293"/>
      <c r="H23" s="299"/>
      <c r="I23" s="296"/>
      <c r="J23" s="290"/>
      <c r="K23" s="281"/>
      <c r="L23" s="284"/>
      <c r="M23" s="284"/>
      <c r="N23" s="281"/>
      <c r="O23" s="258"/>
      <c r="P23" s="258"/>
      <c r="Q23" s="287"/>
      <c r="R23" s="127">
        <v>2</v>
      </c>
      <c r="S23" s="128" t="s">
        <v>458</v>
      </c>
      <c r="T23" s="129" t="str">
        <f>VLOOKUP(U23,FORMULAS!$A$15:$B$18,2,0)</f>
        <v>Probabilidad</v>
      </c>
      <c r="U23" s="130" t="s">
        <v>13</v>
      </c>
      <c r="V23" s="131">
        <f>+IF(U23='Tabla Valoración controles'!$D$4,'Tabla Valoración controles'!$F$4,IF('208-PLA-Ft-78 Mapa Gestión'!U23='Tabla Valoración controles'!$D$5,'Tabla Valoración controles'!$F$5,IF(U23=FORMULAS!$A$10,0,'Tabla Valoración controles'!$F$6)))</f>
        <v>0.25</v>
      </c>
      <c r="W23" s="130" t="s">
        <v>8</v>
      </c>
      <c r="X23" s="132">
        <f>+IF(W23='Tabla Valoración controles'!$D$7,'Tabla Valoración controles'!$F$7,IF(U23=FORMULAS!$A$10,0,'Tabla Valoración controles'!$F$8))</f>
        <v>0.15</v>
      </c>
      <c r="Y23" s="130" t="s">
        <v>18</v>
      </c>
      <c r="Z23" s="131">
        <f>+IF(Y23='Tabla Valoración controles'!$D$9,'Tabla Valoración controles'!$F$9,IF(U23=FORMULAS!$A$10,0,'Tabla Valoración controles'!$F$10))</f>
        <v>0</v>
      </c>
      <c r="AA23" s="130" t="s">
        <v>21</v>
      </c>
      <c r="AB23" s="131">
        <f>+IF(AA23='Tabla Valoración controles'!$D$9,'Tabla Valoración controles'!$F$9,IF(W23=FORMULAS!$A$10,0,'Tabla Valoración controles'!$F$10))</f>
        <v>0</v>
      </c>
      <c r="AC23" s="130" t="s">
        <v>100</v>
      </c>
      <c r="AD23" s="131">
        <f>+IF(AC23='Tabla Valoración controles'!$D$13,'Tabla Valoración controles'!$F$13,'Tabla Valoración controles'!$F$14)</f>
        <v>0</v>
      </c>
      <c r="AE23" s="133">
        <f t="shared" si="0"/>
        <v>0.4</v>
      </c>
      <c r="AF23" s="133">
        <f>+AE23*AG22</f>
        <v>0.192</v>
      </c>
      <c r="AG23" s="133">
        <f>+AG22-AF23</f>
        <v>0.28799999999999998</v>
      </c>
      <c r="AH23" s="261"/>
      <c r="AI23" s="261"/>
      <c r="AJ23" s="261"/>
      <c r="AK23" s="261"/>
      <c r="AL23" s="262"/>
      <c r="AM23" s="287"/>
      <c r="AN23" s="258"/>
      <c r="AO23" s="134" t="s">
        <v>504</v>
      </c>
      <c r="AP23" s="134" t="s">
        <v>554</v>
      </c>
      <c r="AQ23" s="134" t="s">
        <v>677</v>
      </c>
      <c r="AR23" s="150">
        <v>44805</v>
      </c>
      <c r="AS23" s="150">
        <v>44895</v>
      </c>
      <c r="AT23" s="147" t="s">
        <v>578</v>
      </c>
      <c r="AU23" s="147" t="s">
        <v>580</v>
      </c>
      <c r="AV23" s="136" t="s">
        <v>234</v>
      </c>
      <c r="AW23" s="255"/>
      <c r="AX23" s="137" t="s">
        <v>781</v>
      </c>
      <c r="AY23" s="137" t="s">
        <v>781</v>
      </c>
      <c r="AZ23" s="137" t="s">
        <v>781</v>
      </c>
      <c r="BA23" s="139" t="s">
        <v>781</v>
      </c>
      <c r="BB23" s="137" t="s">
        <v>781</v>
      </c>
      <c r="BC23" s="137" t="s">
        <v>781</v>
      </c>
      <c r="BD23" s="137" t="s">
        <v>781</v>
      </c>
      <c r="BE23" s="139" t="s">
        <v>781</v>
      </c>
      <c r="BF23" s="137" t="s">
        <v>781</v>
      </c>
      <c r="BG23" s="137" t="s">
        <v>781</v>
      </c>
      <c r="BH23" s="137" t="s">
        <v>781</v>
      </c>
      <c r="BI23" s="139" t="s">
        <v>781</v>
      </c>
      <c r="BJ23" s="137" t="s">
        <v>781</v>
      </c>
      <c r="BK23" s="137" t="s">
        <v>781</v>
      </c>
      <c r="BL23" s="137" t="s">
        <v>781</v>
      </c>
      <c r="BM23" s="139" t="s">
        <v>781</v>
      </c>
      <c r="BN23" s="137"/>
      <c r="BO23" s="137"/>
      <c r="BP23" s="138"/>
      <c r="BQ23" s="138"/>
      <c r="BR23" s="137"/>
      <c r="BS23" s="137"/>
      <c r="BT23" s="138"/>
      <c r="BU23" s="138"/>
      <c r="BV23" s="137"/>
      <c r="BW23" s="137"/>
      <c r="BX23" s="138"/>
      <c r="BY23" s="138"/>
      <c r="BZ23" s="137"/>
      <c r="CA23" s="137"/>
      <c r="CB23" s="138"/>
      <c r="CC23" s="138"/>
      <c r="CD23" s="258"/>
      <c r="CE23" s="258"/>
      <c r="CF23" s="258"/>
      <c r="CG23" s="144"/>
      <c r="CH23" s="258"/>
      <c r="CI23" s="258"/>
      <c r="CJ23" s="258"/>
      <c r="CK23" s="144"/>
      <c r="CL23" s="258"/>
      <c r="CM23" s="258"/>
      <c r="CN23" s="258"/>
      <c r="CO23" s="144"/>
      <c r="CP23" s="258"/>
      <c r="CQ23" s="258"/>
      <c r="CR23" s="258"/>
      <c r="CS23" s="144"/>
      <c r="CT23" s="258"/>
      <c r="CU23" s="258"/>
      <c r="CV23" s="258"/>
      <c r="CW23" s="144"/>
      <c r="CX23" s="258"/>
      <c r="CY23" s="258"/>
      <c r="CZ23" s="258"/>
      <c r="DA23" s="258"/>
      <c r="DB23" s="258"/>
      <c r="DC23" s="258"/>
      <c r="DD23" s="258"/>
      <c r="DE23" s="258"/>
      <c r="DF23" s="144"/>
      <c r="DG23" s="258"/>
      <c r="DH23" s="258"/>
      <c r="DI23" s="258"/>
      <c r="DJ23" s="258"/>
      <c r="DK23" s="258"/>
      <c r="DL23" s="258"/>
      <c r="DM23" s="258"/>
      <c r="DN23" s="258"/>
      <c r="DO23" s="144"/>
      <c r="DP23" s="258"/>
      <c r="DQ23" s="258"/>
      <c r="DR23" s="258"/>
      <c r="DS23" s="258"/>
      <c r="DT23" s="258"/>
    </row>
    <row r="24" spans="1:124" ht="57" x14ac:dyDescent="0.2">
      <c r="A24" s="293"/>
      <c r="B24" s="346"/>
      <c r="C24" s="293"/>
      <c r="D24" s="293"/>
      <c r="E24" s="293"/>
      <c r="F24" s="293"/>
      <c r="G24" s="293"/>
      <c r="H24" s="299"/>
      <c r="I24" s="296"/>
      <c r="J24" s="290"/>
      <c r="K24" s="281"/>
      <c r="L24" s="284"/>
      <c r="M24" s="284"/>
      <c r="N24" s="281"/>
      <c r="O24" s="258"/>
      <c r="P24" s="258"/>
      <c r="Q24" s="287"/>
      <c r="R24" s="127"/>
      <c r="S24" s="128"/>
      <c r="T24" s="129">
        <f>VLOOKUP(U24,FORMULAS!$A$15:$B$18,2,0)</f>
        <v>0</v>
      </c>
      <c r="U24" s="130" t="s">
        <v>156</v>
      </c>
      <c r="V24" s="131">
        <f>+IF(U24='Tabla Valoración controles'!$D$4,'Tabla Valoración controles'!$F$4,IF('208-PLA-Ft-78 Mapa Gestión'!U24='Tabla Valoración controles'!$D$5,'Tabla Valoración controles'!$F$5,IF(U24=FORMULAS!$A$10,0,'Tabla Valoración controles'!$F$6)))</f>
        <v>0</v>
      </c>
      <c r="W24" s="130"/>
      <c r="X24" s="132">
        <f>+IF(W24='Tabla Valoración controles'!$D$7,'Tabla Valoración controles'!$F$7,IF(U24=FORMULAS!$A$10,0,'Tabla Valoración controles'!$F$8))</f>
        <v>0</v>
      </c>
      <c r="Y24" s="130"/>
      <c r="Z24" s="131">
        <f>+IF(Y24='Tabla Valoración controles'!$D$9,'Tabla Valoración controles'!$F$9,IF(U24=FORMULAS!$A$10,0,'Tabla Valoración controles'!$F$10))</f>
        <v>0</v>
      </c>
      <c r="AA24" s="130"/>
      <c r="AB24" s="131">
        <f>+IF(AA24='Tabla Valoración controles'!$D$9,'Tabla Valoración controles'!$F$9,IF(W24=FORMULAS!$A$10,0,'Tabla Valoración controles'!$F$10))</f>
        <v>0</v>
      </c>
      <c r="AC24" s="130"/>
      <c r="AD24" s="131">
        <f>+IF(AC24='Tabla Valoración controles'!$D$13,'Tabla Valoración controles'!$F$13,'Tabla Valoración controles'!$F$14)</f>
        <v>0</v>
      </c>
      <c r="AE24" s="133">
        <f t="shared" si="0"/>
        <v>0</v>
      </c>
      <c r="AF24" s="133">
        <f>+AF23*AE24</f>
        <v>0</v>
      </c>
      <c r="AG24" s="133">
        <f t="shared" ref="AG24:AG27" si="7">+AG23-AF24</f>
        <v>0.28799999999999998</v>
      </c>
      <c r="AH24" s="261"/>
      <c r="AI24" s="261"/>
      <c r="AJ24" s="261"/>
      <c r="AK24" s="261"/>
      <c r="AL24" s="262"/>
      <c r="AM24" s="287"/>
      <c r="AN24" s="258"/>
      <c r="AO24" s="142"/>
      <c r="AP24" s="134"/>
      <c r="AQ24" s="134"/>
      <c r="AR24" s="134"/>
      <c r="AS24" s="134"/>
      <c r="AT24" s="134"/>
      <c r="AU24" s="134"/>
      <c r="AV24" s="134"/>
      <c r="AW24" s="255"/>
      <c r="AX24" s="134"/>
      <c r="AY24" s="134"/>
      <c r="AZ24" s="134"/>
      <c r="BA24" s="144"/>
      <c r="BB24" s="134"/>
      <c r="BC24" s="134"/>
      <c r="BD24" s="134"/>
      <c r="BE24" s="144"/>
      <c r="BF24" s="134"/>
      <c r="BG24" s="134"/>
      <c r="BH24" s="134"/>
      <c r="BI24" s="144"/>
      <c r="BJ24" s="134"/>
      <c r="BK24" s="134"/>
      <c r="BL24" s="134"/>
      <c r="BM24" s="144"/>
      <c r="BN24" s="137"/>
      <c r="BO24" s="137"/>
      <c r="BP24" s="138"/>
      <c r="BQ24" s="138"/>
      <c r="BR24" s="137"/>
      <c r="BS24" s="137"/>
      <c r="BT24" s="138"/>
      <c r="BU24" s="138"/>
      <c r="BV24" s="137"/>
      <c r="BW24" s="137"/>
      <c r="BX24" s="138"/>
      <c r="BY24" s="138"/>
      <c r="BZ24" s="137"/>
      <c r="CA24" s="137"/>
      <c r="CB24" s="138"/>
      <c r="CC24" s="138"/>
      <c r="CD24" s="258"/>
      <c r="CE24" s="258"/>
      <c r="CF24" s="258"/>
      <c r="CG24" s="144"/>
      <c r="CH24" s="258"/>
      <c r="CI24" s="258"/>
      <c r="CJ24" s="258"/>
      <c r="CK24" s="144"/>
      <c r="CL24" s="258"/>
      <c r="CM24" s="258"/>
      <c r="CN24" s="258"/>
      <c r="CO24" s="144"/>
      <c r="CP24" s="258"/>
      <c r="CQ24" s="258"/>
      <c r="CR24" s="258"/>
      <c r="CS24" s="144"/>
      <c r="CT24" s="258"/>
      <c r="CU24" s="258"/>
      <c r="CV24" s="258"/>
      <c r="CW24" s="144"/>
      <c r="CX24" s="258"/>
      <c r="CY24" s="258"/>
      <c r="CZ24" s="258"/>
      <c r="DA24" s="258"/>
      <c r="DB24" s="258"/>
      <c r="DC24" s="258"/>
      <c r="DD24" s="258"/>
      <c r="DE24" s="258"/>
      <c r="DF24" s="144"/>
      <c r="DG24" s="258"/>
      <c r="DH24" s="258"/>
      <c r="DI24" s="258"/>
      <c r="DJ24" s="258"/>
      <c r="DK24" s="258"/>
      <c r="DL24" s="258"/>
      <c r="DM24" s="258"/>
      <c r="DN24" s="258"/>
      <c r="DO24" s="144"/>
      <c r="DP24" s="258"/>
      <c r="DQ24" s="258"/>
      <c r="DR24" s="258"/>
      <c r="DS24" s="258"/>
      <c r="DT24" s="258"/>
    </row>
    <row r="25" spans="1:124" ht="57" x14ac:dyDescent="0.2">
      <c r="A25" s="293"/>
      <c r="B25" s="346"/>
      <c r="C25" s="293"/>
      <c r="D25" s="293"/>
      <c r="E25" s="293"/>
      <c r="F25" s="293"/>
      <c r="G25" s="293"/>
      <c r="H25" s="299"/>
      <c r="I25" s="296"/>
      <c r="J25" s="290"/>
      <c r="K25" s="281"/>
      <c r="L25" s="284"/>
      <c r="M25" s="284"/>
      <c r="N25" s="281"/>
      <c r="O25" s="258"/>
      <c r="P25" s="258"/>
      <c r="Q25" s="287"/>
      <c r="R25" s="127"/>
      <c r="S25" s="128"/>
      <c r="T25" s="129">
        <f>VLOOKUP(U25,FORMULAS!$A$15:$B$18,2,0)</f>
        <v>0</v>
      </c>
      <c r="U25" s="130" t="s">
        <v>156</v>
      </c>
      <c r="V25" s="131">
        <f>+IF(U25='Tabla Valoración controles'!$D$4,'Tabla Valoración controles'!$F$4,IF('208-PLA-Ft-78 Mapa Gestión'!U25='Tabla Valoración controles'!$D$5,'Tabla Valoración controles'!$F$5,IF(U25=FORMULAS!$A$10,0,'Tabla Valoración controles'!$F$6)))</f>
        <v>0</v>
      </c>
      <c r="W25" s="130"/>
      <c r="X25" s="132">
        <f>+IF(W25='Tabla Valoración controles'!$D$7,'Tabla Valoración controles'!$F$7,IF(U25=FORMULAS!$A$10,0,'Tabla Valoración controles'!$F$8))</f>
        <v>0</v>
      </c>
      <c r="Y25" s="130"/>
      <c r="Z25" s="131">
        <f>+IF(Y25='Tabla Valoración controles'!$D$9,'Tabla Valoración controles'!$F$9,IF(U25=FORMULAS!$A$10,0,'Tabla Valoración controles'!$F$10))</f>
        <v>0</v>
      </c>
      <c r="AA25" s="130"/>
      <c r="AB25" s="131">
        <f>+IF(AA25='Tabla Valoración controles'!$D$9,'Tabla Valoración controles'!$F$9,IF(W25=FORMULAS!$A$10,0,'Tabla Valoración controles'!$F$10))</f>
        <v>0</v>
      </c>
      <c r="AC25" s="130"/>
      <c r="AD25" s="131">
        <f>+IF(AC25='Tabla Valoración controles'!$D$13,'Tabla Valoración controles'!$F$13,'Tabla Valoración controles'!$F$14)</f>
        <v>0</v>
      </c>
      <c r="AE25" s="133">
        <f t="shared" si="0"/>
        <v>0</v>
      </c>
      <c r="AF25" s="133">
        <f>+AF24*AE25</f>
        <v>0</v>
      </c>
      <c r="AG25" s="133">
        <f t="shared" si="7"/>
        <v>0.28799999999999998</v>
      </c>
      <c r="AH25" s="261"/>
      <c r="AI25" s="261"/>
      <c r="AJ25" s="261"/>
      <c r="AK25" s="261"/>
      <c r="AL25" s="262"/>
      <c r="AM25" s="287"/>
      <c r="AN25" s="258"/>
      <c r="AO25" s="142"/>
      <c r="AP25" s="134"/>
      <c r="AQ25" s="134"/>
      <c r="AR25" s="134"/>
      <c r="AS25" s="134"/>
      <c r="AT25" s="134"/>
      <c r="AU25" s="134"/>
      <c r="AV25" s="134"/>
      <c r="AW25" s="255"/>
      <c r="AX25" s="134"/>
      <c r="AY25" s="134"/>
      <c r="AZ25" s="134"/>
      <c r="BA25" s="144"/>
      <c r="BB25" s="134"/>
      <c r="BC25" s="134"/>
      <c r="BD25" s="134"/>
      <c r="BE25" s="144"/>
      <c r="BF25" s="134"/>
      <c r="BG25" s="134"/>
      <c r="BH25" s="134"/>
      <c r="BI25" s="144"/>
      <c r="BJ25" s="134"/>
      <c r="BK25" s="134"/>
      <c r="BL25" s="134"/>
      <c r="BM25" s="144"/>
      <c r="BN25" s="137"/>
      <c r="BO25" s="137"/>
      <c r="BP25" s="138"/>
      <c r="BQ25" s="138"/>
      <c r="BR25" s="137"/>
      <c r="BS25" s="137"/>
      <c r="BT25" s="138"/>
      <c r="BU25" s="138"/>
      <c r="BV25" s="137"/>
      <c r="BW25" s="137"/>
      <c r="BX25" s="138"/>
      <c r="BY25" s="138"/>
      <c r="BZ25" s="137"/>
      <c r="CA25" s="137"/>
      <c r="CB25" s="138"/>
      <c r="CC25" s="138"/>
      <c r="CD25" s="258"/>
      <c r="CE25" s="258"/>
      <c r="CF25" s="258"/>
      <c r="CG25" s="144"/>
      <c r="CH25" s="258"/>
      <c r="CI25" s="258"/>
      <c r="CJ25" s="258"/>
      <c r="CK25" s="144"/>
      <c r="CL25" s="258"/>
      <c r="CM25" s="258"/>
      <c r="CN25" s="258"/>
      <c r="CO25" s="144"/>
      <c r="CP25" s="258"/>
      <c r="CQ25" s="258"/>
      <c r="CR25" s="258"/>
      <c r="CS25" s="144"/>
      <c r="CT25" s="258"/>
      <c r="CU25" s="258"/>
      <c r="CV25" s="258"/>
      <c r="CW25" s="144"/>
      <c r="CX25" s="258"/>
      <c r="CY25" s="258"/>
      <c r="CZ25" s="258"/>
      <c r="DA25" s="258"/>
      <c r="DB25" s="258"/>
      <c r="DC25" s="258"/>
      <c r="DD25" s="258"/>
      <c r="DE25" s="258"/>
      <c r="DF25" s="144"/>
      <c r="DG25" s="258"/>
      <c r="DH25" s="258"/>
      <c r="DI25" s="258"/>
      <c r="DJ25" s="258"/>
      <c r="DK25" s="258"/>
      <c r="DL25" s="258"/>
      <c r="DM25" s="258"/>
      <c r="DN25" s="258"/>
      <c r="DO25" s="144"/>
      <c r="DP25" s="258"/>
      <c r="DQ25" s="258"/>
      <c r="DR25" s="258"/>
      <c r="DS25" s="258"/>
      <c r="DT25" s="258"/>
    </row>
    <row r="26" spans="1:124" ht="57" x14ac:dyDescent="0.2">
      <c r="A26" s="293"/>
      <c r="B26" s="346"/>
      <c r="C26" s="293"/>
      <c r="D26" s="293"/>
      <c r="E26" s="293"/>
      <c r="F26" s="293"/>
      <c r="G26" s="293"/>
      <c r="H26" s="299"/>
      <c r="I26" s="296"/>
      <c r="J26" s="290"/>
      <c r="K26" s="281"/>
      <c r="L26" s="284"/>
      <c r="M26" s="284"/>
      <c r="N26" s="281"/>
      <c r="O26" s="258"/>
      <c r="P26" s="258"/>
      <c r="Q26" s="287"/>
      <c r="R26" s="127"/>
      <c r="S26" s="128"/>
      <c r="T26" s="129">
        <f>VLOOKUP(U26,FORMULAS!$A$15:$B$18,2,0)</f>
        <v>0</v>
      </c>
      <c r="U26" s="130" t="s">
        <v>156</v>
      </c>
      <c r="V26" s="131">
        <f>+IF(U26='Tabla Valoración controles'!$D$4,'Tabla Valoración controles'!$F$4,IF('208-PLA-Ft-78 Mapa Gestión'!U26='Tabla Valoración controles'!$D$5,'Tabla Valoración controles'!$F$5,IF(U26=FORMULAS!$A$10,0,'Tabla Valoración controles'!$F$6)))</f>
        <v>0</v>
      </c>
      <c r="W26" s="130"/>
      <c r="X26" s="132">
        <f>+IF(W26='Tabla Valoración controles'!$D$7,'Tabla Valoración controles'!$F$7,IF(U26=FORMULAS!$A$10,0,'Tabla Valoración controles'!$F$8))</f>
        <v>0</v>
      </c>
      <c r="Y26" s="130"/>
      <c r="Z26" s="131">
        <f>+IF(Y26='Tabla Valoración controles'!$D$9,'Tabla Valoración controles'!$F$9,IF(U26=FORMULAS!$A$10,0,'Tabla Valoración controles'!$F$10))</f>
        <v>0</v>
      </c>
      <c r="AA26" s="130"/>
      <c r="AB26" s="131">
        <f>+IF(AA26='Tabla Valoración controles'!$D$9,'Tabla Valoración controles'!$F$9,IF(W26=FORMULAS!$A$10,0,'Tabla Valoración controles'!$F$10))</f>
        <v>0</v>
      </c>
      <c r="AC26" s="130"/>
      <c r="AD26" s="131">
        <f>+IF(AC26='Tabla Valoración controles'!$D$13,'Tabla Valoración controles'!$F$13,'Tabla Valoración controles'!$F$14)</f>
        <v>0</v>
      </c>
      <c r="AE26" s="133">
        <f t="shared" si="0"/>
        <v>0</v>
      </c>
      <c r="AF26" s="133">
        <f t="shared" ref="AF26:AF27" si="8">+AF25*AE26</f>
        <v>0</v>
      </c>
      <c r="AG26" s="133">
        <f t="shared" si="7"/>
        <v>0.28799999999999998</v>
      </c>
      <c r="AH26" s="261"/>
      <c r="AI26" s="261"/>
      <c r="AJ26" s="261"/>
      <c r="AK26" s="261"/>
      <c r="AL26" s="262"/>
      <c r="AM26" s="287"/>
      <c r="AN26" s="258"/>
      <c r="AO26" s="142"/>
      <c r="AP26" s="134"/>
      <c r="AQ26" s="134"/>
      <c r="AR26" s="134"/>
      <c r="AS26" s="134"/>
      <c r="AT26" s="134"/>
      <c r="AU26" s="134"/>
      <c r="AV26" s="134"/>
      <c r="AW26" s="255"/>
      <c r="AX26" s="134"/>
      <c r="AY26" s="134"/>
      <c r="AZ26" s="134"/>
      <c r="BA26" s="144"/>
      <c r="BB26" s="134"/>
      <c r="BC26" s="134"/>
      <c r="BD26" s="134"/>
      <c r="BE26" s="144"/>
      <c r="BF26" s="134"/>
      <c r="BG26" s="134"/>
      <c r="BH26" s="134"/>
      <c r="BI26" s="144"/>
      <c r="BJ26" s="134"/>
      <c r="BK26" s="134"/>
      <c r="BL26" s="134"/>
      <c r="BM26" s="144"/>
      <c r="BN26" s="137"/>
      <c r="BO26" s="137"/>
      <c r="BP26" s="138"/>
      <c r="BQ26" s="138"/>
      <c r="BR26" s="137"/>
      <c r="BS26" s="137"/>
      <c r="BT26" s="138"/>
      <c r="BU26" s="138"/>
      <c r="BV26" s="137"/>
      <c r="BW26" s="137"/>
      <c r="BX26" s="138"/>
      <c r="BY26" s="138"/>
      <c r="BZ26" s="137"/>
      <c r="CA26" s="137"/>
      <c r="CB26" s="138"/>
      <c r="CC26" s="138"/>
      <c r="CD26" s="258"/>
      <c r="CE26" s="258"/>
      <c r="CF26" s="258"/>
      <c r="CG26" s="144"/>
      <c r="CH26" s="258"/>
      <c r="CI26" s="258"/>
      <c r="CJ26" s="258"/>
      <c r="CK26" s="144"/>
      <c r="CL26" s="258"/>
      <c r="CM26" s="258"/>
      <c r="CN26" s="258"/>
      <c r="CO26" s="144"/>
      <c r="CP26" s="258"/>
      <c r="CQ26" s="258"/>
      <c r="CR26" s="258"/>
      <c r="CS26" s="144"/>
      <c r="CT26" s="258"/>
      <c r="CU26" s="258"/>
      <c r="CV26" s="258"/>
      <c r="CW26" s="144"/>
      <c r="CX26" s="258"/>
      <c r="CY26" s="258"/>
      <c r="CZ26" s="258"/>
      <c r="DA26" s="258"/>
      <c r="DB26" s="258"/>
      <c r="DC26" s="258"/>
      <c r="DD26" s="258"/>
      <c r="DE26" s="258"/>
      <c r="DF26" s="144"/>
      <c r="DG26" s="258"/>
      <c r="DH26" s="258"/>
      <c r="DI26" s="258"/>
      <c r="DJ26" s="258"/>
      <c r="DK26" s="258"/>
      <c r="DL26" s="258"/>
      <c r="DM26" s="258"/>
      <c r="DN26" s="258"/>
      <c r="DO26" s="144"/>
      <c r="DP26" s="258"/>
      <c r="DQ26" s="258"/>
      <c r="DR26" s="258"/>
      <c r="DS26" s="258"/>
      <c r="DT26" s="258"/>
    </row>
    <row r="27" spans="1:124" ht="57" x14ac:dyDescent="0.2">
      <c r="A27" s="294"/>
      <c r="B27" s="347"/>
      <c r="C27" s="294"/>
      <c r="D27" s="294"/>
      <c r="E27" s="294"/>
      <c r="F27" s="294"/>
      <c r="G27" s="294"/>
      <c r="H27" s="300"/>
      <c r="I27" s="297"/>
      <c r="J27" s="291"/>
      <c r="K27" s="282"/>
      <c r="L27" s="285"/>
      <c r="M27" s="285"/>
      <c r="N27" s="282"/>
      <c r="O27" s="259"/>
      <c r="P27" s="259"/>
      <c r="Q27" s="288"/>
      <c r="R27" s="127"/>
      <c r="S27" s="128"/>
      <c r="T27" s="129">
        <f>VLOOKUP(U27,FORMULAS!$A$15:$B$18,2,0)</f>
        <v>0</v>
      </c>
      <c r="U27" s="130" t="s">
        <v>156</v>
      </c>
      <c r="V27" s="131">
        <f>+IF(U27='Tabla Valoración controles'!$D$4,'Tabla Valoración controles'!$F$4,IF('208-PLA-Ft-78 Mapa Gestión'!U27='Tabla Valoración controles'!$D$5,'Tabla Valoración controles'!$F$5,IF(U27=FORMULAS!$A$10,0,'Tabla Valoración controles'!$F$6)))</f>
        <v>0</v>
      </c>
      <c r="W27" s="130"/>
      <c r="X27" s="132">
        <f>+IF(W27='Tabla Valoración controles'!$D$7,'Tabla Valoración controles'!$F$7,IF(U27=FORMULAS!$A$10,0,'Tabla Valoración controles'!$F$8))</f>
        <v>0</v>
      </c>
      <c r="Y27" s="130"/>
      <c r="Z27" s="131">
        <f>+IF(Y27='Tabla Valoración controles'!$D$9,'Tabla Valoración controles'!$F$9,IF(U27=FORMULAS!$A$10,0,'Tabla Valoración controles'!$F$10))</f>
        <v>0</v>
      </c>
      <c r="AA27" s="130"/>
      <c r="AB27" s="131">
        <f>+IF(AA27='Tabla Valoración controles'!$D$9,'Tabla Valoración controles'!$F$9,IF(W27=FORMULAS!$A$10,0,'Tabla Valoración controles'!$F$10))</f>
        <v>0</v>
      </c>
      <c r="AC27" s="130"/>
      <c r="AD27" s="131">
        <f>+IF(AC27='Tabla Valoración controles'!$D$13,'Tabla Valoración controles'!$F$13,'Tabla Valoración controles'!$F$14)</f>
        <v>0</v>
      </c>
      <c r="AE27" s="133">
        <f t="shared" si="0"/>
        <v>0</v>
      </c>
      <c r="AF27" s="133">
        <f t="shared" si="8"/>
        <v>0</v>
      </c>
      <c r="AG27" s="133">
        <f t="shared" si="7"/>
        <v>0.28799999999999998</v>
      </c>
      <c r="AH27" s="261"/>
      <c r="AI27" s="261"/>
      <c r="AJ27" s="261"/>
      <c r="AK27" s="261"/>
      <c r="AL27" s="262"/>
      <c r="AM27" s="288"/>
      <c r="AN27" s="259"/>
      <c r="AO27" s="145"/>
      <c r="AP27" s="134"/>
      <c r="AQ27" s="134"/>
      <c r="AR27" s="134"/>
      <c r="AS27" s="134"/>
      <c r="AT27" s="134"/>
      <c r="AU27" s="134"/>
      <c r="AV27" s="134"/>
      <c r="AW27" s="256"/>
      <c r="AX27" s="134"/>
      <c r="AY27" s="134"/>
      <c r="AZ27" s="134"/>
      <c r="BA27" s="144"/>
      <c r="BB27" s="134"/>
      <c r="BC27" s="134"/>
      <c r="BD27" s="134"/>
      <c r="BE27" s="144"/>
      <c r="BF27" s="134"/>
      <c r="BG27" s="134"/>
      <c r="BH27" s="134"/>
      <c r="BI27" s="144"/>
      <c r="BJ27" s="134"/>
      <c r="BK27" s="134"/>
      <c r="BL27" s="134"/>
      <c r="BM27" s="144"/>
      <c r="BN27" s="137"/>
      <c r="BO27" s="137"/>
      <c r="BP27" s="138"/>
      <c r="BQ27" s="138"/>
      <c r="BR27" s="137"/>
      <c r="BS27" s="137"/>
      <c r="BT27" s="138"/>
      <c r="BU27" s="138"/>
      <c r="BV27" s="137"/>
      <c r="BW27" s="137"/>
      <c r="BX27" s="138"/>
      <c r="BY27" s="138"/>
      <c r="BZ27" s="137"/>
      <c r="CA27" s="137"/>
      <c r="CB27" s="138"/>
      <c r="CC27" s="138"/>
      <c r="CD27" s="259"/>
      <c r="CE27" s="259"/>
      <c r="CF27" s="259"/>
      <c r="CG27" s="144"/>
      <c r="CH27" s="259"/>
      <c r="CI27" s="259"/>
      <c r="CJ27" s="259"/>
      <c r="CK27" s="144"/>
      <c r="CL27" s="259"/>
      <c r="CM27" s="259"/>
      <c r="CN27" s="259"/>
      <c r="CO27" s="144"/>
      <c r="CP27" s="259"/>
      <c r="CQ27" s="259"/>
      <c r="CR27" s="259"/>
      <c r="CS27" s="144"/>
      <c r="CT27" s="259"/>
      <c r="CU27" s="259"/>
      <c r="CV27" s="259"/>
      <c r="CW27" s="144"/>
      <c r="CX27" s="259"/>
      <c r="CY27" s="259"/>
      <c r="CZ27" s="259"/>
      <c r="DA27" s="259"/>
      <c r="DB27" s="259"/>
      <c r="DC27" s="259"/>
      <c r="DD27" s="259"/>
      <c r="DE27" s="259"/>
      <c r="DF27" s="144"/>
      <c r="DG27" s="259"/>
      <c r="DH27" s="259"/>
      <c r="DI27" s="259"/>
      <c r="DJ27" s="259"/>
      <c r="DK27" s="259"/>
      <c r="DL27" s="259"/>
      <c r="DM27" s="259"/>
      <c r="DN27" s="259"/>
      <c r="DO27" s="144"/>
      <c r="DP27" s="259"/>
      <c r="DQ27" s="259"/>
      <c r="DR27" s="259"/>
      <c r="DS27" s="259"/>
      <c r="DT27" s="259"/>
    </row>
    <row r="28" spans="1:124" ht="408" x14ac:dyDescent="0.2">
      <c r="A28" s="289">
        <v>4</v>
      </c>
      <c r="B28" s="345" t="s">
        <v>263</v>
      </c>
      <c r="C28" s="292" t="str">
        <f>VLOOKUP(B28,FORMULAS!$A$30:$B$52,2,0)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8" s="292" t="str">
        <f>VLOOKUP(B28,FORMULAS!$A$30:$C$52,3,0)</f>
        <v>Director de Reasentamientos</v>
      </c>
      <c r="E28" s="292" t="s">
        <v>256</v>
      </c>
      <c r="F28" s="292" t="s">
        <v>346</v>
      </c>
      <c r="G28" s="292" t="s">
        <v>347</v>
      </c>
      <c r="H28" s="298" t="s">
        <v>348</v>
      </c>
      <c r="I28" s="295" t="s">
        <v>257</v>
      </c>
      <c r="J28" s="289">
        <v>10</v>
      </c>
      <c r="K28" s="280" t="str">
        <f>+IF(L28=FORMULAS!$N$2,FORMULAS!$O$2,IF('208-PLA-Ft-78 Mapa Gestión'!L28:L33=FORMULAS!$N$3,FORMULAS!$O$3,IF('208-PLA-Ft-78 Mapa Gestión'!L28:L33=FORMULAS!$N$4,FORMULAS!$O$4,IF('208-PLA-Ft-78 Mapa Gestión'!L28:L33=FORMULAS!$N$5,FORMULAS!$O$5,IF('208-PLA-Ft-78 Mapa Gestión'!L28:L33=FORMULAS!$N$6,FORMULAS!$O$6)))))</f>
        <v>Baja</v>
      </c>
      <c r="L28" s="283">
        <f>+IF(J28&lt;=FORMULAS!$M$2,FORMULAS!$N$2,IF('208-PLA-Ft-78 Mapa Gestión'!J28&lt;=FORMULAS!$M$3,FORMULAS!$N$3,IF('208-PLA-Ft-78 Mapa Gestión'!J28&lt;=FORMULAS!$M$4,FORMULAS!$N$4,IF('208-PLA-Ft-78 Mapa Gestión'!J28&lt;=FORMULAS!$M$5,FORMULAS!$N$5,FORMULAS!$N$6))))</f>
        <v>0.4</v>
      </c>
      <c r="M28" s="283" t="s">
        <v>91</v>
      </c>
      <c r="N28" s="280" t="str">
        <f>+IF(M28=FORMULAS!$H$2,FORMULAS!$I$2,IF('208-PLA-Ft-78 Mapa Gestión'!M28:M33=FORMULAS!$H$3,FORMULAS!$I$3,IF('208-PLA-Ft-78 Mapa Gestión'!M28:M33=FORMULAS!$H$4,FORMULAS!$I$4,IF('208-PLA-Ft-78 Mapa Gestión'!M28:M33=FORMULAS!$H$5,FORMULAS!$I$5,IF('208-PLA-Ft-78 Mapa Gestión'!M28:M33=FORMULAS!$H$6,FORMULAS!$I$6,IF('208-PLA-Ft-78 Mapa Gestión'!M28:M33=FORMULAS!$H$7,FORMULAS!$I$7,IF('208-PLA-Ft-78 Mapa Gestión'!M28:M33=FORMULAS!$H$8,FORMULAS!$I$8,IF('208-PLA-Ft-78 Mapa Gestión'!M28:M33=FORMULAS!$H$9,FORMULAS!$I$9,IF('208-PLA-Ft-78 Mapa Gestión'!M28:M33=FORMULAS!$H$10,FORMULAS!$I$10,IF('208-PLA-Ft-78 Mapa Gestión'!M28:M33=FORMULAS!$H$11,FORMULAS!$I$11))))))))))</f>
        <v>Moderado</v>
      </c>
      <c r="O28" s="257">
        <f>VLOOKUP(N28,FORMULAS!$I$1:$J$6,2,0)</f>
        <v>0.6</v>
      </c>
      <c r="P28" s="257" t="str">
        <f t="shared" ref="P28" si="9">CONCATENATE(N28,K28)</f>
        <v>ModeradoBaja</v>
      </c>
      <c r="Q28" s="286" t="str">
        <f>VLOOKUP(P28,FORMULAS!$K$17:$L$42,2,0)</f>
        <v>Moderado</v>
      </c>
      <c r="R28" s="127">
        <v>1</v>
      </c>
      <c r="S28" s="128" t="s">
        <v>500</v>
      </c>
      <c r="T28" s="129" t="str">
        <f>VLOOKUP(U28,FORMULAS!$A$15:$B$18,2,0)</f>
        <v>Probabilidad</v>
      </c>
      <c r="U28" s="130" t="s">
        <v>13</v>
      </c>
      <c r="V28" s="131">
        <f>+IF(U28='Tabla Valoración controles'!$D$4,'Tabla Valoración controles'!$F$4,IF('208-PLA-Ft-78 Mapa Gestión'!U28='Tabla Valoración controles'!$D$5,'Tabla Valoración controles'!$F$5,IF(U28=FORMULAS!$A$10,0,'Tabla Valoración controles'!$F$6)))</f>
        <v>0.25</v>
      </c>
      <c r="W28" s="130" t="s">
        <v>8</v>
      </c>
      <c r="X28" s="132">
        <f>+IF(W28='Tabla Valoración controles'!$D$7,'Tabla Valoración controles'!$F$7,IF(U28=FORMULAS!$A$10,0,'Tabla Valoración controles'!$F$8))</f>
        <v>0.15</v>
      </c>
      <c r="Y28" s="130" t="s">
        <v>18</v>
      </c>
      <c r="Z28" s="131">
        <f>+IF(Y28='Tabla Valoración controles'!$D$9,'Tabla Valoración controles'!$F$9,IF(U28=FORMULAS!$A$10,0,'Tabla Valoración controles'!$F$10))</f>
        <v>0</v>
      </c>
      <c r="AA28" s="130" t="s">
        <v>21</v>
      </c>
      <c r="AB28" s="131">
        <f>+IF(AA28='Tabla Valoración controles'!$D$9,'Tabla Valoración controles'!$F$9,IF(W28=FORMULAS!$A$10,0,'Tabla Valoración controles'!$F$10))</f>
        <v>0</v>
      </c>
      <c r="AC28" s="130" t="s">
        <v>100</v>
      </c>
      <c r="AD28" s="131">
        <f>+IF(AC28='Tabla Valoración controles'!$D$13,'Tabla Valoración controles'!$F$13,'Tabla Valoración controles'!$F$14)</f>
        <v>0</v>
      </c>
      <c r="AE28" s="133">
        <f t="shared" si="0"/>
        <v>0.4</v>
      </c>
      <c r="AF28" s="133">
        <f>+IF(T28=FORMULAS!$A$8,'208-PLA-Ft-78 Mapa Gestión'!AE28*'208-PLA-Ft-78 Mapa Gestión'!L28:L33,'208-PLA-Ft-78 Mapa Gestión'!AE28*'208-PLA-Ft-78 Mapa Gestión'!O28:O33)</f>
        <v>0.16000000000000003</v>
      </c>
      <c r="AG28" s="133">
        <f>+IF(T28=FORMULAS!$A$8,'208-PLA-Ft-78 Mapa Gestión'!L28:L33-'208-PLA-Ft-78 Mapa Gestión'!AF28,0)</f>
        <v>0.24</v>
      </c>
      <c r="AH28" s="260">
        <f>+AG33</f>
        <v>0.24</v>
      </c>
      <c r="AI28" s="260" t="str">
        <f>+IF(AH28&lt;=FORMULAS!$N$2,FORMULAS!$O$2,IF(AH28&lt;=FORMULAS!$N$3,FORMULAS!$O$3,IF(AH28&lt;=FORMULAS!$N$4,FORMULAS!$O$4,IF(AH28&lt;=FORMULAS!$N$5,FORMULAS!$O$5,FORMULAS!O24))))</f>
        <v>Baja</v>
      </c>
      <c r="AJ28" s="260" t="str">
        <f>+IF(T28=FORMULAS!$A$9,AG33,'208-PLA-Ft-78 Mapa Gestión'!N28:N33)</f>
        <v>Moderado</v>
      </c>
      <c r="AK28" s="260">
        <f>+IF(T28=FORMULAS!B27,'208-PLA-Ft-78 Mapa Gestión'!AG33,'208-PLA-Ft-78 Mapa Gestión'!O28:O33)</f>
        <v>0.6</v>
      </c>
      <c r="AL28" s="262" t="str">
        <f t="shared" ref="AL28" si="10">CONCATENATE(AJ28,AI28)</f>
        <v>ModeradoBaja</v>
      </c>
      <c r="AM28" s="286" t="str">
        <f>VLOOKUP(AL28,FORMULAS!$K$17:$L$42,2,0)</f>
        <v>Moderado</v>
      </c>
      <c r="AN28" s="257" t="s">
        <v>162</v>
      </c>
      <c r="AO28" s="151" t="s">
        <v>505</v>
      </c>
      <c r="AP28" s="151" t="s">
        <v>555</v>
      </c>
      <c r="AQ28" s="212" t="s">
        <v>675</v>
      </c>
      <c r="AR28" s="152">
        <v>44593</v>
      </c>
      <c r="AS28" s="152">
        <v>44895</v>
      </c>
      <c r="AT28" s="153" t="s">
        <v>578</v>
      </c>
      <c r="AU28" s="151" t="s">
        <v>581</v>
      </c>
      <c r="AV28" s="136" t="s">
        <v>234</v>
      </c>
      <c r="AW28" s="254" t="s">
        <v>657</v>
      </c>
      <c r="AX28" s="134" t="s">
        <v>512</v>
      </c>
      <c r="AY28" s="134" t="s">
        <v>512</v>
      </c>
      <c r="AZ28" s="134" t="s">
        <v>512</v>
      </c>
      <c r="BA28" s="134" t="s">
        <v>512</v>
      </c>
      <c r="BB28" s="134" t="s">
        <v>1049</v>
      </c>
      <c r="BC28" s="134" t="s">
        <v>782</v>
      </c>
      <c r="BD28" s="134" t="s">
        <v>512</v>
      </c>
      <c r="BE28" s="134" t="s">
        <v>512</v>
      </c>
      <c r="BF28" s="134" t="s">
        <v>512</v>
      </c>
      <c r="BG28" s="134" t="s">
        <v>512</v>
      </c>
      <c r="BH28" s="134" t="s">
        <v>783</v>
      </c>
      <c r="BI28" s="154">
        <v>0.25</v>
      </c>
      <c r="BJ28" s="134" t="s">
        <v>784</v>
      </c>
      <c r="BK28" s="134" t="s">
        <v>785</v>
      </c>
      <c r="BL28" s="134" t="s">
        <v>512</v>
      </c>
      <c r="BM28" s="134" t="s">
        <v>512</v>
      </c>
      <c r="BN28" s="137"/>
      <c r="BO28" s="137"/>
      <c r="BP28" s="138"/>
      <c r="BQ28" s="138"/>
      <c r="BR28" s="137"/>
      <c r="BS28" s="137"/>
      <c r="BT28" s="138"/>
      <c r="BU28" s="138"/>
      <c r="BV28" s="137"/>
      <c r="BW28" s="137"/>
      <c r="BX28" s="138"/>
      <c r="BY28" s="138"/>
      <c r="BZ28" s="137"/>
      <c r="CA28" s="137"/>
      <c r="CB28" s="138"/>
      <c r="CC28" s="138"/>
      <c r="CD28" s="257"/>
      <c r="CE28" s="257"/>
      <c r="CF28" s="257"/>
      <c r="CG28" s="144"/>
      <c r="CH28" s="257"/>
      <c r="CI28" s="257"/>
      <c r="CJ28" s="257"/>
      <c r="CK28" s="144"/>
      <c r="CL28" s="257"/>
      <c r="CM28" s="257"/>
      <c r="CN28" s="257"/>
      <c r="CO28" s="144"/>
      <c r="CP28" s="257"/>
      <c r="CQ28" s="257"/>
      <c r="CR28" s="257"/>
      <c r="CS28" s="144"/>
      <c r="CT28" s="257"/>
      <c r="CU28" s="257"/>
      <c r="CV28" s="257"/>
      <c r="CW28" s="144"/>
      <c r="CX28" s="257"/>
      <c r="CY28" s="257"/>
      <c r="CZ28" s="257"/>
      <c r="DA28" s="257"/>
      <c r="DB28" s="257"/>
      <c r="DC28" s="257"/>
      <c r="DD28" s="257"/>
      <c r="DE28" s="257"/>
      <c r="DF28" s="144"/>
      <c r="DG28" s="257"/>
      <c r="DH28" s="257"/>
      <c r="DI28" s="257"/>
      <c r="DJ28" s="257"/>
      <c r="DK28" s="257"/>
      <c r="DL28" s="257"/>
      <c r="DM28" s="257"/>
      <c r="DN28" s="257"/>
      <c r="DO28" s="144"/>
      <c r="DP28" s="257"/>
      <c r="DQ28" s="257"/>
      <c r="DR28" s="257"/>
      <c r="DS28" s="257"/>
      <c r="DT28" s="257"/>
    </row>
    <row r="29" spans="1:124" ht="57" x14ac:dyDescent="0.2">
      <c r="A29" s="290"/>
      <c r="B29" s="346"/>
      <c r="C29" s="293"/>
      <c r="D29" s="293"/>
      <c r="E29" s="293"/>
      <c r="F29" s="293"/>
      <c r="G29" s="293"/>
      <c r="H29" s="299"/>
      <c r="I29" s="296"/>
      <c r="J29" s="290"/>
      <c r="K29" s="281"/>
      <c r="L29" s="284"/>
      <c r="M29" s="284"/>
      <c r="N29" s="281"/>
      <c r="O29" s="258"/>
      <c r="P29" s="258"/>
      <c r="Q29" s="287"/>
      <c r="R29" s="127"/>
      <c r="S29" s="128"/>
      <c r="T29" s="129">
        <f>VLOOKUP(U29,FORMULAS!$A$15:$B$18,2,0)</f>
        <v>0</v>
      </c>
      <c r="U29" s="130" t="s">
        <v>156</v>
      </c>
      <c r="V29" s="131">
        <f>+IF(U29='Tabla Valoración controles'!$D$4,'Tabla Valoración controles'!$F$4,IF('208-PLA-Ft-78 Mapa Gestión'!U29='Tabla Valoración controles'!$D$5,'Tabla Valoración controles'!$F$5,IF(U29=FORMULAS!$A$10,0,'Tabla Valoración controles'!$F$6)))</f>
        <v>0</v>
      </c>
      <c r="W29" s="130"/>
      <c r="X29" s="132">
        <f>+IF(W29='Tabla Valoración controles'!$D$7,'Tabla Valoración controles'!$F$7,IF(U29=FORMULAS!$A$10,0,'Tabla Valoración controles'!$F$8))</f>
        <v>0</v>
      </c>
      <c r="Y29" s="130"/>
      <c r="Z29" s="131">
        <f>+IF(Y29='Tabla Valoración controles'!$D$9,'Tabla Valoración controles'!$F$9,IF(U29=FORMULAS!$A$10,0,'Tabla Valoración controles'!$F$10))</f>
        <v>0</v>
      </c>
      <c r="AA29" s="130"/>
      <c r="AB29" s="131">
        <f>+IF(AA29='Tabla Valoración controles'!$D$9,'Tabla Valoración controles'!$F$9,IF(W29=FORMULAS!$A$10,0,'Tabla Valoración controles'!$F$10))</f>
        <v>0</v>
      </c>
      <c r="AC29" s="130"/>
      <c r="AD29" s="131">
        <f>+IF(AC29='Tabla Valoración controles'!$D$13,'Tabla Valoración controles'!$F$13,'Tabla Valoración controles'!$F$14)</f>
        <v>0</v>
      </c>
      <c r="AE29" s="133">
        <f t="shared" si="0"/>
        <v>0</v>
      </c>
      <c r="AF29" s="133">
        <f t="shared" ref="AF29" si="11">+AE29*AG28</f>
        <v>0</v>
      </c>
      <c r="AG29" s="133">
        <f t="shared" ref="AG29:AG92" si="12">+AG28-AF29</f>
        <v>0.24</v>
      </c>
      <c r="AH29" s="261"/>
      <c r="AI29" s="261"/>
      <c r="AJ29" s="261"/>
      <c r="AK29" s="261"/>
      <c r="AL29" s="262"/>
      <c r="AM29" s="287"/>
      <c r="AN29" s="258"/>
      <c r="AO29" s="142"/>
      <c r="AP29" s="142"/>
      <c r="AQ29" s="213"/>
      <c r="AR29" s="143"/>
      <c r="AS29" s="143"/>
      <c r="AT29" s="155"/>
      <c r="AU29" s="142"/>
      <c r="AV29" s="136"/>
      <c r="AW29" s="255"/>
      <c r="AX29" s="134"/>
      <c r="AY29" s="134"/>
      <c r="AZ29" s="134"/>
      <c r="BA29" s="144"/>
      <c r="BB29" s="134"/>
      <c r="BC29" s="134"/>
      <c r="BD29" s="134"/>
      <c r="BE29" s="144"/>
      <c r="BF29" s="134"/>
      <c r="BG29" s="134"/>
      <c r="BH29" s="134"/>
      <c r="BI29" s="144"/>
      <c r="BJ29" s="134"/>
      <c r="BK29" s="134"/>
      <c r="BL29" s="134"/>
      <c r="BM29" s="144"/>
      <c r="BN29" s="137"/>
      <c r="BO29" s="137"/>
      <c r="BP29" s="138"/>
      <c r="BQ29" s="138"/>
      <c r="BR29" s="137"/>
      <c r="BS29" s="137"/>
      <c r="BT29" s="138"/>
      <c r="BU29" s="138"/>
      <c r="BV29" s="137"/>
      <c r="BW29" s="137"/>
      <c r="BX29" s="138"/>
      <c r="BY29" s="138"/>
      <c r="BZ29" s="137"/>
      <c r="CA29" s="137"/>
      <c r="CB29" s="138"/>
      <c r="CC29" s="138"/>
      <c r="CD29" s="258"/>
      <c r="CE29" s="258"/>
      <c r="CF29" s="258"/>
      <c r="CG29" s="144"/>
      <c r="CH29" s="258"/>
      <c r="CI29" s="258"/>
      <c r="CJ29" s="258"/>
      <c r="CK29" s="144"/>
      <c r="CL29" s="258"/>
      <c r="CM29" s="258"/>
      <c r="CN29" s="258"/>
      <c r="CO29" s="144"/>
      <c r="CP29" s="258"/>
      <c r="CQ29" s="258"/>
      <c r="CR29" s="258"/>
      <c r="CS29" s="144"/>
      <c r="CT29" s="258"/>
      <c r="CU29" s="258"/>
      <c r="CV29" s="258"/>
      <c r="CW29" s="144"/>
      <c r="CX29" s="258"/>
      <c r="CY29" s="258"/>
      <c r="CZ29" s="258"/>
      <c r="DA29" s="258"/>
      <c r="DB29" s="258"/>
      <c r="DC29" s="258"/>
      <c r="DD29" s="258"/>
      <c r="DE29" s="258"/>
      <c r="DF29" s="144"/>
      <c r="DG29" s="258"/>
      <c r="DH29" s="258"/>
      <c r="DI29" s="258"/>
      <c r="DJ29" s="258"/>
      <c r="DK29" s="258"/>
      <c r="DL29" s="258"/>
      <c r="DM29" s="258"/>
      <c r="DN29" s="258"/>
      <c r="DO29" s="144"/>
      <c r="DP29" s="258"/>
      <c r="DQ29" s="258"/>
      <c r="DR29" s="258"/>
      <c r="DS29" s="258"/>
      <c r="DT29" s="258"/>
    </row>
    <row r="30" spans="1:124" ht="57" x14ac:dyDescent="0.2">
      <c r="A30" s="290"/>
      <c r="B30" s="346"/>
      <c r="C30" s="293"/>
      <c r="D30" s="293"/>
      <c r="E30" s="293"/>
      <c r="F30" s="293"/>
      <c r="G30" s="293"/>
      <c r="H30" s="299"/>
      <c r="I30" s="296"/>
      <c r="J30" s="290"/>
      <c r="K30" s="281"/>
      <c r="L30" s="284"/>
      <c r="M30" s="284"/>
      <c r="N30" s="281"/>
      <c r="O30" s="258"/>
      <c r="P30" s="258"/>
      <c r="Q30" s="287"/>
      <c r="R30" s="127"/>
      <c r="S30" s="128"/>
      <c r="T30" s="129">
        <f>VLOOKUP(U30,FORMULAS!$A$15:$B$18,2,0)</f>
        <v>0</v>
      </c>
      <c r="U30" s="130" t="s">
        <v>156</v>
      </c>
      <c r="V30" s="131">
        <f>+IF(U30='Tabla Valoración controles'!$D$4,'Tabla Valoración controles'!$F$4,IF('208-PLA-Ft-78 Mapa Gestión'!U30='Tabla Valoración controles'!$D$5,'Tabla Valoración controles'!$F$5,IF(U30=FORMULAS!$A$10,0,'Tabla Valoración controles'!$F$6)))</f>
        <v>0</v>
      </c>
      <c r="W30" s="130"/>
      <c r="X30" s="132">
        <f>+IF(W30='Tabla Valoración controles'!$D$7,'Tabla Valoración controles'!$F$7,IF(U30=FORMULAS!$A$10,0,'Tabla Valoración controles'!$F$8))</f>
        <v>0</v>
      </c>
      <c r="Y30" s="130"/>
      <c r="Z30" s="131">
        <f>+IF(Y30='Tabla Valoración controles'!$D$9,'Tabla Valoración controles'!$F$9,IF(U30=FORMULAS!$A$10,0,'Tabla Valoración controles'!$F$10))</f>
        <v>0</v>
      </c>
      <c r="AA30" s="130"/>
      <c r="AB30" s="131">
        <f>+IF(AA30='Tabla Valoración controles'!$D$9,'Tabla Valoración controles'!$F$9,IF(W30=FORMULAS!$A$10,0,'Tabla Valoración controles'!$F$10))</f>
        <v>0</v>
      </c>
      <c r="AC30" s="130"/>
      <c r="AD30" s="131">
        <f>+IF(AC30='Tabla Valoración controles'!$D$13,'Tabla Valoración controles'!$F$13,'Tabla Valoración controles'!$F$14)</f>
        <v>0</v>
      </c>
      <c r="AE30" s="133">
        <f t="shared" si="0"/>
        <v>0</v>
      </c>
      <c r="AF30" s="133">
        <f t="shared" ref="AF30:AF33" si="13">+AF29*AE30</f>
        <v>0</v>
      </c>
      <c r="AG30" s="133">
        <f t="shared" si="12"/>
        <v>0.24</v>
      </c>
      <c r="AH30" s="261"/>
      <c r="AI30" s="261"/>
      <c r="AJ30" s="261"/>
      <c r="AK30" s="261"/>
      <c r="AL30" s="262"/>
      <c r="AM30" s="287"/>
      <c r="AN30" s="258"/>
      <c r="AO30" s="142"/>
      <c r="AP30" s="142"/>
      <c r="AQ30" s="213"/>
      <c r="AR30" s="143"/>
      <c r="AS30" s="143"/>
      <c r="AT30" s="155"/>
      <c r="AU30" s="142"/>
      <c r="AV30" s="136"/>
      <c r="AW30" s="255"/>
      <c r="AX30" s="134"/>
      <c r="AY30" s="134"/>
      <c r="AZ30" s="134"/>
      <c r="BA30" s="144"/>
      <c r="BB30" s="134"/>
      <c r="BC30" s="134"/>
      <c r="BD30" s="134"/>
      <c r="BE30" s="144"/>
      <c r="BF30" s="134"/>
      <c r="BG30" s="134"/>
      <c r="BH30" s="134"/>
      <c r="BI30" s="144"/>
      <c r="BJ30" s="134"/>
      <c r="BK30" s="134"/>
      <c r="BL30" s="134"/>
      <c r="BM30" s="144"/>
      <c r="BN30" s="137"/>
      <c r="BO30" s="137"/>
      <c r="BP30" s="138"/>
      <c r="BQ30" s="138"/>
      <c r="BR30" s="137"/>
      <c r="BS30" s="137"/>
      <c r="BT30" s="138"/>
      <c r="BU30" s="138"/>
      <c r="BV30" s="137"/>
      <c r="BW30" s="137"/>
      <c r="BX30" s="138"/>
      <c r="BY30" s="138"/>
      <c r="BZ30" s="137"/>
      <c r="CA30" s="137"/>
      <c r="CB30" s="138"/>
      <c r="CC30" s="138"/>
      <c r="CD30" s="258"/>
      <c r="CE30" s="258"/>
      <c r="CF30" s="258"/>
      <c r="CG30" s="144"/>
      <c r="CH30" s="258"/>
      <c r="CI30" s="258"/>
      <c r="CJ30" s="258"/>
      <c r="CK30" s="144"/>
      <c r="CL30" s="258"/>
      <c r="CM30" s="258"/>
      <c r="CN30" s="258"/>
      <c r="CO30" s="144"/>
      <c r="CP30" s="258"/>
      <c r="CQ30" s="258"/>
      <c r="CR30" s="258"/>
      <c r="CS30" s="144"/>
      <c r="CT30" s="258"/>
      <c r="CU30" s="258"/>
      <c r="CV30" s="258"/>
      <c r="CW30" s="144"/>
      <c r="CX30" s="258"/>
      <c r="CY30" s="258"/>
      <c r="CZ30" s="258"/>
      <c r="DA30" s="258"/>
      <c r="DB30" s="258"/>
      <c r="DC30" s="258"/>
      <c r="DD30" s="258"/>
      <c r="DE30" s="258"/>
      <c r="DF30" s="144"/>
      <c r="DG30" s="258"/>
      <c r="DH30" s="258"/>
      <c r="DI30" s="258"/>
      <c r="DJ30" s="258"/>
      <c r="DK30" s="258"/>
      <c r="DL30" s="258"/>
      <c r="DM30" s="258"/>
      <c r="DN30" s="258"/>
      <c r="DO30" s="144"/>
      <c r="DP30" s="258"/>
      <c r="DQ30" s="258"/>
      <c r="DR30" s="258"/>
      <c r="DS30" s="258"/>
      <c r="DT30" s="258"/>
    </row>
    <row r="31" spans="1:124" ht="57" x14ac:dyDescent="0.2">
      <c r="A31" s="290"/>
      <c r="B31" s="346"/>
      <c r="C31" s="293"/>
      <c r="D31" s="293"/>
      <c r="E31" s="293"/>
      <c r="F31" s="293"/>
      <c r="G31" s="293"/>
      <c r="H31" s="299"/>
      <c r="I31" s="296"/>
      <c r="J31" s="290"/>
      <c r="K31" s="281"/>
      <c r="L31" s="284"/>
      <c r="M31" s="284"/>
      <c r="N31" s="281"/>
      <c r="O31" s="258"/>
      <c r="P31" s="258"/>
      <c r="Q31" s="287"/>
      <c r="R31" s="127"/>
      <c r="S31" s="128"/>
      <c r="T31" s="129">
        <f>VLOOKUP(U31,FORMULAS!$A$15:$B$18,2,0)</f>
        <v>0</v>
      </c>
      <c r="U31" s="130" t="s">
        <v>156</v>
      </c>
      <c r="V31" s="131">
        <f>+IF(U31='Tabla Valoración controles'!$D$4,'Tabla Valoración controles'!$F$4,IF('208-PLA-Ft-78 Mapa Gestión'!U31='Tabla Valoración controles'!$D$5,'Tabla Valoración controles'!$F$5,IF(U31=FORMULAS!$A$10,0,'Tabla Valoración controles'!$F$6)))</f>
        <v>0</v>
      </c>
      <c r="W31" s="130"/>
      <c r="X31" s="132">
        <f>+IF(W31='Tabla Valoración controles'!$D$7,'Tabla Valoración controles'!$F$7,IF(U31=FORMULAS!$A$10,0,'Tabla Valoración controles'!$F$8))</f>
        <v>0</v>
      </c>
      <c r="Y31" s="130"/>
      <c r="Z31" s="131">
        <f>+IF(Y31='Tabla Valoración controles'!$D$9,'Tabla Valoración controles'!$F$9,IF(U31=FORMULAS!$A$10,0,'Tabla Valoración controles'!$F$10))</f>
        <v>0</v>
      </c>
      <c r="AA31" s="130"/>
      <c r="AB31" s="131">
        <f>+IF(AA31='Tabla Valoración controles'!$D$9,'Tabla Valoración controles'!$F$9,IF(W31=FORMULAS!$A$10,0,'Tabla Valoración controles'!$F$10))</f>
        <v>0</v>
      </c>
      <c r="AC31" s="130"/>
      <c r="AD31" s="131">
        <f>+IF(AC31='Tabla Valoración controles'!$D$13,'Tabla Valoración controles'!$F$13,'Tabla Valoración controles'!$F$14)</f>
        <v>0</v>
      </c>
      <c r="AE31" s="133">
        <f t="shared" si="0"/>
        <v>0</v>
      </c>
      <c r="AF31" s="133">
        <f t="shared" si="13"/>
        <v>0</v>
      </c>
      <c r="AG31" s="133">
        <f t="shared" si="12"/>
        <v>0.24</v>
      </c>
      <c r="AH31" s="261"/>
      <c r="AI31" s="261"/>
      <c r="AJ31" s="261"/>
      <c r="AK31" s="261"/>
      <c r="AL31" s="262"/>
      <c r="AM31" s="287"/>
      <c r="AN31" s="258"/>
      <c r="AO31" s="142"/>
      <c r="AP31" s="142"/>
      <c r="AQ31" s="213"/>
      <c r="AR31" s="143"/>
      <c r="AS31" s="143"/>
      <c r="AT31" s="155"/>
      <c r="AU31" s="142"/>
      <c r="AV31" s="136"/>
      <c r="AW31" s="255"/>
      <c r="AX31" s="134"/>
      <c r="AY31" s="134"/>
      <c r="AZ31" s="134"/>
      <c r="BA31" s="144"/>
      <c r="BB31" s="134"/>
      <c r="BC31" s="134"/>
      <c r="BD31" s="134"/>
      <c r="BE31" s="144"/>
      <c r="BF31" s="134"/>
      <c r="BG31" s="134"/>
      <c r="BH31" s="134"/>
      <c r="BI31" s="144"/>
      <c r="BJ31" s="134"/>
      <c r="BK31" s="134"/>
      <c r="BL31" s="134"/>
      <c r="BM31" s="144"/>
      <c r="BN31" s="137"/>
      <c r="BO31" s="137"/>
      <c r="BP31" s="138"/>
      <c r="BQ31" s="138"/>
      <c r="BR31" s="137"/>
      <c r="BS31" s="137"/>
      <c r="BT31" s="138"/>
      <c r="BU31" s="138"/>
      <c r="BV31" s="137"/>
      <c r="BW31" s="137"/>
      <c r="BX31" s="138"/>
      <c r="BY31" s="138"/>
      <c r="BZ31" s="137"/>
      <c r="CA31" s="137"/>
      <c r="CB31" s="138"/>
      <c r="CC31" s="138"/>
      <c r="CD31" s="258"/>
      <c r="CE31" s="258"/>
      <c r="CF31" s="258"/>
      <c r="CG31" s="144"/>
      <c r="CH31" s="258"/>
      <c r="CI31" s="258"/>
      <c r="CJ31" s="258"/>
      <c r="CK31" s="144"/>
      <c r="CL31" s="258"/>
      <c r="CM31" s="258"/>
      <c r="CN31" s="258"/>
      <c r="CO31" s="144"/>
      <c r="CP31" s="258"/>
      <c r="CQ31" s="258"/>
      <c r="CR31" s="258"/>
      <c r="CS31" s="144"/>
      <c r="CT31" s="258"/>
      <c r="CU31" s="258"/>
      <c r="CV31" s="258"/>
      <c r="CW31" s="144"/>
      <c r="CX31" s="258"/>
      <c r="CY31" s="258"/>
      <c r="CZ31" s="258"/>
      <c r="DA31" s="258"/>
      <c r="DB31" s="258"/>
      <c r="DC31" s="258"/>
      <c r="DD31" s="258"/>
      <c r="DE31" s="258"/>
      <c r="DF31" s="144"/>
      <c r="DG31" s="258"/>
      <c r="DH31" s="258"/>
      <c r="DI31" s="258"/>
      <c r="DJ31" s="258"/>
      <c r="DK31" s="258"/>
      <c r="DL31" s="258"/>
      <c r="DM31" s="258"/>
      <c r="DN31" s="258"/>
      <c r="DO31" s="144"/>
      <c r="DP31" s="258"/>
      <c r="DQ31" s="258"/>
      <c r="DR31" s="258"/>
      <c r="DS31" s="258"/>
      <c r="DT31" s="258"/>
    </row>
    <row r="32" spans="1:124" ht="57" x14ac:dyDescent="0.2">
      <c r="A32" s="290"/>
      <c r="B32" s="346"/>
      <c r="C32" s="293"/>
      <c r="D32" s="293"/>
      <c r="E32" s="293"/>
      <c r="F32" s="293"/>
      <c r="G32" s="293"/>
      <c r="H32" s="299"/>
      <c r="I32" s="296"/>
      <c r="J32" s="290"/>
      <c r="K32" s="281"/>
      <c r="L32" s="284"/>
      <c r="M32" s="284"/>
      <c r="N32" s="281"/>
      <c r="O32" s="258"/>
      <c r="P32" s="258"/>
      <c r="Q32" s="287"/>
      <c r="R32" s="127"/>
      <c r="S32" s="128"/>
      <c r="T32" s="129">
        <f>VLOOKUP(U32,FORMULAS!$A$15:$B$18,2,0)</f>
        <v>0</v>
      </c>
      <c r="U32" s="130" t="s">
        <v>156</v>
      </c>
      <c r="V32" s="131">
        <f>+IF(U32='Tabla Valoración controles'!$D$4,'Tabla Valoración controles'!$F$4,IF('208-PLA-Ft-78 Mapa Gestión'!U32='Tabla Valoración controles'!$D$5,'Tabla Valoración controles'!$F$5,IF(U32=FORMULAS!$A$10,0,'Tabla Valoración controles'!$F$6)))</f>
        <v>0</v>
      </c>
      <c r="W32" s="130"/>
      <c r="X32" s="132">
        <f>+IF(W32='Tabla Valoración controles'!$D$7,'Tabla Valoración controles'!$F$7,IF(U32=FORMULAS!$A$10,0,'Tabla Valoración controles'!$F$8))</f>
        <v>0</v>
      </c>
      <c r="Y32" s="130"/>
      <c r="Z32" s="131">
        <f>+IF(Y32='Tabla Valoración controles'!$D$9,'Tabla Valoración controles'!$F$9,IF(U32=FORMULAS!$A$10,0,'Tabla Valoración controles'!$F$10))</f>
        <v>0</v>
      </c>
      <c r="AA32" s="130"/>
      <c r="AB32" s="131">
        <f>+IF(AA32='Tabla Valoración controles'!$D$9,'Tabla Valoración controles'!$F$9,IF(W32=FORMULAS!$A$10,0,'Tabla Valoración controles'!$F$10))</f>
        <v>0</v>
      </c>
      <c r="AC32" s="130"/>
      <c r="AD32" s="131">
        <f>+IF(AC32='Tabla Valoración controles'!$D$13,'Tabla Valoración controles'!$F$13,'Tabla Valoración controles'!$F$14)</f>
        <v>0</v>
      </c>
      <c r="AE32" s="133">
        <f t="shared" si="0"/>
        <v>0</v>
      </c>
      <c r="AF32" s="133">
        <f t="shared" si="13"/>
        <v>0</v>
      </c>
      <c r="AG32" s="133">
        <f t="shared" si="12"/>
        <v>0.24</v>
      </c>
      <c r="AH32" s="261"/>
      <c r="AI32" s="261"/>
      <c r="AJ32" s="261"/>
      <c r="AK32" s="261"/>
      <c r="AL32" s="262"/>
      <c r="AM32" s="287"/>
      <c r="AN32" s="258"/>
      <c r="AO32" s="142"/>
      <c r="AP32" s="142"/>
      <c r="AQ32" s="213"/>
      <c r="AR32" s="143"/>
      <c r="AS32" s="143"/>
      <c r="AT32" s="155"/>
      <c r="AU32" s="142"/>
      <c r="AV32" s="136"/>
      <c r="AW32" s="255"/>
      <c r="AX32" s="134"/>
      <c r="AY32" s="134"/>
      <c r="AZ32" s="134"/>
      <c r="BA32" s="144"/>
      <c r="BB32" s="134"/>
      <c r="BC32" s="134"/>
      <c r="BD32" s="134"/>
      <c r="BE32" s="144"/>
      <c r="BF32" s="134"/>
      <c r="BG32" s="134"/>
      <c r="BH32" s="134"/>
      <c r="BI32" s="144"/>
      <c r="BJ32" s="134"/>
      <c r="BK32" s="134"/>
      <c r="BL32" s="134"/>
      <c r="BM32" s="144"/>
      <c r="BN32" s="137"/>
      <c r="BO32" s="137"/>
      <c r="BP32" s="138"/>
      <c r="BQ32" s="138"/>
      <c r="BR32" s="137"/>
      <c r="BS32" s="137"/>
      <c r="BT32" s="138"/>
      <c r="BU32" s="138"/>
      <c r="BV32" s="137"/>
      <c r="BW32" s="137"/>
      <c r="BX32" s="138"/>
      <c r="BY32" s="138"/>
      <c r="BZ32" s="137"/>
      <c r="CA32" s="137"/>
      <c r="CB32" s="138"/>
      <c r="CC32" s="138"/>
      <c r="CD32" s="258"/>
      <c r="CE32" s="258"/>
      <c r="CF32" s="258"/>
      <c r="CG32" s="144"/>
      <c r="CH32" s="258"/>
      <c r="CI32" s="258"/>
      <c r="CJ32" s="258"/>
      <c r="CK32" s="144"/>
      <c r="CL32" s="258"/>
      <c r="CM32" s="258"/>
      <c r="CN32" s="258"/>
      <c r="CO32" s="144"/>
      <c r="CP32" s="258"/>
      <c r="CQ32" s="258"/>
      <c r="CR32" s="258"/>
      <c r="CS32" s="144"/>
      <c r="CT32" s="258"/>
      <c r="CU32" s="258"/>
      <c r="CV32" s="258"/>
      <c r="CW32" s="144"/>
      <c r="CX32" s="258"/>
      <c r="CY32" s="258"/>
      <c r="CZ32" s="258"/>
      <c r="DA32" s="258"/>
      <c r="DB32" s="258"/>
      <c r="DC32" s="258"/>
      <c r="DD32" s="258"/>
      <c r="DE32" s="258"/>
      <c r="DF32" s="144"/>
      <c r="DG32" s="258"/>
      <c r="DH32" s="258"/>
      <c r="DI32" s="258"/>
      <c r="DJ32" s="258"/>
      <c r="DK32" s="258"/>
      <c r="DL32" s="258"/>
      <c r="DM32" s="258"/>
      <c r="DN32" s="258"/>
      <c r="DO32" s="144"/>
      <c r="DP32" s="258"/>
      <c r="DQ32" s="258"/>
      <c r="DR32" s="258"/>
      <c r="DS32" s="258"/>
      <c r="DT32" s="258"/>
    </row>
    <row r="33" spans="1:124" ht="57" x14ac:dyDescent="0.2">
      <c r="A33" s="291"/>
      <c r="B33" s="347"/>
      <c r="C33" s="294"/>
      <c r="D33" s="294"/>
      <c r="E33" s="294"/>
      <c r="F33" s="294"/>
      <c r="G33" s="294"/>
      <c r="H33" s="300"/>
      <c r="I33" s="297"/>
      <c r="J33" s="291"/>
      <c r="K33" s="282"/>
      <c r="L33" s="285"/>
      <c r="M33" s="285"/>
      <c r="N33" s="282"/>
      <c r="O33" s="259"/>
      <c r="P33" s="259"/>
      <c r="Q33" s="288"/>
      <c r="R33" s="127"/>
      <c r="S33" s="128"/>
      <c r="T33" s="129">
        <f>VLOOKUP(U33,FORMULAS!$A$15:$B$18,2,0)</f>
        <v>0</v>
      </c>
      <c r="U33" s="130" t="s">
        <v>156</v>
      </c>
      <c r="V33" s="131">
        <f>+IF(U33='Tabla Valoración controles'!$D$4,'Tabla Valoración controles'!$F$4,IF('208-PLA-Ft-78 Mapa Gestión'!U33='Tabla Valoración controles'!$D$5,'Tabla Valoración controles'!$F$5,IF(U33=FORMULAS!$A$10,0,'Tabla Valoración controles'!$F$6)))</f>
        <v>0</v>
      </c>
      <c r="W33" s="130"/>
      <c r="X33" s="132">
        <f>+IF(W33='Tabla Valoración controles'!$D$7,'Tabla Valoración controles'!$F$7,IF(U33=FORMULAS!$A$10,0,'Tabla Valoración controles'!$F$8))</f>
        <v>0</v>
      </c>
      <c r="Y33" s="130"/>
      <c r="Z33" s="131">
        <f>+IF(Y33='Tabla Valoración controles'!$D$9,'Tabla Valoración controles'!$F$9,IF(U33=FORMULAS!$A$10,0,'Tabla Valoración controles'!$F$10))</f>
        <v>0</v>
      </c>
      <c r="AA33" s="130"/>
      <c r="AB33" s="131">
        <f>+IF(AA33='Tabla Valoración controles'!$D$9,'Tabla Valoración controles'!$F$9,IF(W33=FORMULAS!$A$10,0,'Tabla Valoración controles'!$F$10))</f>
        <v>0</v>
      </c>
      <c r="AC33" s="130"/>
      <c r="AD33" s="131">
        <f>+IF(AC33='Tabla Valoración controles'!$D$13,'Tabla Valoración controles'!$F$13,'Tabla Valoración controles'!$F$14)</f>
        <v>0</v>
      </c>
      <c r="AE33" s="133">
        <f t="shared" si="0"/>
        <v>0</v>
      </c>
      <c r="AF33" s="133">
        <f t="shared" si="13"/>
        <v>0</v>
      </c>
      <c r="AG33" s="133">
        <f t="shared" si="12"/>
        <v>0.24</v>
      </c>
      <c r="AH33" s="261"/>
      <c r="AI33" s="261"/>
      <c r="AJ33" s="261"/>
      <c r="AK33" s="261"/>
      <c r="AL33" s="262"/>
      <c r="AM33" s="288"/>
      <c r="AN33" s="259"/>
      <c r="AO33" s="145"/>
      <c r="AP33" s="145"/>
      <c r="AQ33" s="214"/>
      <c r="AR33" s="146"/>
      <c r="AS33" s="146"/>
      <c r="AT33" s="156"/>
      <c r="AU33" s="145"/>
      <c r="AV33" s="136"/>
      <c r="AW33" s="256"/>
      <c r="AX33" s="134"/>
      <c r="AY33" s="134"/>
      <c r="AZ33" s="134"/>
      <c r="BA33" s="144"/>
      <c r="BB33" s="134"/>
      <c r="BC33" s="134"/>
      <c r="BD33" s="134"/>
      <c r="BE33" s="144"/>
      <c r="BF33" s="134"/>
      <c r="BG33" s="134"/>
      <c r="BH33" s="134"/>
      <c r="BI33" s="144"/>
      <c r="BJ33" s="134"/>
      <c r="BK33" s="134"/>
      <c r="BL33" s="134"/>
      <c r="BM33" s="144"/>
      <c r="BN33" s="137"/>
      <c r="BO33" s="137"/>
      <c r="BP33" s="138"/>
      <c r="BQ33" s="138"/>
      <c r="BR33" s="137"/>
      <c r="BS33" s="137"/>
      <c r="BT33" s="138"/>
      <c r="BU33" s="138"/>
      <c r="BV33" s="137"/>
      <c r="BW33" s="137"/>
      <c r="BX33" s="138"/>
      <c r="BY33" s="138"/>
      <c r="BZ33" s="137"/>
      <c r="CA33" s="137"/>
      <c r="CB33" s="138"/>
      <c r="CC33" s="138"/>
      <c r="CD33" s="259"/>
      <c r="CE33" s="259"/>
      <c r="CF33" s="259"/>
      <c r="CG33" s="144"/>
      <c r="CH33" s="259"/>
      <c r="CI33" s="259"/>
      <c r="CJ33" s="259"/>
      <c r="CK33" s="144"/>
      <c r="CL33" s="259"/>
      <c r="CM33" s="259"/>
      <c r="CN33" s="259"/>
      <c r="CO33" s="144"/>
      <c r="CP33" s="259"/>
      <c r="CQ33" s="259"/>
      <c r="CR33" s="259"/>
      <c r="CS33" s="144"/>
      <c r="CT33" s="259"/>
      <c r="CU33" s="259"/>
      <c r="CV33" s="259"/>
      <c r="CW33" s="144"/>
      <c r="CX33" s="259"/>
      <c r="CY33" s="259"/>
      <c r="CZ33" s="259"/>
      <c r="DA33" s="259"/>
      <c r="DB33" s="259"/>
      <c r="DC33" s="259"/>
      <c r="DD33" s="259"/>
      <c r="DE33" s="259"/>
      <c r="DF33" s="144"/>
      <c r="DG33" s="259"/>
      <c r="DH33" s="259"/>
      <c r="DI33" s="259"/>
      <c r="DJ33" s="259"/>
      <c r="DK33" s="259"/>
      <c r="DL33" s="259"/>
      <c r="DM33" s="259"/>
      <c r="DN33" s="259"/>
      <c r="DO33" s="144"/>
      <c r="DP33" s="259"/>
      <c r="DQ33" s="259"/>
      <c r="DR33" s="259"/>
      <c r="DS33" s="259"/>
      <c r="DT33" s="259"/>
    </row>
    <row r="34" spans="1:124" ht="229.5" x14ac:dyDescent="0.2">
      <c r="A34" s="289">
        <v>5</v>
      </c>
      <c r="B34" s="345" t="s">
        <v>263</v>
      </c>
      <c r="C34" s="292" t="str">
        <f>VLOOKUP(B34,FORMULAS!$A$30:$B$52,2,0)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34" s="292" t="str">
        <f>VLOOKUP(B34,FORMULAS!$A$30:$C$52,3,0)</f>
        <v>Director de Reasentamientos</v>
      </c>
      <c r="E34" s="292" t="s">
        <v>256</v>
      </c>
      <c r="F34" s="292" t="s">
        <v>349</v>
      </c>
      <c r="G34" s="292" t="s">
        <v>350</v>
      </c>
      <c r="H34" s="313" t="s">
        <v>351</v>
      </c>
      <c r="I34" s="295" t="s">
        <v>257</v>
      </c>
      <c r="J34" s="289">
        <v>500</v>
      </c>
      <c r="K34" s="280" t="str">
        <f>+IF(L34=FORMULAS!$N$2,FORMULAS!$O$2,IF('208-PLA-Ft-78 Mapa Gestión'!L34:L39=FORMULAS!$N$3,FORMULAS!$O$3,IF('208-PLA-Ft-78 Mapa Gestión'!L34:L39=FORMULAS!$N$4,FORMULAS!$O$4,IF('208-PLA-Ft-78 Mapa Gestión'!L34:L39=FORMULAS!$N$5,FORMULAS!$O$5,IF('208-PLA-Ft-78 Mapa Gestión'!L34:L39=FORMULAS!$N$6,FORMULAS!$O$6)))))</f>
        <v>Media</v>
      </c>
      <c r="L34" s="283">
        <f>+IF(J34&lt;=FORMULAS!$M$2,FORMULAS!$N$2,IF('208-PLA-Ft-78 Mapa Gestión'!J34&lt;=FORMULAS!$M$3,FORMULAS!$N$3,IF('208-PLA-Ft-78 Mapa Gestión'!J34&lt;=FORMULAS!$M$4,FORMULAS!$N$4,IF('208-PLA-Ft-78 Mapa Gestión'!J34&lt;=FORMULAS!$M$5,FORMULAS!$N$5,FORMULAS!$N$6))))</f>
        <v>0.6</v>
      </c>
      <c r="M34" s="283" t="s">
        <v>91</v>
      </c>
      <c r="N34" s="280" t="str">
        <f>+IF(M34=FORMULAS!$H$2,FORMULAS!$I$2,IF('208-PLA-Ft-78 Mapa Gestión'!M34:M39=FORMULAS!$H$3,FORMULAS!$I$3,IF('208-PLA-Ft-78 Mapa Gestión'!M34:M39=FORMULAS!$H$4,FORMULAS!$I$4,IF('208-PLA-Ft-78 Mapa Gestión'!M34:M39=FORMULAS!$H$5,FORMULAS!$I$5,IF('208-PLA-Ft-78 Mapa Gestión'!M34:M39=FORMULAS!$H$6,FORMULAS!$I$6,IF('208-PLA-Ft-78 Mapa Gestión'!M34:M39=FORMULAS!$H$7,FORMULAS!$I$7,IF('208-PLA-Ft-78 Mapa Gestión'!M34:M39=FORMULAS!$H$8,FORMULAS!$I$8,IF('208-PLA-Ft-78 Mapa Gestión'!M34:M39=FORMULAS!$H$9,FORMULAS!$I$9,IF('208-PLA-Ft-78 Mapa Gestión'!M34:M39=FORMULAS!$H$10,FORMULAS!$I$10,IF('208-PLA-Ft-78 Mapa Gestión'!M34:M39=FORMULAS!$H$11,FORMULAS!$I$11))))))))))</f>
        <v>Moderado</v>
      </c>
      <c r="O34" s="257">
        <f>VLOOKUP(N34,FORMULAS!$I$1:$J$6,2,0)</f>
        <v>0.6</v>
      </c>
      <c r="P34" s="257" t="str">
        <f t="shared" ref="P34" si="14">CONCATENATE(N34,K34)</f>
        <v>ModeradoMedia</v>
      </c>
      <c r="Q34" s="286" t="str">
        <f>VLOOKUP(P34,FORMULAS!$K$17:$L$42,2,0)</f>
        <v>Moderado</v>
      </c>
      <c r="R34" s="127">
        <v>1</v>
      </c>
      <c r="S34" s="128" t="s">
        <v>459</v>
      </c>
      <c r="T34" s="129" t="str">
        <f>VLOOKUP(U34,FORMULAS!$A$15:$B$18,2,0)</f>
        <v>Probabilidad</v>
      </c>
      <c r="U34" s="130" t="s">
        <v>13</v>
      </c>
      <c r="V34" s="131">
        <f>+IF(U34='Tabla Valoración controles'!$D$4,'Tabla Valoración controles'!$F$4,IF('208-PLA-Ft-78 Mapa Gestión'!U34='Tabla Valoración controles'!$D$5,'Tabla Valoración controles'!$F$5,IF(U34=FORMULAS!$A$10,0,'Tabla Valoración controles'!$F$6)))</f>
        <v>0.25</v>
      </c>
      <c r="W34" s="130" t="s">
        <v>8</v>
      </c>
      <c r="X34" s="132">
        <f>+IF(W34='Tabla Valoración controles'!$D$7,'Tabla Valoración controles'!$F$7,IF(U34=FORMULAS!$A$10,0,'Tabla Valoración controles'!$F$8))</f>
        <v>0.15</v>
      </c>
      <c r="Y34" s="130" t="s">
        <v>18</v>
      </c>
      <c r="Z34" s="131">
        <f>+IF(Y34='Tabla Valoración controles'!$D$9,'Tabla Valoración controles'!$F$9,IF(U34=FORMULAS!$A$10,0,'Tabla Valoración controles'!$F$10))</f>
        <v>0</v>
      </c>
      <c r="AA34" s="130" t="s">
        <v>21</v>
      </c>
      <c r="AB34" s="131">
        <f>+IF(AA34='Tabla Valoración controles'!$D$9,'Tabla Valoración controles'!$F$9,IF(W34=FORMULAS!$A$10,0,'Tabla Valoración controles'!$F$10))</f>
        <v>0</v>
      </c>
      <c r="AC34" s="130" t="s">
        <v>100</v>
      </c>
      <c r="AD34" s="131">
        <f>+IF(AC34='Tabla Valoración controles'!$D$13,'Tabla Valoración controles'!$F$13,'Tabla Valoración controles'!$F$14)</f>
        <v>0</v>
      </c>
      <c r="AE34" s="133">
        <f t="shared" si="0"/>
        <v>0.4</v>
      </c>
      <c r="AF34" s="133">
        <f>+IF(T34=FORMULAS!$A$8,'208-PLA-Ft-78 Mapa Gestión'!AE34*'208-PLA-Ft-78 Mapa Gestión'!L34:L39,'208-PLA-Ft-78 Mapa Gestión'!AE34*'208-PLA-Ft-78 Mapa Gestión'!O34:O39)</f>
        <v>0.24</v>
      </c>
      <c r="AG34" s="133">
        <f>+IF(T34=FORMULAS!$A$8,'208-PLA-Ft-78 Mapa Gestión'!L34:L39-'208-PLA-Ft-78 Mapa Gestión'!AF34,0)</f>
        <v>0.36</v>
      </c>
      <c r="AH34" s="260">
        <f t="shared" ref="AH34" si="15">+AG39</f>
        <v>0.216</v>
      </c>
      <c r="AI34" s="260" t="str">
        <f>+IF(AH34&lt;=FORMULAS!$N$2,FORMULAS!$O$2,IF(AH34&lt;=FORMULAS!$N$3,FORMULAS!$O$3,IF(AH34&lt;=FORMULAS!$N$4,FORMULAS!$O$4,IF(AH34&lt;=FORMULAS!$N$5,FORMULAS!$O$5,FORMULAS!O30))))</f>
        <v>Baja</v>
      </c>
      <c r="AJ34" s="260" t="str">
        <f>+IF(T34=FORMULAS!$A$9,AG39,'208-PLA-Ft-78 Mapa Gestión'!N34:N39)</f>
        <v>Moderado</v>
      </c>
      <c r="AK34" s="260">
        <f>+IF(T34=FORMULAS!B33,'208-PLA-Ft-78 Mapa Gestión'!AG39,'208-PLA-Ft-78 Mapa Gestión'!O34:O39)</f>
        <v>0.6</v>
      </c>
      <c r="AL34" s="262" t="str">
        <f t="shared" ref="AL34" si="16">CONCATENATE(AJ34,AI34)</f>
        <v>ModeradoBaja</v>
      </c>
      <c r="AM34" s="286" t="str">
        <f>VLOOKUP(AL34,FORMULAS!$K$17:$L$42,2,0)</f>
        <v>Moderado</v>
      </c>
      <c r="AN34" s="257" t="s">
        <v>162</v>
      </c>
      <c r="AO34" s="151" t="s">
        <v>506</v>
      </c>
      <c r="AP34" s="151" t="s">
        <v>555</v>
      </c>
      <c r="AQ34" s="212" t="s">
        <v>675</v>
      </c>
      <c r="AR34" s="152">
        <v>44586</v>
      </c>
      <c r="AS34" s="152">
        <v>44895</v>
      </c>
      <c r="AT34" s="152" t="s">
        <v>578</v>
      </c>
      <c r="AU34" s="152" t="s">
        <v>581</v>
      </c>
      <c r="AV34" s="136" t="s">
        <v>234</v>
      </c>
      <c r="AW34" s="378" t="s">
        <v>658</v>
      </c>
      <c r="AX34" s="134" t="s">
        <v>512</v>
      </c>
      <c r="AY34" s="134" t="s">
        <v>512</v>
      </c>
      <c r="AZ34" s="134" t="s">
        <v>512</v>
      </c>
      <c r="BA34" s="157" t="s">
        <v>512</v>
      </c>
      <c r="BB34" s="134" t="s">
        <v>512</v>
      </c>
      <c r="BC34" s="134" t="s">
        <v>512</v>
      </c>
      <c r="BD34" s="134" t="s">
        <v>512</v>
      </c>
      <c r="BE34" s="157" t="s">
        <v>512</v>
      </c>
      <c r="BF34" s="134" t="s">
        <v>512</v>
      </c>
      <c r="BG34" s="134" t="s">
        <v>512</v>
      </c>
      <c r="BH34" s="134" t="s">
        <v>786</v>
      </c>
      <c r="BI34" s="134">
        <v>0.33</v>
      </c>
      <c r="BJ34" s="134" t="s">
        <v>787</v>
      </c>
      <c r="BK34" s="134" t="s">
        <v>788</v>
      </c>
      <c r="BL34" s="134" t="s">
        <v>512</v>
      </c>
      <c r="BM34" s="134" t="s">
        <v>512</v>
      </c>
      <c r="BN34" s="137"/>
      <c r="BO34" s="137"/>
      <c r="BP34" s="138"/>
      <c r="BQ34" s="138"/>
      <c r="BR34" s="137"/>
      <c r="BS34" s="137"/>
      <c r="BT34" s="138"/>
      <c r="BU34" s="138"/>
      <c r="BV34" s="137"/>
      <c r="BW34" s="137"/>
      <c r="BX34" s="138"/>
      <c r="BY34" s="138"/>
      <c r="BZ34" s="137"/>
      <c r="CA34" s="137"/>
      <c r="CB34" s="138"/>
      <c r="CC34" s="138"/>
      <c r="CD34" s="257"/>
      <c r="CE34" s="257"/>
      <c r="CF34" s="257"/>
      <c r="CG34" s="144"/>
      <c r="CH34" s="257"/>
      <c r="CI34" s="257"/>
      <c r="CJ34" s="257"/>
      <c r="CK34" s="144"/>
      <c r="CL34" s="257"/>
      <c r="CM34" s="257"/>
      <c r="CN34" s="257"/>
      <c r="CO34" s="144"/>
      <c r="CP34" s="257"/>
      <c r="CQ34" s="257"/>
      <c r="CR34" s="257"/>
      <c r="CS34" s="144"/>
      <c r="CT34" s="257"/>
      <c r="CU34" s="257"/>
      <c r="CV34" s="257"/>
      <c r="CW34" s="144"/>
      <c r="CX34" s="257"/>
      <c r="CY34" s="257"/>
      <c r="CZ34" s="257"/>
      <c r="DA34" s="257"/>
      <c r="DB34" s="257"/>
      <c r="DC34" s="257"/>
      <c r="DD34" s="257"/>
      <c r="DE34" s="257"/>
      <c r="DF34" s="144"/>
      <c r="DG34" s="257"/>
      <c r="DH34" s="257"/>
      <c r="DI34" s="257"/>
      <c r="DJ34" s="257"/>
      <c r="DK34" s="257"/>
      <c r="DL34" s="257"/>
      <c r="DM34" s="257"/>
      <c r="DN34" s="257"/>
      <c r="DO34" s="144"/>
      <c r="DP34" s="257"/>
      <c r="DQ34" s="257"/>
      <c r="DR34" s="257"/>
      <c r="DS34" s="257"/>
      <c r="DT34" s="257"/>
    </row>
    <row r="35" spans="1:124" ht="331.5" x14ac:dyDescent="0.2">
      <c r="A35" s="290"/>
      <c r="B35" s="346"/>
      <c r="C35" s="293"/>
      <c r="D35" s="293"/>
      <c r="E35" s="293"/>
      <c r="F35" s="293"/>
      <c r="G35" s="293"/>
      <c r="H35" s="319"/>
      <c r="I35" s="296"/>
      <c r="J35" s="290"/>
      <c r="K35" s="281"/>
      <c r="L35" s="284"/>
      <c r="M35" s="284"/>
      <c r="N35" s="281"/>
      <c r="O35" s="258"/>
      <c r="P35" s="258"/>
      <c r="Q35" s="287"/>
      <c r="R35" s="127">
        <v>2</v>
      </c>
      <c r="S35" s="128" t="s">
        <v>460</v>
      </c>
      <c r="T35" s="129" t="str">
        <f>VLOOKUP(U35,FORMULAS!$A$15:$B$18,2,0)</f>
        <v>Probabilidad</v>
      </c>
      <c r="U35" s="130" t="s">
        <v>13</v>
      </c>
      <c r="V35" s="131">
        <f>+IF(U35='Tabla Valoración controles'!$D$4,'Tabla Valoración controles'!$F$4,IF('208-PLA-Ft-78 Mapa Gestión'!U35='Tabla Valoración controles'!$D$5,'Tabla Valoración controles'!$F$5,IF(U35=FORMULAS!$A$10,0,'Tabla Valoración controles'!$F$6)))</f>
        <v>0.25</v>
      </c>
      <c r="W35" s="130" t="s">
        <v>8</v>
      </c>
      <c r="X35" s="132">
        <f>+IF(W35='Tabla Valoración controles'!$D$7,'Tabla Valoración controles'!$F$7,IF(U35=FORMULAS!$A$10,0,'Tabla Valoración controles'!$F$8))</f>
        <v>0.15</v>
      </c>
      <c r="Y35" s="130" t="s">
        <v>18</v>
      </c>
      <c r="Z35" s="131">
        <f>+IF(Y35='Tabla Valoración controles'!$D$9,'Tabla Valoración controles'!$F$9,IF(U35=FORMULAS!$A$10,0,'Tabla Valoración controles'!$F$10))</f>
        <v>0</v>
      </c>
      <c r="AA35" s="130" t="s">
        <v>21</v>
      </c>
      <c r="AB35" s="131">
        <f>+IF(AA35='Tabla Valoración controles'!$D$9,'Tabla Valoración controles'!$F$9,IF(W35=FORMULAS!$A$10,0,'Tabla Valoración controles'!$F$10))</f>
        <v>0</v>
      </c>
      <c r="AC35" s="130" t="s">
        <v>100</v>
      </c>
      <c r="AD35" s="131">
        <f>+IF(AC35='Tabla Valoración controles'!$D$13,'Tabla Valoración controles'!$F$13,'Tabla Valoración controles'!$F$14)</f>
        <v>0</v>
      </c>
      <c r="AE35" s="133">
        <f t="shared" si="0"/>
        <v>0.4</v>
      </c>
      <c r="AF35" s="133">
        <f t="shared" ref="AF35" si="17">+AE35*AG34</f>
        <v>0.14399999999999999</v>
      </c>
      <c r="AG35" s="133">
        <f t="shared" ref="AG35" si="18">+AG34-AF35</f>
        <v>0.216</v>
      </c>
      <c r="AH35" s="261"/>
      <c r="AI35" s="261"/>
      <c r="AJ35" s="261"/>
      <c r="AK35" s="261"/>
      <c r="AL35" s="262"/>
      <c r="AM35" s="287"/>
      <c r="AN35" s="258"/>
      <c r="AO35" s="142" t="s">
        <v>507</v>
      </c>
      <c r="AP35" s="151" t="s">
        <v>555</v>
      </c>
      <c r="AQ35" s="212" t="s">
        <v>675</v>
      </c>
      <c r="AR35" s="152">
        <v>44593</v>
      </c>
      <c r="AS35" s="152">
        <v>44895</v>
      </c>
      <c r="AT35" s="152" t="s">
        <v>578</v>
      </c>
      <c r="AU35" s="152" t="s">
        <v>581</v>
      </c>
      <c r="AV35" s="136" t="s">
        <v>234</v>
      </c>
      <c r="AW35" s="379"/>
      <c r="AX35" s="134" t="s">
        <v>512</v>
      </c>
      <c r="AY35" s="134" t="s">
        <v>512</v>
      </c>
      <c r="AZ35" s="134" t="s">
        <v>789</v>
      </c>
      <c r="BA35" s="134">
        <v>0.1</v>
      </c>
      <c r="BB35" s="134" t="s">
        <v>512</v>
      </c>
      <c r="BC35" s="134" t="s">
        <v>512</v>
      </c>
      <c r="BD35" s="157" t="s">
        <v>790</v>
      </c>
      <c r="BE35" s="134">
        <v>0.3</v>
      </c>
      <c r="BF35" s="157" t="s">
        <v>791</v>
      </c>
      <c r="BG35" s="157" t="s">
        <v>792</v>
      </c>
      <c r="BH35" s="134" t="s">
        <v>793</v>
      </c>
      <c r="BI35" s="134">
        <v>0.4</v>
      </c>
      <c r="BJ35" s="157" t="s">
        <v>794</v>
      </c>
      <c r="BK35" s="157" t="s">
        <v>795</v>
      </c>
      <c r="BL35" s="134" t="s">
        <v>796</v>
      </c>
      <c r="BM35" s="158">
        <v>0.5</v>
      </c>
      <c r="BN35" s="137"/>
      <c r="BO35" s="137"/>
      <c r="BP35" s="138"/>
      <c r="BQ35" s="138"/>
      <c r="BR35" s="137"/>
      <c r="BS35" s="137"/>
      <c r="BT35" s="138"/>
      <c r="BU35" s="138"/>
      <c r="BV35" s="137"/>
      <c r="BW35" s="137"/>
      <c r="BX35" s="138"/>
      <c r="BY35" s="138"/>
      <c r="BZ35" s="137"/>
      <c r="CA35" s="137"/>
      <c r="CB35" s="138"/>
      <c r="CC35" s="138"/>
      <c r="CD35" s="258"/>
      <c r="CE35" s="258"/>
      <c r="CF35" s="258"/>
      <c r="CG35" s="144"/>
      <c r="CH35" s="258"/>
      <c r="CI35" s="258"/>
      <c r="CJ35" s="258"/>
      <c r="CK35" s="144"/>
      <c r="CL35" s="258"/>
      <c r="CM35" s="258"/>
      <c r="CN35" s="258"/>
      <c r="CO35" s="144"/>
      <c r="CP35" s="258"/>
      <c r="CQ35" s="258"/>
      <c r="CR35" s="258"/>
      <c r="CS35" s="144"/>
      <c r="CT35" s="258"/>
      <c r="CU35" s="258"/>
      <c r="CV35" s="258"/>
      <c r="CW35" s="144"/>
      <c r="CX35" s="258"/>
      <c r="CY35" s="258"/>
      <c r="CZ35" s="258"/>
      <c r="DA35" s="258"/>
      <c r="DB35" s="258"/>
      <c r="DC35" s="258"/>
      <c r="DD35" s="258"/>
      <c r="DE35" s="258"/>
      <c r="DF35" s="144"/>
      <c r="DG35" s="258"/>
      <c r="DH35" s="258"/>
      <c r="DI35" s="258"/>
      <c r="DJ35" s="258"/>
      <c r="DK35" s="258"/>
      <c r="DL35" s="258"/>
      <c r="DM35" s="258"/>
      <c r="DN35" s="258"/>
      <c r="DO35" s="144"/>
      <c r="DP35" s="258"/>
      <c r="DQ35" s="258"/>
      <c r="DR35" s="258"/>
      <c r="DS35" s="258"/>
      <c r="DT35" s="258"/>
    </row>
    <row r="36" spans="1:124" ht="57" x14ac:dyDescent="0.2">
      <c r="A36" s="290"/>
      <c r="B36" s="346"/>
      <c r="C36" s="293"/>
      <c r="D36" s="293"/>
      <c r="E36" s="293"/>
      <c r="F36" s="293"/>
      <c r="G36" s="293"/>
      <c r="H36" s="319"/>
      <c r="I36" s="296"/>
      <c r="J36" s="290"/>
      <c r="K36" s="281"/>
      <c r="L36" s="284"/>
      <c r="M36" s="284"/>
      <c r="N36" s="281"/>
      <c r="O36" s="258"/>
      <c r="P36" s="258"/>
      <c r="Q36" s="287"/>
      <c r="R36" s="127"/>
      <c r="S36" s="128"/>
      <c r="T36" s="129">
        <f>VLOOKUP(U36,FORMULAS!$A$15:$B$18,2,0)</f>
        <v>0</v>
      </c>
      <c r="U36" s="130" t="s">
        <v>156</v>
      </c>
      <c r="V36" s="131">
        <f>+IF(U36='Tabla Valoración controles'!$D$4,'Tabla Valoración controles'!$F$4,IF('208-PLA-Ft-78 Mapa Gestión'!U36='Tabla Valoración controles'!$D$5,'Tabla Valoración controles'!$F$5,IF(U36=FORMULAS!$A$10,0,'Tabla Valoración controles'!$F$6)))</f>
        <v>0</v>
      </c>
      <c r="W36" s="130"/>
      <c r="X36" s="132">
        <f>+IF(W36='Tabla Valoración controles'!$D$7,'Tabla Valoración controles'!$F$7,IF(U36=FORMULAS!$A$10,0,'Tabla Valoración controles'!$F$8))</f>
        <v>0</v>
      </c>
      <c r="Y36" s="130"/>
      <c r="Z36" s="131">
        <f>+IF(Y36='Tabla Valoración controles'!$D$9,'Tabla Valoración controles'!$F$9,IF(U36=FORMULAS!$A$10,0,'Tabla Valoración controles'!$F$10))</f>
        <v>0</v>
      </c>
      <c r="AA36" s="130"/>
      <c r="AB36" s="131">
        <f>+IF(AA36='Tabla Valoración controles'!$D$9,'Tabla Valoración controles'!$F$9,IF(W36=FORMULAS!$A$10,0,'Tabla Valoración controles'!$F$10))</f>
        <v>0</v>
      </c>
      <c r="AC36" s="130"/>
      <c r="AD36" s="131">
        <f>+IF(AC36='Tabla Valoración controles'!$D$13,'Tabla Valoración controles'!$F$13,'Tabla Valoración controles'!$F$14)</f>
        <v>0</v>
      </c>
      <c r="AE36" s="133">
        <f t="shared" si="0"/>
        <v>0</v>
      </c>
      <c r="AF36" s="133">
        <f t="shared" ref="AF36:AF39" si="19">+AF35*AE36</f>
        <v>0</v>
      </c>
      <c r="AG36" s="133">
        <f t="shared" si="12"/>
        <v>0.216</v>
      </c>
      <c r="AH36" s="261"/>
      <c r="AI36" s="261"/>
      <c r="AJ36" s="261"/>
      <c r="AK36" s="261"/>
      <c r="AL36" s="262"/>
      <c r="AM36" s="287"/>
      <c r="AN36" s="258"/>
      <c r="AO36" s="145"/>
      <c r="AP36" s="145"/>
      <c r="AQ36" s="214"/>
      <c r="AR36" s="146"/>
      <c r="AS36" s="146"/>
      <c r="AT36" s="146"/>
      <c r="AU36" s="146"/>
      <c r="AV36" s="136"/>
      <c r="AW36" s="379"/>
      <c r="AX36" s="134"/>
      <c r="AY36" s="134"/>
      <c r="AZ36" s="134"/>
      <c r="BA36" s="144"/>
      <c r="BB36" s="134"/>
      <c r="BC36" s="134"/>
      <c r="BD36" s="134"/>
      <c r="BE36" s="144"/>
      <c r="BF36" s="134"/>
      <c r="BG36" s="134"/>
      <c r="BH36" s="134"/>
      <c r="BI36" s="144"/>
      <c r="BJ36" s="134"/>
      <c r="BK36" s="134"/>
      <c r="BL36" s="134"/>
      <c r="BM36" s="144"/>
      <c r="BN36" s="137"/>
      <c r="BO36" s="137"/>
      <c r="BP36" s="138"/>
      <c r="BQ36" s="138"/>
      <c r="BR36" s="137"/>
      <c r="BS36" s="137"/>
      <c r="BT36" s="138"/>
      <c r="BU36" s="138"/>
      <c r="BV36" s="137"/>
      <c r="BW36" s="137"/>
      <c r="BX36" s="138"/>
      <c r="BY36" s="138"/>
      <c r="BZ36" s="137"/>
      <c r="CA36" s="137"/>
      <c r="CB36" s="138"/>
      <c r="CC36" s="138"/>
      <c r="CD36" s="258"/>
      <c r="CE36" s="258"/>
      <c r="CF36" s="258"/>
      <c r="CG36" s="144"/>
      <c r="CH36" s="258"/>
      <c r="CI36" s="258"/>
      <c r="CJ36" s="258"/>
      <c r="CK36" s="144"/>
      <c r="CL36" s="258"/>
      <c r="CM36" s="258"/>
      <c r="CN36" s="258"/>
      <c r="CO36" s="144"/>
      <c r="CP36" s="258"/>
      <c r="CQ36" s="258"/>
      <c r="CR36" s="258"/>
      <c r="CS36" s="144"/>
      <c r="CT36" s="258"/>
      <c r="CU36" s="258"/>
      <c r="CV36" s="258"/>
      <c r="CW36" s="144"/>
      <c r="CX36" s="258"/>
      <c r="CY36" s="258"/>
      <c r="CZ36" s="258"/>
      <c r="DA36" s="258"/>
      <c r="DB36" s="258"/>
      <c r="DC36" s="258"/>
      <c r="DD36" s="258"/>
      <c r="DE36" s="258"/>
      <c r="DF36" s="144"/>
      <c r="DG36" s="258"/>
      <c r="DH36" s="258"/>
      <c r="DI36" s="258"/>
      <c r="DJ36" s="258"/>
      <c r="DK36" s="258"/>
      <c r="DL36" s="258"/>
      <c r="DM36" s="258"/>
      <c r="DN36" s="258"/>
      <c r="DO36" s="144"/>
      <c r="DP36" s="258"/>
      <c r="DQ36" s="258"/>
      <c r="DR36" s="258"/>
      <c r="DS36" s="258"/>
      <c r="DT36" s="258"/>
    </row>
    <row r="37" spans="1:124" ht="57" x14ac:dyDescent="0.2">
      <c r="A37" s="290"/>
      <c r="B37" s="346"/>
      <c r="C37" s="293"/>
      <c r="D37" s="293"/>
      <c r="E37" s="293"/>
      <c r="F37" s="293"/>
      <c r="G37" s="293"/>
      <c r="H37" s="319"/>
      <c r="I37" s="296"/>
      <c r="J37" s="290"/>
      <c r="K37" s="281"/>
      <c r="L37" s="284"/>
      <c r="M37" s="284"/>
      <c r="N37" s="281"/>
      <c r="O37" s="258"/>
      <c r="P37" s="258"/>
      <c r="Q37" s="287"/>
      <c r="R37" s="127"/>
      <c r="S37" s="128"/>
      <c r="T37" s="129">
        <f>VLOOKUP(U37,FORMULAS!$A$15:$B$18,2,0)</f>
        <v>0</v>
      </c>
      <c r="U37" s="130" t="s">
        <v>156</v>
      </c>
      <c r="V37" s="131">
        <f>+IF(U37='Tabla Valoración controles'!$D$4,'Tabla Valoración controles'!$F$4,IF('208-PLA-Ft-78 Mapa Gestión'!U37='Tabla Valoración controles'!$D$5,'Tabla Valoración controles'!$F$5,IF(U37=FORMULAS!$A$10,0,'Tabla Valoración controles'!$F$6)))</f>
        <v>0</v>
      </c>
      <c r="W37" s="130"/>
      <c r="X37" s="132">
        <f>+IF(W37='Tabla Valoración controles'!$D$7,'Tabla Valoración controles'!$F$7,IF(U37=FORMULAS!$A$10,0,'Tabla Valoración controles'!$F$8))</f>
        <v>0</v>
      </c>
      <c r="Y37" s="130"/>
      <c r="Z37" s="131">
        <f>+IF(Y37='Tabla Valoración controles'!$D$9,'Tabla Valoración controles'!$F$9,IF(U37=FORMULAS!$A$10,0,'Tabla Valoración controles'!$F$10))</f>
        <v>0</v>
      </c>
      <c r="AA37" s="130"/>
      <c r="AB37" s="131">
        <f>+IF(AA37='Tabla Valoración controles'!$D$9,'Tabla Valoración controles'!$F$9,IF(W37=FORMULAS!$A$10,0,'Tabla Valoración controles'!$F$10))</f>
        <v>0</v>
      </c>
      <c r="AC37" s="130"/>
      <c r="AD37" s="131">
        <f>+IF(AC37='Tabla Valoración controles'!$D$13,'Tabla Valoración controles'!$F$13,'Tabla Valoración controles'!$F$14)</f>
        <v>0</v>
      </c>
      <c r="AE37" s="133">
        <f t="shared" si="0"/>
        <v>0</v>
      </c>
      <c r="AF37" s="133">
        <f t="shared" si="19"/>
        <v>0</v>
      </c>
      <c r="AG37" s="133">
        <f t="shared" si="12"/>
        <v>0.216</v>
      </c>
      <c r="AH37" s="261"/>
      <c r="AI37" s="261"/>
      <c r="AJ37" s="261"/>
      <c r="AK37" s="261"/>
      <c r="AL37" s="262"/>
      <c r="AM37" s="287"/>
      <c r="AN37" s="258"/>
      <c r="AO37" s="142"/>
      <c r="AP37" s="151"/>
      <c r="AQ37" s="212"/>
      <c r="AR37" s="152"/>
      <c r="AS37" s="152"/>
      <c r="AT37" s="152"/>
      <c r="AU37" s="152"/>
      <c r="AV37" s="136"/>
      <c r="AW37" s="379"/>
      <c r="AX37" s="134"/>
      <c r="AY37" s="134"/>
      <c r="AZ37" s="134"/>
      <c r="BA37" s="144"/>
      <c r="BB37" s="134"/>
      <c r="BC37" s="134"/>
      <c r="BD37" s="134"/>
      <c r="BE37" s="144"/>
      <c r="BF37" s="134"/>
      <c r="BG37" s="134"/>
      <c r="BH37" s="134"/>
      <c r="BI37" s="144"/>
      <c r="BJ37" s="134"/>
      <c r="BK37" s="134"/>
      <c r="BL37" s="134"/>
      <c r="BM37" s="144"/>
      <c r="BN37" s="137"/>
      <c r="BO37" s="137"/>
      <c r="BP37" s="138"/>
      <c r="BQ37" s="138"/>
      <c r="BR37" s="137"/>
      <c r="BS37" s="137"/>
      <c r="BT37" s="138"/>
      <c r="BU37" s="138"/>
      <c r="BV37" s="137"/>
      <c r="BW37" s="137"/>
      <c r="BX37" s="138"/>
      <c r="BY37" s="138"/>
      <c r="BZ37" s="137"/>
      <c r="CA37" s="137"/>
      <c r="CB37" s="138"/>
      <c r="CC37" s="138"/>
      <c r="CD37" s="258"/>
      <c r="CE37" s="258"/>
      <c r="CF37" s="258"/>
      <c r="CG37" s="144"/>
      <c r="CH37" s="258"/>
      <c r="CI37" s="258"/>
      <c r="CJ37" s="258"/>
      <c r="CK37" s="144"/>
      <c r="CL37" s="258"/>
      <c r="CM37" s="258"/>
      <c r="CN37" s="258"/>
      <c r="CO37" s="144"/>
      <c r="CP37" s="258"/>
      <c r="CQ37" s="258"/>
      <c r="CR37" s="258"/>
      <c r="CS37" s="144"/>
      <c r="CT37" s="258"/>
      <c r="CU37" s="258"/>
      <c r="CV37" s="258"/>
      <c r="CW37" s="144"/>
      <c r="CX37" s="258"/>
      <c r="CY37" s="258"/>
      <c r="CZ37" s="258"/>
      <c r="DA37" s="258"/>
      <c r="DB37" s="258"/>
      <c r="DC37" s="258"/>
      <c r="DD37" s="258"/>
      <c r="DE37" s="258"/>
      <c r="DF37" s="144"/>
      <c r="DG37" s="258"/>
      <c r="DH37" s="258"/>
      <c r="DI37" s="258"/>
      <c r="DJ37" s="258"/>
      <c r="DK37" s="258"/>
      <c r="DL37" s="258"/>
      <c r="DM37" s="258"/>
      <c r="DN37" s="258"/>
      <c r="DO37" s="144"/>
      <c r="DP37" s="258"/>
      <c r="DQ37" s="258"/>
      <c r="DR37" s="258"/>
      <c r="DS37" s="258"/>
      <c r="DT37" s="258"/>
    </row>
    <row r="38" spans="1:124" ht="57" x14ac:dyDescent="0.2">
      <c r="A38" s="290"/>
      <c r="B38" s="346"/>
      <c r="C38" s="293"/>
      <c r="D38" s="293"/>
      <c r="E38" s="293"/>
      <c r="F38" s="293"/>
      <c r="G38" s="293"/>
      <c r="H38" s="319"/>
      <c r="I38" s="296"/>
      <c r="J38" s="290"/>
      <c r="K38" s="281"/>
      <c r="L38" s="284"/>
      <c r="M38" s="284"/>
      <c r="N38" s="281"/>
      <c r="O38" s="258"/>
      <c r="P38" s="258"/>
      <c r="Q38" s="287"/>
      <c r="R38" s="127"/>
      <c r="S38" s="128"/>
      <c r="T38" s="129">
        <f>VLOOKUP(U38,FORMULAS!$A$15:$B$18,2,0)</f>
        <v>0</v>
      </c>
      <c r="U38" s="130" t="s">
        <v>156</v>
      </c>
      <c r="V38" s="131">
        <f>+IF(U38='Tabla Valoración controles'!$D$4,'Tabla Valoración controles'!$F$4,IF('208-PLA-Ft-78 Mapa Gestión'!U38='Tabla Valoración controles'!$D$5,'Tabla Valoración controles'!$F$5,IF(U38=FORMULAS!$A$10,0,'Tabla Valoración controles'!$F$6)))</f>
        <v>0</v>
      </c>
      <c r="W38" s="130"/>
      <c r="X38" s="132">
        <f>+IF(W38='Tabla Valoración controles'!$D$7,'Tabla Valoración controles'!$F$7,IF(U38=FORMULAS!$A$10,0,'Tabla Valoración controles'!$F$8))</f>
        <v>0</v>
      </c>
      <c r="Y38" s="130"/>
      <c r="Z38" s="131">
        <f>+IF(Y38='Tabla Valoración controles'!$D$9,'Tabla Valoración controles'!$F$9,IF(U38=FORMULAS!$A$10,0,'Tabla Valoración controles'!$F$10))</f>
        <v>0</v>
      </c>
      <c r="AA38" s="130"/>
      <c r="AB38" s="131">
        <f>+IF(AA38='Tabla Valoración controles'!$D$9,'Tabla Valoración controles'!$F$9,IF(W38=FORMULAS!$A$10,0,'Tabla Valoración controles'!$F$10))</f>
        <v>0</v>
      </c>
      <c r="AC38" s="130"/>
      <c r="AD38" s="131">
        <f>+IF(AC38='Tabla Valoración controles'!$D$13,'Tabla Valoración controles'!$F$13,'Tabla Valoración controles'!$F$14)</f>
        <v>0</v>
      </c>
      <c r="AE38" s="133">
        <f t="shared" si="0"/>
        <v>0</v>
      </c>
      <c r="AF38" s="133">
        <f t="shared" si="19"/>
        <v>0</v>
      </c>
      <c r="AG38" s="133">
        <f t="shared" si="12"/>
        <v>0.216</v>
      </c>
      <c r="AH38" s="261"/>
      <c r="AI38" s="261"/>
      <c r="AJ38" s="261"/>
      <c r="AK38" s="261"/>
      <c r="AL38" s="262"/>
      <c r="AM38" s="287"/>
      <c r="AN38" s="258"/>
      <c r="AO38" s="142"/>
      <c r="AP38" s="142"/>
      <c r="AQ38" s="213"/>
      <c r="AR38" s="143"/>
      <c r="AS38" s="143"/>
      <c r="AT38" s="143"/>
      <c r="AU38" s="143"/>
      <c r="AV38" s="136"/>
      <c r="AW38" s="379"/>
      <c r="AX38" s="134"/>
      <c r="AY38" s="134"/>
      <c r="AZ38" s="134"/>
      <c r="BA38" s="144"/>
      <c r="BB38" s="134"/>
      <c r="BC38" s="134"/>
      <c r="BD38" s="134"/>
      <c r="BE38" s="144"/>
      <c r="BF38" s="134"/>
      <c r="BG38" s="134"/>
      <c r="BH38" s="134"/>
      <c r="BI38" s="144"/>
      <c r="BJ38" s="134"/>
      <c r="BK38" s="134"/>
      <c r="BL38" s="134"/>
      <c r="BM38" s="144"/>
      <c r="BN38" s="137"/>
      <c r="BO38" s="137"/>
      <c r="BP38" s="138"/>
      <c r="BQ38" s="138"/>
      <c r="BR38" s="137"/>
      <c r="BS38" s="137"/>
      <c r="BT38" s="138"/>
      <c r="BU38" s="138"/>
      <c r="BV38" s="137"/>
      <c r="BW38" s="137"/>
      <c r="BX38" s="138"/>
      <c r="BY38" s="138"/>
      <c r="BZ38" s="137"/>
      <c r="CA38" s="137"/>
      <c r="CB38" s="138"/>
      <c r="CC38" s="138"/>
      <c r="CD38" s="258"/>
      <c r="CE38" s="258"/>
      <c r="CF38" s="258"/>
      <c r="CG38" s="144"/>
      <c r="CH38" s="258"/>
      <c r="CI38" s="258"/>
      <c r="CJ38" s="258"/>
      <c r="CK38" s="144"/>
      <c r="CL38" s="258"/>
      <c r="CM38" s="258"/>
      <c r="CN38" s="258"/>
      <c r="CO38" s="144"/>
      <c r="CP38" s="258"/>
      <c r="CQ38" s="258"/>
      <c r="CR38" s="258"/>
      <c r="CS38" s="144"/>
      <c r="CT38" s="258"/>
      <c r="CU38" s="258"/>
      <c r="CV38" s="258"/>
      <c r="CW38" s="144"/>
      <c r="CX38" s="258"/>
      <c r="CY38" s="258"/>
      <c r="CZ38" s="258"/>
      <c r="DA38" s="258"/>
      <c r="DB38" s="258"/>
      <c r="DC38" s="258"/>
      <c r="DD38" s="258"/>
      <c r="DE38" s="258"/>
      <c r="DF38" s="144"/>
      <c r="DG38" s="258"/>
      <c r="DH38" s="258"/>
      <c r="DI38" s="258"/>
      <c r="DJ38" s="258"/>
      <c r="DK38" s="258"/>
      <c r="DL38" s="258"/>
      <c r="DM38" s="258"/>
      <c r="DN38" s="258"/>
      <c r="DO38" s="144"/>
      <c r="DP38" s="258"/>
      <c r="DQ38" s="258"/>
      <c r="DR38" s="258"/>
      <c r="DS38" s="258"/>
      <c r="DT38" s="258"/>
    </row>
    <row r="39" spans="1:124" ht="57" x14ac:dyDescent="0.2">
      <c r="A39" s="291"/>
      <c r="B39" s="347"/>
      <c r="C39" s="294"/>
      <c r="D39" s="294"/>
      <c r="E39" s="294"/>
      <c r="F39" s="294"/>
      <c r="G39" s="294"/>
      <c r="H39" s="320"/>
      <c r="I39" s="297"/>
      <c r="J39" s="291"/>
      <c r="K39" s="282"/>
      <c r="L39" s="285"/>
      <c r="M39" s="285"/>
      <c r="N39" s="282"/>
      <c r="O39" s="259"/>
      <c r="P39" s="259"/>
      <c r="Q39" s="288"/>
      <c r="R39" s="127"/>
      <c r="S39" s="128"/>
      <c r="T39" s="129">
        <f>VLOOKUP(U39,FORMULAS!$A$15:$B$18,2,0)</f>
        <v>0</v>
      </c>
      <c r="U39" s="130" t="s">
        <v>156</v>
      </c>
      <c r="V39" s="131">
        <f>+IF(U39='Tabla Valoración controles'!$D$4,'Tabla Valoración controles'!$F$4,IF('208-PLA-Ft-78 Mapa Gestión'!U39='Tabla Valoración controles'!$D$5,'Tabla Valoración controles'!$F$5,IF(U39=FORMULAS!$A$10,0,'Tabla Valoración controles'!$F$6)))</f>
        <v>0</v>
      </c>
      <c r="W39" s="130"/>
      <c r="X39" s="132">
        <f>+IF(W39='Tabla Valoración controles'!$D$7,'Tabla Valoración controles'!$F$7,IF(U39=FORMULAS!$A$10,0,'Tabla Valoración controles'!$F$8))</f>
        <v>0</v>
      </c>
      <c r="Y39" s="130"/>
      <c r="Z39" s="131">
        <f>+IF(Y39='Tabla Valoración controles'!$D$9,'Tabla Valoración controles'!$F$9,IF(U39=FORMULAS!$A$10,0,'Tabla Valoración controles'!$F$10))</f>
        <v>0</v>
      </c>
      <c r="AA39" s="130"/>
      <c r="AB39" s="131">
        <f>+IF(AA39='Tabla Valoración controles'!$D$9,'Tabla Valoración controles'!$F$9,IF(W39=FORMULAS!$A$10,0,'Tabla Valoración controles'!$F$10))</f>
        <v>0</v>
      </c>
      <c r="AC39" s="130"/>
      <c r="AD39" s="131">
        <f>+IF(AC39='Tabla Valoración controles'!$D$13,'Tabla Valoración controles'!$F$13,'Tabla Valoración controles'!$F$14)</f>
        <v>0</v>
      </c>
      <c r="AE39" s="133">
        <f t="shared" si="0"/>
        <v>0</v>
      </c>
      <c r="AF39" s="133">
        <f t="shared" si="19"/>
        <v>0</v>
      </c>
      <c r="AG39" s="133">
        <f t="shared" si="12"/>
        <v>0.216</v>
      </c>
      <c r="AH39" s="261"/>
      <c r="AI39" s="261"/>
      <c r="AJ39" s="261"/>
      <c r="AK39" s="261"/>
      <c r="AL39" s="262"/>
      <c r="AM39" s="288"/>
      <c r="AN39" s="259"/>
      <c r="AO39" s="145"/>
      <c r="AP39" s="145"/>
      <c r="AQ39" s="214"/>
      <c r="AR39" s="146"/>
      <c r="AS39" s="146"/>
      <c r="AT39" s="146"/>
      <c r="AU39" s="146"/>
      <c r="AV39" s="136"/>
      <c r="AW39" s="380"/>
      <c r="AX39" s="134"/>
      <c r="AY39" s="134"/>
      <c r="AZ39" s="134"/>
      <c r="BA39" s="144"/>
      <c r="BB39" s="134"/>
      <c r="BC39" s="134"/>
      <c r="BD39" s="134"/>
      <c r="BE39" s="144"/>
      <c r="BF39" s="134"/>
      <c r="BG39" s="134"/>
      <c r="BH39" s="134"/>
      <c r="BI39" s="144"/>
      <c r="BJ39" s="134"/>
      <c r="BK39" s="134"/>
      <c r="BL39" s="134"/>
      <c r="BM39" s="144"/>
      <c r="BN39" s="137"/>
      <c r="BO39" s="137"/>
      <c r="BP39" s="138"/>
      <c r="BQ39" s="138"/>
      <c r="BR39" s="137"/>
      <c r="BS39" s="137"/>
      <c r="BT39" s="138"/>
      <c r="BU39" s="138"/>
      <c r="BV39" s="137"/>
      <c r="BW39" s="137"/>
      <c r="BX39" s="138"/>
      <c r="BY39" s="138"/>
      <c r="BZ39" s="137"/>
      <c r="CA39" s="137"/>
      <c r="CB39" s="138"/>
      <c r="CC39" s="138"/>
      <c r="CD39" s="259"/>
      <c r="CE39" s="259"/>
      <c r="CF39" s="259"/>
      <c r="CG39" s="144"/>
      <c r="CH39" s="259"/>
      <c r="CI39" s="259"/>
      <c r="CJ39" s="259"/>
      <c r="CK39" s="144"/>
      <c r="CL39" s="259"/>
      <c r="CM39" s="259"/>
      <c r="CN39" s="259"/>
      <c r="CO39" s="144"/>
      <c r="CP39" s="259"/>
      <c r="CQ39" s="259"/>
      <c r="CR39" s="259"/>
      <c r="CS39" s="144"/>
      <c r="CT39" s="259"/>
      <c r="CU39" s="259"/>
      <c r="CV39" s="259"/>
      <c r="CW39" s="144"/>
      <c r="CX39" s="259"/>
      <c r="CY39" s="259"/>
      <c r="CZ39" s="259"/>
      <c r="DA39" s="259"/>
      <c r="DB39" s="259"/>
      <c r="DC39" s="259"/>
      <c r="DD39" s="259"/>
      <c r="DE39" s="259"/>
      <c r="DF39" s="144"/>
      <c r="DG39" s="259"/>
      <c r="DH39" s="259"/>
      <c r="DI39" s="259"/>
      <c r="DJ39" s="259"/>
      <c r="DK39" s="259"/>
      <c r="DL39" s="259"/>
      <c r="DM39" s="259"/>
      <c r="DN39" s="259"/>
      <c r="DO39" s="144"/>
      <c r="DP39" s="259"/>
      <c r="DQ39" s="259"/>
      <c r="DR39" s="259"/>
      <c r="DS39" s="259"/>
      <c r="DT39" s="259"/>
    </row>
    <row r="40" spans="1:124" ht="318.75" x14ac:dyDescent="0.2">
      <c r="A40" s="289">
        <v>6</v>
      </c>
      <c r="B40" s="345" t="s">
        <v>333</v>
      </c>
      <c r="C40" s="292" t="str">
        <f>VLOOKUP(B40,FORMULAS!$A$30:$B$52,2,0)</f>
        <v>Disminuir el número de hogares que habitan en predios localizados en zonas de Alto Riesgo no mitigable o los ordenados mediante sentencias judiciales o actos administrativos.</v>
      </c>
      <c r="D40" s="292" t="str">
        <f>VLOOKUP(B40,FORMULAS!$A$30:$C$52,3,0)</f>
        <v>Director de Reasentamientos</v>
      </c>
      <c r="E40" s="345" t="s">
        <v>113</v>
      </c>
      <c r="F40" s="348" t="s">
        <v>352</v>
      </c>
      <c r="G40" s="295" t="s">
        <v>353</v>
      </c>
      <c r="H40" s="322" t="s">
        <v>354</v>
      </c>
      <c r="I40" s="295" t="s">
        <v>260</v>
      </c>
      <c r="J40" s="289">
        <v>900</v>
      </c>
      <c r="K40" s="280" t="str">
        <f>+IF(L40=FORMULAS!$N$2,FORMULAS!$O$2,IF('208-PLA-Ft-78 Mapa Gestión'!L40:L45=FORMULAS!$N$3,FORMULAS!$O$3,IF('208-PLA-Ft-78 Mapa Gestión'!L40:L45=FORMULAS!$N$4,FORMULAS!$O$4,IF('208-PLA-Ft-78 Mapa Gestión'!L40:L45=FORMULAS!$N$5,FORMULAS!$O$5,IF('208-PLA-Ft-78 Mapa Gestión'!L40:L45=FORMULAS!$N$6,FORMULAS!$O$6)))))</f>
        <v>Alta</v>
      </c>
      <c r="L40" s="283">
        <f>+IF(J40&lt;=FORMULAS!$M$2,FORMULAS!$N$2,IF('208-PLA-Ft-78 Mapa Gestión'!J40&lt;=FORMULAS!$M$3,FORMULAS!$N$3,IF('208-PLA-Ft-78 Mapa Gestión'!J40&lt;=FORMULAS!$M$4,FORMULAS!$N$4,IF('208-PLA-Ft-78 Mapa Gestión'!J40&lt;=FORMULAS!$M$5,FORMULAS!$N$5,FORMULAS!$N$6))))</f>
        <v>0.8</v>
      </c>
      <c r="M40" s="283" t="s">
        <v>85</v>
      </c>
      <c r="N40" s="280" t="str">
        <f>+IF(M40=FORMULAS!$H$2,FORMULAS!$I$2,IF('208-PLA-Ft-78 Mapa Gestión'!M40:M45=FORMULAS!$H$3,FORMULAS!$I$3,IF('208-PLA-Ft-78 Mapa Gestión'!M40:M45=FORMULAS!$H$4,FORMULAS!$I$4,IF('208-PLA-Ft-78 Mapa Gestión'!M40:M45=FORMULAS!$H$5,FORMULAS!$I$5,IF('208-PLA-Ft-78 Mapa Gestión'!M40:M45=FORMULAS!$H$6,FORMULAS!$I$6,IF('208-PLA-Ft-78 Mapa Gestión'!M40:M45=FORMULAS!$H$7,FORMULAS!$I$7,IF('208-PLA-Ft-78 Mapa Gestión'!M40:M45=FORMULAS!$H$8,FORMULAS!$I$8,IF('208-PLA-Ft-78 Mapa Gestión'!M40:M45=FORMULAS!$H$9,FORMULAS!$I$9,IF('208-PLA-Ft-78 Mapa Gestión'!M40:M45=FORMULAS!$H$10,FORMULAS!$I$10,IF('208-PLA-Ft-78 Mapa Gestión'!M40:M45=FORMULAS!$H$11,FORMULAS!$I$11))))))))))</f>
        <v>Moderado</v>
      </c>
      <c r="O40" s="257">
        <f>VLOOKUP(N40,FORMULAS!$I$1:$J$6,2,0)</f>
        <v>0.6</v>
      </c>
      <c r="P40" s="257" t="str">
        <f t="shared" ref="P40" si="20">CONCATENATE(N40,K40)</f>
        <v>ModeradoAlta</v>
      </c>
      <c r="Q40" s="286" t="str">
        <f>VLOOKUP(P40,FORMULAS!$K$17:$L$42,2,0)</f>
        <v>Alto</v>
      </c>
      <c r="R40" s="127">
        <v>1</v>
      </c>
      <c r="S40" s="128" t="s">
        <v>461</v>
      </c>
      <c r="T40" s="129" t="str">
        <f>VLOOKUP(U40,FORMULAS!$A$15:$B$18,2,0)</f>
        <v>Probabilidad</v>
      </c>
      <c r="U40" s="130" t="s">
        <v>14</v>
      </c>
      <c r="V40" s="131">
        <f>+IF(U40='Tabla Valoración controles'!$D$4,'Tabla Valoración controles'!$F$4,IF('208-PLA-Ft-78 Mapa Gestión'!U40='Tabla Valoración controles'!$D$5,'Tabla Valoración controles'!$F$5,IF(U40=FORMULAS!$A$10,0,'Tabla Valoración controles'!$F$6)))</f>
        <v>0.15</v>
      </c>
      <c r="W40" s="130" t="s">
        <v>8</v>
      </c>
      <c r="X40" s="132">
        <f>+IF(W40='Tabla Valoración controles'!$D$7,'Tabla Valoración controles'!$F$7,IF(U40=FORMULAS!$A$10,0,'Tabla Valoración controles'!$F$8))</f>
        <v>0.15</v>
      </c>
      <c r="Y40" s="130" t="s">
        <v>18</v>
      </c>
      <c r="Z40" s="131">
        <f>+IF(Y40='Tabla Valoración controles'!$D$9,'Tabla Valoración controles'!$F$9,IF(U40=FORMULAS!$A$10,0,'Tabla Valoración controles'!$F$10))</f>
        <v>0</v>
      </c>
      <c r="AA40" s="130" t="s">
        <v>21</v>
      </c>
      <c r="AB40" s="131">
        <f>+IF(AA40='Tabla Valoración controles'!$D$9,'Tabla Valoración controles'!$F$9,IF(W40=FORMULAS!$A$10,0,'Tabla Valoración controles'!$F$10))</f>
        <v>0</v>
      </c>
      <c r="AC40" s="130" t="s">
        <v>100</v>
      </c>
      <c r="AD40" s="131">
        <f>+IF(AC40='Tabla Valoración controles'!$D$13,'Tabla Valoración controles'!$F$13,'Tabla Valoración controles'!$F$14)</f>
        <v>0</v>
      </c>
      <c r="AE40" s="133">
        <f t="shared" si="0"/>
        <v>0.3</v>
      </c>
      <c r="AF40" s="133">
        <f>+IF(T40=FORMULAS!$A$8,'208-PLA-Ft-78 Mapa Gestión'!AE40*'208-PLA-Ft-78 Mapa Gestión'!L40:L45,'208-PLA-Ft-78 Mapa Gestión'!AE40*'208-PLA-Ft-78 Mapa Gestión'!O40:O45)</f>
        <v>0.24</v>
      </c>
      <c r="AG40" s="133">
        <f>+IF(T40=FORMULAS!$A$8,'208-PLA-Ft-78 Mapa Gestión'!L40:L45-'208-PLA-Ft-78 Mapa Gestión'!AF40,0)</f>
        <v>0.56000000000000005</v>
      </c>
      <c r="AH40" s="260">
        <f t="shared" ref="AH40" si="21">+AG45</f>
        <v>0.24640000000000001</v>
      </c>
      <c r="AI40" s="260" t="str">
        <f>+IF(AH40&lt;=FORMULAS!$N$2,FORMULAS!$O$2,IF(AH40&lt;=FORMULAS!$N$3,FORMULAS!$O$3,IF(AH40&lt;=FORMULAS!$N$4,FORMULAS!$O$4,IF(AH40&lt;=FORMULAS!$N$5,FORMULAS!$O$5,FORMULAS!O36))))</f>
        <v>Baja</v>
      </c>
      <c r="AJ40" s="260" t="str">
        <f>+IF(T40=FORMULAS!$A$9,AG45,'208-PLA-Ft-78 Mapa Gestión'!N40:N45)</f>
        <v>Moderado</v>
      </c>
      <c r="AK40" s="260">
        <f>+IF(T40=FORMULAS!B39,'208-PLA-Ft-78 Mapa Gestión'!AG45,'208-PLA-Ft-78 Mapa Gestión'!O40:O45)</f>
        <v>0.6</v>
      </c>
      <c r="AL40" s="262" t="str">
        <f t="shared" ref="AL40" si="22">CONCATENATE(AJ40,AI40)</f>
        <v>ModeradoBaja</v>
      </c>
      <c r="AM40" s="263" t="str">
        <f>VLOOKUP(AL40,FORMULAS!$K$17:$L$42,2,0)</f>
        <v>Moderado</v>
      </c>
      <c r="AN40" s="257" t="s">
        <v>162</v>
      </c>
      <c r="AO40" s="151" t="s">
        <v>508</v>
      </c>
      <c r="AP40" s="151" t="s">
        <v>555</v>
      </c>
      <c r="AQ40" s="212" t="s">
        <v>675</v>
      </c>
      <c r="AR40" s="210">
        <v>44593</v>
      </c>
      <c r="AS40" s="210">
        <v>44895</v>
      </c>
      <c r="AT40" s="152" t="s">
        <v>578</v>
      </c>
      <c r="AU40" s="152" t="s">
        <v>581</v>
      </c>
      <c r="AV40" s="136" t="s">
        <v>234</v>
      </c>
      <c r="AW40" s="254" t="s">
        <v>658</v>
      </c>
      <c r="AX40" s="134" t="s">
        <v>512</v>
      </c>
      <c r="AY40" s="134" t="s">
        <v>512</v>
      </c>
      <c r="AZ40" s="134" t="s">
        <v>512</v>
      </c>
      <c r="BA40" s="134" t="s">
        <v>512</v>
      </c>
      <c r="BB40" s="134" t="s">
        <v>512</v>
      </c>
      <c r="BC40" s="134" t="s">
        <v>512</v>
      </c>
      <c r="BD40" s="134" t="s">
        <v>512</v>
      </c>
      <c r="BE40" s="134" t="s">
        <v>512</v>
      </c>
      <c r="BF40" s="134" t="s">
        <v>797</v>
      </c>
      <c r="BG40" s="134" t="s">
        <v>798</v>
      </c>
      <c r="BH40" s="134" t="s">
        <v>512</v>
      </c>
      <c r="BI40" s="134" t="s">
        <v>512</v>
      </c>
      <c r="BJ40" s="134" t="s">
        <v>799</v>
      </c>
      <c r="BK40" s="134" t="s">
        <v>800</v>
      </c>
      <c r="BL40" s="134" t="s">
        <v>801</v>
      </c>
      <c r="BM40" s="158" t="s">
        <v>802</v>
      </c>
      <c r="BN40" s="137"/>
      <c r="BO40" s="137"/>
      <c r="BP40" s="138"/>
      <c r="BQ40" s="138"/>
      <c r="BR40" s="137"/>
      <c r="BS40" s="137"/>
      <c r="BT40" s="138"/>
      <c r="BU40" s="138"/>
      <c r="BV40" s="137"/>
      <c r="BW40" s="137"/>
      <c r="BX40" s="138"/>
      <c r="BY40" s="138"/>
      <c r="BZ40" s="137"/>
      <c r="CA40" s="137"/>
      <c r="CB40" s="138"/>
      <c r="CC40" s="138"/>
      <c r="CD40" s="257"/>
      <c r="CE40" s="257"/>
      <c r="CF40" s="257"/>
      <c r="CG40" s="144"/>
      <c r="CH40" s="257"/>
      <c r="CI40" s="257"/>
      <c r="CJ40" s="257"/>
      <c r="CK40" s="144"/>
      <c r="CL40" s="257"/>
      <c r="CM40" s="257"/>
      <c r="CN40" s="257"/>
      <c r="CO40" s="144"/>
      <c r="CP40" s="257"/>
      <c r="CQ40" s="257"/>
      <c r="CR40" s="257"/>
      <c r="CS40" s="144"/>
      <c r="CT40" s="257"/>
      <c r="CU40" s="257"/>
      <c r="CV40" s="257"/>
      <c r="CW40" s="144"/>
      <c r="CX40" s="257"/>
      <c r="CY40" s="257"/>
      <c r="CZ40" s="257"/>
      <c r="DA40" s="257"/>
      <c r="DB40" s="257"/>
      <c r="DC40" s="257"/>
      <c r="DD40" s="257"/>
      <c r="DE40" s="257"/>
      <c r="DF40" s="144"/>
      <c r="DG40" s="257"/>
      <c r="DH40" s="257"/>
      <c r="DI40" s="257"/>
      <c r="DJ40" s="257"/>
      <c r="DK40" s="257"/>
      <c r="DL40" s="257"/>
      <c r="DM40" s="257"/>
      <c r="DN40" s="257"/>
      <c r="DO40" s="144"/>
      <c r="DP40" s="257"/>
      <c r="DQ40" s="257"/>
      <c r="DR40" s="257"/>
      <c r="DS40" s="257"/>
      <c r="DT40" s="257"/>
    </row>
    <row r="41" spans="1:124" ht="306" x14ac:dyDescent="0.2">
      <c r="A41" s="290"/>
      <c r="B41" s="346"/>
      <c r="C41" s="293"/>
      <c r="D41" s="293"/>
      <c r="E41" s="346"/>
      <c r="F41" s="349"/>
      <c r="G41" s="296"/>
      <c r="H41" s="314"/>
      <c r="I41" s="296"/>
      <c r="J41" s="290"/>
      <c r="K41" s="281"/>
      <c r="L41" s="284"/>
      <c r="M41" s="284"/>
      <c r="N41" s="281"/>
      <c r="O41" s="258"/>
      <c r="P41" s="258"/>
      <c r="Q41" s="287"/>
      <c r="R41" s="127">
        <v>2</v>
      </c>
      <c r="S41" s="128" t="s">
        <v>462</v>
      </c>
      <c r="T41" s="129" t="str">
        <f>VLOOKUP(U41,FORMULAS!$A$15:$B$18,2,0)</f>
        <v>Probabilidad</v>
      </c>
      <c r="U41" s="130" t="s">
        <v>13</v>
      </c>
      <c r="V41" s="131">
        <f>+IF(U41='Tabla Valoración controles'!$D$4,'Tabla Valoración controles'!$F$4,IF('208-PLA-Ft-78 Mapa Gestión'!U41='Tabla Valoración controles'!$D$5,'Tabla Valoración controles'!$F$5,IF(U41=FORMULAS!$A$10,0,'Tabla Valoración controles'!$F$6)))</f>
        <v>0.25</v>
      </c>
      <c r="W41" s="130" t="s">
        <v>8</v>
      </c>
      <c r="X41" s="132">
        <f>+IF(W41='Tabla Valoración controles'!$D$7,'Tabla Valoración controles'!$F$7,IF(U41=FORMULAS!$A$10,0,'Tabla Valoración controles'!$F$8))</f>
        <v>0.15</v>
      </c>
      <c r="Y41" s="130" t="s">
        <v>18</v>
      </c>
      <c r="Z41" s="131">
        <f>+IF(Y41='Tabla Valoración controles'!$D$9,'Tabla Valoración controles'!$F$9,IF(U41=FORMULAS!$A$10,0,'Tabla Valoración controles'!$F$10))</f>
        <v>0</v>
      </c>
      <c r="AA41" s="130" t="s">
        <v>21</v>
      </c>
      <c r="AB41" s="131">
        <f>+IF(AA41='Tabla Valoración controles'!$D$9,'Tabla Valoración controles'!$F$9,IF(W41=FORMULAS!$A$10,0,'Tabla Valoración controles'!$F$10))</f>
        <v>0</v>
      </c>
      <c r="AC41" s="130" t="s">
        <v>100</v>
      </c>
      <c r="AD41" s="131">
        <f>+IF(AC41='Tabla Valoración controles'!$D$13,'Tabla Valoración controles'!$F$13,'Tabla Valoración controles'!$F$14)</f>
        <v>0</v>
      </c>
      <c r="AE41" s="133">
        <f t="shared" si="0"/>
        <v>0.4</v>
      </c>
      <c r="AF41" s="133">
        <f t="shared" ref="AF41" si="23">+AE41*AG40</f>
        <v>0.22400000000000003</v>
      </c>
      <c r="AG41" s="133">
        <f t="shared" ref="AG41" si="24">+AG40-AF41</f>
        <v>0.33600000000000002</v>
      </c>
      <c r="AH41" s="261"/>
      <c r="AI41" s="261"/>
      <c r="AJ41" s="261"/>
      <c r="AK41" s="261"/>
      <c r="AL41" s="262"/>
      <c r="AM41" s="264"/>
      <c r="AN41" s="258"/>
      <c r="AO41" s="151" t="s">
        <v>509</v>
      </c>
      <c r="AP41" s="151" t="s">
        <v>555</v>
      </c>
      <c r="AQ41" s="212" t="s">
        <v>316</v>
      </c>
      <c r="AR41" s="159">
        <v>44593</v>
      </c>
      <c r="AS41" s="159">
        <v>44910</v>
      </c>
      <c r="AT41" s="151" t="s">
        <v>582</v>
      </c>
      <c r="AU41" s="151" t="s">
        <v>583</v>
      </c>
      <c r="AV41" s="136" t="s">
        <v>234</v>
      </c>
      <c r="AW41" s="255"/>
      <c r="AX41" s="134" t="s">
        <v>803</v>
      </c>
      <c r="AY41" s="134" t="s">
        <v>804</v>
      </c>
      <c r="AZ41" s="134" t="s">
        <v>512</v>
      </c>
      <c r="BA41" s="134" t="s">
        <v>512</v>
      </c>
      <c r="BB41" s="134" t="s">
        <v>805</v>
      </c>
      <c r="BC41" s="134" t="s">
        <v>806</v>
      </c>
      <c r="BD41" s="134" t="s">
        <v>512</v>
      </c>
      <c r="BE41" s="134" t="s">
        <v>512</v>
      </c>
      <c r="BF41" s="134" t="s">
        <v>807</v>
      </c>
      <c r="BG41" s="134" t="s">
        <v>808</v>
      </c>
      <c r="BH41" s="134" t="s">
        <v>809</v>
      </c>
      <c r="BI41" s="160">
        <v>0.16500000000000001</v>
      </c>
      <c r="BJ41" s="134" t="s">
        <v>810</v>
      </c>
      <c r="BK41" s="134" t="s">
        <v>811</v>
      </c>
      <c r="BL41" s="134" t="s">
        <v>812</v>
      </c>
      <c r="BM41" s="134">
        <v>0.18</v>
      </c>
      <c r="BN41" s="137"/>
      <c r="BO41" s="137"/>
      <c r="BP41" s="138"/>
      <c r="BQ41" s="138"/>
      <c r="BR41" s="137"/>
      <c r="BS41" s="137"/>
      <c r="BT41" s="138"/>
      <c r="BU41" s="138"/>
      <c r="BV41" s="137"/>
      <c r="BW41" s="137"/>
      <c r="BX41" s="138"/>
      <c r="BY41" s="138"/>
      <c r="BZ41" s="137"/>
      <c r="CA41" s="137"/>
      <c r="CB41" s="138"/>
      <c r="CC41" s="138"/>
      <c r="CD41" s="258"/>
      <c r="CE41" s="258"/>
      <c r="CF41" s="258"/>
      <c r="CG41" s="144"/>
      <c r="CH41" s="258"/>
      <c r="CI41" s="258"/>
      <c r="CJ41" s="258"/>
      <c r="CK41" s="144"/>
      <c r="CL41" s="258"/>
      <c r="CM41" s="258"/>
      <c r="CN41" s="258"/>
      <c r="CO41" s="144"/>
      <c r="CP41" s="258"/>
      <c r="CQ41" s="258"/>
      <c r="CR41" s="258"/>
      <c r="CS41" s="144"/>
      <c r="CT41" s="258"/>
      <c r="CU41" s="258"/>
      <c r="CV41" s="258"/>
      <c r="CW41" s="144"/>
      <c r="CX41" s="258"/>
      <c r="CY41" s="258"/>
      <c r="CZ41" s="258"/>
      <c r="DA41" s="258"/>
      <c r="DB41" s="258"/>
      <c r="DC41" s="258"/>
      <c r="DD41" s="258"/>
      <c r="DE41" s="258"/>
      <c r="DF41" s="144"/>
      <c r="DG41" s="258"/>
      <c r="DH41" s="258"/>
      <c r="DI41" s="258"/>
      <c r="DJ41" s="258"/>
      <c r="DK41" s="258"/>
      <c r="DL41" s="258"/>
      <c r="DM41" s="258"/>
      <c r="DN41" s="258"/>
      <c r="DO41" s="144"/>
      <c r="DP41" s="258"/>
      <c r="DQ41" s="258"/>
      <c r="DR41" s="258"/>
      <c r="DS41" s="258"/>
      <c r="DT41" s="258"/>
    </row>
    <row r="42" spans="1:124" ht="216.75" x14ac:dyDescent="0.2">
      <c r="A42" s="290"/>
      <c r="B42" s="346"/>
      <c r="C42" s="293"/>
      <c r="D42" s="293"/>
      <c r="E42" s="346"/>
      <c r="F42" s="349"/>
      <c r="G42" s="296"/>
      <c r="H42" s="314"/>
      <c r="I42" s="296"/>
      <c r="J42" s="290"/>
      <c r="K42" s="281"/>
      <c r="L42" s="284"/>
      <c r="M42" s="284"/>
      <c r="N42" s="281"/>
      <c r="O42" s="258"/>
      <c r="P42" s="258"/>
      <c r="Q42" s="287"/>
      <c r="R42" s="127">
        <v>3</v>
      </c>
      <c r="S42" s="128" t="s">
        <v>463</v>
      </c>
      <c r="T42" s="129" t="str">
        <f>VLOOKUP(U42,FORMULAS!$A$15:$B$18,2,0)</f>
        <v>Probabilidad</v>
      </c>
      <c r="U42" s="130" t="s">
        <v>13</v>
      </c>
      <c r="V42" s="131">
        <f>+IF(U42='Tabla Valoración controles'!$D$4,'Tabla Valoración controles'!$F$4,IF('208-PLA-Ft-78 Mapa Gestión'!U42='Tabla Valoración controles'!$D$5,'Tabla Valoración controles'!$F$5,IF(U42=FORMULAS!$A$10,0,'Tabla Valoración controles'!$F$6)))</f>
        <v>0.25</v>
      </c>
      <c r="W42" s="130" t="s">
        <v>8</v>
      </c>
      <c r="X42" s="132">
        <f>+IF(W42='Tabla Valoración controles'!$D$7,'Tabla Valoración controles'!$F$7,IF(U42=FORMULAS!$A$10,0,'Tabla Valoración controles'!$F$8))</f>
        <v>0.15</v>
      </c>
      <c r="Y42" s="130" t="s">
        <v>18</v>
      </c>
      <c r="Z42" s="131">
        <f>+IF(Y42='Tabla Valoración controles'!$D$9,'Tabla Valoración controles'!$F$9,IF(U42=FORMULAS!$A$10,0,'Tabla Valoración controles'!$F$10))</f>
        <v>0</v>
      </c>
      <c r="AA42" s="130" t="s">
        <v>21</v>
      </c>
      <c r="AB42" s="131">
        <f>+IF(AA42='Tabla Valoración controles'!$D$9,'Tabla Valoración controles'!$F$9,IF(W42=FORMULAS!$A$10,0,'Tabla Valoración controles'!$F$10))</f>
        <v>0</v>
      </c>
      <c r="AC42" s="130" t="s">
        <v>100</v>
      </c>
      <c r="AD42" s="131">
        <f>+IF(AC42='Tabla Valoración controles'!$D$13,'Tabla Valoración controles'!$F$13,'Tabla Valoración controles'!$F$14)</f>
        <v>0</v>
      </c>
      <c r="AE42" s="133">
        <f t="shared" si="0"/>
        <v>0.4</v>
      </c>
      <c r="AF42" s="133">
        <f t="shared" ref="AF42:AF45" si="25">+AF41*AE42</f>
        <v>8.9600000000000013E-2</v>
      </c>
      <c r="AG42" s="133">
        <f t="shared" si="12"/>
        <v>0.24640000000000001</v>
      </c>
      <c r="AH42" s="261"/>
      <c r="AI42" s="261"/>
      <c r="AJ42" s="261"/>
      <c r="AK42" s="261"/>
      <c r="AL42" s="262"/>
      <c r="AM42" s="264"/>
      <c r="AN42" s="258"/>
      <c r="AO42" s="145" t="s">
        <v>510</v>
      </c>
      <c r="AP42" s="145" t="s">
        <v>555</v>
      </c>
      <c r="AQ42" s="212" t="s">
        <v>316</v>
      </c>
      <c r="AR42" s="211">
        <v>44593</v>
      </c>
      <c r="AS42" s="211">
        <v>44910</v>
      </c>
      <c r="AT42" s="145" t="s">
        <v>584</v>
      </c>
      <c r="AU42" s="145" t="s">
        <v>583</v>
      </c>
      <c r="AV42" s="136" t="s">
        <v>234</v>
      </c>
      <c r="AW42" s="255"/>
      <c r="AX42" s="134" t="s">
        <v>512</v>
      </c>
      <c r="AY42" s="134" t="s">
        <v>512</v>
      </c>
      <c r="AZ42" s="134" t="s">
        <v>813</v>
      </c>
      <c r="BA42" s="134">
        <v>0.08</v>
      </c>
      <c r="BB42" s="134" t="s">
        <v>512</v>
      </c>
      <c r="BC42" s="134" t="s">
        <v>512</v>
      </c>
      <c r="BD42" s="134" t="s">
        <v>814</v>
      </c>
      <c r="BE42" s="134">
        <v>0.16</v>
      </c>
      <c r="BF42" s="134" t="s">
        <v>815</v>
      </c>
      <c r="BG42" s="134" t="s">
        <v>816</v>
      </c>
      <c r="BH42" s="134" t="s">
        <v>817</v>
      </c>
      <c r="BI42" s="134">
        <v>0.24</v>
      </c>
      <c r="BJ42" s="134" t="s">
        <v>512</v>
      </c>
      <c r="BK42" s="134" t="s">
        <v>512</v>
      </c>
      <c r="BL42" s="134" t="s">
        <v>818</v>
      </c>
      <c r="BM42" s="134">
        <v>0.33</v>
      </c>
      <c r="BN42" s="137"/>
      <c r="BO42" s="137"/>
      <c r="BP42" s="138"/>
      <c r="BQ42" s="138"/>
      <c r="BR42" s="137"/>
      <c r="BS42" s="137"/>
      <c r="BT42" s="138"/>
      <c r="BU42" s="138"/>
      <c r="BV42" s="137"/>
      <c r="BW42" s="137"/>
      <c r="BX42" s="138"/>
      <c r="BY42" s="138"/>
      <c r="BZ42" s="137"/>
      <c r="CA42" s="137"/>
      <c r="CB42" s="138"/>
      <c r="CC42" s="138"/>
      <c r="CD42" s="258"/>
      <c r="CE42" s="258"/>
      <c r="CF42" s="258"/>
      <c r="CG42" s="144"/>
      <c r="CH42" s="258"/>
      <c r="CI42" s="258"/>
      <c r="CJ42" s="258"/>
      <c r="CK42" s="144"/>
      <c r="CL42" s="258"/>
      <c r="CM42" s="258"/>
      <c r="CN42" s="258"/>
      <c r="CO42" s="144"/>
      <c r="CP42" s="258"/>
      <c r="CQ42" s="258"/>
      <c r="CR42" s="258"/>
      <c r="CS42" s="144"/>
      <c r="CT42" s="258"/>
      <c r="CU42" s="258"/>
      <c r="CV42" s="258"/>
      <c r="CW42" s="144"/>
      <c r="CX42" s="258"/>
      <c r="CY42" s="258"/>
      <c r="CZ42" s="258"/>
      <c r="DA42" s="258"/>
      <c r="DB42" s="258"/>
      <c r="DC42" s="258"/>
      <c r="DD42" s="258"/>
      <c r="DE42" s="258"/>
      <c r="DF42" s="144"/>
      <c r="DG42" s="258"/>
      <c r="DH42" s="258"/>
      <c r="DI42" s="258"/>
      <c r="DJ42" s="258"/>
      <c r="DK42" s="258"/>
      <c r="DL42" s="258"/>
      <c r="DM42" s="258"/>
      <c r="DN42" s="258"/>
      <c r="DO42" s="144"/>
      <c r="DP42" s="258"/>
      <c r="DQ42" s="258"/>
      <c r="DR42" s="258"/>
      <c r="DS42" s="258"/>
      <c r="DT42" s="258"/>
    </row>
    <row r="43" spans="1:124" ht="57" x14ac:dyDescent="0.2">
      <c r="A43" s="290"/>
      <c r="B43" s="346"/>
      <c r="C43" s="293"/>
      <c r="D43" s="293"/>
      <c r="E43" s="346"/>
      <c r="F43" s="349"/>
      <c r="G43" s="296"/>
      <c r="H43" s="314"/>
      <c r="I43" s="296"/>
      <c r="J43" s="290"/>
      <c r="K43" s="281"/>
      <c r="L43" s="284"/>
      <c r="M43" s="284"/>
      <c r="N43" s="281"/>
      <c r="O43" s="258"/>
      <c r="P43" s="258"/>
      <c r="Q43" s="287"/>
      <c r="R43" s="127"/>
      <c r="S43" s="128"/>
      <c r="T43" s="129">
        <f>VLOOKUP(U43,FORMULAS!$A$15:$B$18,2,0)</f>
        <v>0</v>
      </c>
      <c r="U43" s="130" t="s">
        <v>156</v>
      </c>
      <c r="V43" s="131">
        <f>+IF(U43='Tabla Valoración controles'!$D$4,'Tabla Valoración controles'!$F$4,IF('208-PLA-Ft-78 Mapa Gestión'!U43='Tabla Valoración controles'!$D$5,'Tabla Valoración controles'!$F$5,IF(U43=FORMULAS!$A$10,0,'Tabla Valoración controles'!$F$6)))</f>
        <v>0</v>
      </c>
      <c r="W43" s="130"/>
      <c r="X43" s="132">
        <f>+IF(W43='Tabla Valoración controles'!$D$7,'Tabla Valoración controles'!$F$7,IF(U43=FORMULAS!$A$10,0,'Tabla Valoración controles'!$F$8))</f>
        <v>0</v>
      </c>
      <c r="Y43" s="130"/>
      <c r="Z43" s="131">
        <f>+IF(Y43='Tabla Valoración controles'!$D$9,'Tabla Valoración controles'!$F$9,IF(U43=FORMULAS!$A$10,0,'Tabla Valoración controles'!$F$10))</f>
        <v>0</v>
      </c>
      <c r="AA43" s="130"/>
      <c r="AB43" s="131">
        <f>+IF(AA43='Tabla Valoración controles'!$D$9,'Tabla Valoración controles'!$F$9,IF(W43=FORMULAS!$A$10,0,'Tabla Valoración controles'!$F$10))</f>
        <v>0</v>
      </c>
      <c r="AC43" s="130"/>
      <c r="AD43" s="131">
        <f>+IF(AC43='Tabla Valoración controles'!$D$13,'Tabla Valoración controles'!$F$13,'Tabla Valoración controles'!$F$14)</f>
        <v>0</v>
      </c>
      <c r="AE43" s="133">
        <f t="shared" si="0"/>
        <v>0</v>
      </c>
      <c r="AF43" s="133">
        <f t="shared" si="25"/>
        <v>0</v>
      </c>
      <c r="AG43" s="133">
        <f t="shared" si="12"/>
        <v>0.24640000000000001</v>
      </c>
      <c r="AH43" s="261"/>
      <c r="AI43" s="261"/>
      <c r="AJ43" s="261"/>
      <c r="AK43" s="261"/>
      <c r="AL43" s="262"/>
      <c r="AM43" s="264"/>
      <c r="AN43" s="258"/>
      <c r="AO43" s="145"/>
      <c r="AP43" s="145"/>
      <c r="AQ43" s="145"/>
      <c r="AR43" s="211"/>
      <c r="AS43" s="211"/>
      <c r="AT43" s="145"/>
      <c r="AU43" s="145"/>
      <c r="AV43" s="134"/>
      <c r="AW43" s="255"/>
      <c r="AX43" s="134"/>
      <c r="AY43" s="134"/>
      <c r="AZ43" s="134"/>
      <c r="BA43" s="144"/>
      <c r="BB43" s="134"/>
      <c r="BC43" s="134"/>
      <c r="BD43" s="134"/>
      <c r="BE43" s="144"/>
      <c r="BF43" s="134"/>
      <c r="BG43" s="134"/>
      <c r="BH43" s="134"/>
      <c r="BI43" s="144"/>
      <c r="BJ43" s="134"/>
      <c r="BK43" s="134"/>
      <c r="BL43" s="134"/>
      <c r="BM43" s="144"/>
      <c r="BN43" s="137"/>
      <c r="BO43" s="137"/>
      <c r="BP43" s="138"/>
      <c r="BQ43" s="138"/>
      <c r="BR43" s="137"/>
      <c r="BS43" s="137"/>
      <c r="BT43" s="138"/>
      <c r="BU43" s="138"/>
      <c r="BV43" s="137"/>
      <c r="BW43" s="137"/>
      <c r="BX43" s="138"/>
      <c r="BY43" s="138"/>
      <c r="BZ43" s="137"/>
      <c r="CA43" s="137"/>
      <c r="CB43" s="138"/>
      <c r="CC43" s="138"/>
      <c r="CD43" s="258"/>
      <c r="CE43" s="258"/>
      <c r="CF43" s="258"/>
      <c r="CG43" s="144"/>
      <c r="CH43" s="258"/>
      <c r="CI43" s="258"/>
      <c r="CJ43" s="258"/>
      <c r="CK43" s="144"/>
      <c r="CL43" s="258"/>
      <c r="CM43" s="258"/>
      <c r="CN43" s="258"/>
      <c r="CO43" s="144"/>
      <c r="CP43" s="258"/>
      <c r="CQ43" s="258"/>
      <c r="CR43" s="258"/>
      <c r="CS43" s="144"/>
      <c r="CT43" s="258"/>
      <c r="CU43" s="258"/>
      <c r="CV43" s="258"/>
      <c r="CW43" s="144"/>
      <c r="CX43" s="258"/>
      <c r="CY43" s="258"/>
      <c r="CZ43" s="258"/>
      <c r="DA43" s="258"/>
      <c r="DB43" s="258"/>
      <c r="DC43" s="258"/>
      <c r="DD43" s="258"/>
      <c r="DE43" s="258"/>
      <c r="DF43" s="144"/>
      <c r="DG43" s="258"/>
      <c r="DH43" s="258"/>
      <c r="DI43" s="258"/>
      <c r="DJ43" s="258"/>
      <c r="DK43" s="258"/>
      <c r="DL43" s="258"/>
      <c r="DM43" s="258"/>
      <c r="DN43" s="258"/>
      <c r="DO43" s="144"/>
      <c r="DP43" s="258"/>
      <c r="DQ43" s="258"/>
      <c r="DR43" s="258"/>
      <c r="DS43" s="258"/>
      <c r="DT43" s="258"/>
    </row>
    <row r="44" spans="1:124" ht="57" x14ac:dyDescent="0.2">
      <c r="A44" s="290"/>
      <c r="B44" s="346"/>
      <c r="C44" s="293"/>
      <c r="D44" s="293"/>
      <c r="E44" s="346"/>
      <c r="F44" s="349"/>
      <c r="G44" s="296"/>
      <c r="H44" s="314"/>
      <c r="I44" s="296"/>
      <c r="J44" s="290"/>
      <c r="K44" s="281"/>
      <c r="L44" s="284"/>
      <c r="M44" s="284"/>
      <c r="N44" s="281"/>
      <c r="O44" s="258"/>
      <c r="P44" s="258"/>
      <c r="Q44" s="287"/>
      <c r="R44" s="127"/>
      <c r="S44" s="128"/>
      <c r="T44" s="129">
        <f>VLOOKUP(U44,FORMULAS!$A$15:$B$18,2,0)</f>
        <v>0</v>
      </c>
      <c r="U44" s="130" t="s">
        <v>156</v>
      </c>
      <c r="V44" s="131">
        <f>+IF(U44='Tabla Valoración controles'!$D$4,'Tabla Valoración controles'!$F$4,IF('208-PLA-Ft-78 Mapa Gestión'!U44='Tabla Valoración controles'!$D$5,'Tabla Valoración controles'!$F$5,IF(U44=FORMULAS!$A$10,0,'Tabla Valoración controles'!$F$6)))</f>
        <v>0</v>
      </c>
      <c r="W44" s="130"/>
      <c r="X44" s="132">
        <f>+IF(W44='Tabla Valoración controles'!$D$7,'Tabla Valoración controles'!$F$7,IF(U44=FORMULAS!$A$10,0,'Tabla Valoración controles'!$F$8))</f>
        <v>0</v>
      </c>
      <c r="Y44" s="130"/>
      <c r="Z44" s="131">
        <f>+IF(Y44='Tabla Valoración controles'!$D$9,'Tabla Valoración controles'!$F$9,IF(U44=FORMULAS!$A$10,0,'Tabla Valoración controles'!$F$10))</f>
        <v>0</v>
      </c>
      <c r="AA44" s="130"/>
      <c r="AB44" s="131">
        <f>+IF(AA44='Tabla Valoración controles'!$D$9,'Tabla Valoración controles'!$F$9,IF(W44=FORMULAS!$A$10,0,'Tabla Valoración controles'!$F$10))</f>
        <v>0</v>
      </c>
      <c r="AC44" s="130"/>
      <c r="AD44" s="131">
        <f>+IF(AC44='Tabla Valoración controles'!$D$13,'Tabla Valoración controles'!$F$13,'Tabla Valoración controles'!$F$14)</f>
        <v>0</v>
      </c>
      <c r="AE44" s="133">
        <f t="shared" si="0"/>
        <v>0</v>
      </c>
      <c r="AF44" s="133">
        <f t="shared" si="25"/>
        <v>0</v>
      </c>
      <c r="AG44" s="133">
        <f t="shared" si="12"/>
        <v>0.24640000000000001</v>
      </c>
      <c r="AH44" s="261"/>
      <c r="AI44" s="261"/>
      <c r="AJ44" s="261"/>
      <c r="AK44" s="261"/>
      <c r="AL44" s="262"/>
      <c r="AM44" s="264"/>
      <c r="AN44" s="258"/>
      <c r="AO44" s="145"/>
      <c r="AP44" s="145"/>
      <c r="AQ44" s="214"/>
      <c r="AR44" s="161"/>
      <c r="AS44" s="161"/>
      <c r="AT44" s="145"/>
      <c r="AU44" s="145"/>
      <c r="AV44" s="134"/>
      <c r="AW44" s="255"/>
      <c r="AX44" s="134"/>
      <c r="AY44" s="134"/>
      <c r="AZ44" s="134"/>
      <c r="BA44" s="144"/>
      <c r="BB44" s="134"/>
      <c r="BC44" s="134"/>
      <c r="BD44" s="134"/>
      <c r="BE44" s="144"/>
      <c r="BF44" s="134"/>
      <c r="BG44" s="134"/>
      <c r="BH44" s="134"/>
      <c r="BI44" s="144"/>
      <c r="BJ44" s="134"/>
      <c r="BK44" s="134"/>
      <c r="BL44" s="134"/>
      <c r="BM44" s="144"/>
      <c r="BN44" s="137"/>
      <c r="BO44" s="137"/>
      <c r="BP44" s="138"/>
      <c r="BQ44" s="138"/>
      <c r="BR44" s="137"/>
      <c r="BS44" s="137"/>
      <c r="BT44" s="138"/>
      <c r="BU44" s="138"/>
      <c r="BV44" s="137"/>
      <c r="BW44" s="137"/>
      <c r="BX44" s="138"/>
      <c r="BY44" s="138"/>
      <c r="BZ44" s="137"/>
      <c r="CA44" s="137"/>
      <c r="CB44" s="138"/>
      <c r="CC44" s="138"/>
      <c r="CD44" s="258"/>
      <c r="CE44" s="258"/>
      <c r="CF44" s="258"/>
      <c r="CG44" s="144"/>
      <c r="CH44" s="258"/>
      <c r="CI44" s="258"/>
      <c r="CJ44" s="258"/>
      <c r="CK44" s="144"/>
      <c r="CL44" s="258"/>
      <c r="CM44" s="258"/>
      <c r="CN44" s="258"/>
      <c r="CO44" s="144"/>
      <c r="CP44" s="258"/>
      <c r="CQ44" s="258"/>
      <c r="CR44" s="258"/>
      <c r="CS44" s="144"/>
      <c r="CT44" s="258"/>
      <c r="CU44" s="258"/>
      <c r="CV44" s="258"/>
      <c r="CW44" s="144"/>
      <c r="CX44" s="258"/>
      <c r="CY44" s="258"/>
      <c r="CZ44" s="258"/>
      <c r="DA44" s="258"/>
      <c r="DB44" s="258"/>
      <c r="DC44" s="258"/>
      <c r="DD44" s="258"/>
      <c r="DE44" s="258"/>
      <c r="DF44" s="144"/>
      <c r="DG44" s="258"/>
      <c r="DH44" s="258"/>
      <c r="DI44" s="258"/>
      <c r="DJ44" s="258"/>
      <c r="DK44" s="258"/>
      <c r="DL44" s="258"/>
      <c r="DM44" s="258"/>
      <c r="DN44" s="258"/>
      <c r="DO44" s="144"/>
      <c r="DP44" s="258"/>
      <c r="DQ44" s="258"/>
      <c r="DR44" s="258"/>
      <c r="DS44" s="258"/>
      <c r="DT44" s="258"/>
    </row>
    <row r="45" spans="1:124" ht="57" x14ac:dyDescent="0.2">
      <c r="A45" s="291"/>
      <c r="B45" s="347"/>
      <c r="C45" s="294"/>
      <c r="D45" s="294"/>
      <c r="E45" s="347"/>
      <c r="F45" s="350"/>
      <c r="G45" s="297"/>
      <c r="H45" s="315"/>
      <c r="I45" s="297"/>
      <c r="J45" s="291"/>
      <c r="K45" s="282"/>
      <c r="L45" s="285"/>
      <c r="M45" s="285"/>
      <c r="N45" s="282"/>
      <c r="O45" s="259"/>
      <c r="P45" s="259"/>
      <c r="Q45" s="288"/>
      <c r="R45" s="127"/>
      <c r="S45" s="128"/>
      <c r="T45" s="129">
        <f>VLOOKUP(U45,FORMULAS!$A$15:$B$18,2,0)</f>
        <v>0</v>
      </c>
      <c r="U45" s="130" t="s">
        <v>156</v>
      </c>
      <c r="V45" s="131">
        <f>+IF(U45='Tabla Valoración controles'!$D$4,'Tabla Valoración controles'!$F$4,IF('208-PLA-Ft-78 Mapa Gestión'!U45='Tabla Valoración controles'!$D$5,'Tabla Valoración controles'!$F$5,IF(U45=FORMULAS!$A$10,0,'Tabla Valoración controles'!$F$6)))</f>
        <v>0</v>
      </c>
      <c r="W45" s="130"/>
      <c r="X45" s="132">
        <f>+IF(W45='Tabla Valoración controles'!$D$7,'Tabla Valoración controles'!$F$7,IF(U45=FORMULAS!$A$10,0,'Tabla Valoración controles'!$F$8))</f>
        <v>0</v>
      </c>
      <c r="Y45" s="130"/>
      <c r="Z45" s="131">
        <f>+IF(Y45='Tabla Valoración controles'!$D$9,'Tabla Valoración controles'!$F$9,IF(U45=FORMULAS!$A$10,0,'Tabla Valoración controles'!$F$10))</f>
        <v>0</v>
      </c>
      <c r="AA45" s="130"/>
      <c r="AB45" s="131">
        <f>+IF(AA45='Tabla Valoración controles'!$D$9,'Tabla Valoración controles'!$F$9,IF(W45=FORMULAS!$A$10,0,'Tabla Valoración controles'!$F$10))</f>
        <v>0</v>
      </c>
      <c r="AC45" s="130"/>
      <c r="AD45" s="131">
        <f>+IF(AC45='Tabla Valoración controles'!$D$13,'Tabla Valoración controles'!$F$13,'Tabla Valoración controles'!$F$14)</f>
        <v>0</v>
      </c>
      <c r="AE45" s="133">
        <f t="shared" si="0"/>
        <v>0</v>
      </c>
      <c r="AF45" s="133">
        <f t="shared" si="25"/>
        <v>0</v>
      </c>
      <c r="AG45" s="133">
        <f t="shared" si="12"/>
        <v>0.24640000000000001</v>
      </c>
      <c r="AH45" s="261"/>
      <c r="AI45" s="261"/>
      <c r="AJ45" s="261"/>
      <c r="AK45" s="261"/>
      <c r="AL45" s="262"/>
      <c r="AM45" s="265"/>
      <c r="AN45" s="259"/>
      <c r="AO45" s="145"/>
      <c r="AP45" s="145"/>
      <c r="AQ45" s="145"/>
      <c r="AR45" s="211"/>
      <c r="AS45" s="211"/>
      <c r="AT45" s="145"/>
      <c r="AU45" s="145"/>
      <c r="AV45" s="136"/>
      <c r="AW45" s="256"/>
      <c r="AX45" s="134"/>
      <c r="AY45" s="134"/>
      <c r="AZ45" s="134"/>
      <c r="BA45" s="144"/>
      <c r="BB45" s="134"/>
      <c r="BC45" s="134"/>
      <c r="BD45" s="134"/>
      <c r="BE45" s="144"/>
      <c r="BF45" s="134"/>
      <c r="BG45" s="134"/>
      <c r="BH45" s="134"/>
      <c r="BI45" s="144"/>
      <c r="BJ45" s="134"/>
      <c r="BK45" s="134"/>
      <c r="BL45" s="134"/>
      <c r="BM45" s="144"/>
      <c r="BN45" s="137"/>
      <c r="BO45" s="137"/>
      <c r="BP45" s="138"/>
      <c r="BQ45" s="138"/>
      <c r="BR45" s="137"/>
      <c r="BS45" s="137"/>
      <c r="BT45" s="138"/>
      <c r="BU45" s="138"/>
      <c r="BV45" s="137"/>
      <c r="BW45" s="137"/>
      <c r="BX45" s="138"/>
      <c r="BY45" s="138"/>
      <c r="BZ45" s="137"/>
      <c r="CA45" s="137"/>
      <c r="CB45" s="138"/>
      <c r="CC45" s="138"/>
      <c r="CD45" s="259"/>
      <c r="CE45" s="259"/>
      <c r="CF45" s="259"/>
      <c r="CG45" s="144"/>
      <c r="CH45" s="259"/>
      <c r="CI45" s="259"/>
      <c r="CJ45" s="259"/>
      <c r="CK45" s="144"/>
      <c r="CL45" s="259"/>
      <c r="CM45" s="259"/>
      <c r="CN45" s="259"/>
      <c r="CO45" s="144"/>
      <c r="CP45" s="259"/>
      <c r="CQ45" s="259"/>
      <c r="CR45" s="259"/>
      <c r="CS45" s="144"/>
      <c r="CT45" s="259"/>
      <c r="CU45" s="259"/>
      <c r="CV45" s="259"/>
      <c r="CW45" s="144"/>
      <c r="CX45" s="259"/>
      <c r="CY45" s="259"/>
      <c r="CZ45" s="259"/>
      <c r="DA45" s="259"/>
      <c r="DB45" s="259"/>
      <c r="DC45" s="259"/>
      <c r="DD45" s="259"/>
      <c r="DE45" s="259"/>
      <c r="DF45" s="144"/>
      <c r="DG45" s="259"/>
      <c r="DH45" s="259"/>
      <c r="DI45" s="259"/>
      <c r="DJ45" s="259"/>
      <c r="DK45" s="259"/>
      <c r="DL45" s="259"/>
      <c r="DM45" s="259"/>
      <c r="DN45" s="259"/>
      <c r="DO45" s="144"/>
      <c r="DP45" s="259"/>
      <c r="DQ45" s="259"/>
      <c r="DR45" s="259"/>
      <c r="DS45" s="259"/>
      <c r="DT45" s="259"/>
    </row>
    <row r="46" spans="1:124" ht="76.5" x14ac:dyDescent="0.2">
      <c r="A46" s="289">
        <v>7</v>
      </c>
      <c r="B46" s="292" t="s">
        <v>169</v>
      </c>
      <c r="C46" s="292" t="str">
        <f>VLOOKUP(B46,FORMULAS!$A$30:$B$52,2,0)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46" s="292" t="str">
        <f>VLOOKUP(B46,FORMULAS!$A$30:$C$52,3,0)</f>
        <v xml:space="preserve">Director Jurídico </v>
      </c>
      <c r="E46" s="292" t="s">
        <v>113</v>
      </c>
      <c r="F46" s="292" t="s">
        <v>355</v>
      </c>
      <c r="G46" s="292" t="s">
        <v>356</v>
      </c>
      <c r="H46" s="318" t="s">
        <v>357</v>
      </c>
      <c r="I46" s="295" t="s">
        <v>257</v>
      </c>
      <c r="J46" s="289">
        <v>12</v>
      </c>
      <c r="K46" s="280" t="str">
        <f>+IF(L46=FORMULAS!$N$2,FORMULAS!$O$2,IF('208-PLA-Ft-78 Mapa Gestión'!L46:L51=FORMULAS!$N$3,FORMULAS!$O$3,IF('208-PLA-Ft-78 Mapa Gestión'!L46:L51=FORMULAS!$N$4,FORMULAS!$O$4,IF('208-PLA-Ft-78 Mapa Gestión'!L46:L51=FORMULAS!$N$5,FORMULAS!$O$5,IF('208-PLA-Ft-78 Mapa Gestión'!L46:L51=FORMULAS!$N$6,FORMULAS!$O$6)))))</f>
        <v>Baja</v>
      </c>
      <c r="L46" s="283">
        <f>+IF(J46&lt;=FORMULAS!$M$2,FORMULAS!$N$2,IF('208-PLA-Ft-78 Mapa Gestión'!J46&lt;=FORMULAS!$M$3,FORMULAS!$N$3,IF('208-PLA-Ft-78 Mapa Gestión'!J46&lt;=FORMULAS!$M$4,FORMULAS!$N$4,IF('208-PLA-Ft-78 Mapa Gestión'!J46&lt;=FORMULAS!$M$5,FORMULAS!$N$5,FORMULAS!$N$6))))</f>
        <v>0.4</v>
      </c>
      <c r="M46" s="283" t="s">
        <v>88</v>
      </c>
      <c r="N46" s="280" t="str">
        <f>+IF(M46=FORMULAS!$H$2,FORMULAS!$I$2,IF('208-PLA-Ft-78 Mapa Gestión'!M46:M51=FORMULAS!$H$3,FORMULAS!$I$3,IF('208-PLA-Ft-78 Mapa Gestión'!M46:M51=FORMULAS!$H$4,FORMULAS!$I$4,IF('208-PLA-Ft-78 Mapa Gestión'!M46:M51=FORMULAS!$H$5,FORMULAS!$I$5,IF('208-PLA-Ft-78 Mapa Gestión'!M46:M51=FORMULAS!$H$6,FORMULAS!$I$6,IF('208-PLA-Ft-78 Mapa Gestión'!M46:M51=FORMULAS!$H$7,FORMULAS!$I$7,IF('208-PLA-Ft-78 Mapa Gestión'!M46:M51=FORMULAS!$H$8,FORMULAS!$I$8,IF('208-PLA-Ft-78 Mapa Gestión'!M46:M51=FORMULAS!$H$9,FORMULAS!$I$9,IF('208-PLA-Ft-78 Mapa Gestión'!M46:M51=FORMULAS!$H$10,FORMULAS!$I$10,IF('208-PLA-Ft-78 Mapa Gestión'!M46:M51=FORMULAS!$H$11,FORMULAS!$I$11))))))))))</f>
        <v>Leve</v>
      </c>
      <c r="O46" s="257">
        <f>VLOOKUP(N46,FORMULAS!$I$1:$J$6,2,0)</f>
        <v>0.2</v>
      </c>
      <c r="P46" s="257" t="str">
        <f t="shared" ref="P46" si="26">CONCATENATE(N46,K46)</f>
        <v>LeveBaja</v>
      </c>
      <c r="Q46" s="286" t="str">
        <f>VLOOKUP(P46,FORMULAS!$K$17:$L$42,2,0)</f>
        <v>Bajo</v>
      </c>
      <c r="R46" s="127">
        <v>1</v>
      </c>
      <c r="S46" s="128" t="s">
        <v>464</v>
      </c>
      <c r="T46" s="129" t="str">
        <f>VLOOKUP(U46,FORMULAS!$A$15:$B$18,2,0)</f>
        <v>Probabilidad</v>
      </c>
      <c r="U46" s="130" t="s">
        <v>13</v>
      </c>
      <c r="V46" s="131">
        <f>+IF(U46='Tabla Valoración controles'!$D$4,'Tabla Valoración controles'!$F$4,IF('208-PLA-Ft-78 Mapa Gestión'!U46='Tabla Valoración controles'!$D$5,'Tabla Valoración controles'!$F$5,IF(U46=FORMULAS!$A$10,0,'Tabla Valoración controles'!$F$6)))</f>
        <v>0.25</v>
      </c>
      <c r="W46" s="130" t="s">
        <v>8</v>
      </c>
      <c r="X46" s="132">
        <f>+IF(W46='Tabla Valoración controles'!$D$7,'Tabla Valoración controles'!$F$7,IF(U46=FORMULAS!$A$10,0,'Tabla Valoración controles'!$F$8))</f>
        <v>0.15</v>
      </c>
      <c r="Y46" s="130" t="s">
        <v>18</v>
      </c>
      <c r="Z46" s="131">
        <f>+IF(Y46='Tabla Valoración controles'!$D$9,'Tabla Valoración controles'!$F$9,IF(U46=FORMULAS!$A$10,0,'Tabla Valoración controles'!$F$10))</f>
        <v>0</v>
      </c>
      <c r="AA46" s="130" t="s">
        <v>21</v>
      </c>
      <c r="AB46" s="131">
        <f>+IF(AA46='Tabla Valoración controles'!$D$9,'Tabla Valoración controles'!$F$9,IF(W46=FORMULAS!$A$10,0,'Tabla Valoración controles'!$F$10))</f>
        <v>0</v>
      </c>
      <c r="AC46" s="130" t="s">
        <v>100</v>
      </c>
      <c r="AD46" s="131">
        <f>+IF(AC46='Tabla Valoración controles'!$D$13,'Tabla Valoración controles'!$F$13,'Tabla Valoración controles'!$F$14)</f>
        <v>0</v>
      </c>
      <c r="AE46" s="133">
        <f t="shared" si="0"/>
        <v>0.4</v>
      </c>
      <c r="AF46" s="133">
        <f>+IF(T46=FORMULAS!$A$8,'208-PLA-Ft-78 Mapa Gestión'!AE46*'208-PLA-Ft-78 Mapa Gestión'!L46:L51,'208-PLA-Ft-78 Mapa Gestión'!AE46*'208-PLA-Ft-78 Mapa Gestión'!O46:O51)</f>
        <v>0.16000000000000003</v>
      </c>
      <c r="AG46" s="133">
        <f>+IF(T46=FORMULAS!$A$8,'208-PLA-Ft-78 Mapa Gestión'!L46:L51-'208-PLA-Ft-78 Mapa Gestión'!AF46,0)</f>
        <v>0.24</v>
      </c>
      <c r="AH46" s="260">
        <f t="shared" ref="AH46" si="27">+AG51</f>
        <v>0.14399999999999999</v>
      </c>
      <c r="AI46" s="260" t="str">
        <f>+IF(AH46&lt;=FORMULAS!$N$2,FORMULAS!$O$2,IF(AH46&lt;=FORMULAS!$N$3,FORMULAS!$O$3,IF(AH46&lt;=FORMULAS!$N$4,FORMULAS!$O$4,IF(AH46&lt;=FORMULAS!$N$5,FORMULAS!$O$5,FORMULAS!O42))))</f>
        <v>Muy Baja</v>
      </c>
      <c r="AJ46" s="260" t="str">
        <f>+IF(T46=FORMULAS!$A$9,AG51,'208-PLA-Ft-78 Mapa Gestión'!N46:N51)</f>
        <v>Leve</v>
      </c>
      <c r="AK46" s="260">
        <f>+IF(T46=FORMULAS!B45,'208-PLA-Ft-78 Mapa Gestión'!AG51,'208-PLA-Ft-78 Mapa Gestión'!O46:O51)</f>
        <v>0.2</v>
      </c>
      <c r="AL46" s="262" t="str">
        <f t="shared" ref="AL46" si="28">CONCATENATE(AJ46,AI46)</f>
        <v>LeveMuy Baja</v>
      </c>
      <c r="AM46" s="263" t="str">
        <f>VLOOKUP(AL46,FORMULAS!$K$17:$L$42,2,0)</f>
        <v>Bajo</v>
      </c>
      <c r="AN46" s="257" t="s">
        <v>511</v>
      </c>
      <c r="AO46" s="254" t="s">
        <v>512</v>
      </c>
      <c r="AP46" s="254"/>
      <c r="AQ46" s="212"/>
      <c r="AR46" s="378"/>
      <c r="AS46" s="378"/>
      <c r="AT46" s="254"/>
      <c r="AU46" s="254"/>
      <c r="AV46" s="219" t="s">
        <v>512</v>
      </c>
      <c r="AW46" s="254" t="s">
        <v>659</v>
      </c>
      <c r="AX46" s="134" t="s">
        <v>819</v>
      </c>
      <c r="AY46" s="134" t="s">
        <v>820</v>
      </c>
      <c r="AZ46" s="158" t="s">
        <v>512</v>
      </c>
      <c r="BA46" s="158" t="s">
        <v>512</v>
      </c>
      <c r="BB46" s="134" t="s">
        <v>819</v>
      </c>
      <c r="BC46" s="134" t="s">
        <v>820</v>
      </c>
      <c r="BD46" s="158" t="s">
        <v>512</v>
      </c>
      <c r="BE46" s="158" t="s">
        <v>512</v>
      </c>
      <c r="BF46" s="134" t="s">
        <v>819</v>
      </c>
      <c r="BG46" s="134" t="s">
        <v>820</v>
      </c>
      <c r="BH46" s="158" t="s">
        <v>512</v>
      </c>
      <c r="BI46" s="158" t="s">
        <v>512</v>
      </c>
      <c r="BJ46" s="134" t="s">
        <v>819</v>
      </c>
      <c r="BK46" s="134" t="s">
        <v>820</v>
      </c>
      <c r="BL46" s="158" t="s">
        <v>512</v>
      </c>
      <c r="BM46" s="158" t="s">
        <v>512</v>
      </c>
      <c r="BN46" s="137"/>
      <c r="BO46" s="137"/>
      <c r="BP46" s="138"/>
      <c r="BQ46" s="138"/>
      <c r="BR46" s="137"/>
      <c r="BS46" s="137"/>
      <c r="BT46" s="138"/>
      <c r="BU46" s="138"/>
      <c r="BV46" s="137"/>
      <c r="BW46" s="137"/>
      <c r="BX46" s="138"/>
      <c r="BY46" s="138"/>
      <c r="BZ46" s="137"/>
      <c r="CA46" s="137"/>
      <c r="CB46" s="138"/>
      <c r="CC46" s="138"/>
      <c r="CD46" s="257"/>
      <c r="CE46" s="257"/>
      <c r="CF46" s="257"/>
      <c r="CG46" s="144"/>
      <c r="CH46" s="257"/>
      <c r="CI46" s="257"/>
      <c r="CJ46" s="257"/>
      <c r="CK46" s="144"/>
      <c r="CL46" s="257"/>
      <c r="CM46" s="257"/>
      <c r="CN46" s="257"/>
      <c r="CO46" s="144"/>
      <c r="CP46" s="257"/>
      <c r="CQ46" s="257"/>
      <c r="CR46" s="257"/>
      <c r="CS46" s="144"/>
      <c r="CT46" s="257"/>
      <c r="CU46" s="257"/>
      <c r="CV46" s="257"/>
      <c r="CW46" s="144"/>
      <c r="CX46" s="257"/>
      <c r="CY46" s="257"/>
      <c r="CZ46" s="257"/>
      <c r="DA46" s="257"/>
      <c r="DB46" s="257"/>
      <c r="DC46" s="257"/>
      <c r="DD46" s="257"/>
      <c r="DE46" s="257"/>
      <c r="DF46" s="144"/>
      <c r="DG46" s="257"/>
      <c r="DH46" s="257"/>
      <c r="DI46" s="257"/>
      <c r="DJ46" s="257"/>
      <c r="DK46" s="257"/>
      <c r="DL46" s="257"/>
      <c r="DM46" s="257"/>
      <c r="DN46" s="257"/>
      <c r="DO46" s="144"/>
      <c r="DP46" s="257"/>
      <c r="DQ46" s="257"/>
      <c r="DR46" s="257"/>
      <c r="DS46" s="257"/>
      <c r="DT46" s="257"/>
    </row>
    <row r="47" spans="1:124" ht="65.25" x14ac:dyDescent="0.2">
      <c r="A47" s="290"/>
      <c r="B47" s="293"/>
      <c r="C47" s="293"/>
      <c r="D47" s="293"/>
      <c r="E47" s="293"/>
      <c r="F47" s="293"/>
      <c r="G47" s="293"/>
      <c r="H47" s="316"/>
      <c r="I47" s="296"/>
      <c r="J47" s="290"/>
      <c r="K47" s="281"/>
      <c r="L47" s="284"/>
      <c r="M47" s="284"/>
      <c r="N47" s="281"/>
      <c r="O47" s="258"/>
      <c r="P47" s="258"/>
      <c r="Q47" s="287"/>
      <c r="R47" s="127"/>
      <c r="S47" s="128"/>
      <c r="T47" s="129" t="str">
        <f>VLOOKUP(U47,FORMULAS!$A$15:$B$18,2,0)</f>
        <v>Probabilidad</v>
      </c>
      <c r="U47" s="130" t="s">
        <v>13</v>
      </c>
      <c r="V47" s="131">
        <f>+IF(U47='Tabla Valoración controles'!$D$4,'Tabla Valoración controles'!$F$4,IF('208-PLA-Ft-78 Mapa Gestión'!U47='Tabla Valoración controles'!$D$5,'Tabla Valoración controles'!$F$5,IF(U47=FORMULAS!$A$10,0,'Tabla Valoración controles'!$F$6)))</f>
        <v>0.25</v>
      </c>
      <c r="W47" s="130" t="s">
        <v>8</v>
      </c>
      <c r="X47" s="132">
        <f>+IF(W47='Tabla Valoración controles'!$D$7,'Tabla Valoración controles'!$F$7,IF(U47=FORMULAS!$A$10,0,'Tabla Valoración controles'!$F$8))</f>
        <v>0.15</v>
      </c>
      <c r="Y47" s="130" t="s">
        <v>18</v>
      </c>
      <c r="Z47" s="131">
        <f>+IF(Y47='Tabla Valoración controles'!$D$9,'Tabla Valoración controles'!$F$9,IF(U47=FORMULAS!$A$10,0,'Tabla Valoración controles'!$F$10))</f>
        <v>0</v>
      </c>
      <c r="AA47" s="130" t="s">
        <v>22</v>
      </c>
      <c r="AB47" s="131">
        <f>+IF(AA47='Tabla Valoración controles'!$D$9,'Tabla Valoración controles'!$F$9,IF(W47=FORMULAS!$A$10,0,'Tabla Valoración controles'!$F$10))</f>
        <v>0</v>
      </c>
      <c r="AC47" s="130" t="s">
        <v>100</v>
      </c>
      <c r="AD47" s="131">
        <f>+IF(AC47='Tabla Valoración controles'!$D$13,'Tabla Valoración controles'!$F$13,'Tabla Valoración controles'!$F$14)</f>
        <v>0</v>
      </c>
      <c r="AE47" s="133">
        <f t="shared" si="0"/>
        <v>0.4</v>
      </c>
      <c r="AF47" s="133">
        <f t="shared" ref="AF47" si="29">+AE47*AG46</f>
        <v>9.6000000000000002E-2</v>
      </c>
      <c r="AG47" s="133">
        <f t="shared" ref="AG47" si="30">+AG46-AF47</f>
        <v>0.14399999999999999</v>
      </c>
      <c r="AH47" s="261"/>
      <c r="AI47" s="261"/>
      <c r="AJ47" s="261"/>
      <c r="AK47" s="261"/>
      <c r="AL47" s="262"/>
      <c r="AM47" s="264"/>
      <c r="AN47" s="258"/>
      <c r="AO47" s="255"/>
      <c r="AP47" s="255"/>
      <c r="AQ47" s="213"/>
      <c r="AR47" s="379"/>
      <c r="AS47" s="379"/>
      <c r="AT47" s="255"/>
      <c r="AU47" s="255"/>
      <c r="AV47" s="134"/>
      <c r="AW47" s="255"/>
      <c r="AX47" s="134"/>
      <c r="AY47" s="134"/>
      <c r="AZ47" s="134"/>
      <c r="BA47" s="144"/>
      <c r="BB47" s="134"/>
      <c r="BC47" s="134"/>
      <c r="BD47" s="134"/>
      <c r="BE47" s="144"/>
      <c r="BF47" s="134"/>
      <c r="BG47" s="134"/>
      <c r="BH47" s="134"/>
      <c r="BI47" s="144"/>
      <c r="BJ47" s="134"/>
      <c r="BK47" s="134"/>
      <c r="BL47" s="134"/>
      <c r="BM47" s="144"/>
      <c r="BN47" s="137"/>
      <c r="BO47" s="137"/>
      <c r="BP47" s="138"/>
      <c r="BQ47" s="138"/>
      <c r="BR47" s="137"/>
      <c r="BS47" s="137"/>
      <c r="BT47" s="138"/>
      <c r="BU47" s="138"/>
      <c r="BV47" s="137"/>
      <c r="BW47" s="137"/>
      <c r="BX47" s="138"/>
      <c r="BY47" s="138"/>
      <c r="BZ47" s="137"/>
      <c r="CA47" s="137"/>
      <c r="CB47" s="138"/>
      <c r="CC47" s="138"/>
      <c r="CD47" s="258"/>
      <c r="CE47" s="258"/>
      <c r="CF47" s="258"/>
      <c r="CG47" s="144"/>
      <c r="CH47" s="258"/>
      <c r="CI47" s="258"/>
      <c r="CJ47" s="258"/>
      <c r="CK47" s="144"/>
      <c r="CL47" s="258"/>
      <c r="CM47" s="258"/>
      <c r="CN47" s="258"/>
      <c r="CO47" s="144"/>
      <c r="CP47" s="258"/>
      <c r="CQ47" s="258"/>
      <c r="CR47" s="258"/>
      <c r="CS47" s="144"/>
      <c r="CT47" s="258"/>
      <c r="CU47" s="258"/>
      <c r="CV47" s="258"/>
      <c r="CW47" s="144"/>
      <c r="CX47" s="258"/>
      <c r="CY47" s="258"/>
      <c r="CZ47" s="258"/>
      <c r="DA47" s="258"/>
      <c r="DB47" s="258"/>
      <c r="DC47" s="258"/>
      <c r="DD47" s="258"/>
      <c r="DE47" s="258"/>
      <c r="DF47" s="144"/>
      <c r="DG47" s="258"/>
      <c r="DH47" s="258"/>
      <c r="DI47" s="258"/>
      <c r="DJ47" s="258"/>
      <c r="DK47" s="258"/>
      <c r="DL47" s="258"/>
      <c r="DM47" s="258"/>
      <c r="DN47" s="258"/>
      <c r="DO47" s="144"/>
      <c r="DP47" s="258"/>
      <c r="DQ47" s="258"/>
      <c r="DR47" s="258"/>
      <c r="DS47" s="258"/>
      <c r="DT47" s="258"/>
    </row>
    <row r="48" spans="1:124" ht="57" x14ac:dyDescent="0.2">
      <c r="A48" s="290"/>
      <c r="B48" s="293"/>
      <c r="C48" s="293"/>
      <c r="D48" s="293"/>
      <c r="E48" s="293"/>
      <c r="F48" s="293"/>
      <c r="G48" s="293"/>
      <c r="H48" s="316"/>
      <c r="I48" s="296"/>
      <c r="J48" s="290"/>
      <c r="K48" s="281"/>
      <c r="L48" s="284"/>
      <c r="M48" s="284"/>
      <c r="N48" s="281"/>
      <c r="O48" s="258"/>
      <c r="P48" s="258"/>
      <c r="Q48" s="287"/>
      <c r="R48" s="127"/>
      <c r="S48" s="128"/>
      <c r="T48" s="129">
        <f>VLOOKUP(U48,FORMULAS!$A$15:$B$18,2,0)</f>
        <v>0</v>
      </c>
      <c r="U48" s="130" t="s">
        <v>156</v>
      </c>
      <c r="V48" s="131">
        <f>+IF(U48='Tabla Valoración controles'!$D$4,'Tabla Valoración controles'!$F$4,IF('208-PLA-Ft-78 Mapa Gestión'!U48='Tabla Valoración controles'!$D$5,'Tabla Valoración controles'!$F$5,IF(U48=FORMULAS!$A$10,0,'Tabla Valoración controles'!$F$6)))</f>
        <v>0</v>
      </c>
      <c r="W48" s="130"/>
      <c r="X48" s="132">
        <f>+IF(W48='Tabla Valoración controles'!$D$7,'Tabla Valoración controles'!$F$7,IF(U48=FORMULAS!$A$10,0,'Tabla Valoración controles'!$F$8))</f>
        <v>0</v>
      </c>
      <c r="Y48" s="130"/>
      <c r="Z48" s="131">
        <f>+IF(Y48='Tabla Valoración controles'!$D$9,'Tabla Valoración controles'!$F$9,IF(U48=FORMULAS!$A$10,0,'Tabla Valoración controles'!$F$10))</f>
        <v>0</v>
      </c>
      <c r="AA48" s="130"/>
      <c r="AB48" s="131">
        <f>+IF(AA48='Tabla Valoración controles'!$D$9,'Tabla Valoración controles'!$F$9,IF(W48=FORMULAS!$A$10,0,'Tabla Valoración controles'!$F$10))</f>
        <v>0</v>
      </c>
      <c r="AC48" s="130"/>
      <c r="AD48" s="131">
        <f>+IF(AC48='Tabla Valoración controles'!$D$13,'Tabla Valoración controles'!$F$13,'Tabla Valoración controles'!$F$14)</f>
        <v>0</v>
      </c>
      <c r="AE48" s="133">
        <f t="shared" si="0"/>
        <v>0</v>
      </c>
      <c r="AF48" s="133">
        <f t="shared" ref="AF48:AF51" si="31">+AF47*AE48</f>
        <v>0</v>
      </c>
      <c r="AG48" s="133">
        <f t="shared" si="12"/>
        <v>0.14399999999999999</v>
      </c>
      <c r="AH48" s="261"/>
      <c r="AI48" s="261"/>
      <c r="AJ48" s="261"/>
      <c r="AK48" s="261"/>
      <c r="AL48" s="262"/>
      <c r="AM48" s="264"/>
      <c r="AN48" s="258"/>
      <c r="AO48" s="255"/>
      <c r="AP48" s="255"/>
      <c r="AQ48" s="213"/>
      <c r="AR48" s="379"/>
      <c r="AS48" s="379"/>
      <c r="AT48" s="255"/>
      <c r="AU48" s="255"/>
      <c r="AV48" s="134"/>
      <c r="AW48" s="255"/>
      <c r="AX48" s="134"/>
      <c r="AY48" s="134"/>
      <c r="AZ48" s="134"/>
      <c r="BA48" s="144"/>
      <c r="BB48" s="134"/>
      <c r="BC48" s="134"/>
      <c r="BD48" s="134"/>
      <c r="BE48" s="144"/>
      <c r="BF48" s="134"/>
      <c r="BG48" s="134"/>
      <c r="BH48" s="134"/>
      <c r="BI48" s="144"/>
      <c r="BJ48" s="134"/>
      <c r="BK48" s="134"/>
      <c r="BL48" s="134"/>
      <c r="BM48" s="144"/>
      <c r="BN48" s="137"/>
      <c r="BO48" s="137"/>
      <c r="BP48" s="138"/>
      <c r="BQ48" s="138"/>
      <c r="BR48" s="137"/>
      <c r="BS48" s="137"/>
      <c r="BT48" s="138"/>
      <c r="BU48" s="138"/>
      <c r="BV48" s="137"/>
      <c r="BW48" s="137"/>
      <c r="BX48" s="138"/>
      <c r="BY48" s="138"/>
      <c r="BZ48" s="137"/>
      <c r="CA48" s="137"/>
      <c r="CB48" s="138"/>
      <c r="CC48" s="138"/>
      <c r="CD48" s="258"/>
      <c r="CE48" s="258"/>
      <c r="CF48" s="258"/>
      <c r="CG48" s="144"/>
      <c r="CH48" s="258"/>
      <c r="CI48" s="258"/>
      <c r="CJ48" s="258"/>
      <c r="CK48" s="144"/>
      <c r="CL48" s="258"/>
      <c r="CM48" s="258"/>
      <c r="CN48" s="258"/>
      <c r="CO48" s="144"/>
      <c r="CP48" s="258"/>
      <c r="CQ48" s="258"/>
      <c r="CR48" s="258"/>
      <c r="CS48" s="144"/>
      <c r="CT48" s="258"/>
      <c r="CU48" s="258"/>
      <c r="CV48" s="258"/>
      <c r="CW48" s="144"/>
      <c r="CX48" s="258"/>
      <c r="CY48" s="258"/>
      <c r="CZ48" s="258"/>
      <c r="DA48" s="258"/>
      <c r="DB48" s="258"/>
      <c r="DC48" s="258"/>
      <c r="DD48" s="258"/>
      <c r="DE48" s="258"/>
      <c r="DF48" s="144"/>
      <c r="DG48" s="258"/>
      <c r="DH48" s="258"/>
      <c r="DI48" s="258"/>
      <c r="DJ48" s="258"/>
      <c r="DK48" s="258"/>
      <c r="DL48" s="258"/>
      <c r="DM48" s="258"/>
      <c r="DN48" s="258"/>
      <c r="DO48" s="144"/>
      <c r="DP48" s="258"/>
      <c r="DQ48" s="258"/>
      <c r="DR48" s="258"/>
      <c r="DS48" s="258"/>
      <c r="DT48" s="258"/>
    </row>
    <row r="49" spans="1:124" ht="57" x14ac:dyDescent="0.2">
      <c r="A49" s="290"/>
      <c r="B49" s="293"/>
      <c r="C49" s="293"/>
      <c r="D49" s="293"/>
      <c r="E49" s="293"/>
      <c r="F49" s="293"/>
      <c r="G49" s="293"/>
      <c r="H49" s="316"/>
      <c r="I49" s="296"/>
      <c r="J49" s="290"/>
      <c r="K49" s="281"/>
      <c r="L49" s="284"/>
      <c r="M49" s="284"/>
      <c r="N49" s="281"/>
      <c r="O49" s="258"/>
      <c r="P49" s="258"/>
      <c r="Q49" s="287"/>
      <c r="R49" s="127"/>
      <c r="S49" s="128"/>
      <c r="T49" s="129">
        <f>VLOOKUP(U49,FORMULAS!$A$15:$B$18,2,0)</f>
        <v>0</v>
      </c>
      <c r="U49" s="130" t="s">
        <v>156</v>
      </c>
      <c r="V49" s="131">
        <f>+IF(U49='Tabla Valoración controles'!$D$4,'Tabla Valoración controles'!$F$4,IF('208-PLA-Ft-78 Mapa Gestión'!U49='Tabla Valoración controles'!$D$5,'Tabla Valoración controles'!$F$5,IF(U49=FORMULAS!$A$10,0,'Tabla Valoración controles'!$F$6)))</f>
        <v>0</v>
      </c>
      <c r="W49" s="130"/>
      <c r="X49" s="132">
        <f>+IF(W49='Tabla Valoración controles'!$D$7,'Tabla Valoración controles'!$F$7,IF(U49=FORMULAS!$A$10,0,'Tabla Valoración controles'!$F$8))</f>
        <v>0</v>
      </c>
      <c r="Y49" s="130"/>
      <c r="Z49" s="131">
        <f>+IF(Y49='Tabla Valoración controles'!$D$9,'Tabla Valoración controles'!$F$9,IF(U49=FORMULAS!$A$10,0,'Tabla Valoración controles'!$F$10))</f>
        <v>0</v>
      </c>
      <c r="AA49" s="130"/>
      <c r="AB49" s="131">
        <f>+IF(AA49='Tabla Valoración controles'!$D$9,'Tabla Valoración controles'!$F$9,IF(W49=FORMULAS!$A$10,0,'Tabla Valoración controles'!$F$10))</f>
        <v>0</v>
      </c>
      <c r="AC49" s="130"/>
      <c r="AD49" s="131">
        <f>+IF(AC49='Tabla Valoración controles'!$D$13,'Tabla Valoración controles'!$F$13,'Tabla Valoración controles'!$F$14)</f>
        <v>0</v>
      </c>
      <c r="AE49" s="133">
        <f t="shared" si="0"/>
        <v>0</v>
      </c>
      <c r="AF49" s="133">
        <f t="shared" si="31"/>
        <v>0</v>
      </c>
      <c r="AG49" s="133">
        <f t="shared" si="12"/>
        <v>0.14399999999999999</v>
      </c>
      <c r="AH49" s="261"/>
      <c r="AI49" s="261"/>
      <c r="AJ49" s="261"/>
      <c r="AK49" s="261"/>
      <c r="AL49" s="262"/>
      <c r="AM49" s="264"/>
      <c r="AN49" s="258"/>
      <c r="AO49" s="255"/>
      <c r="AP49" s="255"/>
      <c r="AQ49" s="213"/>
      <c r="AR49" s="379"/>
      <c r="AS49" s="379"/>
      <c r="AT49" s="255"/>
      <c r="AU49" s="255"/>
      <c r="AV49" s="134"/>
      <c r="AW49" s="255"/>
      <c r="AX49" s="134"/>
      <c r="AY49" s="134"/>
      <c r="AZ49" s="134"/>
      <c r="BA49" s="144"/>
      <c r="BB49" s="134"/>
      <c r="BC49" s="134"/>
      <c r="BD49" s="134"/>
      <c r="BE49" s="144"/>
      <c r="BF49" s="134"/>
      <c r="BG49" s="134"/>
      <c r="BH49" s="134"/>
      <c r="BI49" s="144"/>
      <c r="BJ49" s="134"/>
      <c r="BK49" s="134"/>
      <c r="BL49" s="134"/>
      <c r="BM49" s="144"/>
      <c r="BN49" s="137"/>
      <c r="BO49" s="137"/>
      <c r="BP49" s="138"/>
      <c r="BQ49" s="138"/>
      <c r="BR49" s="137"/>
      <c r="BS49" s="137"/>
      <c r="BT49" s="138"/>
      <c r="BU49" s="138"/>
      <c r="BV49" s="137"/>
      <c r="BW49" s="137"/>
      <c r="BX49" s="138"/>
      <c r="BY49" s="138"/>
      <c r="BZ49" s="137"/>
      <c r="CA49" s="137"/>
      <c r="CB49" s="138"/>
      <c r="CC49" s="138"/>
      <c r="CD49" s="258"/>
      <c r="CE49" s="258"/>
      <c r="CF49" s="258"/>
      <c r="CG49" s="144"/>
      <c r="CH49" s="258"/>
      <c r="CI49" s="258"/>
      <c r="CJ49" s="258"/>
      <c r="CK49" s="144"/>
      <c r="CL49" s="258"/>
      <c r="CM49" s="258"/>
      <c r="CN49" s="258"/>
      <c r="CO49" s="144"/>
      <c r="CP49" s="258"/>
      <c r="CQ49" s="258"/>
      <c r="CR49" s="258"/>
      <c r="CS49" s="144"/>
      <c r="CT49" s="258"/>
      <c r="CU49" s="258"/>
      <c r="CV49" s="258"/>
      <c r="CW49" s="144"/>
      <c r="CX49" s="258"/>
      <c r="CY49" s="258"/>
      <c r="CZ49" s="258"/>
      <c r="DA49" s="258"/>
      <c r="DB49" s="258"/>
      <c r="DC49" s="258"/>
      <c r="DD49" s="258"/>
      <c r="DE49" s="258"/>
      <c r="DF49" s="144"/>
      <c r="DG49" s="258"/>
      <c r="DH49" s="258"/>
      <c r="DI49" s="258"/>
      <c r="DJ49" s="258"/>
      <c r="DK49" s="258"/>
      <c r="DL49" s="258"/>
      <c r="DM49" s="258"/>
      <c r="DN49" s="258"/>
      <c r="DO49" s="144"/>
      <c r="DP49" s="258"/>
      <c r="DQ49" s="258"/>
      <c r="DR49" s="258"/>
      <c r="DS49" s="258"/>
      <c r="DT49" s="258"/>
    </row>
    <row r="50" spans="1:124" ht="57" x14ac:dyDescent="0.2">
      <c r="A50" s="290"/>
      <c r="B50" s="293"/>
      <c r="C50" s="293"/>
      <c r="D50" s="293"/>
      <c r="E50" s="293"/>
      <c r="F50" s="293"/>
      <c r="G50" s="293"/>
      <c r="H50" s="316"/>
      <c r="I50" s="296"/>
      <c r="J50" s="290"/>
      <c r="K50" s="281"/>
      <c r="L50" s="284"/>
      <c r="M50" s="284"/>
      <c r="N50" s="281"/>
      <c r="O50" s="258"/>
      <c r="P50" s="258"/>
      <c r="Q50" s="287"/>
      <c r="R50" s="127"/>
      <c r="S50" s="128"/>
      <c r="T50" s="129">
        <f>VLOOKUP(U50,FORMULAS!$A$15:$B$18,2,0)</f>
        <v>0</v>
      </c>
      <c r="U50" s="130" t="s">
        <v>156</v>
      </c>
      <c r="V50" s="131">
        <f>+IF(U50='Tabla Valoración controles'!$D$4,'Tabla Valoración controles'!$F$4,IF('208-PLA-Ft-78 Mapa Gestión'!U50='Tabla Valoración controles'!$D$5,'Tabla Valoración controles'!$F$5,IF(U50=FORMULAS!$A$10,0,'Tabla Valoración controles'!$F$6)))</f>
        <v>0</v>
      </c>
      <c r="W50" s="130"/>
      <c r="X50" s="132">
        <f>+IF(W50='Tabla Valoración controles'!$D$7,'Tabla Valoración controles'!$F$7,IF(U50=FORMULAS!$A$10,0,'Tabla Valoración controles'!$F$8))</f>
        <v>0</v>
      </c>
      <c r="Y50" s="130"/>
      <c r="Z50" s="131">
        <f>+IF(Y50='Tabla Valoración controles'!$D$9,'Tabla Valoración controles'!$F$9,IF(U50=FORMULAS!$A$10,0,'Tabla Valoración controles'!$F$10))</f>
        <v>0</v>
      </c>
      <c r="AA50" s="130"/>
      <c r="AB50" s="131">
        <f>+IF(AA50='Tabla Valoración controles'!$D$9,'Tabla Valoración controles'!$F$9,IF(W50=FORMULAS!$A$10,0,'Tabla Valoración controles'!$F$10))</f>
        <v>0</v>
      </c>
      <c r="AC50" s="130"/>
      <c r="AD50" s="131">
        <f>+IF(AC50='Tabla Valoración controles'!$D$13,'Tabla Valoración controles'!$F$13,'Tabla Valoración controles'!$F$14)</f>
        <v>0</v>
      </c>
      <c r="AE50" s="133">
        <f t="shared" si="0"/>
        <v>0</v>
      </c>
      <c r="AF50" s="133">
        <f t="shared" si="31"/>
        <v>0</v>
      </c>
      <c r="AG50" s="133">
        <f t="shared" si="12"/>
        <v>0.14399999999999999</v>
      </c>
      <c r="AH50" s="261"/>
      <c r="AI50" s="261"/>
      <c r="AJ50" s="261"/>
      <c r="AK50" s="261"/>
      <c r="AL50" s="262"/>
      <c r="AM50" s="264"/>
      <c r="AN50" s="258"/>
      <c r="AO50" s="255"/>
      <c r="AP50" s="255"/>
      <c r="AQ50" s="213"/>
      <c r="AR50" s="379"/>
      <c r="AS50" s="379"/>
      <c r="AT50" s="255"/>
      <c r="AU50" s="255"/>
      <c r="AV50" s="134"/>
      <c r="AW50" s="255"/>
      <c r="AX50" s="134"/>
      <c r="AY50" s="134"/>
      <c r="AZ50" s="134"/>
      <c r="BA50" s="144"/>
      <c r="BB50" s="134"/>
      <c r="BC50" s="134"/>
      <c r="BD50" s="134"/>
      <c r="BE50" s="144"/>
      <c r="BF50" s="134"/>
      <c r="BG50" s="134"/>
      <c r="BH50" s="134"/>
      <c r="BI50" s="144"/>
      <c r="BJ50" s="134"/>
      <c r="BK50" s="134"/>
      <c r="BL50" s="134"/>
      <c r="BM50" s="144"/>
      <c r="BN50" s="137"/>
      <c r="BO50" s="137"/>
      <c r="BP50" s="138"/>
      <c r="BQ50" s="138"/>
      <c r="BR50" s="137"/>
      <c r="BS50" s="137"/>
      <c r="BT50" s="138"/>
      <c r="BU50" s="138"/>
      <c r="BV50" s="137"/>
      <c r="BW50" s="137"/>
      <c r="BX50" s="138"/>
      <c r="BY50" s="138"/>
      <c r="BZ50" s="137"/>
      <c r="CA50" s="137"/>
      <c r="CB50" s="138"/>
      <c r="CC50" s="138"/>
      <c r="CD50" s="258"/>
      <c r="CE50" s="258"/>
      <c r="CF50" s="258"/>
      <c r="CG50" s="144"/>
      <c r="CH50" s="258"/>
      <c r="CI50" s="258"/>
      <c r="CJ50" s="258"/>
      <c r="CK50" s="144"/>
      <c r="CL50" s="258"/>
      <c r="CM50" s="258"/>
      <c r="CN50" s="258"/>
      <c r="CO50" s="144"/>
      <c r="CP50" s="258"/>
      <c r="CQ50" s="258"/>
      <c r="CR50" s="258"/>
      <c r="CS50" s="144"/>
      <c r="CT50" s="258"/>
      <c r="CU50" s="258"/>
      <c r="CV50" s="258"/>
      <c r="CW50" s="144"/>
      <c r="CX50" s="258"/>
      <c r="CY50" s="258"/>
      <c r="CZ50" s="258"/>
      <c r="DA50" s="258"/>
      <c r="DB50" s="258"/>
      <c r="DC50" s="258"/>
      <c r="DD50" s="258"/>
      <c r="DE50" s="258"/>
      <c r="DF50" s="144"/>
      <c r="DG50" s="258"/>
      <c r="DH50" s="258"/>
      <c r="DI50" s="258"/>
      <c r="DJ50" s="258"/>
      <c r="DK50" s="258"/>
      <c r="DL50" s="258"/>
      <c r="DM50" s="258"/>
      <c r="DN50" s="258"/>
      <c r="DO50" s="144"/>
      <c r="DP50" s="258"/>
      <c r="DQ50" s="258"/>
      <c r="DR50" s="258"/>
      <c r="DS50" s="258"/>
      <c r="DT50" s="258"/>
    </row>
    <row r="51" spans="1:124" ht="57" x14ac:dyDescent="0.2">
      <c r="A51" s="291"/>
      <c r="B51" s="294"/>
      <c r="C51" s="294"/>
      <c r="D51" s="294"/>
      <c r="E51" s="294"/>
      <c r="F51" s="294"/>
      <c r="G51" s="294"/>
      <c r="H51" s="317"/>
      <c r="I51" s="297"/>
      <c r="J51" s="291"/>
      <c r="K51" s="282"/>
      <c r="L51" s="285"/>
      <c r="M51" s="285"/>
      <c r="N51" s="282"/>
      <c r="O51" s="259"/>
      <c r="P51" s="259"/>
      <c r="Q51" s="288"/>
      <c r="R51" s="127"/>
      <c r="S51" s="128"/>
      <c r="T51" s="129">
        <f>VLOOKUP(U51,FORMULAS!$A$15:$B$18,2,0)</f>
        <v>0</v>
      </c>
      <c r="U51" s="130" t="s">
        <v>156</v>
      </c>
      <c r="V51" s="131">
        <f>+IF(U51='Tabla Valoración controles'!$D$4,'Tabla Valoración controles'!$F$4,IF('208-PLA-Ft-78 Mapa Gestión'!U51='Tabla Valoración controles'!$D$5,'Tabla Valoración controles'!$F$5,IF(U51=FORMULAS!$A$10,0,'Tabla Valoración controles'!$F$6)))</f>
        <v>0</v>
      </c>
      <c r="W51" s="130"/>
      <c r="X51" s="132">
        <f>+IF(W51='Tabla Valoración controles'!$D$7,'Tabla Valoración controles'!$F$7,IF(U51=FORMULAS!$A$10,0,'Tabla Valoración controles'!$F$8))</f>
        <v>0</v>
      </c>
      <c r="Y51" s="130"/>
      <c r="Z51" s="131">
        <f>+IF(Y51='Tabla Valoración controles'!$D$9,'Tabla Valoración controles'!$F$9,IF(U51=FORMULAS!$A$10,0,'Tabla Valoración controles'!$F$10))</f>
        <v>0</v>
      </c>
      <c r="AA51" s="130"/>
      <c r="AB51" s="131">
        <f>+IF(AA51='Tabla Valoración controles'!$D$9,'Tabla Valoración controles'!$F$9,IF(W51=FORMULAS!$A$10,0,'Tabla Valoración controles'!$F$10))</f>
        <v>0</v>
      </c>
      <c r="AC51" s="130"/>
      <c r="AD51" s="131">
        <f>+IF(AC51='Tabla Valoración controles'!$D$13,'Tabla Valoración controles'!$F$13,'Tabla Valoración controles'!$F$14)</f>
        <v>0</v>
      </c>
      <c r="AE51" s="133">
        <f t="shared" si="0"/>
        <v>0</v>
      </c>
      <c r="AF51" s="133">
        <f t="shared" si="31"/>
        <v>0</v>
      </c>
      <c r="AG51" s="133">
        <f t="shared" si="12"/>
        <v>0.14399999999999999</v>
      </c>
      <c r="AH51" s="261"/>
      <c r="AI51" s="261"/>
      <c r="AJ51" s="261"/>
      <c r="AK51" s="261"/>
      <c r="AL51" s="262"/>
      <c r="AM51" s="265"/>
      <c r="AN51" s="259"/>
      <c r="AO51" s="256"/>
      <c r="AP51" s="256"/>
      <c r="AQ51" s="214"/>
      <c r="AR51" s="380"/>
      <c r="AS51" s="380"/>
      <c r="AT51" s="256"/>
      <c r="AU51" s="256"/>
      <c r="AV51" s="134"/>
      <c r="AW51" s="256"/>
      <c r="AX51" s="134"/>
      <c r="AY51" s="134"/>
      <c r="AZ51" s="134"/>
      <c r="BA51" s="144"/>
      <c r="BB51" s="134"/>
      <c r="BC51" s="134"/>
      <c r="BD51" s="134"/>
      <c r="BE51" s="144"/>
      <c r="BF51" s="134"/>
      <c r="BG51" s="134"/>
      <c r="BH51" s="134"/>
      <c r="BI51" s="144"/>
      <c r="BJ51" s="134"/>
      <c r="BK51" s="134"/>
      <c r="BL51" s="134"/>
      <c r="BM51" s="144"/>
      <c r="BN51" s="137"/>
      <c r="BO51" s="137"/>
      <c r="BP51" s="138"/>
      <c r="BQ51" s="138"/>
      <c r="BR51" s="137"/>
      <c r="BS51" s="137"/>
      <c r="BT51" s="138"/>
      <c r="BU51" s="138"/>
      <c r="BV51" s="137"/>
      <c r="BW51" s="137"/>
      <c r="BX51" s="138"/>
      <c r="BY51" s="138"/>
      <c r="BZ51" s="137"/>
      <c r="CA51" s="137"/>
      <c r="CB51" s="138"/>
      <c r="CC51" s="138"/>
      <c r="CD51" s="259"/>
      <c r="CE51" s="259"/>
      <c r="CF51" s="259"/>
      <c r="CG51" s="144"/>
      <c r="CH51" s="259"/>
      <c r="CI51" s="259"/>
      <c r="CJ51" s="259"/>
      <c r="CK51" s="144"/>
      <c r="CL51" s="259"/>
      <c r="CM51" s="259"/>
      <c r="CN51" s="259"/>
      <c r="CO51" s="144"/>
      <c r="CP51" s="259"/>
      <c r="CQ51" s="259"/>
      <c r="CR51" s="259"/>
      <c r="CS51" s="144"/>
      <c r="CT51" s="259"/>
      <c r="CU51" s="259"/>
      <c r="CV51" s="259"/>
      <c r="CW51" s="144"/>
      <c r="CX51" s="259"/>
      <c r="CY51" s="259"/>
      <c r="CZ51" s="259"/>
      <c r="DA51" s="259"/>
      <c r="DB51" s="259"/>
      <c r="DC51" s="259"/>
      <c r="DD51" s="259"/>
      <c r="DE51" s="259"/>
      <c r="DF51" s="144"/>
      <c r="DG51" s="259"/>
      <c r="DH51" s="259"/>
      <c r="DI51" s="259"/>
      <c r="DJ51" s="259"/>
      <c r="DK51" s="259"/>
      <c r="DL51" s="259"/>
      <c r="DM51" s="259"/>
      <c r="DN51" s="259"/>
      <c r="DO51" s="144"/>
      <c r="DP51" s="259"/>
      <c r="DQ51" s="259"/>
      <c r="DR51" s="259"/>
      <c r="DS51" s="259"/>
      <c r="DT51" s="259"/>
    </row>
    <row r="52" spans="1:124" ht="75" x14ac:dyDescent="0.2">
      <c r="A52" s="289">
        <v>8</v>
      </c>
      <c r="B52" s="292" t="s">
        <v>169</v>
      </c>
      <c r="C52" s="292" t="str">
        <f>VLOOKUP(B52,FORMULAS!$A$30:$B$52,2,0)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2" s="292" t="str">
        <f>VLOOKUP(B52,FORMULAS!$A$30:$C$52,3,0)</f>
        <v xml:space="preserve">Director Jurídico </v>
      </c>
      <c r="E52" s="292" t="s">
        <v>256</v>
      </c>
      <c r="F52" s="292" t="s">
        <v>358</v>
      </c>
      <c r="G52" s="292" t="s">
        <v>359</v>
      </c>
      <c r="H52" s="298" t="s">
        <v>360</v>
      </c>
      <c r="I52" s="295" t="s">
        <v>260</v>
      </c>
      <c r="J52" s="289">
        <v>24</v>
      </c>
      <c r="K52" s="280" t="str">
        <f>+IF(L52=FORMULAS!$N$2,FORMULAS!$O$2,IF('208-PLA-Ft-78 Mapa Gestión'!L52:L57=FORMULAS!$N$3,FORMULAS!$O$3,IF('208-PLA-Ft-78 Mapa Gestión'!L52:L57=FORMULAS!$N$4,FORMULAS!$O$4,IF('208-PLA-Ft-78 Mapa Gestión'!L52:L57=FORMULAS!$N$5,FORMULAS!$O$5,IF('208-PLA-Ft-78 Mapa Gestión'!L52:L57=FORMULAS!$N$6,FORMULAS!$O$6)))))</f>
        <v>Baja</v>
      </c>
      <c r="L52" s="283">
        <f>+IF(J52&lt;=FORMULAS!$M$2,FORMULAS!$N$2,IF('208-PLA-Ft-78 Mapa Gestión'!J52&lt;=FORMULAS!$M$3,FORMULAS!$N$3,IF('208-PLA-Ft-78 Mapa Gestión'!J52&lt;=FORMULAS!$M$4,FORMULAS!$N$4,IF('208-PLA-Ft-78 Mapa Gestión'!J52&lt;=FORMULAS!$M$5,FORMULAS!$N$5,FORMULAS!$N$6))))</f>
        <v>0.4</v>
      </c>
      <c r="M52" s="283" t="s">
        <v>258</v>
      </c>
      <c r="N52" s="280" t="str">
        <f>+IF(M52=FORMULAS!$H$2,FORMULAS!$I$2,IF('208-PLA-Ft-78 Mapa Gestión'!M52:M57=FORMULAS!$H$3,FORMULAS!$I$3,IF('208-PLA-Ft-78 Mapa Gestión'!M52:M57=FORMULAS!$H$4,FORMULAS!$I$4,IF('208-PLA-Ft-78 Mapa Gestión'!M52:M57=FORMULAS!$H$5,FORMULAS!$I$5,IF('208-PLA-Ft-78 Mapa Gestión'!M52:M57=FORMULAS!$H$6,FORMULAS!$I$6,IF('208-PLA-Ft-78 Mapa Gestión'!M52:M57=FORMULAS!$H$7,FORMULAS!$I$7,IF('208-PLA-Ft-78 Mapa Gestión'!M52:M57=FORMULAS!$H$8,FORMULAS!$I$8,IF('208-PLA-Ft-78 Mapa Gestión'!M52:M57=FORMULAS!$H$9,FORMULAS!$I$9,IF('208-PLA-Ft-78 Mapa Gestión'!M52:M57=FORMULAS!$H$10,FORMULAS!$I$10,IF('208-PLA-Ft-78 Mapa Gestión'!M52:M57=FORMULAS!$H$11,FORMULAS!$I$11))))))))))</f>
        <v>Menor</v>
      </c>
      <c r="O52" s="257">
        <f>VLOOKUP(N52,FORMULAS!$I$1:$J$6,2,0)</f>
        <v>0.4</v>
      </c>
      <c r="P52" s="257" t="str">
        <f t="shared" ref="P52" si="32">CONCATENATE(N52,K52)</f>
        <v>MenorBaja</v>
      </c>
      <c r="Q52" s="286" t="str">
        <f>VLOOKUP(P52,FORMULAS!$K$17:$L$42,2,0)</f>
        <v>Moderado</v>
      </c>
      <c r="R52" s="127">
        <v>1</v>
      </c>
      <c r="S52" s="128" t="s">
        <v>465</v>
      </c>
      <c r="T52" s="129" t="str">
        <f>VLOOKUP(U52,FORMULAS!$A$15:$B$18,2,0)</f>
        <v>Probabilidad</v>
      </c>
      <c r="U52" s="130" t="s">
        <v>13</v>
      </c>
      <c r="V52" s="131">
        <f>+IF(U52='Tabla Valoración controles'!$D$4,'Tabla Valoración controles'!$F$4,IF('208-PLA-Ft-78 Mapa Gestión'!U52='Tabla Valoración controles'!$D$5,'Tabla Valoración controles'!$F$5,IF(U52=FORMULAS!$A$10,0,'Tabla Valoración controles'!$F$6)))</f>
        <v>0.25</v>
      </c>
      <c r="W52" s="130" t="s">
        <v>8</v>
      </c>
      <c r="X52" s="132">
        <f>+IF(W52='Tabla Valoración controles'!$D$7,'Tabla Valoración controles'!$F$7,IF(U52=FORMULAS!$A$10,0,'Tabla Valoración controles'!$F$8))</f>
        <v>0.15</v>
      </c>
      <c r="Y52" s="130" t="s">
        <v>19</v>
      </c>
      <c r="Z52" s="131">
        <f>+IF(Y52='Tabla Valoración controles'!$D$9,'Tabla Valoración controles'!$F$9,IF(U52=FORMULAS!$A$10,0,'Tabla Valoración controles'!$F$10))</f>
        <v>0</v>
      </c>
      <c r="AA52" s="130" t="s">
        <v>21</v>
      </c>
      <c r="AB52" s="131">
        <f>+IF(AA52='Tabla Valoración controles'!$D$9,'Tabla Valoración controles'!$F$9,IF(W52=FORMULAS!$A$10,0,'Tabla Valoración controles'!$F$10))</f>
        <v>0</v>
      </c>
      <c r="AC52" s="130" t="s">
        <v>100</v>
      </c>
      <c r="AD52" s="131">
        <f>+IF(AC52='Tabla Valoración controles'!$D$13,'Tabla Valoración controles'!$F$13,'Tabla Valoración controles'!$F$14)</f>
        <v>0</v>
      </c>
      <c r="AE52" s="133">
        <f t="shared" si="0"/>
        <v>0.4</v>
      </c>
      <c r="AF52" s="133">
        <f>+IF(T52=FORMULAS!$A$8,'208-PLA-Ft-78 Mapa Gestión'!AE52*'208-PLA-Ft-78 Mapa Gestión'!L52:L57,'208-PLA-Ft-78 Mapa Gestión'!AE52*'208-PLA-Ft-78 Mapa Gestión'!O52:O57)</f>
        <v>0.16000000000000003</v>
      </c>
      <c r="AG52" s="133">
        <f>+IF(T52=FORMULAS!$A$8,'208-PLA-Ft-78 Mapa Gestión'!L52:L57-'208-PLA-Ft-78 Mapa Gestión'!AF52,0)</f>
        <v>0.24</v>
      </c>
      <c r="AH52" s="260">
        <f t="shared" ref="AH52" si="33">+AG57</f>
        <v>0.14639999999999997</v>
      </c>
      <c r="AI52" s="260" t="str">
        <f>+IF(AH52&lt;=FORMULAS!$N$2,FORMULAS!$O$2,IF(AH52&lt;=FORMULAS!$N$3,FORMULAS!$O$3,IF(AH52&lt;=FORMULAS!$N$4,FORMULAS!$O$4,IF(AH52&lt;=FORMULAS!$N$5,FORMULAS!$O$5,FORMULAS!O48))))</f>
        <v>Muy Baja</v>
      </c>
      <c r="AJ52" s="260" t="str">
        <f>+IF(T52=FORMULAS!$A$9,AG57,'208-PLA-Ft-78 Mapa Gestión'!N52:N57)</f>
        <v>Menor</v>
      </c>
      <c r="AK52" s="260">
        <f>+IF(T52=FORMULAS!B51,'208-PLA-Ft-78 Mapa Gestión'!AG57,'208-PLA-Ft-78 Mapa Gestión'!O52:O57)</f>
        <v>0.4</v>
      </c>
      <c r="AL52" s="262" t="str">
        <f t="shared" ref="AL52" si="34">CONCATENATE(AJ52,AI52)</f>
        <v>MenorMuy Baja</v>
      </c>
      <c r="AM52" s="263" t="str">
        <f>VLOOKUP(AL52,FORMULAS!$K$17:$L$42,2,0)</f>
        <v>Bajo</v>
      </c>
      <c r="AN52" s="257" t="s">
        <v>511</v>
      </c>
      <c r="AO52" s="254" t="s">
        <v>512</v>
      </c>
      <c r="AP52" s="257"/>
      <c r="AQ52" s="215"/>
      <c r="AR52" s="257"/>
      <c r="AS52" s="257"/>
      <c r="AT52" s="257"/>
      <c r="AU52" s="257"/>
      <c r="AV52" s="219" t="s">
        <v>512</v>
      </c>
      <c r="AW52" s="254" t="s">
        <v>660</v>
      </c>
      <c r="AX52" s="134" t="s">
        <v>821</v>
      </c>
      <c r="AY52" s="134" t="s">
        <v>822</v>
      </c>
      <c r="AZ52" s="158" t="s">
        <v>512</v>
      </c>
      <c r="BA52" s="158" t="s">
        <v>512</v>
      </c>
      <c r="BB52" s="134" t="s">
        <v>821</v>
      </c>
      <c r="BC52" s="134" t="s">
        <v>822</v>
      </c>
      <c r="BD52" s="158" t="s">
        <v>512</v>
      </c>
      <c r="BE52" s="158" t="s">
        <v>512</v>
      </c>
      <c r="BF52" s="134" t="s">
        <v>821</v>
      </c>
      <c r="BG52" s="134" t="s">
        <v>822</v>
      </c>
      <c r="BH52" s="158" t="s">
        <v>512</v>
      </c>
      <c r="BI52" s="158" t="s">
        <v>512</v>
      </c>
      <c r="BJ52" s="134" t="s">
        <v>821</v>
      </c>
      <c r="BK52" s="134" t="s">
        <v>822</v>
      </c>
      <c r="BL52" s="158" t="s">
        <v>512</v>
      </c>
      <c r="BM52" s="158" t="s">
        <v>512</v>
      </c>
      <c r="BN52" s="137"/>
      <c r="BO52" s="137"/>
      <c r="BP52" s="138"/>
      <c r="BQ52" s="138"/>
      <c r="BR52" s="137"/>
      <c r="BS52" s="137"/>
      <c r="BT52" s="138"/>
      <c r="BU52" s="138"/>
      <c r="BV52" s="137"/>
      <c r="BW52" s="137"/>
      <c r="BX52" s="138"/>
      <c r="BY52" s="138"/>
      <c r="BZ52" s="137"/>
      <c r="CA52" s="137"/>
      <c r="CB52" s="138"/>
      <c r="CC52" s="138"/>
      <c r="CD52" s="257"/>
      <c r="CE52" s="257"/>
      <c r="CF52" s="257"/>
      <c r="CG52" s="144"/>
      <c r="CH52" s="257"/>
      <c r="CI52" s="257"/>
      <c r="CJ52" s="257"/>
      <c r="CK52" s="144"/>
      <c r="CL52" s="257"/>
      <c r="CM52" s="257"/>
      <c r="CN52" s="257"/>
      <c r="CO52" s="144"/>
      <c r="CP52" s="257"/>
      <c r="CQ52" s="257"/>
      <c r="CR52" s="257"/>
      <c r="CS52" s="144"/>
      <c r="CT52" s="257"/>
      <c r="CU52" s="257"/>
      <c r="CV52" s="257"/>
      <c r="CW52" s="144"/>
      <c r="CX52" s="257"/>
      <c r="CY52" s="257"/>
      <c r="CZ52" s="257"/>
      <c r="DA52" s="257"/>
      <c r="DB52" s="257"/>
      <c r="DC52" s="257"/>
      <c r="DD52" s="257"/>
      <c r="DE52" s="257"/>
      <c r="DF52" s="144"/>
      <c r="DG52" s="257"/>
      <c r="DH52" s="257"/>
      <c r="DI52" s="257"/>
      <c r="DJ52" s="257"/>
      <c r="DK52" s="257"/>
      <c r="DL52" s="257"/>
      <c r="DM52" s="257"/>
      <c r="DN52" s="257"/>
      <c r="DO52" s="144"/>
      <c r="DP52" s="257"/>
      <c r="DQ52" s="257"/>
      <c r="DR52" s="257"/>
      <c r="DS52" s="257"/>
      <c r="DT52" s="257"/>
    </row>
    <row r="53" spans="1:124" ht="75" x14ac:dyDescent="0.2">
      <c r="A53" s="290"/>
      <c r="B53" s="293"/>
      <c r="C53" s="293"/>
      <c r="D53" s="293"/>
      <c r="E53" s="293"/>
      <c r="F53" s="293"/>
      <c r="G53" s="293"/>
      <c r="H53" s="299"/>
      <c r="I53" s="296"/>
      <c r="J53" s="290"/>
      <c r="K53" s="281"/>
      <c r="L53" s="284"/>
      <c r="M53" s="284"/>
      <c r="N53" s="281"/>
      <c r="O53" s="258"/>
      <c r="P53" s="258"/>
      <c r="Q53" s="287"/>
      <c r="R53" s="127"/>
      <c r="S53" s="128"/>
      <c r="T53" s="129" t="str">
        <f>VLOOKUP(U53,FORMULAS!$A$15:$B$18,2,0)</f>
        <v>Probabilidad</v>
      </c>
      <c r="U53" s="130" t="s">
        <v>14</v>
      </c>
      <c r="V53" s="131">
        <f>+IF(U53='Tabla Valoración controles'!$D$4,'Tabla Valoración controles'!$F$4,IF('208-PLA-Ft-78 Mapa Gestión'!U53='Tabla Valoración controles'!$D$5,'Tabla Valoración controles'!$F$5,IF(U53=FORMULAS!$A$10,0,'Tabla Valoración controles'!$F$6)))</f>
        <v>0.15</v>
      </c>
      <c r="W53" s="130" t="s">
        <v>8</v>
      </c>
      <c r="X53" s="132">
        <f>+IF(W53='Tabla Valoración controles'!$D$7,'Tabla Valoración controles'!$F$7,IF(U53=FORMULAS!$A$10,0,'Tabla Valoración controles'!$F$8))</f>
        <v>0.15</v>
      </c>
      <c r="Y53" s="130" t="s">
        <v>19</v>
      </c>
      <c r="Z53" s="131">
        <f>+IF(Y53='Tabla Valoración controles'!$D$9,'Tabla Valoración controles'!$F$9,IF(U53=FORMULAS!$A$10,0,'Tabla Valoración controles'!$F$10))</f>
        <v>0</v>
      </c>
      <c r="AA53" s="130" t="s">
        <v>21</v>
      </c>
      <c r="AB53" s="131">
        <f>+IF(AA53='Tabla Valoración controles'!$D$9,'Tabla Valoración controles'!$F$9,IF(W53=FORMULAS!$A$10,0,'Tabla Valoración controles'!$F$10))</f>
        <v>0</v>
      </c>
      <c r="AC53" s="130" t="s">
        <v>100</v>
      </c>
      <c r="AD53" s="131">
        <f>+IF(AC53='Tabla Valoración controles'!$D$13,'Tabla Valoración controles'!$F$13,'Tabla Valoración controles'!$F$14)</f>
        <v>0</v>
      </c>
      <c r="AE53" s="133">
        <f t="shared" si="0"/>
        <v>0.3</v>
      </c>
      <c r="AF53" s="133">
        <f t="shared" ref="AF53" si="35">+AE53*AG52</f>
        <v>7.1999999999999995E-2</v>
      </c>
      <c r="AG53" s="133">
        <f t="shared" ref="AG53" si="36">+AG52-AF53</f>
        <v>0.16799999999999998</v>
      </c>
      <c r="AH53" s="261"/>
      <c r="AI53" s="261"/>
      <c r="AJ53" s="261"/>
      <c r="AK53" s="261"/>
      <c r="AL53" s="262"/>
      <c r="AM53" s="264"/>
      <c r="AN53" s="258"/>
      <c r="AO53" s="255"/>
      <c r="AP53" s="258"/>
      <c r="AQ53" s="216"/>
      <c r="AR53" s="258"/>
      <c r="AS53" s="258"/>
      <c r="AT53" s="258"/>
      <c r="AU53" s="258"/>
      <c r="AV53" s="134"/>
      <c r="AW53" s="255"/>
      <c r="AX53" s="134"/>
      <c r="AY53" s="134"/>
      <c r="AZ53" s="134"/>
      <c r="BA53" s="144"/>
      <c r="BB53" s="134"/>
      <c r="BC53" s="134"/>
      <c r="BD53" s="134"/>
      <c r="BE53" s="144"/>
      <c r="BF53" s="158"/>
      <c r="BG53" s="158"/>
      <c r="BH53" s="134"/>
      <c r="BI53" s="144"/>
      <c r="BJ53" s="134"/>
      <c r="BK53" s="134"/>
      <c r="BL53" s="134"/>
      <c r="BM53" s="144"/>
      <c r="BN53" s="137"/>
      <c r="BO53" s="137"/>
      <c r="BP53" s="138"/>
      <c r="BQ53" s="138"/>
      <c r="BR53" s="137"/>
      <c r="BS53" s="137"/>
      <c r="BT53" s="138"/>
      <c r="BU53" s="138"/>
      <c r="BV53" s="137"/>
      <c r="BW53" s="137"/>
      <c r="BX53" s="138"/>
      <c r="BY53" s="138"/>
      <c r="BZ53" s="137"/>
      <c r="CA53" s="137"/>
      <c r="CB53" s="138"/>
      <c r="CC53" s="138"/>
      <c r="CD53" s="258"/>
      <c r="CE53" s="258"/>
      <c r="CF53" s="258"/>
      <c r="CG53" s="144"/>
      <c r="CH53" s="258"/>
      <c r="CI53" s="258"/>
      <c r="CJ53" s="258"/>
      <c r="CK53" s="144"/>
      <c r="CL53" s="258"/>
      <c r="CM53" s="258"/>
      <c r="CN53" s="258"/>
      <c r="CO53" s="144"/>
      <c r="CP53" s="258"/>
      <c r="CQ53" s="258"/>
      <c r="CR53" s="258"/>
      <c r="CS53" s="144"/>
      <c r="CT53" s="258"/>
      <c r="CU53" s="258"/>
      <c r="CV53" s="258"/>
      <c r="CW53" s="144"/>
      <c r="CX53" s="258"/>
      <c r="CY53" s="258"/>
      <c r="CZ53" s="258"/>
      <c r="DA53" s="258"/>
      <c r="DB53" s="258"/>
      <c r="DC53" s="258"/>
      <c r="DD53" s="258"/>
      <c r="DE53" s="258"/>
      <c r="DF53" s="144"/>
      <c r="DG53" s="258"/>
      <c r="DH53" s="258"/>
      <c r="DI53" s="258"/>
      <c r="DJ53" s="258"/>
      <c r="DK53" s="258"/>
      <c r="DL53" s="258"/>
      <c r="DM53" s="258"/>
      <c r="DN53" s="258"/>
      <c r="DO53" s="144"/>
      <c r="DP53" s="258"/>
      <c r="DQ53" s="258"/>
      <c r="DR53" s="258"/>
      <c r="DS53" s="258"/>
      <c r="DT53" s="258"/>
    </row>
    <row r="54" spans="1:124" ht="75" x14ac:dyDescent="0.2">
      <c r="A54" s="290"/>
      <c r="B54" s="293"/>
      <c r="C54" s="293"/>
      <c r="D54" s="293"/>
      <c r="E54" s="293"/>
      <c r="F54" s="293"/>
      <c r="G54" s="293"/>
      <c r="H54" s="299"/>
      <c r="I54" s="296"/>
      <c r="J54" s="290"/>
      <c r="K54" s="281"/>
      <c r="L54" s="284"/>
      <c r="M54" s="284"/>
      <c r="N54" s="281"/>
      <c r="O54" s="258"/>
      <c r="P54" s="258"/>
      <c r="Q54" s="287"/>
      <c r="R54" s="127"/>
      <c r="S54" s="128"/>
      <c r="T54" s="129" t="str">
        <f>VLOOKUP(U54,FORMULAS!$A$15:$B$18,2,0)</f>
        <v>Probabilidad</v>
      </c>
      <c r="U54" s="130" t="s">
        <v>14</v>
      </c>
      <c r="V54" s="131">
        <f>+IF(U54='Tabla Valoración controles'!$D$4,'Tabla Valoración controles'!$F$4,IF('208-PLA-Ft-78 Mapa Gestión'!U54='Tabla Valoración controles'!$D$5,'Tabla Valoración controles'!$F$5,IF(U54=FORMULAS!$A$10,0,'Tabla Valoración controles'!$F$6)))</f>
        <v>0.15</v>
      </c>
      <c r="W54" s="130" t="s">
        <v>8</v>
      </c>
      <c r="X54" s="132">
        <f>+IF(W54='Tabla Valoración controles'!$D$7,'Tabla Valoración controles'!$F$7,IF(U54=FORMULAS!$A$10,0,'Tabla Valoración controles'!$F$8))</f>
        <v>0.15</v>
      </c>
      <c r="Y54" s="130" t="s">
        <v>19</v>
      </c>
      <c r="Z54" s="131">
        <f>+IF(Y54='Tabla Valoración controles'!$D$9,'Tabla Valoración controles'!$F$9,IF(U54=FORMULAS!$A$10,0,'Tabla Valoración controles'!$F$10))</f>
        <v>0</v>
      </c>
      <c r="AA54" s="130" t="s">
        <v>22</v>
      </c>
      <c r="AB54" s="131">
        <f>+IF(AA54='Tabla Valoración controles'!$D$9,'Tabla Valoración controles'!$F$9,IF(W54=FORMULAS!$A$10,0,'Tabla Valoración controles'!$F$10))</f>
        <v>0</v>
      </c>
      <c r="AC54" s="130" t="s">
        <v>100</v>
      </c>
      <c r="AD54" s="131">
        <f>+IF(AC54='Tabla Valoración controles'!$D$13,'Tabla Valoración controles'!$F$13,'Tabla Valoración controles'!$F$14)</f>
        <v>0</v>
      </c>
      <c r="AE54" s="133">
        <f t="shared" si="0"/>
        <v>0.3</v>
      </c>
      <c r="AF54" s="133">
        <f t="shared" ref="AF54:AF57" si="37">+AF53*AE54</f>
        <v>2.1599999999999998E-2</v>
      </c>
      <c r="AG54" s="133">
        <f t="shared" si="12"/>
        <v>0.14639999999999997</v>
      </c>
      <c r="AH54" s="261"/>
      <c r="AI54" s="261"/>
      <c r="AJ54" s="261"/>
      <c r="AK54" s="261"/>
      <c r="AL54" s="262"/>
      <c r="AM54" s="264"/>
      <c r="AN54" s="258"/>
      <c r="AO54" s="255"/>
      <c r="AP54" s="258"/>
      <c r="AQ54" s="216"/>
      <c r="AR54" s="258"/>
      <c r="AS54" s="258"/>
      <c r="AT54" s="258"/>
      <c r="AU54" s="258"/>
      <c r="AV54" s="134"/>
      <c r="AW54" s="255"/>
      <c r="AX54" s="134"/>
      <c r="AY54" s="134"/>
      <c r="AZ54" s="134"/>
      <c r="BA54" s="144"/>
      <c r="BB54" s="134"/>
      <c r="BC54" s="134"/>
      <c r="BD54" s="134"/>
      <c r="BE54" s="144"/>
      <c r="BF54" s="158"/>
      <c r="BG54" s="158"/>
      <c r="BH54" s="134"/>
      <c r="BI54" s="144"/>
      <c r="BJ54" s="134"/>
      <c r="BK54" s="134"/>
      <c r="BL54" s="134"/>
      <c r="BM54" s="144"/>
      <c r="BN54" s="137"/>
      <c r="BO54" s="137"/>
      <c r="BP54" s="138"/>
      <c r="BQ54" s="138"/>
      <c r="BR54" s="137"/>
      <c r="BS54" s="137"/>
      <c r="BT54" s="138"/>
      <c r="BU54" s="138"/>
      <c r="BV54" s="137"/>
      <c r="BW54" s="137"/>
      <c r="BX54" s="138"/>
      <c r="BY54" s="138"/>
      <c r="BZ54" s="137"/>
      <c r="CA54" s="137"/>
      <c r="CB54" s="138"/>
      <c r="CC54" s="138"/>
      <c r="CD54" s="258"/>
      <c r="CE54" s="258"/>
      <c r="CF54" s="258"/>
      <c r="CG54" s="144"/>
      <c r="CH54" s="258"/>
      <c r="CI54" s="258"/>
      <c r="CJ54" s="258"/>
      <c r="CK54" s="144"/>
      <c r="CL54" s="258"/>
      <c r="CM54" s="258"/>
      <c r="CN54" s="258"/>
      <c r="CO54" s="144"/>
      <c r="CP54" s="258"/>
      <c r="CQ54" s="258"/>
      <c r="CR54" s="258"/>
      <c r="CS54" s="144"/>
      <c r="CT54" s="258"/>
      <c r="CU54" s="258"/>
      <c r="CV54" s="258"/>
      <c r="CW54" s="144"/>
      <c r="CX54" s="258"/>
      <c r="CY54" s="258"/>
      <c r="CZ54" s="258"/>
      <c r="DA54" s="258"/>
      <c r="DB54" s="258"/>
      <c r="DC54" s="258"/>
      <c r="DD54" s="258"/>
      <c r="DE54" s="258"/>
      <c r="DF54" s="144"/>
      <c r="DG54" s="258"/>
      <c r="DH54" s="258"/>
      <c r="DI54" s="258"/>
      <c r="DJ54" s="258"/>
      <c r="DK54" s="258"/>
      <c r="DL54" s="258"/>
      <c r="DM54" s="258"/>
      <c r="DN54" s="258"/>
      <c r="DO54" s="144"/>
      <c r="DP54" s="258"/>
      <c r="DQ54" s="258"/>
      <c r="DR54" s="258"/>
      <c r="DS54" s="258"/>
      <c r="DT54" s="258"/>
    </row>
    <row r="55" spans="1:124" ht="57" x14ac:dyDescent="0.2">
      <c r="A55" s="290"/>
      <c r="B55" s="293"/>
      <c r="C55" s="293"/>
      <c r="D55" s="293"/>
      <c r="E55" s="293"/>
      <c r="F55" s="293"/>
      <c r="G55" s="293"/>
      <c r="H55" s="299"/>
      <c r="I55" s="296"/>
      <c r="J55" s="290"/>
      <c r="K55" s="281"/>
      <c r="L55" s="284"/>
      <c r="M55" s="284"/>
      <c r="N55" s="281"/>
      <c r="O55" s="258"/>
      <c r="P55" s="258"/>
      <c r="Q55" s="287"/>
      <c r="R55" s="127"/>
      <c r="S55" s="128"/>
      <c r="T55" s="129">
        <f>VLOOKUP(U55,FORMULAS!$A$15:$B$18,2,0)</f>
        <v>0</v>
      </c>
      <c r="U55" s="130" t="s">
        <v>156</v>
      </c>
      <c r="V55" s="131">
        <f>+IF(U55='Tabla Valoración controles'!$D$4,'Tabla Valoración controles'!$F$4,IF('208-PLA-Ft-78 Mapa Gestión'!U55='Tabla Valoración controles'!$D$5,'Tabla Valoración controles'!$F$5,IF(U55=FORMULAS!$A$10,0,'Tabla Valoración controles'!$F$6)))</f>
        <v>0</v>
      </c>
      <c r="W55" s="130"/>
      <c r="X55" s="132">
        <f>+IF(W55='Tabla Valoración controles'!$D$7,'Tabla Valoración controles'!$F$7,IF(U55=FORMULAS!$A$10,0,'Tabla Valoración controles'!$F$8))</f>
        <v>0</v>
      </c>
      <c r="Y55" s="130"/>
      <c r="Z55" s="131">
        <f>+IF(Y55='Tabla Valoración controles'!$D$9,'Tabla Valoración controles'!$F$9,IF(U55=FORMULAS!$A$10,0,'Tabla Valoración controles'!$F$10))</f>
        <v>0</v>
      </c>
      <c r="AA55" s="130" t="s">
        <v>22</v>
      </c>
      <c r="AB55" s="131">
        <f>+IF(AA55='Tabla Valoración controles'!$D$9,'Tabla Valoración controles'!$F$9,IF(W55=FORMULAS!$A$10,0,'Tabla Valoración controles'!$F$10))</f>
        <v>0</v>
      </c>
      <c r="AC55" s="130"/>
      <c r="AD55" s="131">
        <f>+IF(AC55='Tabla Valoración controles'!$D$13,'Tabla Valoración controles'!$F$13,'Tabla Valoración controles'!$F$14)</f>
        <v>0</v>
      </c>
      <c r="AE55" s="133">
        <f t="shared" si="0"/>
        <v>0</v>
      </c>
      <c r="AF55" s="133">
        <f t="shared" si="37"/>
        <v>0</v>
      </c>
      <c r="AG55" s="133">
        <f t="shared" si="12"/>
        <v>0.14639999999999997</v>
      </c>
      <c r="AH55" s="261"/>
      <c r="AI55" s="261"/>
      <c r="AJ55" s="261"/>
      <c r="AK55" s="261"/>
      <c r="AL55" s="262"/>
      <c r="AM55" s="264"/>
      <c r="AN55" s="258"/>
      <c r="AO55" s="255"/>
      <c r="AP55" s="258"/>
      <c r="AQ55" s="216"/>
      <c r="AR55" s="258"/>
      <c r="AS55" s="258"/>
      <c r="AT55" s="258"/>
      <c r="AU55" s="258"/>
      <c r="AV55" s="134"/>
      <c r="AW55" s="255"/>
      <c r="AX55" s="134"/>
      <c r="AY55" s="134"/>
      <c r="AZ55" s="134"/>
      <c r="BA55" s="144"/>
      <c r="BB55" s="134"/>
      <c r="BC55" s="134"/>
      <c r="BD55" s="134"/>
      <c r="BE55" s="144"/>
      <c r="BF55" s="158"/>
      <c r="BG55" s="158"/>
      <c r="BH55" s="134"/>
      <c r="BI55" s="144"/>
      <c r="BJ55" s="134"/>
      <c r="BK55" s="134"/>
      <c r="BL55" s="134"/>
      <c r="BM55" s="144"/>
      <c r="BN55" s="137"/>
      <c r="BO55" s="137"/>
      <c r="BP55" s="138"/>
      <c r="BQ55" s="138"/>
      <c r="BR55" s="137"/>
      <c r="BS55" s="137"/>
      <c r="BT55" s="138"/>
      <c r="BU55" s="138"/>
      <c r="BV55" s="137"/>
      <c r="BW55" s="137"/>
      <c r="BX55" s="138"/>
      <c r="BY55" s="138"/>
      <c r="BZ55" s="137"/>
      <c r="CA55" s="137"/>
      <c r="CB55" s="138"/>
      <c r="CC55" s="138"/>
      <c r="CD55" s="258"/>
      <c r="CE55" s="258"/>
      <c r="CF55" s="258"/>
      <c r="CG55" s="144"/>
      <c r="CH55" s="258"/>
      <c r="CI55" s="258"/>
      <c r="CJ55" s="258"/>
      <c r="CK55" s="144"/>
      <c r="CL55" s="258"/>
      <c r="CM55" s="258"/>
      <c r="CN55" s="258"/>
      <c r="CO55" s="144"/>
      <c r="CP55" s="258"/>
      <c r="CQ55" s="258"/>
      <c r="CR55" s="258"/>
      <c r="CS55" s="144"/>
      <c r="CT55" s="258"/>
      <c r="CU55" s="258"/>
      <c r="CV55" s="258"/>
      <c r="CW55" s="144"/>
      <c r="CX55" s="258"/>
      <c r="CY55" s="258"/>
      <c r="CZ55" s="258"/>
      <c r="DA55" s="258"/>
      <c r="DB55" s="258"/>
      <c r="DC55" s="258"/>
      <c r="DD55" s="258"/>
      <c r="DE55" s="258"/>
      <c r="DF55" s="144"/>
      <c r="DG55" s="258"/>
      <c r="DH55" s="258"/>
      <c r="DI55" s="258"/>
      <c r="DJ55" s="258"/>
      <c r="DK55" s="258"/>
      <c r="DL55" s="258"/>
      <c r="DM55" s="258"/>
      <c r="DN55" s="258"/>
      <c r="DO55" s="144"/>
      <c r="DP55" s="258"/>
      <c r="DQ55" s="258"/>
      <c r="DR55" s="258"/>
      <c r="DS55" s="258"/>
      <c r="DT55" s="258"/>
    </row>
    <row r="56" spans="1:124" ht="57" x14ac:dyDescent="0.2">
      <c r="A56" s="290"/>
      <c r="B56" s="293"/>
      <c r="C56" s="293"/>
      <c r="D56" s="293"/>
      <c r="E56" s="293"/>
      <c r="F56" s="293"/>
      <c r="G56" s="293"/>
      <c r="H56" s="299"/>
      <c r="I56" s="296"/>
      <c r="J56" s="290"/>
      <c r="K56" s="281"/>
      <c r="L56" s="284"/>
      <c r="M56" s="284"/>
      <c r="N56" s="281"/>
      <c r="O56" s="258"/>
      <c r="P56" s="258"/>
      <c r="Q56" s="287"/>
      <c r="R56" s="127"/>
      <c r="S56" s="128"/>
      <c r="T56" s="129">
        <f>VLOOKUP(U56,FORMULAS!$A$15:$B$18,2,0)</f>
        <v>0</v>
      </c>
      <c r="U56" s="130" t="s">
        <v>156</v>
      </c>
      <c r="V56" s="131">
        <f>+IF(U56='Tabla Valoración controles'!$D$4,'Tabla Valoración controles'!$F$4,IF('208-PLA-Ft-78 Mapa Gestión'!U56='Tabla Valoración controles'!$D$5,'Tabla Valoración controles'!$F$5,IF(U56=FORMULAS!$A$10,0,'Tabla Valoración controles'!$F$6)))</f>
        <v>0</v>
      </c>
      <c r="W56" s="130"/>
      <c r="X56" s="132">
        <f>+IF(W56='Tabla Valoración controles'!$D$7,'Tabla Valoración controles'!$F$7,IF(U56=FORMULAS!$A$10,0,'Tabla Valoración controles'!$F$8))</f>
        <v>0</v>
      </c>
      <c r="Y56" s="130"/>
      <c r="Z56" s="131">
        <f>+IF(Y56='Tabla Valoración controles'!$D$9,'Tabla Valoración controles'!$F$9,IF(U56=FORMULAS!$A$10,0,'Tabla Valoración controles'!$F$10))</f>
        <v>0</v>
      </c>
      <c r="AA56" s="130"/>
      <c r="AB56" s="131">
        <f>+IF(AA56='Tabla Valoración controles'!$D$9,'Tabla Valoración controles'!$F$9,IF(W56=FORMULAS!$A$10,0,'Tabla Valoración controles'!$F$10))</f>
        <v>0</v>
      </c>
      <c r="AC56" s="130"/>
      <c r="AD56" s="131">
        <f>+IF(AC56='Tabla Valoración controles'!$D$13,'Tabla Valoración controles'!$F$13,'Tabla Valoración controles'!$F$14)</f>
        <v>0</v>
      </c>
      <c r="AE56" s="133">
        <f t="shared" si="0"/>
        <v>0</v>
      </c>
      <c r="AF56" s="133">
        <f t="shared" si="37"/>
        <v>0</v>
      </c>
      <c r="AG56" s="133">
        <f t="shared" si="12"/>
        <v>0.14639999999999997</v>
      </c>
      <c r="AH56" s="261"/>
      <c r="AI56" s="261"/>
      <c r="AJ56" s="261"/>
      <c r="AK56" s="261"/>
      <c r="AL56" s="262"/>
      <c r="AM56" s="264"/>
      <c r="AN56" s="258"/>
      <c r="AO56" s="255"/>
      <c r="AP56" s="258"/>
      <c r="AQ56" s="216"/>
      <c r="AR56" s="258"/>
      <c r="AS56" s="258"/>
      <c r="AT56" s="258"/>
      <c r="AU56" s="258"/>
      <c r="AV56" s="134"/>
      <c r="AW56" s="255"/>
      <c r="AX56" s="134"/>
      <c r="AY56" s="134"/>
      <c r="AZ56" s="134"/>
      <c r="BA56" s="144"/>
      <c r="BB56" s="134"/>
      <c r="BC56" s="134"/>
      <c r="BD56" s="134"/>
      <c r="BE56" s="144"/>
      <c r="BF56" s="158"/>
      <c r="BG56" s="158"/>
      <c r="BH56" s="134"/>
      <c r="BI56" s="144"/>
      <c r="BJ56" s="134"/>
      <c r="BK56" s="134"/>
      <c r="BL56" s="134"/>
      <c r="BM56" s="144"/>
      <c r="BN56" s="137"/>
      <c r="BO56" s="137"/>
      <c r="BP56" s="138"/>
      <c r="BQ56" s="138"/>
      <c r="BR56" s="137"/>
      <c r="BS56" s="137"/>
      <c r="BT56" s="138"/>
      <c r="BU56" s="138"/>
      <c r="BV56" s="137"/>
      <c r="BW56" s="137"/>
      <c r="BX56" s="138"/>
      <c r="BY56" s="138"/>
      <c r="BZ56" s="137"/>
      <c r="CA56" s="137"/>
      <c r="CB56" s="138"/>
      <c r="CC56" s="138"/>
      <c r="CD56" s="258"/>
      <c r="CE56" s="258"/>
      <c r="CF56" s="258"/>
      <c r="CG56" s="144"/>
      <c r="CH56" s="258"/>
      <c r="CI56" s="258"/>
      <c r="CJ56" s="258"/>
      <c r="CK56" s="144"/>
      <c r="CL56" s="258"/>
      <c r="CM56" s="258"/>
      <c r="CN56" s="258"/>
      <c r="CO56" s="144"/>
      <c r="CP56" s="258"/>
      <c r="CQ56" s="258"/>
      <c r="CR56" s="258"/>
      <c r="CS56" s="144"/>
      <c r="CT56" s="258"/>
      <c r="CU56" s="258"/>
      <c r="CV56" s="258"/>
      <c r="CW56" s="144"/>
      <c r="CX56" s="258"/>
      <c r="CY56" s="258"/>
      <c r="CZ56" s="258"/>
      <c r="DA56" s="258"/>
      <c r="DB56" s="258"/>
      <c r="DC56" s="258"/>
      <c r="DD56" s="258"/>
      <c r="DE56" s="258"/>
      <c r="DF56" s="144"/>
      <c r="DG56" s="258"/>
      <c r="DH56" s="258"/>
      <c r="DI56" s="258"/>
      <c r="DJ56" s="258"/>
      <c r="DK56" s="258"/>
      <c r="DL56" s="258"/>
      <c r="DM56" s="258"/>
      <c r="DN56" s="258"/>
      <c r="DO56" s="144"/>
      <c r="DP56" s="258"/>
      <c r="DQ56" s="258"/>
      <c r="DR56" s="258"/>
      <c r="DS56" s="258"/>
      <c r="DT56" s="258"/>
    </row>
    <row r="57" spans="1:124" ht="57" x14ac:dyDescent="0.2">
      <c r="A57" s="291"/>
      <c r="B57" s="294"/>
      <c r="C57" s="294"/>
      <c r="D57" s="294"/>
      <c r="E57" s="294"/>
      <c r="F57" s="294"/>
      <c r="G57" s="294"/>
      <c r="H57" s="300"/>
      <c r="I57" s="297"/>
      <c r="J57" s="291"/>
      <c r="K57" s="282"/>
      <c r="L57" s="285"/>
      <c r="M57" s="285"/>
      <c r="N57" s="282"/>
      <c r="O57" s="259"/>
      <c r="P57" s="259"/>
      <c r="Q57" s="288"/>
      <c r="R57" s="127"/>
      <c r="S57" s="128"/>
      <c r="T57" s="129">
        <f>VLOOKUP(U57,FORMULAS!$A$15:$B$18,2,0)</f>
        <v>0</v>
      </c>
      <c r="U57" s="130" t="s">
        <v>156</v>
      </c>
      <c r="V57" s="131">
        <f>+IF(U57='Tabla Valoración controles'!$D$4,'Tabla Valoración controles'!$F$4,IF('208-PLA-Ft-78 Mapa Gestión'!U57='Tabla Valoración controles'!$D$5,'Tabla Valoración controles'!$F$5,IF(U57=FORMULAS!$A$10,0,'Tabla Valoración controles'!$F$6)))</f>
        <v>0</v>
      </c>
      <c r="W57" s="130"/>
      <c r="X57" s="132">
        <f>+IF(W57='Tabla Valoración controles'!$D$7,'Tabla Valoración controles'!$F$7,IF(U57=FORMULAS!$A$10,0,'Tabla Valoración controles'!$F$8))</f>
        <v>0</v>
      </c>
      <c r="Y57" s="130"/>
      <c r="Z57" s="131">
        <f>+IF(Y57='Tabla Valoración controles'!$D$9,'Tabla Valoración controles'!$F$9,IF(U57=FORMULAS!$A$10,0,'Tabla Valoración controles'!$F$10))</f>
        <v>0</v>
      </c>
      <c r="AA57" s="130"/>
      <c r="AB57" s="131">
        <f>+IF(AA57='Tabla Valoración controles'!$D$9,'Tabla Valoración controles'!$F$9,IF(W57=FORMULAS!$A$10,0,'Tabla Valoración controles'!$F$10))</f>
        <v>0</v>
      </c>
      <c r="AC57" s="130"/>
      <c r="AD57" s="131">
        <f>+IF(AC57='Tabla Valoración controles'!$D$13,'Tabla Valoración controles'!$F$13,'Tabla Valoración controles'!$F$14)</f>
        <v>0</v>
      </c>
      <c r="AE57" s="133">
        <f t="shared" si="0"/>
        <v>0</v>
      </c>
      <c r="AF57" s="133">
        <f t="shared" si="37"/>
        <v>0</v>
      </c>
      <c r="AG57" s="133">
        <f t="shared" si="12"/>
        <v>0.14639999999999997</v>
      </c>
      <c r="AH57" s="261"/>
      <c r="AI57" s="261"/>
      <c r="AJ57" s="261"/>
      <c r="AK57" s="261"/>
      <c r="AL57" s="262"/>
      <c r="AM57" s="265"/>
      <c r="AN57" s="259"/>
      <c r="AO57" s="256"/>
      <c r="AP57" s="259"/>
      <c r="AQ57" s="217"/>
      <c r="AR57" s="259"/>
      <c r="AS57" s="259"/>
      <c r="AT57" s="259"/>
      <c r="AU57" s="259"/>
      <c r="AV57" s="134"/>
      <c r="AW57" s="256"/>
      <c r="AX57" s="134"/>
      <c r="AY57" s="134"/>
      <c r="AZ57" s="134"/>
      <c r="BA57" s="144"/>
      <c r="BB57" s="134"/>
      <c r="BC57" s="134"/>
      <c r="BD57" s="134"/>
      <c r="BE57" s="144"/>
      <c r="BF57" s="158"/>
      <c r="BG57" s="158"/>
      <c r="BH57" s="134"/>
      <c r="BI57" s="144"/>
      <c r="BJ57" s="134"/>
      <c r="BK57" s="134"/>
      <c r="BL57" s="134"/>
      <c r="BM57" s="144"/>
      <c r="BN57" s="137"/>
      <c r="BO57" s="137"/>
      <c r="BP57" s="138"/>
      <c r="BQ57" s="138"/>
      <c r="BR57" s="137"/>
      <c r="BS57" s="137"/>
      <c r="BT57" s="138"/>
      <c r="BU57" s="138"/>
      <c r="BV57" s="137"/>
      <c r="BW57" s="137"/>
      <c r="BX57" s="138"/>
      <c r="BY57" s="138"/>
      <c r="BZ57" s="137"/>
      <c r="CA57" s="137"/>
      <c r="CB57" s="138"/>
      <c r="CC57" s="138"/>
      <c r="CD57" s="259"/>
      <c r="CE57" s="259"/>
      <c r="CF57" s="259"/>
      <c r="CG57" s="144"/>
      <c r="CH57" s="259"/>
      <c r="CI57" s="259"/>
      <c r="CJ57" s="259"/>
      <c r="CK57" s="144"/>
      <c r="CL57" s="259"/>
      <c r="CM57" s="259"/>
      <c r="CN57" s="259"/>
      <c r="CO57" s="144"/>
      <c r="CP57" s="259"/>
      <c r="CQ57" s="259"/>
      <c r="CR57" s="259"/>
      <c r="CS57" s="144"/>
      <c r="CT57" s="259"/>
      <c r="CU57" s="259"/>
      <c r="CV57" s="259"/>
      <c r="CW57" s="144"/>
      <c r="CX57" s="259"/>
      <c r="CY57" s="259"/>
      <c r="CZ57" s="259"/>
      <c r="DA57" s="259"/>
      <c r="DB57" s="259"/>
      <c r="DC57" s="259"/>
      <c r="DD57" s="259"/>
      <c r="DE57" s="259"/>
      <c r="DF57" s="144"/>
      <c r="DG57" s="259"/>
      <c r="DH57" s="259"/>
      <c r="DI57" s="259"/>
      <c r="DJ57" s="259"/>
      <c r="DK57" s="259"/>
      <c r="DL57" s="259"/>
      <c r="DM57" s="259"/>
      <c r="DN57" s="259"/>
      <c r="DO57" s="144"/>
      <c r="DP57" s="259"/>
      <c r="DQ57" s="259"/>
      <c r="DR57" s="259"/>
      <c r="DS57" s="259"/>
      <c r="DT57" s="259"/>
    </row>
    <row r="58" spans="1:124" ht="140.25" x14ac:dyDescent="0.2">
      <c r="A58" s="289">
        <v>9</v>
      </c>
      <c r="B58" s="292" t="s">
        <v>169</v>
      </c>
      <c r="C58" s="292" t="str">
        <f>VLOOKUP(B58,FORMULAS!$A$30:$B$52,2,0)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8" s="292" t="str">
        <f>VLOOKUP(B58,FORMULAS!$A$30:$C$52,3,0)</f>
        <v xml:space="preserve">Director Jurídico </v>
      </c>
      <c r="E58" s="292" t="s">
        <v>113</v>
      </c>
      <c r="F58" s="292" t="s">
        <v>361</v>
      </c>
      <c r="G58" s="292" t="s">
        <v>362</v>
      </c>
      <c r="H58" s="298" t="s">
        <v>363</v>
      </c>
      <c r="I58" s="295" t="s">
        <v>257</v>
      </c>
      <c r="J58" s="289">
        <v>24</v>
      </c>
      <c r="K58" s="280" t="str">
        <f>+IF(L58=FORMULAS!$N$2,FORMULAS!$O$2,IF('208-PLA-Ft-78 Mapa Gestión'!L58:L63=FORMULAS!$N$3,FORMULAS!$O$3,IF('208-PLA-Ft-78 Mapa Gestión'!L58:L63=FORMULAS!$N$4,FORMULAS!$O$4,IF('208-PLA-Ft-78 Mapa Gestión'!L58:L63=FORMULAS!$N$5,FORMULAS!$O$5,IF('208-PLA-Ft-78 Mapa Gestión'!L58:L63=FORMULAS!$N$6,FORMULAS!$O$6)))))</f>
        <v>Baja</v>
      </c>
      <c r="L58" s="283">
        <f>+IF(J58&lt;=FORMULAS!$M$2,FORMULAS!$N$2,IF('208-PLA-Ft-78 Mapa Gestión'!J58&lt;=FORMULAS!$M$3,FORMULAS!$N$3,IF('208-PLA-Ft-78 Mapa Gestión'!J58&lt;=FORMULAS!$M$4,FORMULAS!$N$4,IF('208-PLA-Ft-78 Mapa Gestión'!J58&lt;=FORMULAS!$M$5,FORMULAS!$N$5,FORMULAS!$N$6))))</f>
        <v>0.4</v>
      </c>
      <c r="M58" s="283" t="s">
        <v>258</v>
      </c>
      <c r="N58" s="280" t="str">
        <f>+IF(M58=FORMULAS!$H$2,FORMULAS!$I$2,IF('208-PLA-Ft-78 Mapa Gestión'!M58:M63=FORMULAS!$H$3,FORMULAS!$I$3,IF('208-PLA-Ft-78 Mapa Gestión'!M58:M63=FORMULAS!$H$4,FORMULAS!$I$4,IF('208-PLA-Ft-78 Mapa Gestión'!M58:M63=FORMULAS!$H$5,FORMULAS!$I$5,IF('208-PLA-Ft-78 Mapa Gestión'!M58:M63=FORMULAS!$H$6,FORMULAS!$I$6,IF('208-PLA-Ft-78 Mapa Gestión'!M58:M63=FORMULAS!$H$7,FORMULAS!$I$7,IF('208-PLA-Ft-78 Mapa Gestión'!M58:M63=FORMULAS!$H$8,FORMULAS!$I$8,IF('208-PLA-Ft-78 Mapa Gestión'!M58:M63=FORMULAS!$H$9,FORMULAS!$I$9,IF('208-PLA-Ft-78 Mapa Gestión'!M58:M63=FORMULAS!$H$10,FORMULAS!$I$10,IF('208-PLA-Ft-78 Mapa Gestión'!M58:M63=FORMULAS!$H$11,FORMULAS!$I$11))))))))))</f>
        <v>Menor</v>
      </c>
      <c r="O58" s="257">
        <f>VLOOKUP(N58,FORMULAS!$I$1:$J$6,2,0)</f>
        <v>0.4</v>
      </c>
      <c r="P58" s="257" t="str">
        <f t="shared" ref="P58" si="38">CONCATENATE(N58,K58)</f>
        <v>MenorBaja</v>
      </c>
      <c r="Q58" s="286" t="str">
        <f>VLOOKUP(P58,FORMULAS!$K$17:$L$42,2,0)</f>
        <v>Moderado</v>
      </c>
      <c r="R58" s="127">
        <v>1</v>
      </c>
      <c r="S58" s="128" t="s">
        <v>466</v>
      </c>
      <c r="T58" s="129" t="str">
        <f>VLOOKUP(U58,FORMULAS!$A$15:$B$18,2,0)</f>
        <v>Probabilidad</v>
      </c>
      <c r="U58" s="130" t="s">
        <v>13</v>
      </c>
      <c r="V58" s="131">
        <f>+IF(U58='Tabla Valoración controles'!$D$4,'Tabla Valoración controles'!$F$4,IF('208-PLA-Ft-78 Mapa Gestión'!U58='Tabla Valoración controles'!$D$5,'Tabla Valoración controles'!$F$5,IF(U58=FORMULAS!$A$10,0,'Tabla Valoración controles'!$F$6)))</f>
        <v>0.25</v>
      </c>
      <c r="W58" s="130" t="s">
        <v>8</v>
      </c>
      <c r="X58" s="132">
        <f>+IF(W58='Tabla Valoración controles'!$D$7,'Tabla Valoración controles'!$F$7,IF(U58=FORMULAS!$A$10,0,'Tabla Valoración controles'!$F$8))</f>
        <v>0.15</v>
      </c>
      <c r="Y58" s="130" t="s">
        <v>18</v>
      </c>
      <c r="Z58" s="131">
        <f>+IF(Y58='Tabla Valoración controles'!$D$9,'Tabla Valoración controles'!$F$9,IF(U58=FORMULAS!$A$10,0,'Tabla Valoración controles'!$F$10))</f>
        <v>0</v>
      </c>
      <c r="AA58" s="130" t="s">
        <v>21</v>
      </c>
      <c r="AB58" s="131">
        <f>+IF(AA58='Tabla Valoración controles'!$D$9,'Tabla Valoración controles'!$F$9,IF(W58=FORMULAS!$A$10,0,'Tabla Valoración controles'!$F$10))</f>
        <v>0</v>
      </c>
      <c r="AC58" s="130" t="s">
        <v>100</v>
      </c>
      <c r="AD58" s="131">
        <f>+IF(AC58='Tabla Valoración controles'!$D$13,'Tabla Valoración controles'!$F$13,'Tabla Valoración controles'!$F$14)</f>
        <v>0</v>
      </c>
      <c r="AE58" s="133">
        <f t="shared" si="0"/>
        <v>0.4</v>
      </c>
      <c r="AF58" s="133">
        <f>+IF(T58=FORMULAS!$A$8,'208-PLA-Ft-78 Mapa Gestión'!AE58*'208-PLA-Ft-78 Mapa Gestión'!L58:L63,'208-PLA-Ft-78 Mapa Gestión'!AE58*'208-PLA-Ft-78 Mapa Gestión'!O58:O63)</f>
        <v>0.16000000000000003</v>
      </c>
      <c r="AG58" s="133">
        <f>+IF(T58=FORMULAS!$A$8,'208-PLA-Ft-78 Mapa Gestión'!L58:L63-'208-PLA-Ft-78 Mapa Gestión'!AF58,0)</f>
        <v>0.24</v>
      </c>
      <c r="AH58" s="260">
        <f t="shared" ref="AH58" si="39">+AG63</f>
        <v>0.24</v>
      </c>
      <c r="AI58" s="260" t="str">
        <f>+IF(AH58&lt;=FORMULAS!$N$2,FORMULAS!$O$2,IF(AH58&lt;=FORMULAS!$N$3,FORMULAS!$O$3,IF(AH58&lt;=FORMULAS!$N$4,FORMULAS!$O$4,IF(AH58&lt;=FORMULAS!$N$5,FORMULAS!$O$5,FORMULAS!O54))))</f>
        <v>Baja</v>
      </c>
      <c r="AJ58" s="260" t="str">
        <f>+IF(T58=FORMULAS!$A$9,AG63,'208-PLA-Ft-78 Mapa Gestión'!N58:N63)</f>
        <v>Menor</v>
      </c>
      <c r="AK58" s="260">
        <f>+IF(T58=FORMULAS!B57,'208-PLA-Ft-78 Mapa Gestión'!AG63,'208-PLA-Ft-78 Mapa Gestión'!O58:O63)</f>
        <v>0.4</v>
      </c>
      <c r="AL58" s="262" t="str">
        <f t="shared" ref="AL58" si="40">CONCATENATE(AJ58,AI58)</f>
        <v>MenorBaja</v>
      </c>
      <c r="AM58" s="263" t="str">
        <f>VLOOKUP(AL58,FORMULAS!$K$17:$L$42,2,0)</f>
        <v>Moderado</v>
      </c>
      <c r="AN58" s="257" t="s">
        <v>162</v>
      </c>
      <c r="AO58" s="151" t="s">
        <v>683</v>
      </c>
      <c r="AP58" s="151" t="s">
        <v>556</v>
      </c>
      <c r="AQ58" s="212" t="s">
        <v>320</v>
      </c>
      <c r="AR58" s="152">
        <v>44594</v>
      </c>
      <c r="AS58" s="152">
        <v>44915</v>
      </c>
      <c r="AT58" s="151" t="s">
        <v>585</v>
      </c>
      <c r="AU58" s="151" t="s">
        <v>586</v>
      </c>
      <c r="AV58" s="136" t="s">
        <v>234</v>
      </c>
      <c r="AW58" s="254" t="s">
        <v>661</v>
      </c>
      <c r="AX58" s="134" t="s">
        <v>823</v>
      </c>
      <c r="AY58" s="134" t="s">
        <v>824</v>
      </c>
      <c r="AZ58" s="158" t="s">
        <v>512</v>
      </c>
      <c r="BA58" s="158" t="s">
        <v>512</v>
      </c>
      <c r="BB58" s="134" t="s">
        <v>825</v>
      </c>
      <c r="BC58" s="134" t="s">
        <v>824</v>
      </c>
      <c r="BD58" s="158" t="s">
        <v>512</v>
      </c>
      <c r="BE58" s="158" t="s">
        <v>512</v>
      </c>
      <c r="BF58" s="134" t="s">
        <v>826</v>
      </c>
      <c r="BG58" s="134" t="s">
        <v>824</v>
      </c>
      <c r="BH58" s="134" t="s">
        <v>827</v>
      </c>
      <c r="BI58" s="162">
        <v>1</v>
      </c>
      <c r="BJ58" s="134" t="s">
        <v>828</v>
      </c>
      <c r="BK58" s="134" t="s">
        <v>824</v>
      </c>
      <c r="BL58" s="158" t="s">
        <v>512</v>
      </c>
      <c r="BM58" s="158" t="s">
        <v>512</v>
      </c>
      <c r="BN58" s="137"/>
      <c r="BO58" s="137"/>
      <c r="BP58" s="138"/>
      <c r="BQ58" s="138"/>
      <c r="BR58" s="137"/>
      <c r="BS58" s="137"/>
      <c r="BT58" s="138"/>
      <c r="BU58" s="138"/>
      <c r="BV58" s="137"/>
      <c r="BW58" s="137"/>
      <c r="BX58" s="138"/>
      <c r="BY58" s="138"/>
      <c r="BZ58" s="137"/>
      <c r="CA58" s="137"/>
      <c r="CB58" s="138"/>
      <c r="CC58" s="138"/>
      <c r="CD58" s="257"/>
      <c r="CE58" s="257"/>
      <c r="CF58" s="257"/>
      <c r="CG58" s="144"/>
      <c r="CH58" s="257"/>
      <c r="CI58" s="257"/>
      <c r="CJ58" s="257"/>
      <c r="CK58" s="144"/>
      <c r="CL58" s="257"/>
      <c r="CM58" s="257"/>
      <c r="CN58" s="257"/>
      <c r="CO58" s="144"/>
      <c r="CP58" s="257"/>
      <c r="CQ58" s="257"/>
      <c r="CR58" s="257"/>
      <c r="CS58" s="144"/>
      <c r="CT58" s="257"/>
      <c r="CU58" s="257"/>
      <c r="CV58" s="257"/>
      <c r="CW58" s="144"/>
      <c r="CX58" s="257"/>
      <c r="CY58" s="257"/>
      <c r="CZ58" s="257"/>
      <c r="DA58" s="257"/>
      <c r="DB58" s="257"/>
      <c r="DC58" s="257"/>
      <c r="DD58" s="257"/>
      <c r="DE58" s="257"/>
      <c r="DF58" s="144"/>
      <c r="DG58" s="257"/>
      <c r="DH58" s="257"/>
      <c r="DI58" s="257"/>
      <c r="DJ58" s="257"/>
      <c r="DK58" s="257"/>
      <c r="DL58" s="257"/>
      <c r="DM58" s="257"/>
      <c r="DN58" s="257"/>
      <c r="DO58" s="144"/>
      <c r="DP58" s="257"/>
      <c r="DQ58" s="257"/>
      <c r="DR58" s="257"/>
      <c r="DS58" s="257"/>
      <c r="DT58" s="257"/>
    </row>
    <row r="59" spans="1:124" ht="57" x14ac:dyDescent="0.2">
      <c r="A59" s="290"/>
      <c r="B59" s="293"/>
      <c r="C59" s="293"/>
      <c r="D59" s="293"/>
      <c r="E59" s="293"/>
      <c r="F59" s="293"/>
      <c r="G59" s="293"/>
      <c r="H59" s="299"/>
      <c r="I59" s="296"/>
      <c r="J59" s="290"/>
      <c r="K59" s="281"/>
      <c r="L59" s="284"/>
      <c r="M59" s="284"/>
      <c r="N59" s="281"/>
      <c r="O59" s="258"/>
      <c r="P59" s="258"/>
      <c r="Q59" s="287"/>
      <c r="R59" s="127"/>
      <c r="S59" s="128"/>
      <c r="T59" s="129">
        <f>VLOOKUP(U59,FORMULAS!$A$15:$B$18,2,0)</f>
        <v>0</v>
      </c>
      <c r="U59" s="130" t="s">
        <v>156</v>
      </c>
      <c r="V59" s="131">
        <f>+IF(U59='Tabla Valoración controles'!$D$4,'Tabla Valoración controles'!$F$4,IF('208-PLA-Ft-78 Mapa Gestión'!U59='Tabla Valoración controles'!$D$5,'Tabla Valoración controles'!$F$5,IF(U59=FORMULAS!$A$10,0,'Tabla Valoración controles'!$F$6)))</f>
        <v>0</v>
      </c>
      <c r="W59" s="130"/>
      <c r="X59" s="132">
        <f>+IF(W59='Tabla Valoración controles'!$D$7,'Tabla Valoración controles'!$F$7,IF(U59=FORMULAS!$A$10,0,'Tabla Valoración controles'!$F$8))</f>
        <v>0</v>
      </c>
      <c r="Y59" s="130"/>
      <c r="Z59" s="131">
        <f>+IF(Y59='Tabla Valoración controles'!$D$9,'Tabla Valoración controles'!$F$9,IF(U59=FORMULAS!$A$10,0,'Tabla Valoración controles'!$F$10))</f>
        <v>0</v>
      </c>
      <c r="AA59" s="130"/>
      <c r="AB59" s="131">
        <f>+IF(AA59='Tabla Valoración controles'!$D$9,'Tabla Valoración controles'!$F$9,IF(W59=FORMULAS!$A$10,0,'Tabla Valoración controles'!$F$10))</f>
        <v>0</v>
      </c>
      <c r="AC59" s="130"/>
      <c r="AD59" s="131">
        <f>+IF(AC59='Tabla Valoración controles'!$D$13,'Tabla Valoración controles'!$F$13,'Tabla Valoración controles'!$F$14)</f>
        <v>0</v>
      </c>
      <c r="AE59" s="133">
        <f t="shared" si="0"/>
        <v>0</v>
      </c>
      <c r="AF59" s="133">
        <f t="shared" ref="AF59" si="41">+AE59*AG58</f>
        <v>0</v>
      </c>
      <c r="AG59" s="133">
        <f t="shared" ref="AG59" si="42">+AG58-AF59</f>
        <v>0.24</v>
      </c>
      <c r="AH59" s="261"/>
      <c r="AI59" s="261"/>
      <c r="AJ59" s="261"/>
      <c r="AK59" s="261"/>
      <c r="AL59" s="262"/>
      <c r="AM59" s="264"/>
      <c r="AN59" s="258"/>
      <c r="AO59" s="142"/>
      <c r="AP59" s="142"/>
      <c r="AQ59" s="213"/>
      <c r="AR59" s="143"/>
      <c r="AS59" s="143"/>
      <c r="AT59" s="142"/>
      <c r="AU59" s="142"/>
      <c r="AV59" s="134"/>
      <c r="AW59" s="255"/>
      <c r="AX59" s="134"/>
      <c r="AY59" s="134"/>
      <c r="AZ59" s="134"/>
      <c r="BA59" s="144"/>
      <c r="BB59" s="134"/>
      <c r="BC59" s="134"/>
      <c r="BD59" s="134"/>
      <c r="BE59" s="144"/>
      <c r="BF59" s="134"/>
      <c r="BG59" s="134"/>
      <c r="BH59" s="134"/>
      <c r="BI59" s="144"/>
      <c r="BJ59" s="134"/>
      <c r="BK59" s="134"/>
      <c r="BL59" s="134"/>
      <c r="BM59" s="134"/>
      <c r="BN59" s="137"/>
      <c r="BO59" s="137"/>
      <c r="BP59" s="138"/>
      <c r="BQ59" s="138"/>
      <c r="BR59" s="137"/>
      <c r="BS59" s="137"/>
      <c r="BT59" s="138"/>
      <c r="BU59" s="138"/>
      <c r="BV59" s="137"/>
      <c r="BW59" s="137"/>
      <c r="BX59" s="138"/>
      <c r="BY59" s="138"/>
      <c r="BZ59" s="137"/>
      <c r="CA59" s="137"/>
      <c r="CB59" s="138"/>
      <c r="CC59" s="138"/>
      <c r="CD59" s="258"/>
      <c r="CE59" s="258"/>
      <c r="CF59" s="258"/>
      <c r="CG59" s="144"/>
      <c r="CH59" s="258"/>
      <c r="CI59" s="258"/>
      <c r="CJ59" s="258"/>
      <c r="CK59" s="144"/>
      <c r="CL59" s="258"/>
      <c r="CM59" s="258"/>
      <c r="CN59" s="258"/>
      <c r="CO59" s="144"/>
      <c r="CP59" s="258"/>
      <c r="CQ59" s="258"/>
      <c r="CR59" s="258"/>
      <c r="CS59" s="144"/>
      <c r="CT59" s="258"/>
      <c r="CU59" s="258"/>
      <c r="CV59" s="258"/>
      <c r="CW59" s="144"/>
      <c r="CX59" s="258"/>
      <c r="CY59" s="258"/>
      <c r="CZ59" s="258"/>
      <c r="DA59" s="258"/>
      <c r="DB59" s="258"/>
      <c r="DC59" s="258"/>
      <c r="DD59" s="258"/>
      <c r="DE59" s="258"/>
      <c r="DF59" s="144"/>
      <c r="DG59" s="258"/>
      <c r="DH59" s="258"/>
      <c r="DI59" s="258"/>
      <c r="DJ59" s="258"/>
      <c r="DK59" s="258"/>
      <c r="DL59" s="258"/>
      <c r="DM59" s="258"/>
      <c r="DN59" s="258"/>
      <c r="DO59" s="144"/>
      <c r="DP59" s="258"/>
      <c r="DQ59" s="258"/>
      <c r="DR59" s="258"/>
      <c r="DS59" s="258"/>
      <c r="DT59" s="258"/>
    </row>
    <row r="60" spans="1:124" ht="57" x14ac:dyDescent="0.2">
      <c r="A60" s="290"/>
      <c r="B60" s="293"/>
      <c r="C60" s="293"/>
      <c r="D60" s="293"/>
      <c r="E60" s="293"/>
      <c r="F60" s="293"/>
      <c r="G60" s="293"/>
      <c r="H60" s="299"/>
      <c r="I60" s="296"/>
      <c r="J60" s="290"/>
      <c r="K60" s="281"/>
      <c r="L60" s="284"/>
      <c r="M60" s="284"/>
      <c r="N60" s="281"/>
      <c r="O60" s="258"/>
      <c r="P60" s="258"/>
      <c r="Q60" s="287"/>
      <c r="R60" s="127"/>
      <c r="S60" s="128"/>
      <c r="T60" s="129">
        <f>VLOOKUP(U60,FORMULAS!$A$15:$B$18,2,0)</f>
        <v>0</v>
      </c>
      <c r="U60" s="130" t="s">
        <v>156</v>
      </c>
      <c r="V60" s="131">
        <f>+IF(U60='Tabla Valoración controles'!$D$4,'Tabla Valoración controles'!$F$4,IF('208-PLA-Ft-78 Mapa Gestión'!U60='Tabla Valoración controles'!$D$5,'Tabla Valoración controles'!$F$5,IF(U60=FORMULAS!$A$10,0,'Tabla Valoración controles'!$F$6)))</f>
        <v>0</v>
      </c>
      <c r="W60" s="130"/>
      <c r="X60" s="132">
        <f>+IF(W60='Tabla Valoración controles'!$D$7,'Tabla Valoración controles'!$F$7,IF(U60=FORMULAS!$A$10,0,'Tabla Valoración controles'!$F$8))</f>
        <v>0</v>
      </c>
      <c r="Y60" s="130"/>
      <c r="Z60" s="131">
        <f>+IF(Y60='Tabla Valoración controles'!$D$9,'Tabla Valoración controles'!$F$9,IF(U60=FORMULAS!$A$10,0,'Tabla Valoración controles'!$F$10))</f>
        <v>0</v>
      </c>
      <c r="AA60" s="130"/>
      <c r="AB60" s="131">
        <f>+IF(AA60='Tabla Valoración controles'!$D$9,'Tabla Valoración controles'!$F$9,IF(W60=FORMULAS!$A$10,0,'Tabla Valoración controles'!$F$10))</f>
        <v>0</v>
      </c>
      <c r="AC60" s="130"/>
      <c r="AD60" s="131">
        <f>+IF(AC60='Tabla Valoración controles'!$D$13,'Tabla Valoración controles'!$F$13,'Tabla Valoración controles'!$F$14)</f>
        <v>0</v>
      </c>
      <c r="AE60" s="133">
        <f t="shared" si="0"/>
        <v>0</v>
      </c>
      <c r="AF60" s="133">
        <f t="shared" ref="AF60:AF63" si="43">+AF59*AE60</f>
        <v>0</v>
      </c>
      <c r="AG60" s="133">
        <f t="shared" si="12"/>
        <v>0.24</v>
      </c>
      <c r="AH60" s="261"/>
      <c r="AI60" s="261"/>
      <c r="AJ60" s="261"/>
      <c r="AK60" s="261"/>
      <c r="AL60" s="262"/>
      <c r="AM60" s="264"/>
      <c r="AN60" s="258"/>
      <c r="AO60" s="142"/>
      <c r="AP60" s="142"/>
      <c r="AQ60" s="213"/>
      <c r="AR60" s="143"/>
      <c r="AS60" s="143"/>
      <c r="AT60" s="142"/>
      <c r="AU60" s="142"/>
      <c r="AV60" s="134"/>
      <c r="AW60" s="255"/>
      <c r="AX60" s="134"/>
      <c r="AY60" s="134"/>
      <c r="AZ60" s="134"/>
      <c r="BA60" s="144"/>
      <c r="BB60" s="134"/>
      <c r="BC60" s="134"/>
      <c r="BD60" s="134"/>
      <c r="BE60" s="144"/>
      <c r="BF60" s="134"/>
      <c r="BG60" s="134"/>
      <c r="BH60" s="134"/>
      <c r="BI60" s="144"/>
      <c r="BJ60" s="134"/>
      <c r="BK60" s="134"/>
      <c r="BL60" s="134"/>
      <c r="BM60" s="144"/>
      <c r="BN60" s="137"/>
      <c r="BO60" s="137"/>
      <c r="BP60" s="138"/>
      <c r="BQ60" s="138"/>
      <c r="BR60" s="137"/>
      <c r="BS60" s="137"/>
      <c r="BT60" s="138"/>
      <c r="BU60" s="138"/>
      <c r="BV60" s="137"/>
      <c r="BW60" s="137"/>
      <c r="BX60" s="138"/>
      <c r="BY60" s="138"/>
      <c r="BZ60" s="137"/>
      <c r="CA60" s="137"/>
      <c r="CB60" s="138"/>
      <c r="CC60" s="138"/>
      <c r="CD60" s="258"/>
      <c r="CE60" s="258"/>
      <c r="CF60" s="258"/>
      <c r="CG60" s="144"/>
      <c r="CH60" s="258"/>
      <c r="CI60" s="258"/>
      <c r="CJ60" s="258"/>
      <c r="CK60" s="144"/>
      <c r="CL60" s="258"/>
      <c r="CM60" s="258"/>
      <c r="CN60" s="258"/>
      <c r="CO60" s="144"/>
      <c r="CP60" s="258"/>
      <c r="CQ60" s="258"/>
      <c r="CR60" s="258"/>
      <c r="CS60" s="144"/>
      <c r="CT60" s="258"/>
      <c r="CU60" s="258"/>
      <c r="CV60" s="258"/>
      <c r="CW60" s="144"/>
      <c r="CX60" s="258"/>
      <c r="CY60" s="258"/>
      <c r="CZ60" s="258"/>
      <c r="DA60" s="258"/>
      <c r="DB60" s="258"/>
      <c r="DC60" s="258"/>
      <c r="DD60" s="258"/>
      <c r="DE60" s="258"/>
      <c r="DF60" s="144"/>
      <c r="DG60" s="258"/>
      <c r="DH60" s="258"/>
      <c r="DI60" s="258"/>
      <c r="DJ60" s="258"/>
      <c r="DK60" s="258"/>
      <c r="DL60" s="258"/>
      <c r="DM60" s="258"/>
      <c r="DN60" s="258"/>
      <c r="DO60" s="144"/>
      <c r="DP60" s="258"/>
      <c r="DQ60" s="258"/>
      <c r="DR60" s="258"/>
      <c r="DS60" s="258"/>
      <c r="DT60" s="258"/>
    </row>
    <row r="61" spans="1:124" ht="57" x14ac:dyDescent="0.2">
      <c r="A61" s="290"/>
      <c r="B61" s="293"/>
      <c r="C61" s="293"/>
      <c r="D61" s="293"/>
      <c r="E61" s="293"/>
      <c r="F61" s="293"/>
      <c r="G61" s="293"/>
      <c r="H61" s="299"/>
      <c r="I61" s="296"/>
      <c r="J61" s="290"/>
      <c r="K61" s="281"/>
      <c r="L61" s="284"/>
      <c r="M61" s="284"/>
      <c r="N61" s="281"/>
      <c r="O61" s="258"/>
      <c r="P61" s="258"/>
      <c r="Q61" s="287"/>
      <c r="R61" s="127"/>
      <c r="S61" s="128"/>
      <c r="T61" s="129">
        <f>VLOOKUP(U61,FORMULAS!$A$15:$B$18,2,0)</f>
        <v>0</v>
      </c>
      <c r="U61" s="130" t="s">
        <v>156</v>
      </c>
      <c r="V61" s="131">
        <f>+IF(U61='Tabla Valoración controles'!$D$4,'Tabla Valoración controles'!$F$4,IF('208-PLA-Ft-78 Mapa Gestión'!U61='Tabla Valoración controles'!$D$5,'Tabla Valoración controles'!$F$5,IF(U61=FORMULAS!$A$10,0,'Tabla Valoración controles'!$F$6)))</f>
        <v>0</v>
      </c>
      <c r="W61" s="130"/>
      <c r="X61" s="132">
        <f>+IF(W61='Tabla Valoración controles'!$D$7,'Tabla Valoración controles'!$F$7,IF(U61=FORMULAS!$A$10,0,'Tabla Valoración controles'!$F$8))</f>
        <v>0</v>
      </c>
      <c r="Y61" s="130"/>
      <c r="Z61" s="131">
        <f>+IF(Y61='Tabla Valoración controles'!$D$9,'Tabla Valoración controles'!$F$9,IF(U61=FORMULAS!$A$10,0,'Tabla Valoración controles'!$F$10))</f>
        <v>0</v>
      </c>
      <c r="AA61" s="130"/>
      <c r="AB61" s="131">
        <f>+IF(AA61='Tabla Valoración controles'!$D$9,'Tabla Valoración controles'!$F$9,IF(W61=FORMULAS!$A$10,0,'Tabla Valoración controles'!$F$10))</f>
        <v>0</v>
      </c>
      <c r="AC61" s="130"/>
      <c r="AD61" s="131">
        <f>+IF(AC61='Tabla Valoración controles'!$D$13,'Tabla Valoración controles'!$F$13,'Tabla Valoración controles'!$F$14)</f>
        <v>0</v>
      </c>
      <c r="AE61" s="133">
        <f t="shared" si="0"/>
        <v>0</v>
      </c>
      <c r="AF61" s="133">
        <f t="shared" si="43"/>
        <v>0</v>
      </c>
      <c r="AG61" s="133">
        <f t="shared" si="12"/>
        <v>0.24</v>
      </c>
      <c r="AH61" s="261"/>
      <c r="AI61" s="261"/>
      <c r="AJ61" s="261"/>
      <c r="AK61" s="261"/>
      <c r="AL61" s="262"/>
      <c r="AM61" s="264"/>
      <c r="AN61" s="258"/>
      <c r="AO61" s="142"/>
      <c r="AP61" s="142"/>
      <c r="AQ61" s="213"/>
      <c r="AR61" s="143"/>
      <c r="AS61" s="143"/>
      <c r="AT61" s="142"/>
      <c r="AU61" s="142"/>
      <c r="AV61" s="134"/>
      <c r="AW61" s="255"/>
      <c r="AX61" s="134"/>
      <c r="AY61" s="134"/>
      <c r="AZ61" s="134"/>
      <c r="BA61" s="144"/>
      <c r="BB61" s="134"/>
      <c r="BC61" s="134"/>
      <c r="BD61" s="134"/>
      <c r="BE61" s="144"/>
      <c r="BF61" s="134"/>
      <c r="BG61" s="134"/>
      <c r="BH61" s="134"/>
      <c r="BI61" s="144"/>
      <c r="BJ61" s="134"/>
      <c r="BK61" s="134"/>
      <c r="BL61" s="134"/>
      <c r="BM61" s="144"/>
      <c r="BN61" s="137"/>
      <c r="BO61" s="137"/>
      <c r="BP61" s="138"/>
      <c r="BQ61" s="138"/>
      <c r="BR61" s="137"/>
      <c r="BS61" s="137"/>
      <c r="BT61" s="138"/>
      <c r="BU61" s="138"/>
      <c r="BV61" s="137"/>
      <c r="BW61" s="137"/>
      <c r="BX61" s="138"/>
      <c r="BY61" s="138"/>
      <c r="BZ61" s="137"/>
      <c r="CA61" s="137"/>
      <c r="CB61" s="138"/>
      <c r="CC61" s="138"/>
      <c r="CD61" s="258"/>
      <c r="CE61" s="258"/>
      <c r="CF61" s="258"/>
      <c r="CG61" s="144"/>
      <c r="CH61" s="258"/>
      <c r="CI61" s="258"/>
      <c r="CJ61" s="258"/>
      <c r="CK61" s="144"/>
      <c r="CL61" s="258"/>
      <c r="CM61" s="258"/>
      <c r="CN61" s="258"/>
      <c r="CO61" s="144"/>
      <c r="CP61" s="258"/>
      <c r="CQ61" s="258"/>
      <c r="CR61" s="258"/>
      <c r="CS61" s="144"/>
      <c r="CT61" s="258"/>
      <c r="CU61" s="258"/>
      <c r="CV61" s="258"/>
      <c r="CW61" s="144"/>
      <c r="CX61" s="258"/>
      <c r="CY61" s="258"/>
      <c r="CZ61" s="258"/>
      <c r="DA61" s="258"/>
      <c r="DB61" s="258"/>
      <c r="DC61" s="258"/>
      <c r="DD61" s="258"/>
      <c r="DE61" s="258"/>
      <c r="DF61" s="144"/>
      <c r="DG61" s="258"/>
      <c r="DH61" s="258"/>
      <c r="DI61" s="258"/>
      <c r="DJ61" s="258"/>
      <c r="DK61" s="258"/>
      <c r="DL61" s="258"/>
      <c r="DM61" s="258"/>
      <c r="DN61" s="258"/>
      <c r="DO61" s="144"/>
      <c r="DP61" s="258"/>
      <c r="DQ61" s="258"/>
      <c r="DR61" s="258"/>
      <c r="DS61" s="258"/>
      <c r="DT61" s="258"/>
    </row>
    <row r="62" spans="1:124" ht="57" x14ac:dyDescent="0.2">
      <c r="A62" s="290"/>
      <c r="B62" s="293"/>
      <c r="C62" s="293"/>
      <c r="D62" s="293"/>
      <c r="E62" s="293"/>
      <c r="F62" s="293"/>
      <c r="G62" s="293"/>
      <c r="H62" s="299"/>
      <c r="I62" s="296"/>
      <c r="J62" s="290"/>
      <c r="K62" s="281"/>
      <c r="L62" s="284"/>
      <c r="M62" s="284"/>
      <c r="N62" s="281"/>
      <c r="O62" s="258"/>
      <c r="P62" s="258"/>
      <c r="Q62" s="287"/>
      <c r="R62" s="127"/>
      <c r="S62" s="128"/>
      <c r="T62" s="129">
        <f>VLOOKUP(U62,FORMULAS!$A$15:$B$18,2,0)</f>
        <v>0</v>
      </c>
      <c r="U62" s="130" t="s">
        <v>156</v>
      </c>
      <c r="V62" s="131">
        <f>+IF(U62='Tabla Valoración controles'!$D$4,'Tabla Valoración controles'!$F$4,IF('208-PLA-Ft-78 Mapa Gestión'!U62='Tabla Valoración controles'!$D$5,'Tabla Valoración controles'!$F$5,IF(U62=FORMULAS!$A$10,0,'Tabla Valoración controles'!$F$6)))</f>
        <v>0</v>
      </c>
      <c r="W62" s="130"/>
      <c r="X62" s="132">
        <f>+IF(W62='Tabla Valoración controles'!$D$7,'Tabla Valoración controles'!$F$7,IF(U62=FORMULAS!$A$10,0,'Tabla Valoración controles'!$F$8))</f>
        <v>0</v>
      </c>
      <c r="Y62" s="130"/>
      <c r="Z62" s="131">
        <f>+IF(Y62='Tabla Valoración controles'!$D$9,'Tabla Valoración controles'!$F$9,IF(U62=FORMULAS!$A$10,0,'Tabla Valoración controles'!$F$10))</f>
        <v>0</v>
      </c>
      <c r="AA62" s="130"/>
      <c r="AB62" s="131">
        <f>+IF(AA62='Tabla Valoración controles'!$D$9,'Tabla Valoración controles'!$F$9,IF(W62=FORMULAS!$A$10,0,'Tabla Valoración controles'!$F$10))</f>
        <v>0</v>
      </c>
      <c r="AC62" s="130"/>
      <c r="AD62" s="131">
        <f>+IF(AC62='Tabla Valoración controles'!$D$13,'Tabla Valoración controles'!$F$13,'Tabla Valoración controles'!$F$14)</f>
        <v>0</v>
      </c>
      <c r="AE62" s="133">
        <f t="shared" si="0"/>
        <v>0</v>
      </c>
      <c r="AF62" s="133">
        <f t="shared" si="43"/>
        <v>0</v>
      </c>
      <c r="AG62" s="133">
        <f t="shared" si="12"/>
        <v>0.24</v>
      </c>
      <c r="AH62" s="261"/>
      <c r="AI62" s="261"/>
      <c r="AJ62" s="261"/>
      <c r="AK62" s="261"/>
      <c r="AL62" s="262"/>
      <c r="AM62" s="264"/>
      <c r="AN62" s="258"/>
      <c r="AO62" s="142"/>
      <c r="AP62" s="142"/>
      <c r="AQ62" s="213"/>
      <c r="AR62" s="143"/>
      <c r="AS62" s="143"/>
      <c r="AT62" s="142"/>
      <c r="AU62" s="142"/>
      <c r="AV62" s="134"/>
      <c r="AW62" s="255"/>
      <c r="AX62" s="134"/>
      <c r="AY62" s="134"/>
      <c r="AZ62" s="134"/>
      <c r="BA62" s="144"/>
      <c r="BB62" s="134"/>
      <c r="BC62" s="134"/>
      <c r="BD62" s="134"/>
      <c r="BE62" s="144"/>
      <c r="BF62" s="134"/>
      <c r="BG62" s="134"/>
      <c r="BH62" s="134"/>
      <c r="BI62" s="144"/>
      <c r="BJ62" s="134"/>
      <c r="BK62" s="134"/>
      <c r="BL62" s="134"/>
      <c r="BM62" s="144"/>
      <c r="BN62" s="137"/>
      <c r="BO62" s="137"/>
      <c r="BP62" s="138"/>
      <c r="BQ62" s="138"/>
      <c r="BR62" s="137"/>
      <c r="BS62" s="137"/>
      <c r="BT62" s="138"/>
      <c r="BU62" s="138"/>
      <c r="BV62" s="137"/>
      <c r="BW62" s="137"/>
      <c r="BX62" s="138"/>
      <c r="BY62" s="138"/>
      <c r="BZ62" s="137"/>
      <c r="CA62" s="137"/>
      <c r="CB62" s="138"/>
      <c r="CC62" s="138"/>
      <c r="CD62" s="258"/>
      <c r="CE62" s="258"/>
      <c r="CF62" s="258"/>
      <c r="CG62" s="144"/>
      <c r="CH62" s="258"/>
      <c r="CI62" s="258"/>
      <c r="CJ62" s="258"/>
      <c r="CK62" s="144"/>
      <c r="CL62" s="258"/>
      <c r="CM62" s="258"/>
      <c r="CN62" s="258"/>
      <c r="CO62" s="144"/>
      <c r="CP62" s="258"/>
      <c r="CQ62" s="258"/>
      <c r="CR62" s="258"/>
      <c r="CS62" s="144"/>
      <c r="CT62" s="258"/>
      <c r="CU62" s="258"/>
      <c r="CV62" s="258"/>
      <c r="CW62" s="144"/>
      <c r="CX62" s="258"/>
      <c r="CY62" s="258"/>
      <c r="CZ62" s="258"/>
      <c r="DA62" s="258"/>
      <c r="DB62" s="258"/>
      <c r="DC62" s="258"/>
      <c r="DD62" s="258"/>
      <c r="DE62" s="258"/>
      <c r="DF62" s="144"/>
      <c r="DG62" s="258"/>
      <c r="DH62" s="258"/>
      <c r="DI62" s="258"/>
      <c r="DJ62" s="258"/>
      <c r="DK62" s="258"/>
      <c r="DL62" s="258"/>
      <c r="DM62" s="258"/>
      <c r="DN62" s="258"/>
      <c r="DO62" s="144"/>
      <c r="DP62" s="258"/>
      <c r="DQ62" s="258"/>
      <c r="DR62" s="258"/>
      <c r="DS62" s="258"/>
      <c r="DT62" s="258"/>
    </row>
    <row r="63" spans="1:124" ht="57" x14ac:dyDescent="0.2">
      <c r="A63" s="291"/>
      <c r="B63" s="294"/>
      <c r="C63" s="294"/>
      <c r="D63" s="294"/>
      <c r="E63" s="294"/>
      <c r="F63" s="294"/>
      <c r="G63" s="294"/>
      <c r="H63" s="300"/>
      <c r="I63" s="297"/>
      <c r="J63" s="291"/>
      <c r="K63" s="282"/>
      <c r="L63" s="285"/>
      <c r="M63" s="285"/>
      <c r="N63" s="282"/>
      <c r="O63" s="259"/>
      <c r="P63" s="259"/>
      <c r="Q63" s="288"/>
      <c r="R63" s="127"/>
      <c r="S63" s="128"/>
      <c r="T63" s="129">
        <f>VLOOKUP(U63,FORMULAS!$A$15:$B$18,2,0)</f>
        <v>0</v>
      </c>
      <c r="U63" s="130" t="s">
        <v>156</v>
      </c>
      <c r="V63" s="131">
        <f>+IF(U63='Tabla Valoración controles'!$D$4,'Tabla Valoración controles'!$F$4,IF('208-PLA-Ft-78 Mapa Gestión'!U63='Tabla Valoración controles'!$D$5,'Tabla Valoración controles'!$F$5,IF(U63=FORMULAS!$A$10,0,'Tabla Valoración controles'!$F$6)))</f>
        <v>0</v>
      </c>
      <c r="W63" s="130"/>
      <c r="X63" s="132">
        <f>+IF(W63='Tabla Valoración controles'!$D$7,'Tabla Valoración controles'!$F$7,IF(U63=FORMULAS!$A$10,0,'Tabla Valoración controles'!$F$8))</f>
        <v>0</v>
      </c>
      <c r="Y63" s="130"/>
      <c r="Z63" s="131">
        <f>+IF(Y63='Tabla Valoración controles'!$D$9,'Tabla Valoración controles'!$F$9,IF(U63=FORMULAS!$A$10,0,'Tabla Valoración controles'!$F$10))</f>
        <v>0</v>
      </c>
      <c r="AA63" s="130"/>
      <c r="AB63" s="131">
        <f>+IF(AA63='Tabla Valoración controles'!$D$9,'Tabla Valoración controles'!$F$9,IF(W63=FORMULAS!$A$10,0,'Tabla Valoración controles'!$F$10))</f>
        <v>0</v>
      </c>
      <c r="AC63" s="130"/>
      <c r="AD63" s="131">
        <f>+IF(AC63='Tabla Valoración controles'!$D$13,'Tabla Valoración controles'!$F$13,'Tabla Valoración controles'!$F$14)</f>
        <v>0</v>
      </c>
      <c r="AE63" s="133">
        <f t="shared" si="0"/>
        <v>0</v>
      </c>
      <c r="AF63" s="133">
        <f t="shared" si="43"/>
        <v>0</v>
      </c>
      <c r="AG63" s="133">
        <f t="shared" si="12"/>
        <v>0.24</v>
      </c>
      <c r="AH63" s="261"/>
      <c r="AI63" s="261"/>
      <c r="AJ63" s="261"/>
      <c r="AK63" s="261"/>
      <c r="AL63" s="262"/>
      <c r="AM63" s="265"/>
      <c r="AN63" s="259"/>
      <c r="AO63" s="145"/>
      <c r="AP63" s="145"/>
      <c r="AQ63" s="214"/>
      <c r="AR63" s="146"/>
      <c r="AS63" s="146"/>
      <c r="AT63" s="145"/>
      <c r="AU63" s="145"/>
      <c r="AV63" s="134"/>
      <c r="AW63" s="256"/>
      <c r="AX63" s="134"/>
      <c r="AY63" s="134"/>
      <c r="AZ63" s="134"/>
      <c r="BA63" s="144"/>
      <c r="BB63" s="134"/>
      <c r="BC63" s="134"/>
      <c r="BD63" s="134"/>
      <c r="BE63" s="144"/>
      <c r="BF63" s="134"/>
      <c r="BG63" s="134"/>
      <c r="BH63" s="134"/>
      <c r="BI63" s="144"/>
      <c r="BJ63" s="134"/>
      <c r="BK63" s="134"/>
      <c r="BL63" s="134"/>
      <c r="BM63" s="144"/>
      <c r="BN63" s="137"/>
      <c r="BO63" s="137"/>
      <c r="BP63" s="138"/>
      <c r="BQ63" s="138"/>
      <c r="BR63" s="137"/>
      <c r="BS63" s="137"/>
      <c r="BT63" s="138"/>
      <c r="BU63" s="138"/>
      <c r="BV63" s="137"/>
      <c r="BW63" s="137"/>
      <c r="BX63" s="138"/>
      <c r="BY63" s="138"/>
      <c r="BZ63" s="137"/>
      <c r="CA63" s="137"/>
      <c r="CB63" s="138"/>
      <c r="CC63" s="138"/>
      <c r="CD63" s="259"/>
      <c r="CE63" s="259"/>
      <c r="CF63" s="259"/>
      <c r="CG63" s="144"/>
      <c r="CH63" s="259"/>
      <c r="CI63" s="259"/>
      <c r="CJ63" s="259"/>
      <c r="CK63" s="144"/>
      <c r="CL63" s="259"/>
      <c r="CM63" s="259"/>
      <c r="CN63" s="259"/>
      <c r="CO63" s="144"/>
      <c r="CP63" s="259"/>
      <c r="CQ63" s="259"/>
      <c r="CR63" s="259"/>
      <c r="CS63" s="144"/>
      <c r="CT63" s="259"/>
      <c r="CU63" s="259"/>
      <c r="CV63" s="259"/>
      <c r="CW63" s="144"/>
      <c r="CX63" s="259"/>
      <c r="CY63" s="259"/>
      <c r="CZ63" s="259"/>
      <c r="DA63" s="259"/>
      <c r="DB63" s="259"/>
      <c r="DC63" s="259"/>
      <c r="DD63" s="259"/>
      <c r="DE63" s="259"/>
      <c r="DF63" s="144"/>
      <c r="DG63" s="259"/>
      <c r="DH63" s="259"/>
      <c r="DI63" s="259"/>
      <c r="DJ63" s="259"/>
      <c r="DK63" s="259"/>
      <c r="DL63" s="259"/>
      <c r="DM63" s="259"/>
      <c r="DN63" s="259"/>
      <c r="DO63" s="144"/>
      <c r="DP63" s="259"/>
      <c r="DQ63" s="259"/>
      <c r="DR63" s="259"/>
      <c r="DS63" s="259"/>
      <c r="DT63" s="259"/>
    </row>
    <row r="64" spans="1:124" ht="114.75" x14ac:dyDescent="0.2">
      <c r="A64" s="289">
        <v>10</v>
      </c>
      <c r="B64" s="292" t="s">
        <v>173</v>
      </c>
      <c r="C64" s="292" t="str">
        <f>VLOOKUP(B64,FORMULAS!$A$30:$B$52,2,0)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64" s="292" t="str">
        <f>VLOOKUP(B64,FORMULAS!$A$30:$C$52,3,0)</f>
        <v>Director de Gestión Corporativa</v>
      </c>
      <c r="E64" s="292" t="s">
        <v>256</v>
      </c>
      <c r="F64" s="295" t="s">
        <v>364</v>
      </c>
      <c r="G64" s="295" t="s">
        <v>365</v>
      </c>
      <c r="H64" s="318" t="s">
        <v>366</v>
      </c>
      <c r="I64" s="295" t="s">
        <v>260</v>
      </c>
      <c r="J64" s="289">
        <v>600</v>
      </c>
      <c r="K64" s="280" t="str">
        <f>+IF(L64=FORMULAS!$N$2,FORMULAS!$O$2,IF('208-PLA-Ft-78 Mapa Gestión'!L64:L69=FORMULAS!$N$3,FORMULAS!$O$3,IF('208-PLA-Ft-78 Mapa Gestión'!L64:L69=FORMULAS!$N$4,FORMULAS!$O$4,IF('208-PLA-Ft-78 Mapa Gestión'!L64:L69=FORMULAS!$N$5,FORMULAS!$O$5,IF('208-PLA-Ft-78 Mapa Gestión'!L64:L69=FORMULAS!$N$6,FORMULAS!$O$6)))))</f>
        <v>Alta</v>
      </c>
      <c r="L64" s="283">
        <f>+IF(J64&lt;=FORMULAS!$M$2,FORMULAS!$N$2,IF('208-PLA-Ft-78 Mapa Gestión'!J64&lt;=FORMULAS!$M$3,FORMULAS!$N$3,IF('208-PLA-Ft-78 Mapa Gestión'!J64&lt;=FORMULAS!$M$4,FORMULAS!$N$4,IF('208-PLA-Ft-78 Mapa Gestión'!J64&lt;=FORMULAS!$M$5,FORMULAS!$N$5,FORMULAS!$N$6))))</f>
        <v>0.8</v>
      </c>
      <c r="M64" s="283" t="s">
        <v>91</v>
      </c>
      <c r="N64" s="280" t="str">
        <f>+IF(M64=FORMULAS!$H$2,FORMULAS!$I$2,IF('208-PLA-Ft-78 Mapa Gestión'!M64:M69=FORMULAS!$H$3,FORMULAS!$I$3,IF('208-PLA-Ft-78 Mapa Gestión'!M64:M69=FORMULAS!$H$4,FORMULAS!$I$4,IF('208-PLA-Ft-78 Mapa Gestión'!M64:M69=FORMULAS!$H$5,FORMULAS!$I$5,IF('208-PLA-Ft-78 Mapa Gestión'!M64:M69=FORMULAS!$H$6,FORMULAS!$I$6,IF('208-PLA-Ft-78 Mapa Gestión'!M64:M69=FORMULAS!$H$7,FORMULAS!$I$7,IF('208-PLA-Ft-78 Mapa Gestión'!M64:M69=FORMULAS!$H$8,FORMULAS!$I$8,IF('208-PLA-Ft-78 Mapa Gestión'!M64:M69=FORMULAS!$H$9,FORMULAS!$I$9,IF('208-PLA-Ft-78 Mapa Gestión'!M64:M69=FORMULAS!$H$10,FORMULAS!$I$10,IF('208-PLA-Ft-78 Mapa Gestión'!M64:M69=FORMULAS!$H$11,FORMULAS!$I$11))))))))))</f>
        <v>Moderado</v>
      </c>
      <c r="O64" s="257">
        <f>VLOOKUP(N64,FORMULAS!$I$1:$J$6,2,0)</f>
        <v>0.6</v>
      </c>
      <c r="P64" s="257" t="str">
        <f t="shared" ref="P64" si="44">CONCATENATE(N64,K64)</f>
        <v>ModeradoAlta</v>
      </c>
      <c r="Q64" s="286" t="str">
        <f>VLOOKUP(P64,FORMULAS!$K$17:$L$42,2,0)</f>
        <v>Alto</v>
      </c>
      <c r="R64" s="127">
        <v>1</v>
      </c>
      <c r="S64" s="128" t="s">
        <v>1085</v>
      </c>
      <c r="T64" s="129" t="str">
        <f>VLOOKUP(U64,FORMULAS!$A$15:$B$18,2,0)</f>
        <v>Probabilidad</v>
      </c>
      <c r="U64" s="130" t="s">
        <v>13</v>
      </c>
      <c r="V64" s="131">
        <f>+IF(U64='Tabla Valoración controles'!$D$4,'Tabla Valoración controles'!$F$4,IF('208-PLA-Ft-78 Mapa Gestión'!U64='Tabla Valoración controles'!$D$5,'Tabla Valoración controles'!$F$5,IF(U64=FORMULAS!$A$10,0,'Tabla Valoración controles'!$F$6)))</f>
        <v>0.25</v>
      </c>
      <c r="W64" s="130" t="s">
        <v>8</v>
      </c>
      <c r="X64" s="132">
        <f>+IF(W64='Tabla Valoración controles'!$D$7,'Tabla Valoración controles'!$F$7,IF(U64=FORMULAS!$A$10,0,'Tabla Valoración controles'!$F$8))</f>
        <v>0.15</v>
      </c>
      <c r="Y64" s="130" t="s">
        <v>19</v>
      </c>
      <c r="Z64" s="131">
        <f>+IF(Y64='Tabla Valoración controles'!$D$9,'Tabla Valoración controles'!$F$9,IF(U64=FORMULAS!$A$10,0,'Tabla Valoración controles'!$F$10))</f>
        <v>0</v>
      </c>
      <c r="AA64" s="130" t="s">
        <v>21</v>
      </c>
      <c r="AB64" s="131">
        <f>+IF(AA64='Tabla Valoración controles'!$D$9,'Tabla Valoración controles'!$F$9,IF(W64=FORMULAS!$A$10,0,'Tabla Valoración controles'!$F$10))</f>
        <v>0</v>
      </c>
      <c r="AC64" s="130" t="s">
        <v>100</v>
      </c>
      <c r="AD64" s="131">
        <f>+IF(AC64='Tabla Valoración controles'!$D$13,'Tabla Valoración controles'!$F$13,'Tabla Valoración controles'!$F$14)</f>
        <v>0</v>
      </c>
      <c r="AE64" s="133">
        <f t="shared" si="0"/>
        <v>0.4</v>
      </c>
      <c r="AF64" s="133">
        <f>+IF(T64=FORMULAS!$A$8,'208-PLA-Ft-78 Mapa Gestión'!AE64*'208-PLA-Ft-78 Mapa Gestión'!L64:L69,'208-PLA-Ft-78 Mapa Gestión'!AE64*'208-PLA-Ft-78 Mapa Gestión'!O64:O69)</f>
        <v>0.32000000000000006</v>
      </c>
      <c r="AG64" s="133">
        <f>+IF(T64=FORMULAS!$A$8,'208-PLA-Ft-78 Mapa Gestión'!L64:L69-'208-PLA-Ft-78 Mapa Gestión'!AF64,0)</f>
        <v>0.48</v>
      </c>
      <c r="AH64" s="260">
        <f t="shared" ref="AH64" si="45">+AG69</f>
        <v>0.48</v>
      </c>
      <c r="AI64" s="260" t="str">
        <f>+IF(AH64&lt;=FORMULAS!$N$2,FORMULAS!$O$2,IF(AH64&lt;=FORMULAS!$N$3,FORMULAS!$O$3,IF(AH64&lt;=FORMULAS!$N$4,FORMULAS!$O$4,IF(AH64&lt;=FORMULAS!$N$5,FORMULAS!$O$5,FORMULAS!O60))))</f>
        <v>Media</v>
      </c>
      <c r="AJ64" s="260" t="str">
        <f>+IF(T64=FORMULAS!$A$9,AG69,'208-PLA-Ft-78 Mapa Gestión'!N64:N69)</f>
        <v>Moderado</v>
      </c>
      <c r="AK64" s="260">
        <f>+IF(T64=FORMULAS!B63,'208-PLA-Ft-78 Mapa Gestión'!AG69,'208-PLA-Ft-78 Mapa Gestión'!O64:O69)</f>
        <v>0.6</v>
      </c>
      <c r="AL64" s="262" t="str">
        <f t="shared" ref="AL64" si="46">CONCATENATE(AJ64,AI64)</f>
        <v>ModeradoMedia</v>
      </c>
      <c r="AM64" s="263" t="str">
        <f>VLOOKUP(AL64,FORMULAS!$K$17:$L$42,2,0)</f>
        <v>Moderado</v>
      </c>
      <c r="AN64" s="257" t="s">
        <v>162</v>
      </c>
      <c r="AO64" s="151" t="s">
        <v>513</v>
      </c>
      <c r="AP64" s="151" t="s">
        <v>1086</v>
      </c>
      <c r="AQ64" s="212" t="s">
        <v>316</v>
      </c>
      <c r="AR64" s="152">
        <v>44562</v>
      </c>
      <c r="AS64" s="152">
        <v>44926</v>
      </c>
      <c r="AT64" s="151" t="s">
        <v>587</v>
      </c>
      <c r="AU64" s="151" t="s">
        <v>588</v>
      </c>
      <c r="AV64" s="136" t="s">
        <v>234</v>
      </c>
      <c r="AW64" s="254" t="s">
        <v>1067</v>
      </c>
      <c r="AX64" s="134" t="s">
        <v>829</v>
      </c>
      <c r="AY64" s="134" t="s">
        <v>830</v>
      </c>
      <c r="AZ64" s="134" t="s">
        <v>831</v>
      </c>
      <c r="BA64" s="134" t="s">
        <v>832</v>
      </c>
      <c r="BB64" s="134" t="s">
        <v>833</v>
      </c>
      <c r="BC64" s="134" t="s">
        <v>830</v>
      </c>
      <c r="BD64" s="134" t="s">
        <v>834</v>
      </c>
      <c r="BE64" s="134">
        <v>1</v>
      </c>
      <c r="BF64" s="134" t="s">
        <v>835</v>
      </c>
      <c r="BG64" s="134" t="s">
        <v>830</v>
      </c>
      <c r="BH64" s="134" t="s">
        <v>834</v>
      </c>
      <c r="BI64" s="134">
        <v>1</v>
      </c>
      <c r="BJ64" s="134" t="s">
        <v>836</v>
      </c>
      <c r="BK64" s="134" t="s">
        <v>830</v>
      </c>
      <c r="BL64" s="134" t="s">
        <v>837</v>
      </c>
      <c r="BM64" s="134">
        <v>1</v>
      </c>
      <c r="BN64" s="137"/>
      <c r="BO64" s="137"/>
      <c r="BP64" s="138"/>
      <c r="BQ64" s="138"/>
      <c r="BR64" s="137"/>
      <c r="BS64" s="137"/>
      <c r="BT64" s="138"/>
      <c r="BU64" s="138"/>
      <c r="BV64" s="137"/>
      <c r="BW64" s="137"/>
      <c r="BX64" s="138"/>
      <c r="BY64" s="138"/>
      <c r="BZ64" s="137"/>
      <c r="CA64" s="137"/>
      <c r="CB64" s="138"/>
      <c r="CC64" s="138"/>
      <c r="CD64" s="257"/>
      <c r="CE64" s="257"/>
      <c r="CF64" s="257"/>
      <c r="CG64" s="144"/>
      <c r="CH64" s="257"/>
      <c r="CI64" s="257"/>
      <c r="CJ64" s="257"/>
      <c r="CK64" s="144"/>
      <c r="CL64" s="257"/>
      <c r="CM64" s="257"/>
      <c r="CN64" s="257"/>
      <c r="CO64" s="144"/>
      <c r="CP64" s="257"/>
      <c r="CQ64" s="257"/>
      <c r="CR64" s="257"/>
      <c r="CS64" s="144"/>
      <c r="CT64" s="257"/>
      <c r="CU64" s="257"/>
      <c r="CV64" s="257"/>
      <c r="CW64" s="144"/>
      <c r="CX64" s="257"/>
      <c r="CY64" s="257"/>
      <c r="CZ64" s="257"/>
      <c r="DA64" s="257"/>
      <c r="DB64" s="257"/>
      <c r="DC64" s="257"/>
      <c r="DD64" s="257"/>
      <c r="DE64" s="257"/>
      <c r="DF64" s="144"/>
      <c r="DG64" s="257"/>
      <c r="DH64" s="257"/>
      <c r="DI64" s="257"/>
      <c r="DJ64" s="257"/>
      <c r="DK64" s="257"/>
      <c r="DL64" s="257"/>
      <c r="DM64" s="257"/>
      <c r="DN64" s="257"/>
      <c r="DO64" s="144"/>
      <c r="DP64" s="257"/>
      <c r="DQ64" s="257"/>
      <c r="DR64" s="257"/>
      <c r="DS64" s="257"/>
      <c r="DT64" s="257"/>
    </row>
    <row r="65" spans="1:124" ht="57" x14ac:dyDescent="0.2">
      <c r="A65" s="290"/>
      <c r="B65" s="293"/>
      <c r="C65" s="293"/>
      <c r="D65" s="293"/>
      <c r="E65" s="293"/>
      <c r="F65" s="296"/>
      <c r="G65" s="296"/>
      <c r="H65" s="316"/>
      <c r="I65" s="296"/>
      <c r="J65" s="290"/>
      <c r="K65" s="281"/>
      <c r="L65" s="284"/>
      <c r="M65" s="284"/>
      <c r="N65" s="281"/>
      <c r="O65" s="258"/>
      <c r="P65" s="258"/>
      <c r="Q65" s="287"/>
      <c r="R65" s="127"/>
      <c r="S65" s="128"/>
      <c r="T65" s="129">
        <f>VLOOKUP(U65,FORMULAS!$A$15:$B$18,2,0)</f>
        <v>0</v>
      </c>
      <c r="U65" s="130" t="s">
        <v>156</v>
      </c>
      <c r="V65" s="131">
        <f>+IF(U65='Tabla Valoración controles'!$D$4,'Tabla Valoración controles'!$F$4,IF('208-PLA-Ft-78 Mapa Gestión'!U65='Tabla Valoración controles'!$D$5,'Tabla Valoración controles'!$F$5,IF(U65=FORMULAS!$A$10,0,'Tabla Valoración controles'!$F$6)))</f>
        <v>0</v>
      </c>
      <c r="W65" s="130"/>
      <c r="X65" s="132">
        <f>+IF(W65='Tabla Valoración controles'!$D$7,'Tabla Valoración controles'!$F$7,IF(U65=FORMULAS!$A$10,0,'Tabla Valoración controles'!$F$8))</f>
        <v>0</v>
      </c>
      <c r="Y65" s="130"/>
      <c r="Z65" s="131">
        <f>+IF(Y65='Tabla Valoración controles'!$D$9,'Tabla Valoración controles'!$F$9,IF(U65=FORMULAS!$A$10,0,'Tabla Valoración controles'!$F$10))</f>
        <v>0</v>
      </c>
      <c r="AA65" s="130"/>
      <c r="AB65" s="131">
        <f>+IF(AA65='Tabla Valoración controles'!$D$9,'Tabla Valoración controles'!$F$9,IF(W65=FORMULAS!$A$10,0,'Tabla Valoración controles'!$F$10))</f>
        <v>0</v>
      </c>
      <c r="AC65" s="130"/>
      <c r="AD65" s="131">
        <f>+IF(AC65='Tabla Valoración controles'!$D$13,'Tabla Valoración controles'!$F$13,'Tabla Valoración controles'!$F$14)</f>
        <v>0</v>
      </c>
      <c r="AE65" s="133">
        <f t="shared" si="0"/>
        <v>0</v>
      </c>
      <c r="AF65" s="133">
        <f t="shared" ref="AF65" si="47">+AE65*AG64</f>
        <v>0</v>
      </c>
      <c r="AG65" s="133">
        <f t="shared" ref="AG65" si="48">+AG64-AF65</f>
        <v>0.48</v>
      </c>
      <c r="AH65" s="261"/>
      <c r="AI65" s="261"/>
      <c r="AJ65" s="261"/>
      <c r="AK65" s="261"/>
      <c r="AL65" s="262"/>
      <c r="AM65" s="264"/>
      <c r="AN65" s="258"/>
      <c r="AO65" s="142"/>
      <c r="AP65" s="142"/>
      <c r="AQ65" s="213"/>
      <c r="AR65" s="142"/>
      <c r="AS65" s="142"/>
      <c r="AT65" s="142"/>
      <c r="AU65" s="142"/>
      <c r="AV65" s="136"/>
      <c r="AW65" s="255"/>
      <c r="AX65" s="134"/>
      <c r="AY65" s="134"/>
      <c r="AZ65" s="134"/>
      <c r="BA65" s="134"/>
      <c r="BB65" s="134"/>
      <c r="BC65" s="134"/>
      <c r="BD65" s="134"/>
      <c r="BE65" s="134"/>
      <c r="BF65" s="134"/>
      <c r="BG65" s="134"/>
      <c r="BH65" s="134"/>
      <c r="BI65" s="134"/>
      <c r="BJ65" s="134"/>
      <c r="BK65" s="134"/>
      <c r="BL65" s="134"/>
      <c r="BM65" s="134"/>
      <c r="BN65" s="137"/>
      <c r="BO65" s="137"/>
      <c r="BP65" s="138"/>
      <c r="BQ65" s="138"/>
      <c r="BR65" s="137"/>
      <c r="BS65" s="137"/>
      <c r="BT65" s="138"/>
      <c r="BU65" s="138"/>
      <c r="BV65" s="137"/>
      <c r="BW65" s="137"/>
      <c r="BX65" s="138"/>
      <c r="BY65" s="138"/>
      <c r="BZ65" s="137"/>
      <c r="CA65" s="137"/>
      <c r="CB65" s="138"/>
      <c r="CC65" s="138"/>
      <c r="CD65" s="258"/>
      <c r="CE65" s="258"/>
      <c r="CF65" s="258"/>
      <c r="CG65" s="144"/>
      <c r="CH65" s="258"/>
      <c r="CI65" s="258"/>
      <c r="CJ65" s="258"/>
      <c r="CK65" s="144"/>
      <c r="CL65" s="258"/>
      <c r="CM65" s="258"/>
      <c r="CN65" s="258"/>
      <c r="CO65" s="144"/>
      <c r="CP65" s="258"/>
      <c r="CQ65" s="258"/>
      <c r="CR65" s="258"/>
      <c r="CS65" s="144"/>
      <c r="CT65" s="258"/>
      <c r="CU65" s="258"/>
      <c r="CV65" s="258"/>
      <c r="CW65" s="144"/>
      <c r="CX65" s="258"/>
      <c r="CY65" s="258"/>
      <c r="CZ65" s="258"/>
      <c r="DA65" s="258"/>
      <c r="DB65" s="258"/>
      <c r="DC65" s="258"/>
      <c r="DD65" s="258"/>
      <c r="DE65" s="258"/>
      <c r="DF65" s="144"/>
      <c r="DG65" s="258"/>
      <c r="DH65" s="258"/>
      <c r="DI65" s="258"/>
      <c r="DJ65" s="258"/>
      <c r="DK65" s="258"/>
      <c r="DL65" s="258"/>
      <c r="DM65" s="258"/>
      <c r="DN65" s="258"/>
      <c r="DO65" s="144"/>
      <c r="DP65" s="258"/>
      <c r="DQ65" s="258"/>
      <c r="DR65" s="258"/>
      <c r="DS65" s="258"/>
      <c r="DT65" s="258"/>
    </row>
    <row r="66" spans="1:124" ht="57" x14ac:dyDescent="0.2">
      <c r="A66" s="290"/>
      <c r="B66" s="293"/>
      <c r="C66" s="293"/>
      <c r="D66" s="293"/>
      <c r="E66" s="293"/>
      <c r="F66" s="296"/>
      <c r="G66" s="296"/>
      <c r="H66" s="316"/>
      <c r="I66" s="296"/>
      <c r="J66" s="290"/>
      <c r="K66" s="281"/>
      <c r="L66" s="284"/>
      <c r="M66" s="284"/>
      <c r="N66" s="281"/>
      <c r="O66" s="258"/>
      <c r="P66" s="258"/>
      <c r="Q66" s="287"/>
      <c r="R66" s="127"/>
      <c r="S66" s="128"/>
      <c r="T66" s="129">
        <f>VLOOKUP(U66,FORMULAS!$A$15:$B$18,2,0)</f>
        <v>0</v>
      </c>
      <c r="U66" s="130" t="s">
        <v>156</v>
      </c>
      <c r="V66" s="131">
        <f>+IF(U66='Tabla Valoración controles'!$D$4,'Tabla Valoración controles'!$F$4,IF('208-PLA-Ft-78 Mapa Gestión'!U66='Tabla Valoración controles'!$D$5,'Tabla Valoración controles'!$F$5,IF(U66=FORMULAS!$A$10,0,'Tabla Valoración controles'!$F$6)))</f>
        <v>0</v>
      </c>
      <c r="W66" s="130"/>
      <c r="X66" s="132">
        <f>+IF(W66='Tabla Valoración controles'!$D$7,'Tabla Valoración controles'!$F$7,IF(U66=FORMULAS!$A$10,0,'Tabla Valoración controles'!$F$8))</f>
        <v>0</v>
      </c>
      <c r="Y66" s="130"/>
      <c r="Z66" s="131">
        <f>+IF(Y66='Tabla Valoración controles'!$D$9,'Tabla Valoración controles'!$F$9,IF(U66=FORMULAS!$A$10,0,'Tabla Valoración controles'!$F$10))</f>
        <v>0</v>
      </c>
      <c r="AA66" s="130"/>
      <c r="AB66" s="131">
        <f>+IF(AA66='Tabla Valoración controles'!$D$9,'Tabla Valoración controles'!$F$9,IF(W66=FORMULAS!$A$10,0,'Tabla Valoración controles'!$F$10))</f>
        <v>0</v>
      </c>
      <c r="AC66" s="130"/>
      <c r="AD66" s="131">
        <f>+IF(AC66='Tabla Valoración controles'!$D$13,'Tabla Valoración controles'!$F$13,'Tabla Valoración controles'!$F$14)</f>
        <v>0</v>
      </c>
      <c r="AE66" s="133">
        <f t="shared" si="0"/>
        <v>0</v>
      </c>
      <c r="AF66" s="133">
        <f t="shared" ref="AF66:AF69" si="49">+AF65*AE66</f>
        <v>0</v>
      </c>
      <c r="AG66" s="133">
        <f t="shared" si="12"/>
        <v>0.48</v>
      </c>
      <c r="AH66" s="261"/>
      <c r="AI66" s="261"/>
      <c r="AJ66" s="261"/>
      <c r="AK66" s="261"/>
      <c r="AL66" s="262"/>
      <c r="AM66" s="264"/>
      <c r="AN66" s="258"/>
      <c r="AO66" s="142"/>
      <c r="AP66" s="142"/>
      <c r="AQ66" s="213"/>
      <c r="AR66" s="142"/>
      <c r="AS66" s="142"/>
      <c r="AT66" s="142"/>
      <c r="AU66" s="142"/>
      <c r="AV66" s="136"/>
      <c r="AW66" s="255"/>
      <c r="AX66" s="134"/>
      <c r="AY66" s="134"/>
      <c r="AZ66" s="134"/>
      <c r="BA66" s="134"/>
      <c r="BB66" s="134"/>
      <c r="BC66" s="134"/>
      <c r="BD66" s="134"/>
      <c r="BE66" s="134"/>
      <c r="BF66" s="134"/>
      <c r="BG66" s="134"/>
      <c r="BH66" s="134"/>
      <c r="BI66" s="134"/>
      <c r="BJ66" s="134"/>
      <c r="BK66" s="134"/>
      <c r="BL66" s="134"/>
      <c r="BM66" s="134"/>
      <c r="BN66" s="137"/>
      <c r="BO66" s="137"/>
      <c r="BP66" s="138"/>
      <c r="BQ66" s="138"/>
      <c r="BR66" s="137"/>
      <c r="BS66" s="137"/>
      <c r="BT66" s="138"/>
      <c r="BU66" s="138"/>
      <c r="BV66" s="137"/>
      <c r="BW66" s="137"/>
      <c r="BX66" s="138"/>
      <c r="BY66" s="138"/>
      <c r="BZ66" s="137"/>
      <c r="CA66" s="137"/>
      <c r="CB66" s="138"/>
      <c r="CC66" s="138"/>
      <c r="CD66" s="258"/>
      <c r="CE66" s="258"/>
      <c r="CF66" s="258"/>
      <c r="CG66" s="144"/>
      <c r="CH66" s="258"/>
      <c r="CI66" s="258"/>
      <c r="CJ66" s="258"/>
      <c r="CK66" s="144"/>
      <c r="CL66" s="258"/>
      <c r="CM66" s="258"/>
      <c r="CN66" s="258"/>
      <c r="CO66" s="144"/>
      <c r="CP66" s="258"/>
      <c r="CQ66" s="258"/>
      <c r="CR66" s="258"/>
      <c r="CS66" s="144"/>
      <c r="CT66" s="258"/>
      <c r="CU66" s="258"/>
      <c r="CV66" s="258"/>
      <c r="CW66" s="144"/>
      <c r="CX66" s="258"/>
      <c r="CY66" s="258"/>
      <c r="CZ66" s="258"/>
      <c r="DA66" s="258"/>
      <c r="DB66" s="258"/>
      <c r="DC66" s="258"/>
      <c r="DD66" s="258"/>
      <c r="DE66" s="258"/>
      <c r="DF66" s="144"/>
      <c r="DG66" s="258"/>
      <c r="DH66" s="258"/>
      <c r="DI66" s="258"/>
      <c r="DJ66" s="258"/>
      <c r="DK66" s="258"/>
      <c r="DL66" s="258"/>
      <c r="DM66" s="258"/>
      <c r="DN66" s="258"/>
      <c r="DO66" s="144"/>
      <c r="DP66" s="258"/>
      <c r="DQ66" s="258"/>
      <c r="DR66" s="258"/>
      <c r="DS66" s="258"/>
      <c r="DT66" s="258"/>
    </row>
    <row r="67" spans="1:124" ht="57" x14ac:dyDescent="0.2">
      <c r="A67" s="290"/>
      <c r="B67" s="293"/>
      <c r="C67" s="293"/>
      <c r="D67" s="293"/>
      <c r="E67" s="293"/>
      <c r="F67" s="296"/>
      <c r="G67" s="296"/>
      <c r="H67" s="316"/>
      <c r="I67" s="296"/>
      <c r="J67" s="290"/>
      <c r="K67" s="281"/>
      <c r="L67" s="284"/>
      <c r="M67" s="284"/>
      <c r="N67" s="281"/>
      <c r="O67" s="258"/>
      <c r="P67" s="258"/>
      <c r="Q67" s="287"/>
      <c r="R67" s="127"/>
      <c r="S67" s="128"/>
      <c r="T67" s="129">
        <f>VLOOKUP(U67,FORMULAS!$A$15:$B$18,2,0)</f>
        <v>0</v>
      </c>
      <c r="U67" s="130" t="s">
        <v>156</v>
      </c>
      <c r="V67" s="131">
        <f>+IF(U67='Tabla Valoración controles'!$D$4,'Tabla Valoración controles'!$F$4,IF('208-PLA-Ft-78 Mapa Gestión'!U67='Tabla Valoración controles'!$D$5,'Tabla Valoración controles'!$F$5,IF(U67=FORMULAS!$A$10,0,'Tabla Valoración controles'!$F$6)))</f>
        <v>0</v>
      </c>
      <c r="W67" s="130"/>
      <c r="X67" s="132">
        <f>+IF(W67='Tabla Valoración controles'!$D$7,'Tabla Valoración controles'!$F$7,IF(U67=FORMULAS!$A$10,0,'Tabla Valoración controles'!$F$8))</f>
        <v>0</v>
      </c>
      <c r="Y67" s="130"/>
      <c r="Z67" s="131">
        <f>+IF(Y67='Tabla Valoración controles'!$D$9,'Tabla Valoración controles'!$F$9,IF(U67=FORMULAS!$A$10,0,'Tabla Valoración controles'!$F$10))</f>
        <v>0</v>
      </c>
      <c r="AA67" s="130"/>
      <c r="AB67" s="131">
        <f>+IF(AA67='Tabla Valoración controles'!$D$9,'Tabla Valoración controles'!$F$9,IF(W67=FORMULAS!$A$10,0,'Tabla Valoración controles'!$F$10))</f>
        <v>0</v>
      </c>
      <c r="AC67" s="130"/>
      <c r="AD67" s="131">
        <f>+IF(AC67='Tabla Valoración controles'!$D$13,'Tabla Valoración controles'!$F$13,'Tabla Valoración controles'!$F$14)</f>
        <v>0</v>
      </c>
      <c r="AE67" s="133">
        <f t="shared" si="0"/>
        <v>0</v>
      </c>
      <c r="AF67" s="133">
        <f t="shared" si="49"/>
        <v>0</v>
      </c>
      <c r="AG67" s="133">
        <f t="shared" si="12"/>
        <v>0.48</v>
      </c>
      <c r="AH67" s="261"/>
      <c r="AI67" s="261"/>
      <c r="AJ67" s="261"/>
      <c r="AK67" s="261"/>
      <c r="AL67" s="262"/>
      <c r="AM67" s="264"/>
      <c r="AN67" s="258"/>
      <c r="AO67" s="142"/>
      <c r="AP67" s="142"/>
      <c r="AQ67" s="213"/>
      <c r="AR67" s="142"/>
      <c r="AS67" s="142"/>
      <c r="AT67" s="142"/>
      <c r="AU67" s="142"/>
      <c r="AV67" s="136"/>
      <c r="AW67" s="255"/>
      <c r="AX67" s="134"/>
      <c r="AY67" s="134"/>
      <c r="AZ67" s="134"/>
      <c r="BA67" s="134"/>
      <c r="BB67" s="134"/>
      <c r="BC67" s="134"/>
      <c r="BD67" s="134"/>
      <c r="BE67" s="134"/>
      <c r="BF67" s="134"/>
      <c r="BG67" s="134"/>
      <c r="BH67" s="134"/>
      <c r="BI67" s="134"/>
      <c r="BJ67" s="134"/>
      <c r="BK67" s="134"/>
      <c r="BL67" s="134"/>
      <c r="BM67" s="134"/>
      <c r="BN67" s="137"/>
      <c r="BO67" s="137"/>
      <c r="BP67" s="138"/>
      <c r="BQ67" s="138"/>
      <c r="BR67" s="137"/>
      <c r="BS67" s="137"/>
      <c r="BT67" s="138"/>
      <c r="BU67" s="138"/>
      <c r="BV67" s="137"/>
      <c r="BW67" s="137"/>
      <c r="BX67" s="138"/>
      <c r="BY67" s="138"/>
      <c r="BZ67" s="137"/>
      <c r="CA67" s="137"/>
      <c r="CB67" s="138"/>
      <c r="CC67" s="138"/>
      <c r="CD67" s="258"/>
      <c r="CE67" s="258"/>
      <c r="CF67" s="258"/>
      <c r="CG67" s="144"/>
      <c r="CH67" s="258"/>
      <c r="CI67" s="258"/>
      <c r="CJ67" s="258"/>
      <c r="CK67" s="144"/>
      <c r="CL67" s="258"/>
      <c r="CM67" s="258"/>
      <c r="CN67" s="258"/>
      <c r="CO67" s="144"/>
      <c r="CP67" s="258"/>
      <c r="CQ67" s="258"/>
      <c r="CR67" s="258"/>
      <c r="CS67" s="144"/>
      <c r="CT67" s="258"/>
      <c r="CU67" s="258"/>
      <c r="CV67" s="258"/>
      <c r="CW67" s="144"/>
      <c r="CX67" s="258"/>
      <c r="CY67" s="258"/>
      <c r="CZ67" s="258"/>
      <c r="DA67" s="258"/>
      <c r="DB67" s="258"/>
      <c r="DC67" s="258"/>
      <c r="DD67" s="258"/>
      <c r="DE67" s="258"/>
      <c r="DF67" s="144"/>
      <c r="DG67" s="258"/>
      <c r="DH67" s="258"/>
      <c r="DI67" s="258"/>
      <c r="DJ67" s="258"/>
      <c r="DK67" s="258"/>
      <c r="DL67" s="258"/>
      <c r="DM67" s="258"/>
      <c r="DN67" s="258"/>
      <c r="DO67" s="144"/>
      <c r="DP67" s="258"/>
      <c r="DQ67" s="258"/>
      <c r="DR67" s="258"/>
      <c r="DS67" s="258"/>
      <c r="DT67" s="258"/>
    </row>
    <row r="68" spans="1:124" ht="57" x14ac:dyDescent="0.2">
      <c r="A68" s="290"/>
      <c r="B68" s="293"/>
      <c r="C68" s="293"/>
      <c r="D68" s="293"/>
      <c r="E68" s="293"/>
      <c r="F68" s="296"/>
      <c r="G68" s="296"/>
      <c r="H68" s="316"/>
      <c r="I68" s="296"/>
      <c r="J68" s="290"/>
      <c r="K68" s="281"/>
      <c r="L68" s="284"/>
      <c r="M68" s="284"/>
      <c r="N68" s="281"/>
      <c r="O68" s="258"/>
      <c r="P68" s="258"/>
      <c r="Q68" s="287"/>
      <c r="R68" s="127"/>
      <c r="S68" s="128"/>
      <c r="T68" s="129">
        <f>VLOOKUP(U68,FORMULAS!$A$15:$B$18,2,0)</f>
        <v>0</v>
      </c>
      <c r="U68" s="130" t="s">
        <v>156</v>
      </c>
      <c r="V68" s="131">
        <f>+IF(U68='Tabla Valoración controles'!$D$4,'Tabla Valoración controles'!$F$4,IF('208-PLA-Ft-78 Mapa Gestión'!U68='Tabla Valoración controles'!$D$5,'Tabla Valoración controles'!$F$5,IF(U68=FORMULAS!$A$10,0,'Tabla Valoración controles'!$F$6)))</f>
        <v>0</v>
      </c>
      <c r="W68" s="130"/>
      <c r="X68" s="132">
        <f>+IF(W68='Tabla Valoración controles'!$D$7,'Tabla Valoración controles'!$F$7,IF(U68=FORMULAS!$A$10,0,'Tabla Valoración controles'!$F$8))</f>
        <v>0</v>
      </c>
      <c r="Y68" s="130"/>
      <c r="Z68" s="131">
        <f>+IF(Y68='Tabla Valoración controles'!$D$9,'Tabla Valoración controles'!$F$9,IF(U68=FORMULAS!$A$10,0,'Tabla Valoración controles'!$F$10))</f>
        <v>0</v>
      </c>
      <c r="AA68" s="130"/>
      <c r="AB68" s="131">
        <f>+IF(AA68='Tabla Valoración controles'!$D$9,'Tabla Valoración controles'!$F$9,IF(W68=FORMULAS!$A$10,0,'Tabla Valoración controles'!$F$10))</f>
        <v>0</v>
      </c>
      <c r="AC68" s="130"/>
      <c r="AD68" s="131">
        <f>+IF(AC68='Tabla Valoración controles'!$D$13,'Tabla Valoración controles'!$F$13,'Tabla Valoración controles'!$F$14)</f>
        <v>0</v>
      </c>
      <c r="AE68" s="133">
        <f t="shared" si="0"/>
        <v>0</v>
      </c>
      <c r="AF68" s="133">
        <f t="shared" si="49"/>
        <v>0</v>
      </c>
      <c r="AG68" s="133">
        <f t="shared" si="12"/>
        <v>0.48</v>
      </c>
      <c r="AH68" s="261"/>
      <c r="AI68" s="261"/>
      <c r="AJ68" s="261"/>
      <c r="AK68" s="261"/>
      <c r="AL68" s="262"/>
      <c r="AM68" s="264"/>
      <c r="AN68" s="258"/>
      <c r="AO68" s="142"/>
      <c r="AP68" s="142"/>
      <c r="AQ68" s="213"/>
      <c r="AR68" s="142"/>
      <c r="AS68" s="142"/>
      <c r="AT68" s="142"/>
      <c r="AU68" s="142"/>
      <c r="AV68" s="136"/>
      <c r="AW68" s="255"/>
      <c r="AX68" s="134"/>
      <c r="AY68" s="134"/>
      <c r="AZ68" s="134"/>
      <c r="BA68" s="134"/>
      <c r="BB68" s="134"/>
      <c r="BC68" s="134"/>
      <c r="BD68" s="134"/>
      <c r="BE68" s="134"/>
      <c r="BF68" s="134"/>
      <c r="BG68" s="134"/>
      <c r="BH68" s="134"/>
      <c r="BI68" s="134"/>
      <c r="BJ68" s="134"/>
      <c r="BK68" s="134"/>
      <c r="BL68" s="134"/>
      <c r="BM68" s="134"/>
      <c r="BN68" s="137"/>
      <c r="BO68" s="137"/>
      <c r="BP68" s="138"/>
      <c r="BQ68" s="138"/>
      <c r="BR68" s="137"/>
      <c r="BS68" s="137"/>
      <c r="BT68" s="138"/>
      <c r="BU68" s="138"/>
      <c r="BV68" s="137"/>
      <c r="BW68" s="137"/>
      <c r="BX68" s="138"/>
      <c r="BY68" s="138"/>
      <c r="BZ68" s="137"/>
      <c r="CA68" s="137"/>
      <c r="CB68" s="138"/>
      <c r="CC68" s="138"/>
      <c r="CD68" s="258"/>
      <c r="CE68" s="258"/>
      <c r="CF68" s="258"/>
      <c r="CG68" s="144"/>
      <c r="CH68" s="258"/>
      <c r="CI68" s="258"/>
      <c r="CJ68" s="258"/>
      <c r="CK68" s="144"/>
      <c r="CL68" s="258"/>
      <c r="CM68" s="258"/>
      <c r="CN68" s="258"/>
      <c r="CO68" s="144"/>
      <c r="CP68" s="258"/>
      <c r="CQ68" s="258"/>
      <c r="CR68" s="258"/>
      <c r="CS68" s="144"/>
      <c r="CT68" s="258"/>
      <c r="CU68" s="258"/>
      <c r="CV68" s="258"/>
      <c r="CW68" s="144"/>
      <c r="CX68" s="258"/>
      <c r="CY68" s="258"/>
      <c r="CZ68" s="258"/>
      <c r="DA68" s="258"/>
      <c r="DB68" s="258"/>
      <c r="DC68" s="258"/>
      <c r="DD68" s="258"/>
      <c r="DE68" s="258"/>
      <c r="DF68" s="144"/>
      <c r="DG68" s="258"/>
      <c r="DH68" s="258"/>
      <c r="DI68" s="258"/>
      <c r="DJ68" s="258"/>
      <c r="DK68" s="258"/>
      <c r="DL68" s="258"/>
      <c r="DM68" s="258"/>
      <c r="DN68" s="258"/>
      <c r="DO68" s="144"/>
      <c r="DP68" s="258"/>
      <c r="DQ68" s="258"/>
      <c r="DR68" s="258"/>
      <c r="DS68" s="258"/>
      <c r="DT68" s="258"/>
    </row>
    <row r="69" spans="1:124" ht="57" x14ac:dyDescent="0.2">
      <c r="A69" s="291"/>
      <c r="B69" s="294"/>
      <c r="C69" s="294"/>
      <c r="D69" s="294"/>
      <c r="E69" s="294"/>
      <c r="F69" s="297"/>
      <c r="G69" s="297"/>
      <c r="H69" s="317"/>
      <c r="I69" s="297"/>
      <c r="J69" s="291"/>
      <c r="K69" s="282"/>
      <c r="L69" s="285"/>
      <c r="M69" s="285"/>
      <c r="N69" s="282"/>
      <c r="O69" s="259"/>
      <c r="P69" s="259"/>
      <c r="Q69" s="288"/>
      <c r="R69" s="127"/>
      <c r="S69" s="128"/>
      <c r="T69" s="129">
        <f>VLOOKUP(U69,FORMULAS!$A$15:$B$18,2,0)</f>
        <v>0</v>
      </c>
      <c r="U69" s="130" t="s">
        <v>156</v>
      </c>
      <c r="V69" s="131">
        <f>+IF(U69='Tabla Valoración controles'!$D$4,'Tabla Valoración controles'!$F$4,IF('208-PLA-Ft-78 Mapa Gestión'!U69='Tabla Valoración controles'!$D$5,'Tabla Valoración controles'!$F$5,IF(U69=FORMULAS!$A$10,0,'Tabla Valoración controles'!$F$6)))</f>
        <v>0</v>
      </c>
      <c r="W69" s="130"/>
      <c r="X69" s="132">
        <f>+IF(W69='Tabla Valoración controles'!$D$7,'Tabla Valoración controles'!$F$7,IF(U69=FORMULAS!$A$10,0,'Tabla Valoración controles'!$F$8))</f>
        <v>0</v>
      </c>
      <c r="Y69" s="130"/>
      <c r="Z69" s="131">
        <f>+IF(Y69='Tabla Valoración controles'!$D$9,'Tabla Valoración controles'!$F$9,IF(U69=FORMULAS!$A$10,0,'Tabla Valoración controles'!$F$10))</f>
        <v>0</v>
      </c>
      <c r="AA69" s="130"/>
      <c r="AB69" s="131">
        <f>+IF(AA69='Tabla Valoración controles'!$D$9,'Tabla Valoración controles'!$F$9,IF(W69=FORMULAS!$A$10,0,'Tabla Valoración controles'!$F$10))</f>
        <v>0</v>
      </c>
      <c r="AC69" s="130"/>
      <c r="AD69" s="131">
        <f>+IF(AC69='Tabla Valoración controles'!$D$13,'Tabla Valoración controles'!$F$13,'Tabla Valoración controles'!$F$14)</f>
        <v>0</v>
      </c>
      <c r="AE69" s="133">
        <f t="shared" si="0"/>
        <v>0</v>
      </c>
      <c r="AF69" s="133">
        <f t="shared" si="49"/>
        <v>0</v>
      </c>
      <c r="AG69" s="133">
        <f t="shared" si="12"/>
        <v>0.48</v>
      </c>
      <c r="AH69" s="261"/>
      <c r="AI69" s="261"/>
      <c r="AJ69" s="261"/>
      <c r="AK69" s="261"/>
      <c r="AL69" s="262"/>
      <c r="AM69" s="265"/>
      <c r="AN69" s="259"/>
      <c r="AO69" s="145"/>
      <c r="AP69" s="145"/>
      <c r="AQ69" s="214"/>
      <c r="AR69" s="145"/>
      <c r="AS69" s="145"/>
      <c r="AT69" s="145"/>
      <c r="AU69" s="145"/>
      <c r="AV69" s="136"/>
      <c r="AW69" s="256"/>
      <c r="AX69" s="134"/>
      <c r="AY69" s="134"/>
      <c r="AZ69" s="134"/>
      <c r="BA69" s="134"/>
      <c r="BB69" s="134"/>
      <c r="BC69" s="134"/>
      <c r="BD69" s="134"/>
      <c r="BE69" s="134"/>
      <c r="BF69" s="134"/>
      <c r="BG69" s="134"/>
      <c r="BH69" s="134"/>
      <c r="BI69" s="134"/>
      <c r="BJ69" s="134"/>
      <c r="BK69" s="134"/>
      <c r="BL69" s="134"/>
      <c r="BM69" s="134"/>
      <c r="BN69" s="137"/>
      <c r="BO69" s="137"/>
      <c r="BP69" s="138"/>
      <c r="BQ69" s="138"/>
      <c r="BR69" s="137"/>
      <c r="BS69" s="137"/>
      <c r="BT69" s="138"/>
      <c r="BU69" s="138"/>
      <c r="BV69" s="137"/>
      <c r="BW69" s="137"/>
      <c r="BX69" s="138"/>
      <c r="BY69" s="138"/>
      <c r="BZ69" s="137"/>
      <c r="CA69" s="137"/>
      <c r="CB69" s="138"/>
      <c r="CC69" s="138"/>
      <c r="CD69" s="259"/>
      <c r="CE69" s="259"/>
      <c r="CF69" s="259"/>
      <c r="CG69" s="144"/>
      <c r="CH69" s="259"/>
      <c r="CI69" s="259"/>
      <c r="CJ69" s="259"/>
      <c r="CK69" s="144"/>
      <c r="CL69" s="259"/>
      <c r="CM69" s="259"/>
      <c r="CN69" s="259"/>
      <c r="CO69" s="144"/>
      <c r="CP69" s="259"/>
      <c r="CQ69" s="259"/>
      <c r="CR69" s="259"/>
      <c r="CS69" s="144"/>
      <c r="CT69" s="259"/>
      <c r="CU69" s="259"/>
      <c r="CV69" s="259"/>
      <c r="CW69" s="144"/>
      <c r="CX69" s="259"/>
      <c r="CY69" s="259"/>
      <c r="CZ69" s="259"/>
      <c r="DA69" s="259"/>
      <c r="DB69" s="259"/>
      <c r="DC69" s="259"/>
      <c r="DD69" s="259"/>
      <c r="DE69" s="259"/>
      <c r="DF69" s="144"/>
      <c r="DG69" s="259"/>
      <c r="DH69" s="259"/>
      <c r="DI69" s="259"/>
      <c r="DJ69" s="259"/>
      <c r="DK69" s="259"/>
      <c r="DL69" s="259"/>
      <c r="DM69" s="259"/>
      <c r="DN69" s="259"/>
      <c r="DO69" s="144"/>
      <c r="DP69" s="259"/>
      <c r="DQ69" s="259"/>
      <c r="DR69" s="259"/>
      <c r="DS69" s="259"/>
      <c r="DT69" s="259"/>
    </row>
    <row r="70" spans="1:124" ht="65.25" x14ac:dyDescent="0.2">
      <c r="A70" s="289">
        <v>11</v>
      </c>
      <c r="B70" s="292" t="s">
        <v>181</v>
      </c>
      <c r="C70" s="292" t="s">
        <v>720</v>
      </c>
      <c r="D70" s="292" t="str">
        <f>VLOOKUP(B70,FORMULAS!$A$30:$C$52,3,0)</f>
        <v>Director de Gestión Corporativa</v>
      </c>
      <c r="E70" s="292" t="s">
        <v>113</v>
      </c>
      <c r="F70" s="295" t="s">
        <v>367</v>
      </c>
      <c r="G70" s="295" t="s">
        <v>368</v>
      </c>
      <c r="H70" s="318" t="s">
        <v>721</v>
      </c>
      <c r="I70" s="295" t="s">
        <v>257</v>
      </c>
      <c r="J70" s="289">
        <v>450</v>
      </c>
      <c r="K70" s="280" t="str">
        <f>+IF(L70=FORMULAS!$N$2,FORMULAS!$O$2,IF('208-PLA-Ft-78 Mapa Gestión'!L70:L75=FORMULAS!$N$3,FORMULAS!$O$3,IF('208-PLA-Ft-78 Mapa Gestión'!L70:L75=FORMULAS!$N$4,FORMULAS!$O$4,IF('208-PLA-Ft-78 Mapa Gestión'!L70:L75=FORMULAS!$N$5,FORMULAS!$O$5,IF('208-PLA-Ft-78 Mapa Gestión'!L70:L75=FORMULAS!$N$6,FORMULAS!$O$6)))))</f>
        <v>Media</v>
      </c>
      <c r="L70" s="283">
        <f>+IF(J70&lt;=FORMULAS!$M$2,FORMULAS!$N$2,IF('208-PLA-Ft-78 Mapa Gestión'!J70&lt;=FORMULAS!$M$3,FORMULAS!$N$3,IF('208-PLA-Ft-78 Mapa Gestión'!J70&lt;=FORMULAS!$M$4,FORMULAS!$N$4,IF('208-PLA-Ft-78 Mapa Gestión'!J70&lt;=FORMULAS!$M$5,FORMULAS!$N$5,FORMULAS!$N$6))))</f>
        <v>0.6</v>
      </c>
      <c r="M70" s="283" t="s">
        <v>258</v>
      </c>
      <c r="N70" s="280" t="str">
        <f>+IF(M70=FORMULAS!$H$2,FORMULAS!$I$2,IF('208-PLA-Ft-78 Mapa Gestión'!M70:M75=FORMULAS!$H$3,FORMULAS!$I$3,IF('208-PLA-Ft-78 Mapa Gestión'!M70:M75=FORMULAS!$H$4,FORMULAS!$I$4,IF('208-PLA-Ft-78 Mapa Gestión'!M70:M75=FORMULAS!$H$5,FORMULAS!$I$5,IF('208-PLA-Ft-78 Mapa Gestión'!M70:M75=FORMULAS!$H$6,FORMULAS!$I$6,IF('208-PLA-Ft-78 Mapa Gestión'!M70:M75=FORMULAS!$H$7,FORMULAS!$I$7,IF('208-PLA-Ft-78 Mapa Gestión'!M70:M75=FORMULAS!$H$8,FORMULAS!$I$8,IF('208-PLA-Ft-78 Mapa Gestión'!M70:M75=FORMULAS!$H$9,FORMULAS!$I$9,IF('208-PLA-Ft-78 Mapa Gestión'!M70:M75=FORMULAS!$H$10,FORMULAS!$I$10,IF('208-PLA-Ft-78 Mapa Gestión'!M70:M75=FORMULAS!$H$11,FORMULAS!$I$11))))))))))</f>
        <v>Menor</v>
      </c>
      <c r="O70" s="257">
        <f>VLOOKUP(N70,FORMULAS!$I$1:$J$6,2,0)</f>
        <v>0.4</v>
      </c>
      <c r="P70" s="257" t="str">
        <f t="shared" ref="P70" si="50">CONCATENATE(N70,K70)</f>
        <v>MenorMedia</v>
      </c>
      <c r="Q70" s="286" t="str">
        <f>VLOOKUP(P70,FORMULAS!$K$17:$L$42,2,0)</f>
        <v>Moderado</v>
      </c>
      <c r="R70" s="127">
        <v>1</v>
      </c>
      <c r="S70" s="163" t="s">
        <v>722</v>
      </c>
      <c r="T70" s="129" t="str">
        <f>VLOOKUP(U70,FORMULAS!$A$15:$B$18,2,0)</f>
        <v>Probabilidad</v>
      </c>
      <c r="U70" s="130" t="s">
        <v>13</v>
      </c>
      <c r="V70" s="131">
        <f>+IF(U70='Tabla Valoración controles'!$D$4,'Tabla Valoración controles'!$F$4,IF('208-PLA-Ft-78 Mapa Gestión'!U70='Tabla Valoración controles'!$D$5,'Tabla Valoración controles'!$F$5,IF(U70=FORMULAS!$A$10,0,'Tabla Valoración controles'!$F$6)))</f>
        <v>0.25</v>
      </c>
      <c r="W70" s="130" t="s">
        <v>8</v>
      </c>
      <c r="X70" s="132">
        <f>+IF(W70='Tabla Valoración controles'!$D$7,'Tabla Valoración controles'!$F$7,IF(U70=FORMULAS!$A$10,0,'Tabla Valoración controles'!$F$8))</f>
        <v>0.15</v>
      </c>
      <c r="Y70" s="130" t="s">
        <v>18</v>
      </c>
      <c r="Z70" s="131">
        <f>+IF(Y70='Tabla Valoración controles'!$D$9,'Tabla Valoración controles'!$F$9,IF(U70=FORMULAS!$A$10,0,'Tabla Valoración controles'!$F$10))</f>
        <v>0</v>
      </c>
      <c r="AA70" s="130" t="s">
        <v>21</v>
      </c>
      <c r="AB70" s="131">
        <f>+IF(AA70='Tabla Valoración controles'!$D$9,'Tabla Valoración controles'!$F$9,IF(W70=FORMULAS!$A$10,0,'Tabla Valoración controles'!$F$10))</f>
        <v>0</v>
      </c>
      <c r="AC70" s="130" t="s">
        <v>100</v>
      </c>
      <c r="AD70" s="131">
        <f>+IF(AC70='Tabla Valoración controles'!$D$13,'Tabla Valoración controles'!$F$13,'Tabla Valoración controles'!$F$14)</f>
        <v>0</v>
      </c>
      <c r="AE70" s="133">
        <f t="shared" si="0"/>
        <v>0.4</v>
      </c>
      <c r="AF70" s="133">
        <f>+IF(T70=FORMULAS!$A$8,'208-PLA-Ft-78 Mapa Gestión'!AE70*'208-PLA-Ft-78 Mapa Gestión'!L70:L75,'208-PLA-Ft-78 Mapa Gestión'!AE70*'208-PLA-Ft-78 Mapa Gestión'!O70:O75)</f>
        <v>0.24</v>
      </c>
      <c r="AG70" s="133">
        <f>+IF(T70=FORMULAS!$A$8,'208-PLA-Ft-78 Mapa Gestión'!L70:L75-'208-PLA-Ft-78 Mapa Gestión'!AF70,0)</f>
        <v>0.36</v>
      </c>
      <c r="AH70" s="260">
        <f t="shared" ref="AH70" si="51">+AG75</f>
        <v>0.36</v>
      </c>
      <c r="AI70" s="260" t="str">
        <f>+IF(AH70&lt;=FORMULAS!$N$2,FORMULAS!$O$2,IF(AH70&lt;=FORMULAS!$N$3,FORMULAS!$O$3,IF(AH70&lt;=FORMULAS!$N$4,FORMULAS!$O$4,IF(AH70&lt;=FORMULAS!$N$5,FORMULAS!$O$5,FORMULAS!O66))))</f>
        <v>Baja</v>
      </c>
      <c r="AJ70" s="260" t="str">
        <f>+IF(T70=FORMULAS!$A$9,AG75,'208-PLA-Ft-78 Mapa Gestión'!N70:N75)</f>
        <v>Menor</v>
      </c>
      <c r="AK70" s="260">
        <f>+IF(T70=FORMULAS!B69,'208-PLA-Ft-78 Mapa Gestión'!AG75,'208-PLA-Ft-78 Mapa Gestión'!O70:O75)</f>
        <v>0.4</v>
      </c>
      <c r="AL70" s="262" t="str">
        <f t="shared" ref="AL70" si="52">CONCATENATE(AJ70,AI70)</f>
        <v>MenorBaja</v>
      </c>
      <c r="AM70" s="263" t="str">
        <f>VLOOKUP(AL70,FORMULAS!$K$17:$L$42,2,0)</f>
        <v>Moderado</v>
      </c>
      <c r="AN70" s="257" t="s">
        <v>162</v>
      </c>
      <c r="AO70" s="134" t="s">
        <v>514</v>
      </c>
      <c r="AP70" s="134" t="s">
        <v>1086</v>
      </c>
      <c r="AQ70" s="158" t="s">
        <v>675</v>
      </c>
      <c r="AR70" s="164">
        <v>44562</v>
      </c>
      <c r="AS70" s="164">
        <v>44926</v>
      </c>
      <c r="AT70" s="134" t="s">
        <v>589</v>
      </c>
      <c r="AU70" s="134" t="s">
        <v>590</v>
      </c>
      <c r="AV70" s="136" t="s">
        <v>234</v>
      </c>
      <c r="AW70" s="254" t="s">
        <v>1068</v>
      </c>
      <c r="AX70" s="134" t="s">
        <v>838</v>
      </c>
      <c r="AY70" s="134" t="s">
        <v>839</v>
      </c>
      <c r="AZ70" s="134" t="s">
        <v>832</v>
      </c>
      <c r="BA70" s="134" t="s">
        <v>832</v>
      </c>
      <c r="BB70" s="134" t="s">
        <v>840</v>
      </c>
      <c r="BC70" s="134" t="s">
        <v>839</v>
      </c>
      <c r="BD70" s="134" t="s">
        <v>832</v>
      </c>
      <c r="BE70" s="134" t="s">
        <v>832</v>
      </c>
      <c r="BF70" s="134" t="s">
        <v>841</v>
      </c>
      <c r="BG70" s="134" t="s">
        <v>839</v>
      </c>
      <c r="BH70" s="134" t="s">
        <v>832</v>
      </c>
      <c r="BI70" s="134" t="s">
        <v>832</v>
      </c>
      <c r="BJ70" s="134" t="s">
        <v>842</v>
      </c>
      <c r="BK70" s="134" t="s">
        <v>839</v>
      </c>
      <c r="BL70" s="134" t="s">
        <v>843</v>
      </c>
      <c r="BM70" s="134">
        <v>1</v>
      </c>
      <c r="BN70" s="137"/>
      <c r="BO70" s="137"/>
      <c r="BP70" s="138"/>
      <c r="BQ70" s="138"/>
      <c r="BR70" s="137"/>
      <c r="BS70" s="137"/>
      <c r="BT70" s="138"/>
      <c r="BU70" s="138"/>
      <c r="BV70" s="137"/>
      <c r="BW70" s="137"/>
      <c r="BX70" s="138"/>
      <c r="BY70" s="138"/>
      <c r="BZ70" s="137"/>
      <c r="CA70" s="137"/>
      <c r="CB70" s="138"/>
      <c r="CC70" s="138"/>
      <c r="CD70" s="257"/>
      <c r="CE70" s="257"/>
      <c r="CF70" s="257"/>
      <c r="CG70" s="144"/>
      <c r="CH70" s="257"/>
      <c r="CI70" s="257"/>
      <c r="CJ70" s="257"/>
      <c r="CK70" s="144"/>
      <c r="CL70" s="257"/>
      <c r="CM70" s="257"/>
      <c r="CN70" s="257"/>
      <c r="CO70" s="144"/>
      <c r="CP70" s="257"/>
      <c r="CQ70" s="257"/>
      <c r="CR70" s="257"/>
      <c r="CS70" s="144"/>
      <c r="CT70" s="257"/>
      <c r="CU70" s="257"/>
      <c r="CV70" s="257"/>
      <c r="CW70" s="144"/>
      <c r="CX70" s="257"/>
      <c r="CY70" s="257"/>
      <c r="CZ70" s="257"/>
      <c r="DA70" s="257"/>
      <c r="DB70" s="257"/>
      <c r="DC70" s="257"/>
      <c r="DD70" s="257"/>
      <c r="DE70" s="257"/>
      <c r="DF70" s="144"/>
      <c r="DG70" s="257"/>
      <c r="DH70" s="257"/>
      <c r="DI70" s="257"/>
      <c r="DJ70" s="257"/>
      <c r="DK70" s="257"/>
      <c r="DL70" s="257"/>
      <c r="DM70" s="257"/>
      <c r="DN70" s="257"/>
      <c r="DO70" s="144"/>
      <c r="DP70" s="257"/>
      <c r="DQ70" s="257"/>
      <c r="DR70" s="257"/>
      <c r="DS70" s="257"/>
      <c r="DT70" s="257"/>
    </row>
    <row r="71" spans="1:124" ht="57" x14ac:dyDescent="0.2">
      <c r="A71" s="290"/>
      <c r="B71" s="293"/>
      <c r="C71" s="293"/>
      <c r="D71" s="293"/>
      <c r="E71" s="293"/>
      <c r="F71" s="296"/>
      <c r="G71" s="296"/>
      <c r="H71" s="316"/>
      <c r="I71" s="296"/>
      <c r="J71" s="290"/>
      <c r="K71" s="281"/>
      <c r="L71" s="284"/>
      <c r="M71" s="284"/>
      <c r="N71" s="281"/>
      <c r="O71" s="258"/>
      <c r="P71" s="258"/>
      <c r="Q71" s="287"/>
      <c r="R71" s="127"/>
      <c r="S71" s="128"/>
      <c r="T71" s="129">
        <f>VLOOKUP(U71,FORMULAS!$A$15:$B$18,2,0)</f>
        <v>0</v>
      </c>
      <c r="U71" s="130" t="s">
        <v>156</v>
      </c>
      <c r="V71" s="131">
        <f>+IF(U71='Tabla Valoración controles'!$D$4,'Tabla Valoración controles'!$F$4,IF('208-PLA-Ft-78 Mapa Gestión'!U71='Tabla Valoración controles'!$D$5,'Tabla Valoración controles'!$F$5,IF(U71=FORMULAS!$A$10,0,'Tabla Valoración controles'!$F$6)))</f>
        <v>0</v>
      </c>
      <c r="W71" s="130"/>
      <c r="X71" s="132">
        <f>+IF(W71='Tabla Valoración controles'!$D$7,'Tabla Valoración controles'!$F$7,IF(U71=FORMULAS!$A$10,0,'Tabla Valoración controles'!$F$8))</f>
        <v>0</v>
      </c>
      <c r="Y71" s="130"/>
      <c r="Z71" s="131">
        <f>+IF(Y71='Tabla Valoración controles'!$D$9,'Tabla Valoración controles'!$F$9,IF(U71=FORMULAS!$A$10,0,'Tabla Valoración controles'!$F$10))</f>
        <v>0</v>
      </c>
      <c r="AA71" s="130"/>
      <c r="AB71" s="131">
        <f>+IF(AA71='Tabla Valoración controles'!$D$9,'Tabla Valoración controles'!$F$9,IF(W71=FORMULAS!$A$10,0,'Tabla Valoración controles'!$F$10))</f>
        <v>0</v>
      </c>
      <c r="AC71" s="130"/>
      <c r="AD71" s="131">
        <f>+IF(AC71='Tabla Valoración controles'!$D$13,'Tabla Valoración controles'!$F$13,'Tabla Valoración controles'!$F$14)</f>
        <v>0</v>
      </c>
      <c r="AE71" s="133">
        <f t="shared" si="0"/>
        <v>0</v>
      </c>
      <c r="AF71" s="133">
        <f t="shared" ref="AF71" si="53">+AE71*AG70</f>
        <v>0</v>
      </c>
      <c r="AG71" s="133">
        <f t="shared" ref="AG71" si="54">+AG70-AF71</f>
        <v>0.36</v>
      </c>
      <c r="AH71" s="261"/>
      <c r="AI71" s="261"/>
      <c r="AJ71" s="261"/>
      <c r="AK71" s="261"/>
      <c r="AL71" s="262"/>
      <c r="AM71" s="264"/>
      <c r="AN71" s="258"/>
      <c r="AO71" s="134"/>
      <c r="AP71" s="134"/>
      <c r="AQ71" s="158"/>
      <c r="AR71" s="134"/>
      <c r="AS71" s="134"/>
      <c r="AT71" s="134"/>
      <c r="AU71" s="134"/>
      <c r="AV71" s="136"/>
      <c r="AW71" s="255"/>
      <c r="AX71" s="134"/>
      <c r="AY71" s="134"/>
      <c r="AZ71" s="134"/>
      <c r="BA71" s="134"/>
      <c r="BB71" s="134"/>
      <c r="BC71" s="134"/>
      <c r="BD71" s="134"/>
      <c r="BE71" s="134"/>
      <c r="BF71" s="134"/>
      <c r="BG71" s="134"/>
      <c r="BH71" s="134"/>
      <c r="BI71" s="134"/>
      <c r="BJ71" s="134"/>
      <c r="BK71" s="134"/>
      <c r="BL71" s="134"/>
      <c r="BM71" s="134"/>
      <c r="BN71" s="137"/>
      <c r="BO71" s="137"/>
      <c r="BP71" s="138"/>
      <c r="BQ71" s="138"/>
      <c r="BR71" s="137"/>
      <c r="BS71" s="137"/>
      <c r="BT71" s="138"/>
      <c r="BU71" s="138"/>
      <c r="BV71" s="137"/>
      <c r="BW71" s="137"/>
      <c r="BX71" s="138"/>
      <c r="BY71" s="138"/>
      <c r="BZ71" s="137"/>
      <c r="CA71" s="137"/>
      <c r="CB71" s="138"/>
      <c r="CC71" s="138"/>
      <c r="CD71" s="258"/>
      <c r="CE71" s="258"/>
      <c r="CF71" s="258"/>
      <c r="CG71" s="144"/>
      <c r="CH71" s="258"/>
      <c r="CI71" s="258"/>
      <c r="CJ71" s="258"/>
      <c r="CK71" s="144"/>
      <c r="CL71" s="258"/>
      <c r="CM71" s="258"/>
      <c r="CN71" s="258"/>
      <c r="CO71" s="144"/>
      <c r="CP71" s="258"/>
      <c r="CQ71" s="258"/>
      <c r="CR71" s="258"/>
      <c r="CS71" s="144"/>
      <c r="CT71" s="258"/>
      <c r="CU71" s="258"/>
      <c r="CV71" s="258"/>
      <c r="CW71" s="144"/>
      <c r="CX71" s="258"/>
      <c r="CY71" s="258"/>
      <c r="CZ71" s="258"/>
      <c r="DA71" s="258"/>
      <c r="DB71" s="258"/>
      <c r="DC71" s="258"/>
      <c r="DD71" s="258"/>
      <c r="DE71" s="258"/>
      <c r="DF71" s="144"/>
      <c r="DG71" s="258"/>
      <c r="DH71" s="258"/>
      <c r="DI71" s="258"/>
      <c r="DJ71" s="258"/>
      <c r="DK71" s="258"/>
      <c r="DL71" s="258"/>
      <c r="DM71" s="258"/>
      <c r="DN71" s="258"/>
      <c r="DO71" s="144"/>
      <c r="DP71" s="258"/>
      <c r="DQ71" s="258"/>
      <c r="DR71" s="258"/>
      <c r="DS71" s="258"/>
      <c r="DT71" s="258"/>
    </row>
    <row r="72" spans="1:124" ht="57" x14ac:dyDescent="0.2">
      <c r="A72" s="290"/>
      <c r="B72" s="293"/>
      <c r="C72" s="293"/>
      <c r="D72" s="293"/>
      <c r="E72" s="293"/>
      <c r="F72" s="296"/>
      <c r="G72" s="296"/>
      <c r="H72" s="316"/>
      <c r="I72" s="296"/>
      <c r="J72" s="290"/>
      <c r="K72" s="281"/>
      <c r="L72" s="284"/>
      <c r="M72" s="284"/>
      <c r="N72" s="281"/>
      <c r="O72" s="258"/>
      <c r="P72" s="258"/>
      <c r="Q72" s="287"/>
      <c r="R72" s="127"/>
      <c r="S72" s="128"/>
      <c r="T72" s="129">
        <f>VLOOKUP(U72,FORMULAS!$A$15:$B$18,2,0)</f>
        <v>0</v>
      </c>
      <c r="U72" s="130" t="s">
        <v>156</v>
      </c>
      <c r="V72" s="131">
        <f>+IF(U72='Tabla Valoración controles'!$D$4,'Tabla Valoración controles'!$F$4,IF('208-PLA-Ft-78 Mapa Gestión'!U72='Tabla Valoración controles'!$D$5,'Tabla Valoración controles'!$F$5,IF(U72=FORMULAS!$A$10,0,'Tabla Valoración controles'!$F$6)))</f>
        <v>0</v>
      </c>
      <c r="W72" s="130"/>
      <c r="X72" s="132">
        <f>+IF(W72='Tabla Valoración controles'!$D$7,'Tabla Valoración controles'!$F$7,IF(U72=FORMULAS!$A$10,0,'Tabla Valoración controles'!$F$8))</f>
        <v>0</v>
      </c>
      <c r="Y72" s="130"/>
      <c r="Z72" s="131">
        <f>+IF(Y72='Tabla Valoración controles'!$D$9,'Tabla Valoración controles'!$F$9,IF(U72=FORMULAS!$A$10,0,'Tabla Valoración controles'!$F$10))</f>
        <v>0</v>
      </c>
      <c r="AA72" s="130"/>
      <c r="AB72" s="131">
        <f>+IF(AA72='Tabla Valoración controles'!$D$9,'Tabla Valoración controles'!$F$9,IF(W72=FORMULAS!$A$10,0,'Tabla Valoración controles'!$F$10))</f>
        <v>0</v>
      </c>
      <c r="AC72" s="130"/>
      <c r="AD72" s="131">
        <f>+IF(AC72='Tabla Valoración controles'!$D$13,'Tabla Valoración controles'!$F$13,'Tabla Valoración controles'!$F$14)</f>
        <v>0</v>
      </c>
      <c r="AE72" s="133">
        <f t="shared" si="0"/>
        <v>0</v>
      </c>
      <c r="AF72" s="133">
        <f t="shared" ref="AF72:AF75" si="55">+AF71*AE72</f>
        <v>0</v>
      </c>
      <c r="AG72" s="133">
        <f t="shared" si="12"/>
        <v>0.36</v>
      </c>
      <c r="AH72" s="261"/>
      <c r="AI72" s="261"/>
      <c r="AJ72" s="261"/>
      <c r="AK72" s="261"/>
      <c r="AL72" s="262"/>
      <c r="AM72" s="264"/>
      <c r="AN72" s="258"/>
      <c r="AO72" s="134"/>
      <c r="AP72" s="134"/>
      <c r="AQ72" s="158"/>
      <c r="AR72" s="134"/>
      <c r="AS72" s="134"/>
      <c r="AT72" s="134"/>
      <c r="AU72" s="134"/>
      <c r="AV72" s="136"/>
      <c r="AW72" s="255"/>
      <c r="AX72" s="134"/>
      <c r="AY72" s="134"/>
      <c r="AZ72" s="134"/>
      <c r="BA72" s="134"/>
      <c r="BB72" s="134"/>
      <c r="BC72" s="134"/>
      <c r="BD72" s="134"/>
      <c r="BE72" s="134"/>
      <c r="BF72" s="134"/>
      <c r="BG72" s="134"/>
      <c r="BH72" s="134"/>
      <c r="BI72" s="134"/>
      <c r="BJ72" s="134"/>
      <c r="BK72" s="134"/>
      <c r="BL72" s="134"/>
      <c r="BM72" s="134"/>
      <c r="BN72" s="137"/>
      <c r="BO72" s="137"/>
      <c r="BP72" s="138"/>
      <c r="BQ72" s="138"/>
      <c r="BR72" s="137"/>
      <c r="BS72" s="137"/>
      <c r="BT72" s="138"/>
      <c r="BU72" s="138"/>
      <c r="BV72" s="137"/>
      <c r="BW72" s="137"/>
      <c r="BX72" s="138"/>
      <c r="BY72" s="138"/>
      <c r="BZ72" s="137"/>
      <c r="CA72" s="137"/>
      <c r="CB72" s="138"/>
      <c r="CC72" s="138"/>
      <c r="CD72" s="258"/>
      <c r="CE72" s="258"/>
      <c r="CF72" s="258"/>
      <c r="CG72" s="144"/>
      <c r="CH72" s="258"/>
      <c r="CI72" s="258"/>
      <c r="CJ72" s="258"/>
      <c r="CK72" s="144"/>
      <c r="CL72" s="258"/>
      <c r="CM72" s="258"/>
      <c r="CN72" s="258"/>
      <c r="CO72" s="144"/>
      <c r="CP72" s="258"/>
      <c r="CQ72" s="258"/>
      <c r="CR72" s="258"/>
      <c r="CS72" s="144"/>
      <c r="CT72" s="258"/>
      <c r="CU72" s="258"/>
      <c r="CV72" s="258"/>
      <c r="CW72" s="144"/>
      <c r="CX72" s="258"/>
      <c r="CY72" s="258"/>
      <c r="CZ72" s="258"/>
      <c r="DA72" s="258"/>
      <c r="DB72" s="258"/>
      <c r="DC72" s="258"/>
      <c r="DD72" s="258"/>
      <c r="DE72" s="258"/>
      <c r="DF72" s="144"/>
      <c r="DG72" s="258"/>
      <c r="DH72" s="258"/>
      <c r="DI72" s="258"/>
      <c r="DJ72" s="258"/>
      <c r="DK72" s="258"/>
      <c r="DL72" s="258"/>
      <c r="DM72" s="258"/>
      <c r="DN72" s="258"/>
      <c r="DO72" s="144"/>
      <c r="DP72" s="258"/>
      <c r="DQ72" s="258"/>
      <c r="DR72" s="258"/>
      <c r="DS72" s="258"/>
      <c r="DT72" s="258"/>
    </row>
    <row r="73" spans="1:124" ht="57" x14ac:dyDescent="0.2">
      <c r="A73" s="290"/>
      <c r="B73" s="293"/>
      <c r="C73" s="293"/>
      <c r="D73" s="293"/>
      <c r="E73" s="293"/>
      <c r="F73" s="296"/>
      <c r="G73" s="296"/>
      <c r="H73" s="316"/>
      <c r="I73" s="296"/>
      <c r="J73" s="290"/>
      <c r="K73" s="281"/>
      <c r="L73" s="284"/>
      <c r="M73" s="284"/>
      <c r="N73" s="281"/>
      <c r="O73" s="258"/>
      <c r="P73" s="258"/>
      <c r="Q73" s="287"/>
      <c r="R73" s="127"/>
      <c r="S73" s="128"/>
      <c r="T73" s="129">
        <f>VLOOKUP(U73,FORMULAS!$A$15:$B$18,2,0)</f>
        <v>0</v>
      </c>
      <c r="U73" s="130" t="s">
        <v>156</v>
      </c>
      <c r="V73" s="131">
        <f>+IF(U73='Tabla Valoración controles'!$D$4,'Tabla Valoración controles'!$F$4,IF('208-PLA-Ft-78 Mapa Gestión'!U73='Tabla Valoración controles'!$D$5,'Tabla Valoración controles'!$F$5,IF(U73=FORMULAS!$A$10,0,'Tabla Valoración controles'!$F$6)))</f>
        <v>0</v>
      </c>
      <c r="W73" s="130"/>
      <c r="X73" s="132">
        <f>+IF(W73='Tabla Valoración controles'!$D$7,'Tabla Valoración controles'!$F$7,IF(U73=FORMULAS!$A$10,0,'Tabla Valoración controles'!$F$8))</f>
        <v>0</v>
      </c>
      <c r="Y73" s="130"/>
      <c r="Z73" s="131">
        <f>+IF(Y73='Tabla Valoración controles'!$D$9,'Tabla Valoración controles'!$F$9,IF(U73=FORMULAS!$A$10,0,'Tabla Valoración controles'!$F$10))</f>
        <v>0</v>
      </c>
      <c r="AA73" s="130"/>
      <c r="AB73" s="131">
        <f>+IF(AA73='Tabla Valoración controles'!$D$9,'Tabla Valoración controles'!$F$9,IF(W73=FORMULAS!$A$10,0,'Tabla Valoración controles'!$F$10))</f>
        <v>0</v>
      </c>
      <c r="AC73" s="130"/>
      <c r="AD73" s="131">
        <f>+IF(AC73='Tabla Valoración controles'!$D$13,'Tabla Valoración controles'!$F$13,'Tabla Valoración controles'!$F$14)</f>
        <v>0</v>
      </c>
      <c r="AE73" s="133">
        <f t="shared" si="0"/>
        <v>0</v>
      </c>
      <c r="AF73" s="133">
        <f t="shared" si="55"/>
        <v>0</v>
      </c>
      <c r="AG73" s="133">
        <f t="shared" si="12"/>
        <v>0.36</v>
      </c>
      <c r="AH73" s="261"/>
      <c r="AI73" s="261"/>
      <c r="AJ73" s="261"/>
      <c r="AK73" s="261"/>
      <c r="AL73" s="262"/>
      <c r="AM73" s="264"/>
      <c r="AN73" s="258"/>
      <c r="AO73" s="134"/>
      <c r="AP73" s="134"/>
      <c r="AQ73" s="158"/>
      <c r="AR73" s="134"/>
      <c r="AS73" s="134"/>
      <c r="AT73" s="134"/>
      <c r="AU73" s="134"/>
      <c r="AV73" s="136"/>
      <c r="AW73" s="255"/>
      <c r="AX73" s="134"/>
      <c r="AY73" s="134"/>
      <c r="AZ73" s="134"/>
      <c r="BA73" s="134"/>
      <c r="BB73" s="134"/>
      <c r="BC73" s="134"/>
      <c r="BD73" s="134"/>
      <c r="BE73" s="134"/>
      <c r="BF73" s="134"/>
      <c r="BG73" s="134"/>
      <c r="BH73" s="134"/>
      <c r="BI73" s="134"/>
      <c r="BJ73" s="134"/>
      <c r="BK73" s="134"/>
      <c r="BL73" s="134"/>
      <c r="BM73" s="134"/>
      <c r="BN73" s="137"/>
      <c r="BO73" s="137"/>
      <c r="BP73" s="138"/>
      <c r="BQ73" s="138"/>
      <c r="BR73" s="137"/>
      <c r="BS73" s="137"/>
      <c r="BT73" s="138"/>
      <c r="BU73" s="138"/>
      <c r="BV73" s="137"/>
      <c r="BW73" s="137"/>
      <c r="BX73" s="138"/>
      <c r="BY73" s="138"/>
      <c r="BZ73" s="137"/>
      <c r="CA73" s="137"/>
      <c r="CB73" s="138"/>
      <c r="CC73" s="138"/>
      <c r="CD73" s="258"/>
      <c r="CE73" s="258"/>
      <c r="CF73" s="258"/>
      <c r="CG73" s="144"/>
      <c r="CH73" s="258"/>
      <c r="CI73" s="258"/>
      <c r="CJ73" s="258"/>
      <c r="CK73" s="144"/>
      <c r="CL73" s="258"/>
      <c r="CM73" s="258"/>
      <c r="CN73" s="258"/>
      <c r="CO73" s="144"/>
      <c r="CP73" s="258"/>
      <c r="CQ73" s="258"/>
      <c r="CR73" s="258"/>
      <c r="CS73" s="144"/>
      <c r="CT73" s="258"/>
      <c r="CU73" s="258"/>
      <c r="CV73" s="258"/>
      <c r="CW73" s="144"/>
      <c r="CX73" s="258"/>
      <c r="CY73" s="258"/>
      <c r="CZ73" s="258"/>
      <c r="DA73" s="258"/>
      <c r="DB73" s="258"/>
      <c r="DC73" s="258"/>
      <c r="DD73" s="258"/>
      <c r="DE73" s="258"/>
      <c r="DF73" s="144"/>
      <c r="DG73" s="258"/>
      <c r="DH73" s="258"/>
      <c r="DI73" s="258"/>
      <c r="DJ73" s="258"/>
      <c r="DK73" s="258"/>
      <c r="DL73" s="258"/>
      <c r="DM73" s="258"/>
      <c r="DN73" s="258"/>
      <c r="DO73" s="144"/>
      <c r="DP73" s="258"/>
      <c r="DQ73" s="258"/>
      <c r="DR73" s="258"/>
      <c r="DS73" s="258"/>
      <c r="DT73" s="258"/>
    </row>
    <row r="74" spans="1:124" ht="57" x14ac:dyDescent="0.2">
      <c r="A74" s="290"/>
      <c r="B74" s="293"/>
      <c r="C74" s="293"/>
      <c r="D74" s="293"/>
      <c r="E74" s="293"/>
      <c r="F74" s="296"/>
      <c r="G74" s="296"/>
      <c r="H74" s="316"/>
      <c r="I74" s="296"/>
      <c r="J74" s="290"/>
      <c r="K74" s="281"/>
      <c r="L74" s="284"/>
      <c r="M74" s="284"/>
      <c r="N74" s="281"/>
      <c r="O74" s="258"/>
      <c r="P74" s="258"/>
      <c r="Q74" s="287"/>
      <c r="R74" s="127"/>
      <c r="S74" s="128"/>
      <c r="T74" s="129">
        <f>VLOOKUP(U74,FORMULAS!$A$15:$B$18,2,0)</f>
        <v>0</v>
      </c>
      <c r="U74" s="130" t="s">
        <v>156</v>
      </c>
      <c r="V74" s="131">
        <f>+IF(U74='Tabla Valoración controles'!$D$4,'Tabla Valoración controles'!$F$4,IF('208-PLA-Ft-78 Mapa Gestión'!U74='Tabla Valoración controles'!$D$5,'Tabla Valoración controles'!$F$5,IF(U74=FORMULAS!$A$10,0,'Tabla Valoración controles'!$F$6)))</f>
        <v>0</v>
      </c>
      <c r="W74" s="130"/>
      <c r="X74" s="132">
        <f>+IF(W74='Tabla Valoración controles'!$D$7,'Tabla Valoración controles'!$F$7,IF(U74=FORMULAS!$A$10,0,'Tabla Valoración controles'!$F$8))</f>
        <v>0</v>
      </c>
      <c r="Y74" s="130"/>
      <c r="Z74" s="131">
        <f>+IF(Y74='Tabla Valoración controles'!$D$9,'Tabla Valoración controles'!$F$9,IF(U74=FORMULAS!$A$10,0,'Tabla Valoración controles'!$F$10))</f>
        <v>0</v>
      </c>
      <c r="AA74" s="130"/>
      <c r="AB74" s="131">
        <f>+IF(AA74='Tabla Valoración controles'!$D$9,'Tabla Valoración controles'!$F$9,IF(W74=FORMULAS!$A$10,0,'Tabla Valoración controles'!$F$10))</f>
        <v>0</v>
      </c>
      <c r="AC74" s="130"/>
      <c r="AD74" s="131">
        <f>+IF(AC74='Tabla Valoración controles'!$D$13,'Tabla Valoración controles'!$F$13,'Tabla Valoración controles'!$F$14)</f>
        <v>0</v>
      </c>
      <c r="AE74" s="133">
        <f t="shared" ref="AE74:AE137" si="56">+V74+X74+Z74</f>
        <v>0</v>
      </c>
      <c r="AF74" s="133">
        <f t="shared" si="55"/>
        <v>0</v>
      </c>
      <c r="AG74" s="133">
        <f t="shared" si="12"/>
        <v>0.36</v>
      </c>
      <c r="AH74" s="261"/>
      <c r="AI74" s="261"/>
      <c r="AJ74" s="261"/>
      <c r="AK74" s="261"/>
      <c r="AL74" s="262"/>
      <c r="AM74" s="264"/>
      <c r="AN74" s="258"/>
      <c r="AO74" s="134"/>
      <c r="AP74" s="134"/>
      <c r="AQ74" s="158"/>
      <c r="AR74" s="134"/>
      <c r="AS74" s="134"/>
      <c r="AT74" s="134"/>
      <c r="AU74" s="134"/>
      <c r="AV74" s="136"/>
      <c r="AW74" s="255"/>
      <c r="AX74" s="134"/>
      <c r="AY74" s="134"/>
      <c r="AZ74" s="134"/>
      <c r="BA74" s="134"/>
      <c r="BB74" s="134"/>
      <c r="BC74" s="134"/>
      <c r="BD74" s="134"/>
      <c r="BE74" s="134"/>
      <c r="BF74" s="134"/>
      <c r="BG74" s="134"/>
      <c r="BH74" s="134"/>
      <c r="BI74" s="134"/>
      <c r="BJ74" s="134"/>
      <c r="BK74" s="134"/>
      <c r="BL74" s="134"/>
      <c r="BM74" s="134"/>
      <c r="BN74" s="137"/>
      <c r="BO74" s="137"/>
      <c r="BP74" s="138"/>
      <c r="BQ74" s="138"/>
      <c r="BR74" s="137"/>
      <c r="BS74" s="137"/>
      <c r="BT74" s="138"/>
      <c r="BU74" s="138"/>
      <c r="BV74" s="137"/>
      <c r="BW74" s="137"/>
      <c r="BX74" s="138"/>
      <c r="BY74" s="138"/>
      <c r="BZ74" s="137"/>
      <c r="CA74" s="137"/>
      <c r="CB74" s="138"/>
      <c r="CC74" s="138"/>
      <c r="CD74" s="258"/>
      <c r="CE74" s="258"/>
      <c r="CF74" s="258"/>
      <c r="CG74" s="144"/>
      <c r="CH74" s="258"/>
      <c r="CI74" s="258"/>
      <c r="CJ74" s="258"/>
      <c r="CK74" s="144"/>
      <c r="CL74" s="258"/>
      <c r="CM74" s="258"/>
      <c r="CN74" s="258"/>
      <c r="CO74" s="144"/>
      <c r="CP74" s="258"/>
      <c r="CQ74" s="258"/>
      <c r="CR74" s="258"/>
      <c r="CS74" s="144"/>
      <c r="CT74" s="258"/>
      <c r="CU74" s="258"/>
      <c r="CV74" s="258"/>
      <c r="CW74" s="144"/>
      <c r="CX74" s="258"/>
      <c r="CY74" s="258"/>
      <c r="CZ74" s="258"/>
      <c r="DA74" s="258"/>
      <c r="DB74" s="258"/>
      <c r="DC74" s="258"/>
      <c r="DD74" s="258"/>
      <c r="DE74" s="258"/>
      <c r="DF74" s="144"/>
      <c r="DG74" s="258"/>
      <c r="DH74" s="258"/>
      <c r="DI74" s="258"/>
      <c r="DJ74" s="258"/>
      <c r="DK74" s="258"/>
      <c r="DL74" s="258"/>
      <c r="DM74" s="258"/>
      <c r="DN74" s="258"/>
      <c r="DO74" s="144"/>
      <c r="DP74" s="258"/>
      <c r="DQ74" s="258"/>
      <c r="DR74" s="258"/>
      <c r="DS74" s="258"/>
      <c r="DT74" s="258"/>
    </row>
    <row r="75" spans="1:124" ht="57" x14ac:dyDescent="0.2">
      <c r="A75" s="291"/>
      <c r="B75" s="294"/>
      <c r="C75" s="294"/>
      <c r="D75" s="294"/>
      <c r="E75" s="294"/>
      <c r="F75" s="297"/>
      <c r="G75" s="297"/>
      <c r="H75" s="317"/>
      <c r="I75" s="297"/>
      <c r="J75" s="291"/>
      <c r="K75" s="282"/>
      <c r="L75" s="285"/>
      <c r="M75" s="285"/>
      <c r="N75" s="282"/>
      <c r="O75" s="259"/>
      <c r="P75" s="259"/>
      <c r="Q75" s="288"/>
      <c r="R75" s="127"/>
      <c r="S75" s="128"/>
      <c r="T75" s="129">
        <f>VLOOKUP(U75,FORMULAS!$A$15:$B$18,2,0)</f>
        <v>0</v>
      </c>
      <c r="U75" s="130" t="s">
        <v>156</v>
      </c>
      <c r="V75" s="131">
        <f>+IF(U75='Tabla Valoración controles'!$D$4,'Tabla Valoración controles'!$F$4,IF('208-PLA-Ft-78 Mapa Gestión'!U75='Tabla Valoración controles'!$D$5,'Tabla Valoración controles'!$F$5,IF(U75=FORMULAS!$A$10,0,'Tabla Valoración controles'!$F$6)))</f>
        <v>0</v>
      </c>
      <c r="W75" s="130"/>
      <c r="X75" s="132">
        <f>+IF(W75='Tabla Valoración controles'!$D$7,'Tabla Valoración controles'!$F$7,IF(U75=FORMULAS!$A$10,0,'Tabla Valoración controles'!$F$8))</f>
        <v>0</v>
      </c>
      <c r="Y75" s="130"/>
      <c r="Z75" s="131">
        <f>+IF(Y75='Tabla Valoración controles'!$D$9,'Tabla Valoración controles'!$F$9,IF(U75=FORMULAS!$A$10,0,'Tabla Valoración controles'!$F$10))</f>
        <v>0</v>
      </c>
      <c r="AA75" s="130"/>
      <c r="AB75" s="131">
        <f>+IF(AA75='Tabla Valoración controles'!$D$9,'Tabla Valoración controles'!$F$9,IF(W75=FORMULAS!$A$10,0,'Tabla Valoración controles'!$F$10))</f>
        <v>0</v>
      </c>
      <c r="AC75" s="130"/>
      <c r="AD75" s="131">
        <f>+IF(AC75='Tabla Valoración controles'!$D$13,'Tabla Valoración controles'!$F$13,'Tabla Valoración controles'!$F$14)</f>
        <v>0</v>
      </c>
      <c r="AE75" s="133">
        <f t="shared" si="56"/>
        <v>0</v>
      </c>
      <c r="AF75" s="133">
        <f t="shared" si="55"/>
        <v>0</v>
      </c>
      <c r="AG75" s="133">
        <f t="shared" si="12"/>
        <v>0.36</v>
      </c>
      <c r="AH75" s="261"/>
      <c r="AI75" s="261"/>
      <c r="AJ75" s="261"/>
      <c r="AK75" s="261"/>
      <c r="AL75" s="262"/>
      <c r="AM75" s="265"/>
      <c r="AN75" s="259"/>
      <c r="AO75" s="134"/>
      <c r="AP75" s="134"/>
      <c r="AQ75" s="158"/>
      <c r="AR75" s="134"/>
      <c r="AS75" s="134"/>
      <c r="AT75" s="134"/>
      <c r="AU75" s="134"/>
      <c r="AV75" s="136"/>
      <c r="AW75" s="256"/>
      <c r="AX75" s="134"/>
      <c r="AY75" s="134"/>
      <c r="AZ75" s="134"/>
      <c r="BA75" s="134"/>
      <c r="BB75" s="134"/>
      <c r="BC75" s="134"/>
      <c r="BD75" s="134"/>
      <c r="BE75" s="134"/>
      <c r="BF75" s="134"/>
      <c r="BG75" s="134"/>
      <c r="BH75" s="134"/>
      <c r="BI75" s="134"/>
      <c r="BJ75" s="134"/>
      <c r="BK75" s="134"/>
      <c r="BL75" s="134"/>
      <c r="BM75" s="134"/>
      <c r="BN75" s="137"/>
      <c r="BO75" s="137"/>
      <c r="BP75" s="138"/>
      <c r="BQ75" s="138"/>
      <c r="BR75" s="137"/>
      <c r="BS75" s="137"/>
      <c r="BT75" s="138"/>
      <c r="BU75" s="138"/>
      <c r="BV75" s="137"/>
      <c r="BW75" s="137"/>
      <c r="BX75" s="138"/>
      <c r="BY75" s="138"/>
      <c r="BZ75" s="137"/>
      <c r="CA75" s="137"/>
      <c r="CB75" s="138"/>
      <c r="CC75" s="138"/>
      <c r="CD75" s="259"/>
      <c r="CE75" s="259"/>
      <c r="CF75" s="259"/>
      <c r="CG75" s="144"/>
      <c r="CH75" s="259"/>
      <c r="CI75" s="259"/>
      <c r="CJ75" s="259"/>
      <c r="CK75" s="144"/>
      <c r="CL75" s="259"/>
      <c r="CM75" s="259"/>
      <c r="CN75" s="259"/>
      <c r="CO75" s="144"/>
      <c r="CP75" s="259"/>
      <c r="CQ75" s="259"/>
      <c r="CR75" s="259"/>
      <c r="CS75" s="144"/>
      <c r="CT75" s="259"/>
      <c r="CU75" s="259"/>
      <c r="CV75" s="259"/>
      <c r="CW75" s="144"/>
      <c r="CX75" s="259"/>
      <c r="CY75" s="259"/>
      <c r="CZ75" s="259"/>
      <c r="DA75" s="259"/>
      <c r="DB75" s="259"/>
      <c r="DC75" s="259"/>
      <c r="DD75" s="259"/>
      <c r="DE75" s="259"/>
      <c r="DF75" s="144"/>
      <c r="DG75" s="259"/>
      <c r="DH75" s="259"/>
      <c r="DI75" s="259"/>
      <c r="DJ75" s="259"/>
      <c r="DK75" s="259"/>
      <c r="DL75" s="259"/>
      <c r="DM75" s="259"/>
      <c r="DN75" s="259"/>
      <c r="DO75" s="144"/>
      <c r="DP75" s="259"/>
      <c r="DQ75" s="259"/>
      <c r="DR75" s="259"/>
      <c r="DS75" s="259"/>
      <c r="DT75" s="259"/>
    </row>
    <row r="76" spans="1:124" ht="89.25" x14ac:dyDescent="0.2">
      <c r="A76" s="289">
        <v>12</v>
      </c>
      <c r="B76" s="292" t="s">
        <v>1089</v>
      </c>
      <c r="C76" s="292" t="s">
        <v>724</v>
      </c>
      <c r="D76" s="292" t="str">
        <f>VLOOKUP(B76,FORMULAS!$A$30:$C$52,3,0)</f>
        <v xml:space="preserve">Jefe de Oficina de Control Disciplinario Interno </v>
      </c>
      <c r="E76" s="292" t="s">
        <v>256</v>
      </c>
      <c r="F76" s="298" t="s">
        <v>369</v>
      </c>
      <c r="G76" s="298" t="s">
        <v>370</v>
      </c>
      <c r="H76" s="298" t="s">
        <v>725</v>
      </c>
      <c r="I76" s="295" t="s">
        <v>260</v>
      </c>
      <c r="J76" s="289">
        <v>23</v>
      </c>
      <c r="K76" s="280" t="str">
        <f>+IF(L76=FORMULAS!$N$2,FORMULAS!$O$2,IF('208-PLA-Ft-78 Mapa Gestión'!L76:L81=FORMULAS!$N$3,FORMULAS!$O$3,IF('208-PLA-Ft-78 Mapa Gestión'!L76:L81=FORMULAS!$N$4,FORMULAS!$O$4,IF('208-PLA-Ft-78 Mapa Gestión'!L76:L81=FORMULAS!$N$5,FORMULAS!$O$5,IF('208-PLA-Ft-78 Mapa Gestión'!L76:L81=FORMULAS!$N$6,FORMULAS!$O$6)))))</f>
        <v>Baja</v>
      </c>
      <c r="L76" s="283">
        <f>+IF(J76&lt;=FORMULAS!$M$2,FORMULAS!$N$2,IF('208-PLA-Ft-78 Mapa Gestión'!J76&lt;=FORMULAS!$M$3,FORMULAS!$N$3,IF('208-PLA-Ft-78 Mapa Gestión'!J76&lt;=FORMULAS!$M$4,FORMULAS!$N$4,IF('208-PLA-Ft-78 Mapa Gestión'!J76&lt;=FORMULAS!$M$5,FORMULAS!$N$5,FORMULAS!$N$6))))</f>
        <v>0.4</v>
      </c>
      <c r="M76" s="283" t="s">
        <v>133</v>
      </c>
      <c r="N76" s="280" t="str">
        <f>+IF(M76=FORMULAS!$H$2,FORMULAS!$I$2,IF('208-PLA-Ft-78 Mapa Gestión'!M76:M81=FORMULAS!$H$3,FORMULAS!$I$3,IF('208-PLA-Ft-78 Mapa Gestión'!M76:M81=FORMULAS!$H$4,FORMULAS!$I$4,IF('208-PLA-Ft-78 Mapa Gestión'!M76:M81=FORMULAS!$H$5,FORMULAS!$I$5,IF('208-PLA-Ft-78 Mapa Gestión'!M76:M81=FORMULAS!$H$6,FORMULAS!$I$6,IF('208-PLA-Ft-78 Mapa Gestión'!M76:M81=FORMULAS!$H$7,FORMULAS!$I$7,IF('208-PLA-Ft-78 Mapa Gestión'!M76:M81=FORMULAS!$H$8,FORMULAS!$I$8,IF('208-PLA-Ft-78 Mapa Gestión'!M76:M81=FORMULAS!$H$9,FORMULAS!$I$9,IF('208-PLA-Ft-78 Mapa Gestión'!M76:M81=FORMULAS!$H$10,FORMULAS!$I$10,IF('208-PLA-Ft-78 Mapa Gestión'!M76:M81=FORMULAS!$H$11,FORMULAS!$I$11))))))))))</f>
        <v>Leve</v>
      </c>
      <c r="O76" s="257">
        <f>VLOOKUP(N76,FORMULAS!$I$1:$J$6,2,0)</f>
        <v>0.2</v>
      </c>
      <c r="P76" s="257" t="str">
        <f t="shared" ref="P76" si="57">CONCATENATE(N76,K76)</f>
        <v>LeveBaja</v>
      </c>
      <c r="Q76" s="286" t="str">
        <f>VLOOKUP(P76,FORMULAS!$K$17:$L$42,2,0)</f>
        <v>Bajo</v>
      </c>
      <c r="R76" s="165">
        <v>1</v>
      </c>
      <c r="S76" s="166" t="s">
        <v>726</v>
      </c>
      <c r="T76" s="129" t="str">
        <f>VLOOKUP(U76,FORMULAS!$A$15:$B$18,2,0)</f>
        <v>Probabilidad</v>
      </c>
      <c r="U76" s="130" t="s">
        <v>13</v>
      </c>
      <c r="V76" s="131">
        <f>+IF(U76='Tabla Valoración controles'!$D$4,'Tabla Valoración controles'!$F$4,IF('208-PLA-Ft-78 Mapa Gestión'!U76='Tabla Valoración controles'!$D$5,'Tabla Valoración controles'!$F$5,IF(U76=FORMULAS!$A$10,0,'Tabla Valoración controles'!$F$6)))</f>
        <v>0.25</v>
      </c>
      <c r="W76" s="130" t="s">
        <v>8</v>
      </c>
      <c r="X76" s="132">
        <f>+IF(W76='Tabla Valoración controles'!$D$7,'Tabla Valoración controles'!$F$7,IF(U76=FORMULAS!$A$10,0,'Tabla Valoración controles'!$F$8))</f>
        <v>0.15</v>
      </c>
      <c r="Y76" s="130" t="s">
        <v>18</v>
      </c>
      <c r="Z76" s="131">
        <f>+IF(Y76='Tabla Valoración controles'!$D$9,'Tabla Valoración controles'!$F$9,IF(U76=FORMULAS!$A$10,0,'Tabla Valoración controles'!$F$10))</f>
        <v>0</v>
      </c>
      <c r="AA76" s="130" t="s">
        <v>22</v>
      </c>
      <c r="AB76" s="131">
        <f>+IF(AA76='Tabla Valoración controles'!$D$9,'Tabla Valoración controles'!$F$9,IF(W76=FORMULAS!$A$10,0,'Tabla Valoración controles'!$F$10))</f>
        <v>0</v>
      </c>
      <c r="AC76" s="130" t="s">
        <v>100</v>
      </c>
      <c r="AD76" s="131">
        <f>+IF(AC76='Tabla Valoración controles'!$D$13,'Tabla Valoración controles'!$F$13,'Tabla Valoración controles'!$F$14)</f>
        <v>0</v>
      </c>
      <c r="AE76" s="133">
        <f t="shared" si="56"/>
        <v>0.4</v>
      </c>
      <c r="AF76" s="133">
        <f>+IF(T76=FORMULAS!$A$8,'208-PLA-Ft-78 Mapa Gestión'!AE76*'208-PLA-Ft-78 Mapa Gestión'!L76:L81,'208-PLA-Ft-78 Mapa Gestión'!AE76*'208-PLA-Ft-78 Mapa Gestión'!O76:O81)</f>
        <v>0.16000000000000003</v>
      </c>
      <c r="AG76" s="133">
        <f>+IF(T76=FORMULAS!$A$8,'208-PLA-Ft-78 Mapa Gestión'!L76:L81-'208-PLA-Ft-78 Mapa Gestión'!AF76,0)</f>
        <v>0.24</v>
      </c>
      <c r="AH76" s="260">
        <f t="shared" ref="AH76" si="58">+AG81</f>
        <v>0.24</v>
      </c>
      <c r="AI76" s="260" t="str">
        <f>+IF(AH76&lt;=FORMULAS!$N$2,FORMULAS!$O$2,IF(AH76&lt;=FORMULAS!$N$3,FORMULAS!$O$3,IF(AH76&lt;=FORMULAS!$N$4,FORMULAS!$O$4,IF(AH76&lt;=FORMULAS!$N$5,FORMULAS!$O$5,FORMULAS!O72))))</f>
        <v>Baja</v>
      </c>
      <c r="AJ76" s="260" t="str">
        <f>+IF(T76=FORMULAS!$A$9,AG81,'208-PLA-Ft-78 Mapa Gestión'!N76:N81)</f>
        <v>Leve</v>
      </c>
      <c r="AK76" s="260">
        <f>+IF(T76=FORMULAS!B75,'208-PLA-Ft-78 Mapa Gestión'!AG81,'208-PLA-Ft-78 Mapa Gestión'!O76:O81)</f>
        <v>0.2</v>
      </c>
      <c r="AL76" s="262" t="str">
        <f t="shared" ref="AL76" si="59">CONCATENATE(AJ76,AI76)</f>
        <v>LeveBaja</v>
      </c>
      <c r="AM76" s="263" t="str">
        <f>VLOOKUP(AL76,FORMULAS!$K$17:$L$42,2,0)</f>
        <v>Bajo</v>
      </c>
      <c r="AN76" s="257" t="s">
        <v>162</v>
      </c>
      <c r="AO76" s="167" t="s">
        <v>515</v>
      </c>
      <c r="AP76" s="167" t="s">
        <v>1091</v>
      </c>
      <c r="AQ76" s="168" t="s">
        <v>677</v>
      </c>
      <c r="AR76" s="169">
        <v>44562</v>
      </c>
      <c r="AS76" s="169">
        <v>44926</v>
      </c>
      <c r="AT76" s="167" t="s">
        <v>591</v>
      </c>
      <c r="AU76" s="167" t="s">
        <v>592</v>
      </c>
      <c r="AV76" s="136" t="s">
        <v>234</v>
      </c>
      <c r="AW76" s="254" t="s">
        <v>1069</v>
      </c>
      <c r="AX76" s="134" t="s">
        <v>844</v>
      </c>
      <c r="AY76" s="134" t="s">
        <v>845</v>
      </c>
      <c r="AZ76" s="134" t="s">
        <v>844</v>
      </c>
      <c r="BA76" s="134">
        <v>1</v>
      </c>
      <c r="BB76" s="134" t="s">
        <v>846</v>
      </c>
      <c r="BC76" s="134" t="s">
        <v>847</v>
      </c>
      <c r="BD76" s="134" t="s">
        <v>846</v>
      </c>
      <c r="BE76" s="134">
        <v>1</v>
      </c>
      <c r="BF76" s="134" t="s">
        <v>848</v>
      </c>
      <c r="BG76" s="134" t="s">
        <v>847</v>
      </c>
      <c r="BH76" s="134" t="s">
        <v>848</v>
      </c>
      <c r="BI76" s="134">
        <v>1</v>
      </c>
      <c r="BJ76" s="134" t="s">
        <v>849</v>
      </c>
      <c r="BK76" s="134" t="s">
        <v>832</v>
      </c>
      <c r="BL76" s="134" t="s">
        <v>849</v>
      </c>
      <c r="BM76" s="134" t="s">
        <v>832</v>
      </c>
      <c r="BN76" s="137"/>
      <c r="BO76" s="137"/>
      <c r="BP76" s="138"/>
      <c r="BQ76" s="138"/>
      <c r="BR76" s="137"/>
      <c r="BS76" s="137"/>
      <c r="BT76" s="138"/>
      <c r="BU76" s="138"/>
      <c r="BV76" s="137"/>
      <c r="BW76" s="137"/>
      <c r="BX76" s="138"/>
      <c r="BY76" s="138"/>
      <c r="BZ76" s="137"/>
      <c r="CA76" s="137"/>
      <c r="CB76" s="138"/>
      <c r="CC76" s="138"/>
      <c r="CD76" s="257"/>
      <c r="CE76" s="257"/>
      <c r="CF76" s="257"/>
      <c r="CG76" s="144"/>
      <c r="CH76" s="257"/>
      <c r="CI76" s="257"/>
      <c r="CJ76" s="257"/>
      <c r="CK76" s="144"/>
      <c r="CL76" s="257"/>
      <c r="CM76" s="257"/>
      <c r="CN76" s="257"/>
      <c r="CO76" s="144"/>
      <c r="CP76" s="257"/>
      <c r="CQ76" s="257"/>
      <c r="CR76" s="257"/>
      <c r="CS76" s="144"/>
      <c r="CT76" s="257"/>
      <c r="CU76" s="257"/>
      <c r="CV76" s="257"/>
      <c r="CW76" s="144"/>
      <c r="CX76" s="257"/>
      <c r="CY76" s="257"/>
      <c r="CZ76" s="257"/>
      <c r="DA76" s="257"/>
      <c r="DB76" s="257"/>
      <c r="DC76" s="257"/>
      <c r="DD76" s="257"/>
      <c r="DE76" s="257"/>
      <c r="DF76" s="144"/>
      <c r="DG76" s="257"/>
      <c r="DH76" s="257"/>
      <c r="DI76" s="257"/>
      <c r="DJ76" s="257"/>
      <c r="DK76" s="257"/>
      <c r="DL76" s="257"/>
      <c r="DM76" s="257"/>
      <c r="DN76" s="257"/>
      <c r="DO76" s="144"/>
      <c r="DP76" s="257"/>
      <c r="DQ76" s="257"/>
      <c r="DR76" s="257"/>
      <c r="DS76" s="257"/>
      <c r="DT76" s="257"/>
    </row>
    <row r="77" spans="1:124" ht="57" x14ac:dyDescent="0.2">
      <c r="A77" s="290"/>
      <c r="B77" s="293"/>
      <c r="C77" s="293"/>
      <c r="D77" s="293"/>
      <c r="E77" s="293"/>
      <c r="F77" s="293"/>
      <c r="G77" s="293"/>
      <c r="H77" s="299"/>
      <c r="I77" s="296"/>
      <c r="J77" s="290"/>
      <c r="K77" s="281"/>
      <c r="L77" s="284"/>
      <c r="M77" s="284"/>
      <c r="N77" s="281"/>
      <c r="O77" s="258"/>
      <c r="P77" s="258"/>
      <c r="Q77" s="287"/>
      <c r="R77" s="127"/>
      <c r="S77" s="128"/>
      <c r="T77" s="129">
        <f>VLOOKUP(U77,FORMULAS!$A$15:$B$18,2,0)</f>
        <v>0</v>
      </c>
      <c r="U77" s="130" t="s">
        <v>156</v>
      </c>
      <c r="V77" s="131">
        <f>+IF(U77='Tabla Valoración controles'!$D$4,'Tabla Valoración controles'!$F$4,IF('208-PLA-Ft-78 Mapa Gestión'!U77='Tabla Valoración controles'!$D$5,'Tabla Valoración controles'!$F$5,IF(U77=FORMULAS!$A$10,0,'Tabla Valoración controles'!$F$6)))</f>
        <v>0</v>
      </c>
      <c r="W77" s="130"/>
      <c r="X77" s="132">
        <f>+IF(W77='Tabla Valoración controles'!$D$7,'Tabla Valoración controles'!$F$7,IF(U77=FORMULAS!$A$10,0,'Tabla Valoración controles'!$F$8))</f>
        <v>0</v>
      </c>
      <c r="Y77" s="130"/>
      <c r="Z77" s="131">
        <f>+IF(Y77='Tabla Valoración controles'!$D$9,'Tabla Valoración controles'!$F$9,IF(U77=FORMULAS!$A$10,0,'Tabla Valoración controles'!$F$10))</f>
        <v>0</v>
      </c>
      <c r="AA77" s="130"/>
      <c r="AB77" s="131">
        <f>+IF(AA77='Tabla Valoración controles'!$D$9,'Tabla Valoración controles'!$F$9,IF(W77=FORMULAS!$A$10,0,'Tabla Valoración controles'!$F$10))</f>
        <v>0</v>
      </c>
      <c r="AC77" s="130"/>
      <c r="AD77" s="131">
        <f>+IF(AC77='Tabla Valoración controles'!$D$13,'Tabla Valoración controles'!$F$13,'Tabla Valoración controles'!$F$14)</f>
        <v>0</v>
      </c>
      <c r="AE77" s="133">
        <f t="shared" si="56"/>
        <v>0</v>
      </c>
      <c r="AF77" s="133">
        <f t="shared" ref="AF77" si="60">+AE77*AG76</f>
        <v>0</v>
      </c>
      <c r="AG77" s="133">
        <f t="shared" ref="AG77" si="61">+AG76-AF77</f>
        <v>0.24</v>
      </c>
      <c r="AH77" s="261"/>
      <c r="AI77" s="261"/>
      <c r="AJ77" s="261"/>
      <c r="AK77" s="261"/>
      <c r="AL77" s="262"/>
      <c r="AM77" s="264"/>
      <c r="AN77" s="258"/>
      <c r="AO77" s="134"/>
      <c r="AP77" s="134"/>
      <c r="AQ77" s="158"/>
      <c r="AR77" s="134"/>
      <c r="AS77" s="134"/>
      <c r="AT77" s="134"/>
      <c r="AU77" s="134"/>
      <c r="AV77" s="136"/>
      <c r="AW77" s="255"/>
      <c r="AX77" s="134"/>
      <c r="AY77" s="134"/>
      <c r="AZ77" s="134"/>
      <c r="BA77" s="134"/>
      <c r="BB77" s="134"/>
      <c r="BC77" s="134"/>
      <c r="BD77" s="134"/>
      <c r="BE77" s="134"/>
      <c r="BF77" s="134"/>
      <c r="BG77" s="134"/>
      <c r="BH77" s="134"/>
      <c r="BI77" s="134"/>
      <c r="BJ77" s="134"/>
      <c r="BK77" s="134"/>
      <c r="BL77" s="134"/>
      <c r="BM77" s="134"/>
      <c r="BN77" s="137"/>
      <c r="BO77" s="137"/>
      <c r="BP77" s="138"/>
      <c r="BQ77" s="138"/>
      <c r="BR77" s="137"/>
      <c r="BS77" s="137"/>
      <c r="BT77" s="138"/>
      <c r="BU77" s="138"/>
      <c r="BV77" s="137"/>
      <c r="BW77" s="137"/>
      <c r="BX77" s="138"/>
      <c r="BY77" s="138"/>
      <c r="BZ77" s="137"/>
      <c r="CA77" s="137"/>
      <c r="CB77" s="138"/>
      <c r="CC77" s="138"/>
      <c r="CD77" s="258"/>
      <c r="CE77" s="258"/>
      <c r="CF77" s="258"/>
      <c r="CG77" s="144"/>
      <c r="CH77" s="258"/>
      <c r="CI77" s="258"/>
      <c r="CJ77" s="258"/>
      <c r="CK77" s="144"/>
      <c r="CL77" s="258"/>
      <c r="CM77" s="258"/>
      <c r="CN77" s="258"/>
      <c r="CO77" s="144"/>
      <c r="CP77" s="258"/>
      <c r="CQ77" s="258"/>
      <c r="CR77" s="258"/>
      <c r="CS77" s="144"/>
      <c r="CT77" s="258"/>
      <c r="CU77" s="258"/>
      <c r="CV77" s="258"/>
      <c r="CW77" s="144"/>
      <c r="CX77" s="258"/>
      <c r="CY77" s="258"/>
      <c r="CZ77" s="258"/>
      <c r="DA77" s="258"/>
      <c r="DB77" s="258"/>
      <c r="DC77" s="258"/>
      <c r="DD77" s="258"/>
      <c r="DE77" s="258"/>
      <c r="DF77" s="144"/>
      <c r="DG77" s="258"/>
      <c r="DH77" s="258"/>
      <c r="DI77" s="258"/>
      <c r="DJ77" s="258"/>
      <c r="DK77" s="258"/>
      <c r="DL77" s="258"/>
      <c r="DM77" s="258"/>
      <c r="DN77" s="258"/>
      <c r="DO77" s="144"/>
      <c r="DP77" s="258"/>
      <c r="DQ77" s="258"/>
      <c r="DR77" s="258"/>
      <c r="DS77" s="258"/>
      <c r="DT77" s="258"/>
    </row>
    <row r="78" spans="1:124" ht="57" x14ac:dyDescent="0.2">
      <c r="A78" s="290"/>
      <c r="B78" s="293"/>
      <c r="C78" s="293"/>
      <c r="D78" s="293"/>
      <c r="E78" s="293"/>
      <c r="F78" s="293"/>
      <c r="G78" s="293"/>
      <c r="H78" s="299"/>
      <c r="I78" s="296"/>
      <c r="J78" s="290"/>
      <c r="K78" s="281"/>
      <c r="L78" s="284"/>
      <c r="M78" s="284"/>
      <c r="N78" s="281"/>
      <c r="O78" s="258"/>
      <c r="P78" s="258"/>
      <c r="Q78" s="287"/>
      <c r="R78" s="127"/>
      <c r="S78" s="128"/>
      <c r="T78" s="129">
        <f>VLOOKUP(U78,FORMULAS!$A$15:$B$18,2,0)</f>
        <v>0</v>
      </c>
      <c r="U78" s="130" t="s">
        <v>156</v>
      </c>
      <c r="V78" s="131">
        <f>+IF(U78='Tabla Valoración controles'!$D$4,'Tabla Valoración controles'!$F$4,IF('208-PLA-Ft-78 Mapa Gestión'!U78='Tabla Valoración controles'!$D$5,'Tabla Valoración controles'!$F$5,IF(U78=FORMULAS!$A$10,0,'Tabla Valoración controles'!$F$6)))</f>
        <v>0</v>
      </c>
      <c r="W78" s="130"/>
      <c r="X78" s="132">
        <f>+IF(W78='Tabla Valoración controles'!$D$7,'Tabla Valoración controles'!$F$7,IF(U78=FORMULAS!$A$10,0,'Tabla Valoración controles'!$F$8))</f>
        <v>0</v>
      </c>
      <c r="Y78" s="130"/>
      <c r="Z78" s="131">
        <f>+IF(Y78='Tabla Valoración controles'!$D$9,'Tabla Valoración controles'!$F$9,IF(U78=FORMULAS!$A$10,0,'Tabla Valoración controles'!$F$10))</f>
        <v>0</v>
      </c>
      <c r="AA78" s="130"/>
      <c r="AB78" s="131">
        <f>+IF(AA78='Tabla Valoración controles'!$D$9,'Tabla Valoración controles'!$F$9,IF(W78=FORMULAS!$A$10,0,'Tabla Valoración controles'!$F$10))</f>
        <v>0</v>
      </c>
      <c r="AC78" s="130"/>
      <c r="AD78" s="131">
        <f>+IF(AC78='Tabla Valoración controles'!$D$13,'Tabla Valoración controles'!$F$13,'Tabla Valoración controles'!$F$14)</f>
        <v>0</v>
      </c>
      <c r="AE78" s="133">
        <f t="shared" si="56"/>
        <v>0</v>
      </c>
      <c r="AF78" s="133">
        <f t="shared" ref="AF78:AF81" si="62">+AF77*AE78</f>
        <v>0</v>
      </c>
      <c r="AG78" s="133">
        <f t="shared" si="12"/>
        <v>0.24</v>
      </c>
      <c r="AH78" s="261"/>
      <c r="AI78" s="261"/>
      <c r="AJ78" s="261"/>
      <c r="AK78" s="261"/>
      <c r="AL78" s="262"/>
      <c r="AM78" s="264"/>
      <c r="AN78" s="258"/>
      <c r="AO78" s="134"/>
      <c r="AP78" s="134"/>
      <c r="AQ78" s="158"/>
      <c r="AR78" s="134"/>
      <c r="AS78" s="134"/>
      <c r="AT78" s="134"/>
      <c r="AU78" s="134"/>
      <c r="AV78" s="136"/>
      <c r="AW78" s="255"/>
      <c r="AX78" s="134"/>
      <c r="AY78" s="134"/>
      <c r="AZ78" s="134"/>
      <c r="BA78" s="134"/>
      <c r="BB78" s="134"/>
      <c r="BC78" s="134"/>
      <c r="BD78" s="134"/>
      <c r="BE78" s="134"/>
      <c r="BF78" s="134"/>
      <c r="BG78" s="134"/>
      <c r="BH78" s="134"/>
      <c r="BI78" s="134"/>
      <c r="BJ78" s="134"/>
      <c r="BK78" s="134"/>
      <c r="BL78" s="134"/>
      <c r="BM78" s="134"/>
      <c r="BN78" s="137"/>
      <c r="BO78" s="137"/>
      <c r="BP78" s="138"/>
      <c r="BQ78" s="138"/>
      <c r="BR78" s="137"/>
      <c r="BS78" s="137"/>
      <c r="BT78" s="138"/>
      <c r="BU78" s="138"/>
      <c r="BV78" s="137"/>
      <c r="BW78" s="137"/>
      <c r="BX78" s="138"/>
      <c r="BY78" s="138"/>
      <c r="BZ78" s="137"/>
      <c r="CA78" s="137"/>
      <c r="CB78" s="138"/>
      <c r="CC78" s="138"/>
      <c r="CD78" s="258"/>
      <c r="CE78" s="258"/>
      <c r="CF78" s="258"/>
      <c r="CG78" s="144"/>
      <c r="CH78" s="258"/>
      <c r="CI78" s="258"/>
      <c r="CJ78" s="258"/>
      <c r="CK78" s="144"/>
      <c r="CL78" s="258"/>
      <c r="CM78" s="258"/>
      <c r="CN78" s="258"/>
      <c r="CO78" s="144"/>
      <c r="CP78" s="258"/>
      <c r="CQ78" s="258"/>
      <c r="CR78" s="258"/>
      <c r="CS78" s="144"/>
      <c r="CT78" s="258"/>
      <c r="CU78" s="258"/>
      <c r="CV78" s="258"/>
      <c r="CW78" s="144"/>
      <c r="CX78" s="258"/>
      <c r="CY78" s="258"/>
      <c r="CZ78" s="258"/>
      <c r="DA78" s="258"/>
      <c r="DB78" s="258"/>
      <c r="DC78" s="258"/>
      <c r="DD78" s="258"/>
      <c r="DE78" s="258"/>
      <c r="DF78" s="144"/>
      <c r="DG78" s="258"/>
      <c r="DH78" s="258"/>
      <c r="DI78" s="258"/>
      <c r="DJ78" s="258"/>
      <c r="DK78" s="258"/>
      <c r="DL78" s="258"/>
      <c r="DM78" s="258"/>
      <c r="DN78" s="258"/>
      <c r="DO78" s="144"/>
      <c r="DP78" s="258"/>
      <c r="DQ78" s="258"/>
      <c r="DR78" s="258"/>
      <c r="DS78" s="258"/>
      <c r="DT78" s="258"/>
    </row>
    <row r="79" spans="1:124" ht="57" x14ac:dyDescent="0.2">
      <c r="A79" s="290"/>
      <c r="B79" s="293"/>
      <c r="C79" s="293"/>
      <c r="D79" s="293"/>
      <c r="E79" s="293"/>
      <c r="F79" s="293"/>
      <c r="G79" s="293"/>
      <c r="H79" s="299"/>
      <c r="I79" s="296"/>
      <c r="J79" s="290"/>
      <c r="K79" s="281"/>
      <c r="L79" s="284"/>
      <c r="M79" s="284"/>
      <c r="N79" s="281"/>
      <c r="O79" s="258"/>
      <c r="P79" s="258"/>
      <c r="Q79" s="287"/>
      <c r="R79" s="127"/>
      <c r="S79" s="128"/>
      <c r="T79" s="129">
        <f>VLOOKUP(U79,FORMULAS!$A$15:$B$18,2,0)</f>
        <v>0</v>
      </c>
      <c r="U79" s="130" t="s">
        <v>156</v>
      </c>
      <c r="V79" s="131">
        <f>+IF(U79='Tabla Valoración controles'!$D$4,'Tabla Valoración controles'!$F$4,IF('208-PLA-Ft-78 Mapa Gestión'!U79='Tabla Valoración controles'!$D$5,'Tabla Valoración controles'!$F$5,IF(U79=FORMULAS!$A$10,0,'Tabla Valoración controles'!$F$6)))</f>
        <v>0</v>
      </c>
      <c r="W79" s="130"/>
      <c r="X79" s="132">
        <f>+IF(W79='Tabla Valoración controles'!$D$7,'Tabla Valoración controles'!$F$7,IF(U79=FORMULAS!$A$10,0,'Tabla Valoración controles'!$F$8))</f>
        <v>0</v>
      </c>
      <c r="Y79" s="130"/>
      <c r="Z79" s="131">
        <f>+IF(Y79='Tabla Valoración controles'!$D$9,'Tabla Valoración controles'!$F$9,IF(U79=FORMULAS!$A$10,0,'Tabla Valoración controles'!$F$10))</f>
        <v>0</v>
      </c>
      <c r="AA79" s="130"/>
      <c r="AB79" s="131">
        <f>+IF(AA79='Tabla Valoración controles'!$D$9,'Tabla Valoración controles'!$F$9,IF(W79=FORMULAS!$A$10,0,'Tabla Valoración controles'!$F$10))</f>
        <v>0</v>
      </c>
      <c r="AC79" s="130"/>
      <c r="AD79" s="131">
        <f>+IF(AC79='Tabla Valoración controles'!$D$13,'Tabla Valoración controles'!$F$13,'Tabla Valoración controles'!$F$14)</f>
        <v>0</v>
      </c>
      <c r="AE79" s="133">
        <f t="shared" si="56"/>
        <v>0</v>
      </c>
      <c r="AF79" s="133">
        <f t="shared" si="62"/>
        <v>0</v>
      </c>
      <c r="AG79" s="133">
        <f t="shared" si="12"/>
        <v>0.24</v>
      </c>
      <c r="AH79" s="261"/>
      <c r="AI79" s="261"/>
      <c r="AJ79" s="261"/>
      <c r="AK79" s="261"/>
      <c r="AL79" s="262"/>
      <c r="AM79" s="264"/>
      <c r="AN79" s="258"/>
      <c r="AO79" s="134"/>
      <c r="AP79" s="134"/>
      <c r="AQ79" s="158"/>
      <c r="AR79" s="134"/>
      <c r="AS79" s="134"/>
      <c r="AT79" s="134"/>
      <c r="AU79" s="134"/>
      <c r="AV79" s="136"/>
      <c r="AW79" s="255"/>
      <c r="AX79" s="134"/>
      <c r="AY79" s="134"/>
      <c r="AZ79" s="134"/>
      <c r="BA79" s="134"/>
      <c r="BB79" s="134"/>
      <c r="BC79" s="134"/>
      <c r="BD79" s="134"/>
      <c r="BE79" s="134"/>
      <c r="BF79" s="134"/>
      <c r="BG79" s="134"/>
      <c r="BH79" s="134"/>
      <c r="BI79" s="134"/>
      <c r="BJ79" s="134"/>
      <c r="BK79" s="134"/>
      <c r="BL79" s="134"/>
      <c r="BM79" s="134"/>
      <c r="BN79" s="137"/>
      <c r="BO79" s="137"/>
      <c r="BP79" s="138"/>
      <c r="BQ79" s="138"/>
      <c r="BR79" s="137"/>
      <c r="BS79" s="137"/>
      <c r="BT79" s="138"/>
      <c r="BU79" s="138"/>
      <c r="BV79" s="137"/>
      <c r="BW79" s="137"/>
      <c r="BX79" s="138"/>
      <c r="BY79" s="138"/>
      <c r="BZ79" s="137"/>
      <c r="CA79" s="137"/>
      <c r="CB79" s="138"/>
      <c r="CC79" s="138"/>
      <c r="CD79" s="258"/>
      <c r="CE79" s="258"/>
      <c r="CF79" s="258"/>
      <c r="CG79" s="144"/>
      <c r="CH79" s="258"/>
      <c r="CI79" s="258"/>
      <c r="CJ79" s="258"/>
      <c r="CK79" s="144"/>
      <c r="CL79" s="258"/>
      <c r="CM79" s="258"/>
      <c r="CN79" s="258"/>
      <c r="CO79" s="144"/>
      <c r="CP79" s="258"/>
      <c r="CQ79" s="258"/>
      <c r="CR79" s="258"/>
      <c r="CS79" s="144"/>
      <c r="CT79" s="258"/>
      <c r="CU79" s="258"/>
      <c r="CV79" s="258"/>
      <c r="CW79" s="144"/>
      <c r="CX79" s="258"/>
      <c r="CY79" s="258"/>
      <c r="CZ79" s="258"/>
      <c r="DA79" s="258"/>
      <c r="DB79" s="258"/>
      <c r="DC79" s="258"/>
      <c r="DD79" s="258"/>
      <c r="DE79" s="258"/>
      <c r="DF79" s="144"/>
      <c r="DG79" s="258"/>
      <c r="DH79" s="258"/>
      <c r="DI79" s="258"/>
      <c r="DJ79" s="258"/>
      <c r="DK79" s="258"/>
      <c r="DL79" s="258"/>
      <c r="DM79" s="258"/>
      <c r="DN79" s="258"/>
      <c r="DO79" s="144"/>
      <c r="DP79" s="258"/>
      <c r="DQ79" s="258"/>
      <c r="DR79" s="258"/>
      <c r="DS79" s="258"/>
      <c r="DT79" s="258"/>
    </row>
    <row r="80" spans="1:124" ht="57" x14ac:dyDescent="0.2">
      <c r="A80" s="290"/>
      <c r="B80" s="293"/>
      <c r="C80" s="293"/>
      <c r="D80" s="293"/>
      <c r="E80" s="293"/>
      <c r="F80" s="293"/>
      <c r="G80" s="293"/>
      <c r="H80" s="299"/>
      <c r="I80" s="296"/>
      <c r="J80" s="290"/>
      <c r="K80" s="281"/>
      <c r="L80" s="284"/>
      <c r="M80" s="284"/>
      <c r="N80" s="281"/>
      <c r="O80" s="258"/>
      <c r="P80" s="258"/>
      <c r="Q80" s="287"/>
      <c r="R80" s="127"/>
      <c r="S80" s="128"/>
      <c r="T80" s="129">
        <f>VLOOKUP(U80,FORMULAS!$A$15:$B$18,2,0)</f>
        <v>0</v>
      </c>
      <c r="U80" s="130" t="s">
        <v>156</v>
      </c>
      <c r="V80" s="131">
        <f>+IF(U80='Tabla Valoración controles'!$D$4,'Tabla Valoración controles'!$F$4,IF('208-PLA-Ft-78 Mapa Gestión'!U80='Tabla Valoración controles'!$D$5,'Tabla Valoración controles'!$F$5,IF(U80=FORMULAS!$A$10,0,'Tabla Valoración controles'!$F$6)))</f>
        <v>0</v>
      </c>
      <c r="W80" s="130"/>
      <c r="X80" s="132">
        <f>+IF(W80='Tabla Valoración controles'!$D$7,'Tabla Valoración controles'!$F$7,IF(U80=FORMULAS!$A$10,0,'Tabla Valoración controles'!$F$8))</f>
        <v>0</v>
      </c>
      <c r="Y80" s="130"/>
      <c r="Z80" s="131">
        <f>+IF(Y80='Tabla Valoración controles'!$D$9,'Tabla Valoración controles'!$F$9,IF(U80=FORMULAS!$A$10,0,'Tabla Valoración controles'!$F$10))</f>
        <v>0</v>
      </c>
      <c r="AA80" s="130"/>
      <c r="AB80" s="131">
        <f>+IF(AA80='Tabla Valoración controles'!$D$9,'Tabla Valoración controles'!$F$9,IF(W80=FORMULAS!$A$10,0,'Tabla Valoración controles'!$F$10))</f>
        <v>0</v>
      </c>
      <c r="AC80" s="130"/>
      <c r="AD80" s="131">
        <f>+IF(AC80='Tabla Valoración controles'!$D$13,'Tabla Valoración controles'!$F$13,'Tabla Valoración controles'!$F$14)</f>
        <v>0</v>
      </c>
      <c r="AE80" s="133">
        <f t="shared" si="56"/>
        <v>0</v>
      </c>
      <c r="AF80" s="133">
        <f t="shared" si="62"/>
        <v>0</v>
      </c>
      <c r="AG80" s="133">
        <f t="shared" si="12"/>
        <v>0.24</v>
      </c>
      <c r="AH80" s="261"/>
      <c r="AI80" s="261"/>
      <c r="AJ80" s="261"/>
      <c r="AK80" s="261"/>
      <c r="AL80" s="262"/>
      <c r="AM80" s="264"/>
      <c r="AN80" s="258"/>
      <c r="AO80" s="134"/>
      <c r="AP80" s="134"/>
      <c r="AQ80" s="158"/>
      <c r="AR80" s="134"/>
      <c r="AS80" s="134"/>
      <c r="AT80" s="134"/>
      <c r="AU80" s="134"/>
      <c r="AV80" s="136"/>
      <c r="AW80" s="255"/>
      <c r="AX80" s="134"/>
      <c r="AY80" s="134"/>
      <c r="AZ80" s="134"/>
      <c r="BA80" s="134"/>
      <c r="BB80" s="134"/>
      <c r="BC80" s="134"/>
      <c r="BD80" s="134"/>
      <c r="BE80" s="134"/>
      <c r="BF80" s="134"/>
      <c r="BG80" s="134"/>
      <c r="BH80" s="134"/>
      <c r="BI80" s="134"/>
      <c r="BJ80" s="134"/>
      <c r="BK80" s="134"/>
      <c r="BL80" s="134"/>
      <c r="BM80" s="134"/>
      <c r="BN80" s="137"/>
      <c r="BO80" s="137"/>
      <c r="BP80" s="138"/>
      <c r="BQ80" s="138"/>
      <c r="BR80" s="137"/>
      <c r="BS80" s="137"/>
      <c r="BT80" s="138"/>
      <c r="BU80" s="138"/>
      <c r="BV80" s="137"/>
      <c r="BW80" s="137"/>
      <c r="BX80" s="138"/>
      <c r="BY80" s="138"/>
      <c r="BZ80" s="137"/>
      <c r="CA80" s="137"/>
      <c r="CB80" s="138"/>
      <c r="CC80" s="138"/>
      <c r="CD80" s="258"/>
      <c r="CE80" s="258"/>
      <c r="CF80" s="258"/>
      <c r="CG80" s="144"/>
      <c r="CH80" s="258"/>
      <c r="CI80" s="258"/>
      <c r="CJ80" s="258"/>
      <c r="CK80" s="144"/>
      <c r="CL80" s="258"/>
      <c r="CM80" s="258"/>
      <c r="CN80" s="258"/>
      <c r="CO80" s="144"/>
      <c r="CP80" s="258"/>
      <c r="CQ80" s="258"/>
      <c r="CR80" s="258"/>
      <c r="CS80" s="144"/>
      <c r="CT80" s="258"/>
      <c r="CU80" s="258"/>
      <c r="CV80" s="258"/>
      <c r="CW80" s="144"/>
      <c r="CX80" s="258"/>
      <c r="CY80" s="258"/>
      <c r="CZ80" s="258"/>
      <c r="DA80" s="258"/>
      <c r="DB80" s="258"/>
      <c r="DC80" s="258"/>
      <c r="DD80" s="258"/>
      <c r="DE80" s="258"/>
      <c r="DF80" s="144"/>
      <c r="DG80" s="258"/>
      <c r="DH80" s="258"/>
      <c r="DI80" s="258"/>
      <c r="DJ80" s="258"/>
      <c r="DK80" s="258"/>
      <c r="DL80" s="258"/>
      <c r="DM80" s="258"/>
      <c r="DN80" s="258"/>
      <c r="DO80" s="144"/>
      <c r="DP80" s="258"/>
      <c r="DQ80" s="258"/>
      <c r="DR80" s="258"/>
      <c r="DS80" s="258"/>
      <c r="DT80" s="258"/>
    </row>
    <row r="81" spans="1:124" ht="57" x14ac:dyDescent="0.2">
      <c r="A81" s="291"/>
      <c r="B81" s="294"/>
      <c r="C81" s="294"/>
      <c r="D81" s="294"/>
      <c r="E81" s="294"/>
      <c r="F81" s="294"/>
      <c r="G81" s="294"/>
      <c r="H81" s="300"/>
      <c r="I81" s="297"/>
      <c r="J81" s="291"/>
      <c r="K81" s="282"/>
      <c r="L81" s="285"/>
      <c r="M81" s="285"/>
      <c r="N81" s="282"/>
      <c r="O81" s="259"/>
      <c r="P81" s="259"/>
      <c r="Q81" s="288"/>
      <c r="R81" s="127"/>
      <c r="S81" s="128"/>
      <c r="T81" s="129">
        <f>VLOOKUP(U81,FORMULAS!$A$15:$B$18,2,0)</f>
        <v>0</v>
      </c>
      <c r="U81" s="130" t="s">
        <v>156</v>
      </c>
      <c r="V81" s="131">
        <f>+IF(U81='Tabla Valoración controles'!$D$4,'Tabla Valoración controles'!$F$4,IF('208-PLA-Ft-78 Mapa Gestión'!U81='Tabla Valoración controles'!$D$5,'Tabla Valoración controles'!$F$5,IF(U81=FORMULAS!$A$10,0,'Tabla Valoración controles'!$F$6)))</f>
        <v>0</v>
      </c>
      <c r="W81" s="130"/>
      <c r="X81" s="132">
        <f>+IF(W81='Tabla Valoración controles'!$D$7,'Tabla Valoración controles'!$F$7,IF(U81=FORMULAS!$A$10,0,'Tabla Valoración controles'!$F$8))</f>
        <v>0</v>
      </c>
      <c r="Y81" s="130"/>
      <c r="Z81" s="131">
        <f>+IF(Y81='Tabla Valoración controles'!$D$9,'Tabla Valoración controles'!$F$9,IF(U81=FORMULAS!$A$10,0,'Tabla Valoración controles'!$F$10))</f>
        <v>0</v>
      </c>
      <c r="AA81" s="130"/>
      <c r="AB81" s="131">
        <f>+IF(AA81='Tabla Valoración controles'!$D$9,'Tabla Valoración controles'!$F$9,IF(W81=FORMULAS!$A$10,0,'Tabla Valoración controles'!$F$10))</f>
        <v>0</v>
      </c>
      <c r="AC81" s="130"/>
      <c r="AD81" s="131">
        <f>+IF(AC81='Tabla Valoración controles'!$D$13,'Tabla Valoración controles'!$F$13,'Tabla Valoración controles'!$F$14)</f>
        <v>0</v>
      </c>
      <c r="AE81" s="133">
        <f t="shared" si="56"/>
        <v>0</v>
      </c>
      <c r="AF81" s="133">
        <f t="shared" si="62"/>
        <v>0</v>
      </c>
      <c r="AG81" s="133">
        <f t="shared" si="12"/>
        <v>0.24</v>
      </c>
      <c r="AH81" s="261"/>
      <c r="AI81" s="261"/>
      <c r="AJ81" s="261"/>
      <c r="AK81" s="261"/>
      <c r="AL81" s="262"/>
      <c r="AM81" s="265"/>
      <c r="AN81" s="259"/>
      <c r="AO81" s="134"/>
      <c r="AP81" s="134"/>
      <c r="AQ81" s="158"/>
      <c r="AR81" s="134"/>
      <c r="AS81" s="134"/>
      <c r="AT81" s="134"/>
      <c r="AU81" s="134"/>
      <c r="AV81" s="136"/>
      <c r="AW81" s="256"/>
      <c r="AX81" s="134"/>
      <c r="AY81" s="134"/>
      <c r="AZ81" s="134"/>
      <c r="BA81" s="134"/>
      <c r="BB81" s="134"/>
      <c r="BC81" s="134"/>
      <c r="BD81" s="134"/>
      <c r="BE81" s="134"/>
      <c r="BF81" s="134"/>
      <c r="BG81" s="134"/>
      <c r="BH81" s="134"/>
      <c r="BI81" s="134"/>
      <c r="BJ81" s="134"/>
      <c r="BK81" s="134"/>
      <c r="BL81" s="134"/>
      <c r="BM81" s="134"/>
      <c r="BN81" s="137"/>
      <c r="BO81" s="137"/>
      <c r="BP81" s="138"/>
      <c r="BQ81" s="138"/>
      <c r="BR81" s="137"/>
      <c r="BS81" s="137"/>
      <c r="BT81" s="138"/>
      <c r="BU81" s="138"/>
      <c r="BV81" s="137"/>
      <c r="BW81" s="137"/>
      <c r="BX81" s="138"/>
      <c r="BY81" s="138"/>
      <c r="BZ81" s="137"/>
      <c r="CA81" s="137"/>
      <c r="CB81" s="138"/>
      <c r="CC81" s="138"/>
      <c r="CD81" s="259"/>
      <c r="CE81" s="259"/>
      <c r="CF81" s="259"/>
      <c r="CG81" s="144"/>
      <c r="CH81" s="259"/>
      <c r="CI81" s="259"/>
      <c r="CJ81" s="259"/>
      <c r="CK81" s="144"/>
      <c r="CL81" s="259"/>
      <c r="CM81" s="259"/>
      <c r="CN81" s="259"/>
      <c r="CO81" s="144"/>
      <c r="CP81" s="259"/>
      <c r="CQ81" s="259"/>
      <c r="CR81" s="259"/>
      <c r="CS81" s="144"/>
      <c r="CT81" s="259"/>
      <c r="CU81" s="259"/>
      <c r="CV81" s="259"/>
      <c r="CW81" s="144"/>
      <c r="CX81" s="259"/>
      <c r="CY81" s="259"/>
      <c r="CZ81" s="259"/>
      <c r="DA81" s="259"/>
      <c r="DB81" s="259"/>
      <c r="DC81" s="259"/>
      <c r="DD81" s="259"/>
      <c r="DE81" s="259"/>
      <c r="DF81" s="144"/>
      <c r="DG81" s="259"/>
      <c r="DH81" s="259"/>
      <c r="DI81" s="259"/>
      <c r="DJ81" s="259"/>
      <c r="DK81" s="259"/>
      <c r="DL81" s="259"/>
      <c r="DM81" s="259"/>
      <c r="DN81" s="259"/>
      <c r="DO81" s="144"/>
      <c r="DP81" s="259"/>
      <c r="DQ81" s="259"/>
      <c r="DR81" s="259"/>
      <c r="DS81" s="259"/>
      <c r="DT81" s="259"/>
    </row>
    <row r="82" spans="1:124" ht="76.5" x14ac:dyDescent="0.2">
      <c r="A82" s="289">
        <v>13</v>
      </c>
      <c r="B82" s="292" t="s">
        <v>334</v>
      </c>
      <c r="C82" s="292" t="str">
        <f>VLOOKUP(B82,FORMULAS!$A$30:$B$52,2,0)</f>
        <v>Realizar el acompañamiento técnico, jurídico y social a las familias asentadas VIS o VIP, con el fin de obtener un título de propiedad registrado y concretar la entrega de zonas de cesión obligatorias; facilitando el acceso a una ciudad legal.</v>
      </c>
      <c r="D82" s="292" t="str">
        <f>VLOOKUP(B82,FORMULAS!$A$30:$C$52,3,0)</f>
        <v>Director de Urbanizaciones y Titulación</v>
      </c>
      <c r="E82" s="292" t="s">
        <v>256</v>
      </c>
      <c r="F82" s="308" t="s">
        <v>371</v>
      </c>
      <c r="G82" s="308" t="s">
        <v>372</v>
      </c>
      <c r="H82" s="313" t="s">
        <v>373</v>
      </c>
      <c r="I82" s="295" t="s">
        <v>257</v>
      </c>
      <c r="J82" s="289">
        <v>600</v>
      </c>
      <c r="K82" s="280" t="str">
        <f>+IF(L82=FORMULAS!$N$2,FORMULAS!$O$2,IF('208-PLA-Ft-78 Mapa Gestión'!L82:L87=FORMULAS!$N$3,FORMULAS!$O$3,IF('208-PLA-Ft-78 Mapa Gestión'!L82:L87=FORMULAS!$N$4,FORMULAS!$O$4,IF('208-PLA-Ft-78 Mapa Gestión'!L82:L87=FORMULAS!$N$5,FORMULAS!$O$5,IF('208-PLA-Ft-78 Mapa Gestión'!L82:L87=FORMULAS!$N$6,FORMULAS!$O$6)))))</f>
        <v>Alta</v>
      </c>
      <c r="L82" s="283">
        <f>+IF(J82&lt;=FORMULAS!$M$2,FORMULAS!$N$2,IF('208-PLA-Ft-78 Mapa Gestión'!J82&lt;=FORMULAS!$M$3,FORMULAS!$N$3,IF('208-PLA-Ft-78 Mapa Gestión'!J82&lt;=FORMULAS!$M$4,FORMULAS!$N$4,IF('208-PLA-Ft-78 Mapa Gestión'!J82&lt;=FORMULAS!$M$5,FORMULAS!$N$5,FORMULAS!$N$6))))</f>
        <v>0.8</v>
      </c>
      <c r="M82" s="283" t="s">
        <v>258</v>
      </c>
      <c r="N82" s="280" t="str">
        <f>+IF(M82=FORMULAS!$H$2,FORMULAS!$I$2,IF('208-PLA-Ft-78 Mapa Gestión'!M82:M87=FORMULAS!$H$3,FORMULAS!$I$3,IF('208-PLA-Ft-78 Mapa Gestión'!M82:M87=FORMULAS!$H$4,FORMULAS!$I$4,IF('208-PLA-Ft-78 Mapa Gestión'!M82:M87=FORMULAS!$H$5,FORMULAS!$I$5,IF('208-PLA-Ft-78 Mapa Gestión'!M82:M87=FORMULAS!$H$6,FORMULAS!$I$6,IF('208-PLA-Ft-78 Mapa Gestión'!M82:M87=FORMULAS!$H$7,FORMULAS!$I$7,IF('208-PLA-Ft-78 Mapa Gestión'!M82:M87=FORMULAS!$H$8,FORMULAS!$I$8,IF('208-PLA-Ft-78 Mapa Gestión'!M82:M87=FORMULAS!$H$9,FORMULAS!$I$9,IF('208-PLA-Ft-78 Mapa Gestión'!M82:M87=FORMULAS!$H$10,FORMULAS!$I$10,IF('208-PLA-Ft-78 Mapa Gestión'!M82:M87=FORMULAS!$H$11,FORMULAS!$I$11))))))))))</f>
        <v>Menor</v>
      </c>
      <c r="O82" s="257">
        <f>VLOOKUP(N82,FORMULAS!$I$1:$J$6,2,0)</f>
        <v>0.4</v>
      </c>
      <c r="P82" s="257" t="str">
        <f t="shared" ref="P82" si="63">CONCATENATE(N82,K82)</f>
        <v>MenorAlta</v>
      </c>
      <c r="Q82" s="286" t="str">
        <f>VLOOKUP(P82,FORMULAS!$K$17:$L$42,2,0)</f>
        <v>Moderado</v>
      </c>
      <c r="R82" s="128">
        <v>1</v>
      </c>
      <c r="S82" s="128" t="s">
        <v>467</v>
      </c>
      <c r="T82" s="129" t="str">
        <f>VLOOKUP(U82,FORMULAS!$A$15:$B$18,2,0)</f>
        <v>Probabilidad</v>
      </c>
      <c r="U82" s="130" t="s">
        <v>13</v>
      </c>
      <c r="V82" s="131">
        <f>+IF(U82='Tabla Valoración controles'!$D$4,'Tabla Valoración controles'!$F$4,IF('208-PLA-Ft-78 Mapa Gestión'!U82='Tabla Valoración controles'!$D$5,'Tabla Valoración controles'!$F$5,IF(U82=FORMULAS!$A$10,0,'Tabla Valoración controles'!$F$6)))</f>
        <v>0.25</v>
      </c>
      <c r="W82" s="130" t="s">
        <v>9</v>
      </c>
      <c r="X82" s="132">
        <f>+IF(W82='Tabla Valoración controles'!$D$7,'Tabla Valoración controles'!$F$7,IF(U82=FORMULAS!$A$10,0,'Tabla Valoración controles'!$F$8))</f>
        <v>0.25</v>
      </c>
      <c r="Y82" s="130" t="s">
        <v>18</v>
      </c>
      <c r="Z82" s="131">
        <f>+IF(Y82='Tabla Valoración controles'!$D$9,'Tabla Valoración controles'!$F$9,IF(U82=FORMULAS!$A$10,0,'Tabla Valoración controles'!$F$10))</f>
        <v>0</v>
      </c>
      <c r="AA82" s="130" t="s">
        <v>21</v>
      </c>
      <c r="AB82" s="131">
        <f>+IF(AA82='Tabla Valoración controles'!$D$9,'Tabla Valoración controles'!$F$9,IF(W82=FORMULAS!$A$10,0,'Tabla Valoración controles'!$F$10))</f>
        <v>0</v>
      </c>
      <c r="AC82" s="130" t="s">
        <v>100</v>
      </c>
      <c r="AD82" s="131">
        <f>+IF(AC82='Tabla Valoración controles'!$D$13,'Tabla Valoración controles'!$F$13,'Tabla Valoración controles'!$F$14)</f>
        <v>0</v>
      </c>
      <c r="AE82" s="133">
        <f t="shared" si="56"/>
        <v>0.5</v>
      </c>
      <c r="AF82" s="133">
        <f>+IF(T82=FORMULAS!$A$8,'208-PLA-Ft-78 Mapa Gestión'!AE82*'208-PLA-Ft-78 Mapa Gestión'!L82:L87,'208-PLA-Ft-78 Mapa Gestión'!AE82*'208-PLA-Ft-78 Mapa Gestión'!O82:O87)</f>
        <v>0.4</v>
      </c>
      <c r="AG82" s="133">
        <f>+IF(T82=FORMULAS!$A$8,'208-PLA-Ft-78 Mapa Gestión'!L82:L87-'208-PLA-Ft-78 Mapa Gestión'!AF82,0)</f>
        <v>0.4</v>
      </c>
      <c r="AH82" s="260">
        <f t="shared" ref="AH82" si="64">+AG87</f>
        <v>0.24</v>
      </c>
      <c r="AI82" s="260" t="str">
        <f>+IF(AH82&lt;=FORMULAS!$N$2,FORMULAS!$O$2,IF(AH82&lt;=FORMULAS!$N$3,FORMULAS!$O$3,IF(AH82&lt;=FORMULAS!$N$4,FORMULAS!$O$4,IF(AH82&lt;=FORMULAS!$N$5,FORMULAS!$O$5,FORMULAS!O78))))</f>
        <v>Baja</v>
      </c>
      <c r="AJ82" s="260" t="str">
        <f>+IF(T82=FORMULAS!$A$9,AG87,'208-PLA-Ft-78 Mapa Gestión'!N82:N87)</f>
        <v>Menor</v>
      </c>
      <c r="AK82" s="260">
        <f>+IF(T82=FORMULAS!B81,'208-PLA-Ft-78 Mapa Gestión'!AG87,'208-PLA-Ft-78 Mapa Gestión'!O82:O87)</f>
        <v>0.4</v>
      </c>
      <c r="AL82" s="262" t="str">
        <f t="shared" ref="AL82" si="65">CONCATENATE(AJ82,AI82)</f>
        <v>MenorBaja</v>
      </c>
      <c r="AM82" s="263" t="str">
        <f>VLOOKUP(AL82,FORMULAS!$K$17:$L$42,2,0)</f>
        <v>Moderado</v>
      </c>
      <c r="AN82" s="257" t="s">
        <v>162</v>
      </c>
      <c r="AO82" s="137" t="s">
        <v>516</v>
      </c>
      <c r="AP82" s="137" t="s">
        <v>557</v>
      </c>
      <c r="AQ82" s="138" t="s">
        <v>316</v>
      </c>
      <c r="AR82" s="170">
        <v>44562</v>
      </c>
      <c r="AS82" s="170">
        <v>44895</v>
      </c>
      <c r="AT82" s="137" t="s">
        <v>593</v>
      </c>
      <c r="AU82" s="137" t="s">
        <v>594</v>
      </c>
      <c r="AV82" s="136" t="s">
        <v>234</v>
      </c>
      <c r="AW82" s="254" t="s">
        <v>662</v>
      </c>
      <c r="AX82" s="137" t="s">
        <v>850</v>
      </c>
      <c r="AY82" s="137" t="s">
        <v>851</v>
      </c>
      <c r="AZ82" s="137" t="s">
        <v>852</v>
      </c>
      <c r="BA82" s="137" t="s">
        <v>1080</v>
      </c>
      <c r="BB82" s="137" t="s">
        <v>853</v>
      </c>
      <c r="BC82" s="137" t="s">
        <v>854</v>
      </c>
      <c r="BD82" s="137" t="s">
        <v>855</v>
      </c>
      <c r="BE82" s="137" t="s">
        <v>1081</v>
      </c>
      <c r="BF82" s="137" t="s">
        <v>850</v>
      </c>
      <c r="BG82" s="137" t="s">
        <v>856</v>
      </c>
      <c r="BH82" s="137" t="s">
        <v>857</v>
      </c>
      <c r="BI82" s="137" t="s">
        <v>1082</v>
      </c>
      <c r="BJ82" s="137" t="s">
        <v>850</v>
      </c>
      <c r="BK82" s="137" t="s">
        <v>858</v>
      </c>
      <c r="BL82" s="137" t="s">
        <v>859</v>
      </c>
      <c r="BM82" s="137" t="s">
        <v>1083</v>
      </c>
      <c r="BN82" s="137"/>
      <c r="BO82" s="137"/>
      <c r="BP82" s="138"/>
      <c r="BQ82" s="138"/>
      <c r="BR82" s="137"/>
      <c r="BS82" s="137"/>
      <c r="BT82" s="138"/>
      <c r="BU82" s="138"/>
      <c r="BV82" s="137"/>
      <c r="BW82" s="137"/>
      <c r="BX82" s="138"/>
      <c r="BY82" s="138"/>
      <c r="BZ82" s="137"/>
      <c r="CA82" s="137"/>
      <c r="CB82" s="138"/>
      <c r="CC82" s="138"/>
      <c r="CD82" s="257"/>
      <c r="CE82" s="257"/>
      <c r="CF82" s="257"/>
      <c r="CG82" s="144"/>
      <c r="CH82" s="257"/>
      <c r="CI82" s="257"/>
      <c r="CJ82" s="257"/>
      <c r="CK82" s="144"/>
      <c r="CL82" s="257"/>
      <c r="CM82" s="257"/>
      <c r="CN82" s="257"/>
      <c r="CO82" s="144"/>
      <c r="CP82" s="257"/>
      <c r="CQ82" s="257"/>
      <c r="CR82" s="257"/>
      <c r="CS82" s="144"/>
      <c r="CT82" s="257"/>
      <c r="CU82" s="257"/>
      <c r="CV82" s="257"/>
      <c r="CW82" s="144"/>
      <c r="CX82" s="257"/>
      <c r="CY82" s="257"/>
      <c r="CZ82" s="257"/>
      <c r="DA82" s="257"/>
      <c r="DB82" s="257"/>
      <c r="DC82" s="257"/>
      <c r="DD82" s="257"/>
      <c r="DE82" s="257"/>
      <c r="DF82" s="144"/>
      <c r="DG82" s="257"/>
      <c r="DH82" s="257"/>
      <c r="DI82" s="257"/>
      <c r="DJ82" s="257"/>
      <c r="DK82" s="257"/>
      <c r="DL82" s="257"/>
      <c r="DM82" s="257"/>
      <c r="DN82" s="257"/>
      <c r="DO82" s="144"/>
      <c r="DP82" s="257"/>
      <c r="DQ82" s="257"/>
      <c r="DR82" s="257"/>
      <c r="DS82" s="257"/>
      <c r="DT82" s="257"/>
    </row>
    <row r="83" spans="1:124" ht="89.25" x14ac:dyDescent="0.2">
      <c r="A83" s="290"/>
      <c r="B83" s="293"/>
      <c r="C83" s="293"/>
      <c r="D83" s="293"/>
      <c r="E83" s="293"/>
      <c r="F83" s="309"/>
      <c r="G83" s="309"/>
      <c r="H83" s="319"/>
      <c r="I83" s="296"/>
      <c r="J83" s="290"/>
      <c r="K83" s="281"/>
      <c r="L83" s="284"/>
      <c r="M83" s="284"/>
      <c r="N83" s="281"/>
      <c r="O83" s="258"/>
      <c r="P83" s="258"/>
      <c r="Q83" s="287"/>
      <c r="R83" s="128">
        <v>2</v>
      </c>
      <c r="S83" s="128" t="s">
        <v>468</v>
      </c>
      <c r="T83" s="129" t="str">
        <f>VLOOKUP(U83,FORMULAS!$A$15:$B$18,2,0)</f>
        <v>Probabilidad</v>
      </c>
      <c r="U83" s="130" t="s">
        <v>14</v>
      </c>
      <c r="V83" s="131">
        <f>+IF(U83='Tabla Valoración controles'!$D$4,'Tabla Valoración controles'!$F$4,IF('208-PLA-Ft-78 Mapa Gestión'!U83='Tabla Valoración controles'!$D$5,'Tabla Valoración controles'!$F$5,IF(U83=FORMULAS!$A$10,0,'Tabla Valoración controles'!$F$6)))</f>
        <v>0.15</v>
      </c>
      <c r="W83" s="130" t="s">
        <v>9</v>
      </c>
      <c r="X83" s="132">
        <f>+IF(W83='Tabla Valoración controles'!$D$7,'Tabla Valoración controles'!$F$7,IF(U83=FORMULAS!$A$10,0,'Tabla Valoración controles'!$F$8))</f>
        <v>0.25</v>
      </c>
      <c r="Y83" s="130" t="s">
        <v>19</v>
      </c>
      <c r="Z83" s="131">
        <f>+IF(Y83='Tabla Valoración controles'!$D$9,'Tabla Valoración controles'!$F$9,IF(U83=FORMULAS!$A$10,0,'Tabla Valoración controles'!$F$10))</f>
        <v>0</v>
      </c>
      <c r="AA83" s="130" t="s">
        <v>21</v>
      </c>
      <c r="AB83" s="131">
        <f>+IF(AA83='Tabla Valoración controles'!$D$9,'Tabla Valoración controles'!$F$9,IF(W83=FORMULAS!$A$10,0,'Tabla Valoración controles'!$F$10))</f>
        <v>0</v>
      </c>
      <c r="AC83" s="130" t="s">
        <v>100</v>
      </c>
      <c r="AD83" s="131">
        <f>+IF(AC83='Tabla Valoración controles'!$D$13,'Tabla Valoración controles'!$F$13,'Tabla Valoración controles'!$F$14)</f>
        <v>0</v>
      </c>
      <c r="AE83" s="133">
        <f t="shared" si="56"/>
        <v>0.4</v>
      </c>
      <c r="AF83" s="133">
        <f t="shared" ref="AF83" si="66">+AE83*AG82</f>
        <v>0.16000000000000003</v>
      </c>
      <c r="AG83" s="133">
        <f t="shared" ref="AG83" si="67">+AG82-AF83</f>
        <v>0.24</v>
      </c>
      <c r="AH83" s="261"/>
      <c r="AI83" s="261"/>
      <c r="AJ83" s="261"/>
      <c r="AK83" s="261"/>
      <c r="AL83" s="262"/>
      <c r="AM83" s="264"/>
      <c r="AN83" s="258"/>
      <c r="AO83" s="137"/>
      <c r="AP83" s="137"/>
      <c r="AQ83" s="138"/>
      <c r="AR83" s="137"/>
      <c r="AS83" s="137"/>
      <c r="AT83" s="137"/>
      <c r="AU83" s="137"/>
      <c r="AV83" s="136"/>
      <c r="AW83" s="255"/>
      <c r="AX83" s="137" t="s">
        <v>860</v>
      </c>
      <c r="AY83" s="137" t="s">
        <v>861</v>
      </c>
      <c r="AZ83" s="137" t="s">
        <v>852</v>
      </c>
      <c r="BA83" s="137" t="s">
        <v>1080</v>
      </c>
      <c r="BB83" s="137" t="s">
        <v>860</v>
      </c>
      <c r="BC83" s="137" t="s">
        <v>862</v>
      </c>
      <c r="BD83" s="137" t="s">
        <v>855</v>
      </c>
      <c r="BE83" s="137" t="s">
        <v>1081</v>
      </c>
      <c r="BF83" s="137" t="s">
        <v>860</v>
      </c>
      <c r="BG83" s="137" t="s">
        <v>863</v>
      </c>
      <c r="BH83" s="137" t="s">
        <v>857</v>
      </c>
      <c r="BI83" s="137" t="s">
        <v>1082</v>
      </c>
      <c r="BJ83" s="137" t="s">
        <v>860</v>
      </c>
      <c r="BK83" s="137" t="s">
        <v>864</v>
      </c>
      <c r="BL83" s="137" t="s">
        <v>859</v>
      </c>
      <c r="BM83" s="137" t="s">
        <v>1083</v>
      </c>
      <c r="BN83" s="137"/>
      <c r="BO83" s="137"/>
      <c r="BP83" s="138"/>
      <c r="BQ83" s="138"/>
      <c r="BR83" s="137"/>
      <c r="BS83" s="137"/>
      <c r="BT83" s="138"/>
      <c r="BU83" s="138"/>
      <c r="BV83" s="137"/>
      <c r="BW83" s="137"/>
      <c r="BX83" s="138"/>
      <c r="BY83" s="138"/>
      <c r="BZ83" s="137"/>
      <c r="CA83" s="137"/>
      <c r="CB83" s="138"/>
      <c r="CC83" s="138"/>
      <c r="CD83" s="258"/>
      <c r="CE83" s="258"/>
      <c r="CF83" s="258"/>
      <c r="CG83" s="144"/>
      <c r="CH83" s="258"/>
      <c r="CI83" s="258"/>
      <c r="CJ83" s="258"/>
      <c r="CK83" s="144"/>
      <c r="CL83" s="258"/>
      <c r="CM83" s="258"/>
      <c r="CN83" s="258"/>
      <c r="CO83" s="144"/>
      <c r="CP83" s="258"/>
      <c r="CQ83" s="258"/>
      <c r="CR83" s="258"/>
      <c r="CS83" s="144"/>
      <c r="CT83" s="258"/>
      <c r="CU83" s="258"/>
      <c r="CV83" s="258"/>
      <c r="CW83" s="144"/>
      <c r="CX83" s="258"/>
      <c r="CY83" s="258"/>
      <c r="CZ83" s="258"/>
      <c r="DA83" s="258"/>
      <c r="DB83" s="258"/>
      <c r="DC83" s="258"/>
      <c r="DD83" s="258"/>
      <c r="DE83" s="258"/>
      <c r="DF83" s="144"/>
      <c r="DG83" s="258"/>
      <c r="DH83" s="258"/>
      <c r="DI83" s="258"/>
      <c r="DJ83" s="258"/>
      <c r="DK83" s="258"/>
      <c r="DL83" s="258"/>
      <c r="DM83" s="258"/>
      <c r="DN83" s="258"/>
      <c r="DO83" s="144"/>
      <c r="DP83" s="258"/>
      <c r="DQ83" s="258"/>
      <c r="DR83" s="258"/>
      <c r="DS83" s="258"/>
      <c r="DT83" s="258"/>
    </row>
    <row r="84" spans="1:124" ht="57" x14ac:dyDescent="0.2">
      <c r="A84" s="290"/>
      <c r="B84" s="293"/>
      <c r="C84" s="293"/>
      <c r="D84" s="293"/>
      <c r="E84" s="293"/>
      <c r="F84" s="309"/>
      <c r="G84" s="309"/>
      <c r="H84" s="319"/>
      <c r="I84" s="296"/>
      <c r="J84" s="290"/>
      <c r="K84" s="281"/>
      <c r="L84" s="284"/>
      <c r="M84" s="284"/>
      <c r="N84" s="281"/>
      <c r="O84" s="258"/>
      <c r="P84" s="258"/>
      <c r="Q84" s="287"/>
      <c r="R84" s="127"/>
      <c r="S84" s="128"/>
      <c r="T84" s="129">
        <f>VLOOKUP(U84,FORMULAS!$A$15:$B$18,2,0)</f>
        <v>0</v>
      </c>
      <c r="U84" s="130" t="s">
        <v>156</v>
      </c>
      <c r="V84" s="131">
        <f>+IF(U84='Tabla Valoración controles'!$D$4,'Tabla Valoración controles'!$F$4,IF('208-PLA-Ft-78 Mapa Gestión'!U84='Tabla Valoración controles'!$D$5,'Tabla Valoración controles'!$F$5,IF(U84=FORMULAS!$A$10,0,'Tabla Valoración controles'!$F$6)))</f>
        <v>0</v>
      </c>
      <c r="W84" s="130"/>
      <c r="X84" s="132">
        <f>+IF(W84='Tabla Valoración controles'!$D$7,'Tabla Valoración controles'!$F$7,IF(U84=FORMULAS!$A$10,0,'Tabla Valoración controles'!$F$8))</f>
        <v>0</v>
      </c>
      <c r="Y84" s="130"/>
      <c r="Z84" s="131">
        <f>+IF(Y84='Tabla Valoración controles'!$D$9,'Tabla Valoración controles'!$F$9,IF(U84=FORMULAS!$A$10,0,'Tabla Valoración controles'!$F$10))</f>
        <v>0</v>
      </c>
      <c r="AA84" s="130"/>
      <c r="AB84" s="131">
        <f>+IF(AA84='Tabla Valoración controles'!$D$9,'Tabla Valoración controles'!$F$9,IF(W84=FORMULAS!$A$10,0,'Tabla Valoración controles'!$F$10))</f>
        <v>0</v>
      </c>
      <c r="AC84" s="130"/>
      <c r="AD84" s="131">
        <f>+IF(AC84='Tabla Valoración controles'!$D$13,'Tabla Valoración controles'!$F$13,'Tabla Valoración controles'!$F$14)</f>
        <v>0</v>
      </c>
      <c r="AE84" s="133">
        <f t="shared" si="56"/>
        <v>0</v>
      </c>
      <c r="AF84" s="133">
        <f t="shared" ref="AF84:AF87" si="68">+AF83*AE84</f>
        <v>0</v>
      </c>
      <c r="AG84" s="133">
        <f t="shared" si="12"/>
        <v>0.24</v>
      </c>
      <c r="AH84" s="261"/>
      <c r="AI84" s="261"/>
      <c r="AJ84" s="261"/>
      <c r="AK84" s="261"/>
      <c r="AL84" s="262"/>
      <c r="AM84" s="264"/>
      <c r="AN84" s="258"/>
      <c r="AO84" s="137"/>
      <c r="AP84" s="137"/>
      <c r="AQ84" s="138"/>
      <c r="AR84" s="137"/>
      <c r="AS84" s="137"/>
      <c r="AT84" s="137"/>
      <c r="AU84" s="137"/>
      <c r="AV84" s="136"/>
      <c r="AW84" s="255"/>
      <c r="AX84" s="219"/>
      <c r="AY84" s="219"/>
      <c r="AZ84" s="219"/>
      <c r="BA84" s="219"/>
      <c r="BB84" s="219"/>
      <c r="BC84" s="219"/>
      <c r="BD84" s="219"/>
      <c r="BE84" s="219"/>
      <c r="BF84" s="219"/>
      <c r="BG84" s="219"/>
      <c r="BH84" s="219"/>
      <c r="BI84" s="219"/>
      <c r="BJ84" s="219"/>
      <c r="BK84" s="219"/>
      <c r="BL84" s="219"/>
      <c r="BM84" s="219"/>
      <c r="BN84" s="137"/>
      <c r="BO84" s="137"/>
      <c r="BP84" s="138"/>
      <c r="BQ84" s="138"/>
      <c r="BR84" s="137"/>
      <c r="BS84" s="137"/>
      <c r="BT84" s="138"/>
      <c r="BU84" s="138"/>
      <c r="BV84" s="137"/>
      <c r="BW84" s="137"/>
      <c r="BX84" s="138"/>
      <c r="BY84" s="138"/>
      <c r="BZ84" s="137"/>
      <c r="CA84" s="137"/>
      <c r="CB84" s="138"/>
      <c r="CC84" s="138"/>
      <c r="CD84" s="258"/>
      <c r="CE84" s="258"/>
      <c r="CF84" s="258"/>
      <c r="CG84" s="144"/>
      <c r="CH84" s="258"/>
      <c r="CI84" s="258"/>
      <c r="CJ84" s="258"/>
      <c r="CK84" s="144"/>
      <c r="CL84" s="258"/>
      <c r="CM84" s="258"/>
      <c r="CN84" s="258"/>
      <c r="CO84" s="144"/>
      <c r="CP84" s="258"/>
      <c r="CQ84" s="258"/>
      <c r="CR84" s="258"/>
      <c r="CS84" s="144"/>
      <c r="CT84" s="258"/>
      <c r="CU84" s="258"/>
      <c r="CV84" s="258"/>
      <c r="CW84" s="144"/>
      <c r="CX84" s="258"/>
      <c r="CY84" s="258"/>
      <c r="CZ84" s="258"/>
      <c r="DA84" s="258"/>
      <c r="DB84" s="258"/>
      <c r="DC84" s="258"/>
      <c r="DD84" s="258"/>
      <c r="DE84" s="258"/>
      <c r="DF84" s="144"/>
      <c r="DG84" s="258"/>
      <c r="DH84" s="258"/>
      <c r="DI84" s="258"/>
      <c r="DJ84" s="258"/>
      <c r="DK84" s="258"/>
      <c r="DL84" s="258"/>
      <c r="DM84" s="258"/>
      <c r="DN84" s="258"/>
      <c r="DO84" s="144"/>
      <c r="DP84" s="258"/>
      <c r="DQ84" s="258"/>
      <c r="DR84" s="258"/>
      <c r="DS84" s="258"/>
      <c r="DT84" s="258"/>
    </row>
    <row r="85" spans="1:124" ht="57" x14ac:dyDescent="0.2">
      <c r="A85" s="290"/>
      <c r="B85" s="293"/>
      <c r="C85" s="293"/>
      <c r="D85" s="293"/>
      <c r="E85" s="293"/>
      <c r="F85" s="309"/>
      <c r="G85" s="309"/>
      <c r="H85" s="319"/>
      <c r="I85" s="296"/>
      <c r="J85" s="290"/>
      <c r="K85" s="281"/>
      <c r="L85" s="284"/>
      <c r="M85" s="284"/>
      <c r="N85" s="281"/>
      <c r="O85" s="258"/>
      <c r="P85" s="258"/>
      <c r="Q85" s="287"/>
      <c r="R85" s="127"/>
      <c r="S85" s="128"/>
      <c r="T85" s="129">
        <f>VLOOKUP(U85,FORMULAS!$A$15:$B$18,2,0)</f>
        <v>0</v>
      </c>
      <c r="U85" s="130" t="s">
        <v>156</v>
      </c>
      <c r="V85" s="131">
        <f>+IF(U85='Tabla Valoración controles'!$D$4,'Tabla Valoración controles'!$F$4,IF('208-PLA-Ft-78 Mapa Gestión'!U85='Tabla Valoración controles'!$D$5,'Tabla Valoración controles'!$F$5,IF(U85=FORMULAS!$A$10,0,'Tabla Valoración controles'!$F$6)))</f>
        <v>0</v>
      </c>
      <c r="W85" s="130"/>
      <c r="X85" s="132">
        <f>+IF(W85='Tabla Valoración controles'!$D$7,'Tabla Valoración controles'!$F$7,IF(U85=FORMULAS!$A$10,0,'Tabla Valoración controles'!$F$8))</f>
        <v>0</v>
      </c>
      <c r="Y85" s="130"/>
      <c r="Z85" s="131">
        <f>+IF(Y85='Tabla Valoración controles'!$D$9,'Tabla Valoración controles'!$F$9,IF(U85=FORMULAS!$A$10,0,'Tabla Valoración controles'!$F$10))</f>
        <v>0</v>
      </c>
      <c r="AA85" s="130"/>
      <c r="AB85" s="131">
        <f>+IF(AA85='Tabla Valoración controles'!$D$9,'Tabla Valoración controles'!$F$9,IF(W85=FORMULAS!$A$10,0,'Tabla Valoración controles'!$F$10))</f>
        <v>0</v>
      </c>
      <c r="AC85" s="130"/>
      <c r="AD85" s="131">
        <f>+IF(AC85='Tabla Valoración controles'!$D$13,'Tabla Valoración controles'!$F$13,'Tabla Valoración controles'!$F$14)</f>
        <v>0</v>
      </c>
      <c r="AE85" s="133">
        <f t="shared" si="56"/>
        <v>0</v>
      </c>
      <c r="AF85" s="133">
        <f t="shared" si="68"/>
        <v>0</v>
      </c>
      <c r="AG85" s="133">
        <f t="shared" si="12"/>
        <v>0.24</v>
      </c>
      <c r="AH85" s="261"/>
      <c r="AI85" s="261"/>
      <c r="AJ85" s="261"/>
      <c r="AK85" s="261"/>
      <c r="AL85" s="262"/>
      <c r="AM85" s="264"/>
      <c r="AN85" s="258"/>
      <c r="AO85" s="137"/>
      <c r="AP85" s="137"/>
      <c r="AQ85" s="138"/>
      <c r="AR85" s="137"/>
      <c r="AS85" s="137"/>
      <c r="AT85" s="137"/>
      <c r="AU85" s="137"/>
      <c r="AV85" s="136"/>
      <c r="AW85" s="255"/>
      <c r="AX85" s="219"/>
      <c r="AY85" s="219"/>
      <c r="AZ85" s="219"/>
      <c r="BA85" s="219"/>
      <c r="BB85" s="219"/>
      <c r="BC85" s="219"/>
      <c r="BD85" s="219"/>
      <c r="BE85" s="219"/>
      <c r="BF85" s="219"/>
      <c r="BG85" s="219"/>
      <c r="BH85" s="219"/>
      <c r="BI85" s="219"/>
      <c r="BJ85" s="219"/>
      <c r="BK85" s="219"/>
      <c r="BL85" s="219"/>
      <c r="BM85" s="219"/>
      <c r="BN85" s="137"/>
      <c r="BO85" s="137"/>
      <c r="BP85" s="138"/>
      <c r="BQ85" s="138"/>
      <c r="BR85" s="137"/>
      <c r="BS85" s="137"/>
      <c r="BT85" s="138"/>
      <c r="BU85" s="138"/>
      <c r="BV85" s="137"/>
      <c r="BW85" s="137"/>
      <c r="BX85" s="138"/>
      <c r="BY85" s="138"/>
      <c r="BZ85" s="137"/>
      <c r="CA85" s="137"/>
      <c r="CB85" s="138"/>
      <c r="CC85" s="138"/>
      <c r="CD85" s="258"/>
      <c r="CE85" s="258"/>
      <c r="CF85" s="258"/>
      <c r="CG85" s="144"/>
      <c r="CH85" s="258"/>
      <c r="CI85" s="258"/>
      <c r="CJ85" s="258"/>
      <c r="CK85" s="144"/>
      <c r="CL85" s="258"/>
      <c r="CM85" s="258"/>
      <c r="CN85" s="258"/>
      <c r="CO85" s="144"/>
      <c r="CP85" s="258"/>
      <c r="CQ85" s="258"/>
      <c r="CR85" s="258"/>
      <c r="CS85" s="144"/>
      <c r="CT85" s="258"/>
      <c r="CU85" s="258"/>
      <c r="CV85" s="258"/>
      <c r="CW85" s="144"/>
      <c r="CX85" s="258"/>
      <c r="CY85" s="258"/>
      <c r="CZ85" s="258"/>
      <c r="DA85" s="258"/>
      <c r="DB85" s="258"/>
      <c r="DC85" s="258"/>
      <c r="DD85" s="258"/>
      <c r="DE85" s="258"/>
      <c r="DF85" s="144"/>
      <c r="DG85" s="258"/>
      <c r="DH85" s="258"/>
      <c r="DI85" s="258"/>
      <c r="DJ85" s="258"/>
      <c r="DK85" s="258"/>
      <c r="DL85" s="258"/>
      <c r="DM85" s="258"/>
      <c r="DN85" s="258"/>
      <c r="DO85" s="144"/>
      <c r="DP85" s="258"/>
      <c r="DQ85" s="258"/>
      <c r="DR85" s="258"/>
      <c r="DS85" s="258"/>
      <c r="DT85" s="258"/>
    </row>
    <row r="86" spans="1:124" ht="57" x14ac:dyDescent="0.2">
      <c r="A86" s="290"/>
      <c r="B86" s="293"/>
      <c r="C86" s="293"/>
      <c r="D86" s="293"/>
      <c r="E86" s="293"/>
      <c r="F86" s="309"/>
      <c r="G86" s="309"/>
      <c r="H86" s="319"/>
      <c r="I86" s="296"/>
      <c r="J86" s="290"/>
      <c r="K86" s="281"/>
      <c r="L86" s="284"/>
      <c r="M86" s="284"/>
      <c r="N86" s="281"/>
      <c r="O86" s="258"/>
      <c r="P86" s="258"/>
      <c r="Q86" s="287"/>
      <c r="R86" s="127"/>
      <c r="S86" s="128"/>
      <c r="T86" s="129">
        <f>VLOOKUP(U86,FORMULAS!$A$15:$B$18,2,0)</f>
        <v>0</v>
      </c>
      <c r="U86" s="130" t="s">
        <v>156</v>
      </c>
      <c r="V86" s="131">
        <f>+IF(U86='Tabla Valoración controles'!$D$4,'Tabla Valoración controles'!$F$4,IF('208-PLA-Ft-78 Mapa Gestión'!U86='Tabla Valoración controles'!$D$5,'Tabla Valoración controles'!$F$5,IF(U86=FORMULAS!$A$10,0,'Tabla Valoración controles'!$F$6)))</f>
        <v>0</v>
      </c>
      <c r="W86" s="130"/>
      <c r="X86" s="132">
        <f>+IF(W86='Tabla Valoración controles'!$D$7,'Tabla Valoración controles'!$F$7,IF(U86=FORMULAS!$A$10,0,'Tabla Valoración controles'!$F$8))</f>
        <v>0</v>
      </c>
      <c r="Y86" s="130"/>
      <c r="Z86" s="131">
        <f>+IF(Y86='Tabla Valoración controles'!$D$9,'Tabla Valoración controles'!$F$9,IF(U86=FORMULAS!$A$10,0,'Tabla Valoración controles'!$F$10))</f>
        <v>0</v>
      </c>
      <c r="AA86" s="130"/>
      <c r="AB86" s="131">
        <f>+IF(AA86='Tabla Valoración controles'!$D$9,'Tabla Valoración controles'!$F$9,IF(W86=FORMULAS!$A$10,0,'Tabla Valoración controles'!$F$10))</f>
        <v>0</v>
      </c>
      <c r="AC86" s="130"/>
      <c r="AD86" s="131">
        <f>+IF(AC86='Tabla Valoración controles'!$D$13,'Tabla Valoración controles'!$F$13,'Tabla Valoración controles'!$F$14)</f>
        <v>0</v>
      </c>
      <c r="AE86" s="133">
        <f t="shared" si="56"/>
        <v>0</v>
      </c>
      <c r="AF86" s="133">
        <f t="shared" si="68"/>
        <v>0</v>
      </c>
      <c r="AG86" s="133">
        <f t="shared" si="12"/>
        <v>0.24</v>
      </c>
      <c r="AH86" s="261"/>
      <c r="AI86" s="261"/>
      <c r="AJ86" s="261"/>
      <c r="AK86" s="261"/>
      <c r="AL86" s="262"/>
      <c r="AM86" s="264"/>
      <c r="AN86" s="258"/>
      <c r="AO86" s="137"/>
      <c r="AP86" s="137"/>
      <c r="AQ86" s="138"/>
      <c r="AR86" s="137"/>
      <c r="AS86" s="137"/>
      <c r="AT86" s="137"/>
      <c r="AU86" s="137"/>
      <c r="AV86" s="136"/>
      <c r="AW86" s="255"/>
      <c r="AX86" s="219"/>
      <c r="AY86" s="219"/>
      <c r="AZ86" s="219"/>
      <c r="BA86" s="219"/>
      <c r="BB86" s="219"/>
      <c r="BC86" s="219"/>
      <c r="BD86" s="219"/>
      <c r="BE86" s="219"/>
      <c r="BF86" s="219"/>
      <c r="BG86" s="219"/>
      <c r="BH86" s="219"/>
      <c r="BI86" s="219"/>
      <c r="BJ86" s="219"/>
      <c r="BK86" s="219"/>
      <c r="BL86" s="219"/>
      <c r="BM86" s="219"/>
      <c r="BN86" s="137"/>
      <c r="BO86" s="137"/>
      <c r="BP86" s="138"/>
      <c r="BQ86" s="138"/>
      <c r="BR86" s="137"/>
      <c r="BS86" s="137"/>
      <c r="BT86" s="138"/>
      <c r="BU86" s="138"/>
      <c r="BV86" s="137"/>
      <c r="BW86" s="137"/>
      <c r="BX86" s="138"/>
      <c r="BY86" s="138"/>
      <c r="BZ86" s="137"/>
      <c r="CA86" s="137"/>
      <c r="CB86" s="138"/>
      <c r="CC86" s="138"/>
      <c r="CD86" s="258"/>
      <c r="CE86" s="258"/>
      <c r="CF86" s="258"/>
      <c r="CG86" s="144"/>
      <c r="CH86" s="258"/>
      <c r="CI86" s="258"/>
      <c r="CJ86" s="258"/>
      <c r="CK86" s="144"/>
      <c r="CL86" s="258"/>
      <c r="CM86" s="258"/>
      <c r="CN86" s="258"/>
      <c r="CO86" s="144"/>
      <c r="CP86" s="258"/>
      <c r="CQ86" s="258"/>
      <c r="CR86" s="258"/>
      <c r="CS86" s="144"/>
      <c r="CT86" s="258"/>
      <c r="CU86" s="258"/>
      <c r="CV86" s="258"/>
      <c r="CW86" s="144"/>
      <c r="CX86" s="258"/>
      <c r="CY86" s="258"/>
      <c r="CZ86" s="258"/>
      <c r="DA86" s="258"/>
      <c r="DB86" s="258"/>
      <c r="DC86" s="258"/>
      <c r="DD86" s="258"/>
      <c r="DE86" s="258"/>
      <c r="DF86" s="144"/>
      <c r="DG86" s="258"/>
      <c r="DH86" s="258"/>
      <c r="DI86" s="258"/>
      <c r="DJ86" s="258"/>
      <c r="DK86" s="258"/>
      <c r="DL86" s="258"/>
      <c r="DM86" s="258"/>
      <c r="DN86" s="258"/>
      <c r="DO86" s="144"/>
      <c r="DP86" s="258"/>
      <c r="DQ86" s="258"/>
      <c r="DR86" s="258"/>
      <c r="DS86" s="258"/>
      <c r="DT86" s="258"/>
    </row>
    <row r="87" spans="1:124" ht="57" x14ac:dyDescent="0.2">
      <c r="A87" s="291"/>
      <c r="B87" s="294"/>
      <c r="C87" s="294"/>
      <c r="D87" s="294"/>
      <c r="E87" s="294"/>
      <c r="F87" s="310"/>
      <c r="G87" s="310"/>
      <c r="H87" s="320"/>
      <c r="I87" s="297"/>
      <c r="J87" s="291"/>
      <c r="K87" s="282"/>
      <c r="L87" s="285"/>
      <c r="M87" s="285"/>
      <c r="N87" s="282"/>
      <c r="O87" s="259"/>
      <c r="P87" s="259"/>
      <c r="Q87" s="288"/>
      <c r="R87" s="127"/>
      <c r="S87" s="128"/>
      <c r="T87" s="129">
        <f>VLOOKUP(U87,FORMULAS!$A$15:$B$18,2,0)</f>
        <v>0</v>
      </c>
      <c r="U87" s="130" t="s">
        <v>156</v>
      </c>
      <c r="V87" s="131">
        <f>+IF(U87='Tabla Valoración controles'!$D$4,'Tabla Valoración controles'!$F$4,IF('208-PLA-Ft-78 Mapa Gestión'!U87='Tabla Valoración controles'!$D$5,'Tabla Valoración controles'!$F$5,IF(U87=FORMULAS!$A$10,0,'Tabla Valoración controles'!$F$6)))</f>
        <v>0</v>
      </c>
      <c r="W87" s="130"/>
      <c r="X87" s="132">
        <f>+IF(W87='Tabla Valoración controles'!$D$7,'Tabla Valoración controles'!$F$7,IF(U87=FORMULAS!$A$10,0,'Tabla Valoración controles'!$F$8))</f>
        <v>0</v>
      </c>
      <c r="Y87" s="130"/>
      <c r="Z87" s="131">
        <f>+IF(Y87='Tabla Valoración controles'!$D$9,'Tabla Valoración controles'!$F$9,IF(U87=FORMULAS!$A$10,0,'Tabla Valoración controles'!$F$10))</f>
        <v>0</v>
      </c>
      <c r="AA87" s="130"/>
      <c r="AB87" s="131">
        <f>+IF(AA87='Tabla Valoración controles'!$D$9,'Tabla Valoración controles'!$F$9,IF(W87=FORMULAS!$A$10,0,'Tabla Valoración controles'!$F$10))</f>
        <v>0</v>
      </c>
      <c r="AC87" s="130"/>
      <c r="AD87" s="131">
        <f>+IF(AC87='Tabla Valoración controles'!$D$13,'Tabla Valoración controles'!$F$13,'Tabla Valoración controles'!$F$14)</f>
        <v>0</v>
      </c>
      <c r="AE87" s="133">
        <f t="shared" si="56"/>
        <v>0</v>
      </c>
      <c r="AF87" s="133">
        <f t="shared" si="68"/>
        <v>0</v>
      </c>
      <c r="AG87" s="133">
        <f t="shared" si="12"/>
        <v>0.24</v>
      </c>
      <c r="AH87" s="261"/>
      <c r="AI87" s="261"/>
      <c r="AJ87" s="261"/>
      <c r="AK87" s="261"/>
      <c r="AL87" s="262"/>
      <c r="AM87" s="265"/>
      <c r="AN87" s="259"/>
      <c r="AO87" s="137"/>
      <c r="AP87" s="137"/>
      <c r="AQ87" s="138"/>
      <c r="AR87" s="137"/>
      <c r="AS87" s="137"/>
      <c r="AT87" s="137"/>
      <c r="AU87" s="137"/>
      <c r="AV87" s="136"/>
      <c r="AW87" s="256"/>
      <c r="AX87" s="219"/>
      <c r="AY87" s="219"/>
      <c r="AZ87" s="219"/>
      <c r="BA87" s="219"/>
      <c r="BB87" s="219"/>
      <c r="BC87" s="219"/>
      <c r="BD87" s="219"/>
      <c r="BE87" s="219"/>
      <c r="BF87" s="219"/>
      <c r="BG87" s="219"/>
      <c r="BH87" s="219"/>
      <c r="BI87" s="219"/>
      <c r="BJ87" s="219"/>
      <c r="BK87" s="219"/>
      <c r="BL87" s="219"/>
      <c r="BM87" s="219"/>
      <c r="BN87" s="137"/>
      <c r="BO87" s="137"/>
      <c r="BP87" s="138"/>
      <c r="BQ87" s="138"/>
      <c r="BR87" s="137"/>
      <c r="BS87" s="137"/>
      <c r="BT87" s="138"/>
      <c r="BU87" s="138"/>
      <c r="BV87" s="137"/>
      <c r="BW87" s="137"/>
      <c r="BX87" s="138"/>
      <c r="BY87" s="138"/>
      <c r="BZ87" s="137"/>
      <c r="CA87" s="137"/>
      <c r="CB87" s="138"/>
      <c r="CC87" s="138"/>
      <c r="CD87" s="259"/>
      <c r="CE87" s="259"/>
      <c r="CF87" s="259"/>
      <c r="CG87" s="144"/>
      <c r="CH87" s="259"/>
      <c r="CI87" s="259"/>
      <c r="CJ87" s="259"/>
      <c r="CK87" s="144"/>
      <c r="CL87" s="259"/>
      <c r="CM87" s="259"/>
      <c r="CN87" s="259"/>
      <c r="CO87" s="144"/>
      <c r="CP87" s="259"/>
      <c r="CQ87" s="259"/>
      <c r="CR87" s="259"/>
      <c r="CS87" s="144"/>
      <c r="CT87" s="259"/>
      <c r="CU87" s="259"/>
      <c r="CV87" s="259"/>
      <c r="CW87" s="144"/>
      <c r="CX87" s="259"/>
      <c r="CY87" s="259"/>
      <c r="CZ87" s="259"/>
      <c r="DA87" s="259"/>
      <c r="DB87" s="259"/>
      <c r="DC87" s="259"/>
      <c r="DD87" s="259"/>
      <c r="DE87" s="259"/>
      <c r="DF87" s="144"/>
      <c r="DG87" s="259"/>
      <c r="DH87" s="259"/>
      <c r="DI87" s="259"/>
      <c r="DJ87" s="259"/>
      <c r="DK87" s="259"/>
      <c r="DL87" s="259"/>
      <c r="DM87" s="259"/>
      <c r="DN87" s="259"/>
      <c r="DO87" s="144"/>
      <c r="DP87" s="259"/>
      <c r="DQ87" s="259"/>
      <c r="DR87" s="259"/>
      <c r="DS87" s="259"/>
      <c r="DT87" s="259"/>
    </row>
    <row r="88" spans="1:124" ht="153" x14ac:dyDescent="0.2">
      <c r="A88" s="289">
        <v>14</v>
      </c>
      <c r="B88" s="292" t="s">
        <v>176</v>
      </c>
      <c r="C88" s="292" t="str">
        <f>VLOOKUP(B88,FORMULAS!$A$30:$B$52,2,0)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88" s="292" t="str">
        <f>VLOOKUP(B88,FORMULAS!$A$30:$C$52,3,0)</f>
        <v>Subdirector Financiero</v>
      </c>
      <c r="E88" s="292" t="s">
        <v>112</v>
      </c>
      <c r="F88" s="292" t="s">
        <v>374</v>
      </c>
      <c r="G88" s="292" t="s">
        <v>375</v>
      </c>
      <c r="H88" s="298" t="s">
        <v>376</v>
      </c>
      <c r="I88" s="295" t="s">
        <v>257</v>
      </c>
      <c r="J88" s="289">
        <v>700</v>
      </c>
      <c r="K88" s="280" t="str">
        <f>+IF(L88=FORMULAS!$N$2,FORMULAS!$O$2,IF('208-PLA-Ft-78 Mapa Gestión'!L88:L93=FORMULAS!$N$3,FORMULAS!$O$3,IF('208-PLA-Ft-78 Mapa Gestión'!L88:L93=FORMULAS!$N$4,FORMULAS!$O$4,IF('208-PLA-Ft-78 Mapa Gestión'!L88:L93=FORMULAS!$N$5,FORMULAS!$O$5,IF('208-PLA-Ft-78 Mapa Gestión'!L88:L93=FORMULAS!$N$6,FORMULAS!$O$6)))))</f>
        <v>Alta</v>
      </c>
      <c r="L88" s="283">
        <f>+IF(J88&lt;=FORMULAS!$M$2,FORMULAS!$N$2,IF('208-PLA-Ft-78 Mapa Gestión'!J88&lt;=FORMULAS!$M$3,FORMULAS!$N$3,IF('208-PLA-Ft-78 Mapa Gestión'!J88&lt;=FORMULAS!$M$4,FORMULAS!$N$4,IF('208-PLA-Ft-78 Mapa Gestión'!J88&lt;=FORMULAS!$M$5,FORMULAS!$N$5,FORMULAS!$N$6))))</f>
        <v>0.8</v>
      </c>
      <c r="M88" s="283" t="s">
        <v>86</v>
      </c>
      <c r="N88" s="280" t="str">
        <f>+IF(M88=FORMULAS!$H$2,FORMULAS!$I$2,IF('208-PLA-Ft-78 Mapa Gestión'!M88:M93=FORMULAS!$H$3,FORMULAS!$I$3,IF('208-PLA-Ft-78 Mapa Gestión'!M88:M93=FORMULAS!$H$4,FORMULAS!$I$4,IF('208-PLA-Ft-78 Mapa Gestión'!M88:M93=FORMULAS!$H$5,FORMULAS!$I$5,IF('208-PLA-Ft-78 Mapa Gestión'!M88:M93=FORMULAS!$H$6,FORMULAS!$I$6,IF('208-PLA-Ft-78 Mapa Gestión'!M88:M93=FORMULAS!$H$7,FORMULAS!$I$7,IF('208-PLA-Ft-78 Mapa Gestión'!M88:M93=FORMULAS!$H$8,FORMULAS!$I$8,IF('208-PLA-Ft-78 Mapa Gestión'!M88:M93=FORMULAS!$H$9,FORMULAS!$I$9,IF('208-PLA-Ft-78 Mapa Gestión'!M88:M93=FORMULAS!$H$10,FORMULAS!$I$10,IF('208-PLA-Ft-78 Mapa Gestión'!M88:M93=FORMULAS!$H$11,FORMULAS!$I$11))))))))))</f>
        <v>Mayor</v>
      </c>
      <c r="O88" s="257">
        <f>VLOOKUP(N88,FORMULAS!$I$1:$J$6,2,0)</f>
        <v>0.8</v>
      </c>
      <c r="P88" s="257" t="str">
        <f t="shared" ref="P88" si="69">CONCATENATE(N88,K88)</f>
        <v>MayorAlta</v>
      </c>
      <c r="Q88" s="286" t="str">
        <f>VLOOKUP(P88,FORMULAS!$K$17:$L$42,2,0)</f>
        <v>Alto</v>
      </c>
      <c r="R88" s="127">
        <v>1</v>
      </c>
      <c r="S88" s="128" t="s">
        <v>469</v>
      </c>
      <c r="T88" s="129" t="str">
        <f>VLOOKUP(U88,FORMULAS!$A$15:$B$18,2,0)</f>
        <v>Probabilidad</v>
      </c>
      <c r="U88" s="130" t="s">
        <v>14</v>
      </c>
      <c r="V88" s="131">
        <f>+IF(U88='Tabla Valoración controles'!$D$4,'Tabla Valoración controles'!$F$4,IF('208-PLA-Ft-78 Mapa Gestión'!U88='Tabla Valoración controles'!$D$5,'Tabla Valoración controles'!$F$5,IF(U88=FORMULAS!$A$10,0,'Tabla Valoración controles'!$F$6)))</f>
        <v>0.15</v>
      </c>
      <c r="W88" s="130" t="s">
        <v>8</v>
      </c>
      <c r="X88" s="132">
        <f>+IF(W88='Tabla Valoración controles'!$D$7,'Tabla Valoración controles'!$F$7,IF(U88=FORMULAS!$A$10,0,'Tabla Valoración controles'!$F$8))</f>
        <v>0.15</v>
      </c>
      <c r="Y88" s="130" t="s">
        <v>19</v>
      </c>
      <c r="Z88" s="131">
        <f>+IF(Y88='Tabla Valoración controles'!$D$9,'Tabla Valoración controles'!$F$9,IF(U88=FORMULAS!$A$10,0,'Tabla Valoración controles'!$F$10))</f>
        <v>0</v>
      </c>
      <c r="AA88" s="130" t="s">
        <v>21</v>
      </c>
      <c r="AB88" s="131">
        <f>+IF(AA88='Tabla Valoración controles'!$D$9,'Tabla Valoración controles'!$F$9,IF(W88=FORMULAS!$A$10,0,'Tabla Valoración controles'!$F$10))</f>
        <v>0</v>
      </c>
      <c r="AC88" s="130" t="s">
        <v>100</v>
      </c>
      <c r="AD88" s="131">
        <f>+IF(AC88='Tabla Valoración controles'!$D$13,'Tabla Valoración controles'!$F$13,'Tabla Valoración controles'!$F$14)</f>
        <v>0</v>
      </c>
      <c r="AE88" s="133">
        <f t="shared" si="56"/>
        <v>0.3</v>
      </c>
      <c r="AF88" s="133">
        <f>+IF(T88=FORMULAS!$A$8,'208-PLA-Ft-78 Mapa Gestión'!AE88*'208-PLA-Ft-78 Mapa Gestión'!L88:L93,'208-PLA-Ft-78 Mapa Gestión'!AE88*'208-PLA-Ft-78 Mapa Gestión'!O88:O93)</f>
        <v>0.24</v>
      </c>
      <c r="AG88" s="133">
        <f>+IF(T88=FORMULAS!$A$8,'208-PLA-Ft-78 Mapa Gestión'!L88:L93-'208-PLA-Ft-78 Mapa Gestión'!AF88,0)</f>
        <v>0.56000000000000005</v>
      </c>
      <c r="AH88" s="260">
        <f t="shared" ref="AH88" si="70">+AG93</f>
        <v>0.39200000000000002</v>
      </c>
      <c r="AI88" s="260" t="str">
        <f>+IF(AH88&lt;=FORMULAS!$N$2,FORMULAS!$O$2,IF(AH88&lt;=FORMULAS!$N$3,FORMULAS!$O$3,IF(AH88&lt;=FORMULAS!$N$4,FORMULAS!$O$4,IF(AH88&lt;=FORMULAS!$N$5,FORMULAS!$O$5,FORMULAS!O84))))</f>
        <v>Baja</v>
      </c>
      <c r="AJ88" s="260" t="str">
        <f>+IF(T88=FORMULAS!$A$9,AG93,'208-PLA-Ft-78 Mapa Gestión'!N88:N93)</f>
        <v>Mayor</v>
      </c>
      <c r="AK88" s="260">
        <f>+IF(T88=FORMULAS!B87,'208-PLA-Ft-78 Mapa Gestión'!AG93,'208-PLA-Ft-78 Mapa Gestión'!O88:O93)</f>
        <v>0.8</v>
      </c>
      <c r="AL88" s="262" t="str">
        <f t="shared" ref="AL88" si="71">CONCATENATE(AJ88,AI88)</f>
        <v>MayorBaja</v>
      </c>
      <c r="AM88" s="263" t="str">
        <f>VLOOKUP(AL88,FORMULAS!$K$17:$L$42,2,0)</f>
        <v>Alto</v>
      </c>
      <c r="AN88" s="257" t="s">
        <v>162</v>
      </c>
      <c r="AO88" s="134" t="s">
        <v>517</v>
      </c>
      <c r="AP88" s="171" t="s">
        <v>558</v>
      </c>
      <c r="AQ88" s="171" t="s">
        <v>316</v>
      </c>
      <c r="AR88" s="172">
        <v>44562</v>
      </c>
      <c r="AS88" s="172">
        <v>44926</v>
      </c>
      <c r="AT88" s="171" t="s">
        <v>595</v>
      </c>
      <c r="AU88" s="171" t="s">
        <v>596</v>
      </c>
      <c r="AV88" s="136" t="s">
        <v>234</v>
      </c>
      <c r="AW88" s="254" t="s">
        <v>663</v>
      </c>
      <c r="AX88" s="173" t="s">
        <v>865</v>
      </c>
      <c r="AY88" s="134" t="s">
        <v>866</v>
      </c>
      <c r="AZ88" s="173" t="s">
        <v>867</v>
      </c>
      <c r="BA88" s="174">
        <v>1</v>
      </c>
      <c r="BB88" s="173" t="s">
        <v>865</v>
      </c>
      <c r="BC88" s="134" t="s">
        <v>868</v>
      </c>
      <c r="BD88" s="173" t="s">
        <v>869</v>
      </c>
      <c r="BE88" s="174">
        <v>2</v>
      </c>
      <c r="BF88" s="173" t="s">
        <v>865</v>
      </c>
      <c r="BG88" s="173" t="s">
        <v>870</v>
      </c>
      <c r="BH88" s="173" t="s">
        <v>869</v>
      </c>
      <c r="BI88" s="174">
        <v>3</v>
      </c>
      <c r="BJ88" s="173" t="s">
        <v>871</v>
      </c>
      <c r="BK88" s="175" t="s">
        <v>512</v>
      </c>
      <c r="BL88" s="173" t="s">
        <v>871</v>
      </c>
      <c r="BM88" s="175" t="s">
        <v>512</v>
      </c>
      <c r="BN88" s="137"/>
      <c r="BO88" s="137"/>
      <c r="BP88" s="138"/>
      <c r="BQ88" s="138"/>
      <c r="BR88" s="137"/>
      <c r="BS88" s="137"/>
      <c r="BT88" s="138"/>
      <c r="BU88" s="138"/>
      <c r="BV88" s="137"/>
      <c r="BW88" s="137"/>
      <c r="BX88" s="138"/>
      <c r="BY88" s="138"/>
      <c r="BZ88" s="137"/>
      <c r="CA88" s="137"/>
      <c r="CB88" s="138"/>
      <c r="CC88" s="138"/>
      <c r="CD88" s="257"/>
      <c r="CE88" s="257"/>
      <c r="CF88" s="257"/>
      <c r="CG88" s="144"/>
      <c r="CH88" s="257"/>
      <c r="CI88" s="257"/>
      <c r="CJ88" s="257"/>
      <c r="CK88" s="144"/>
      <c r="CL88" s="257"/>
      <c r="CM88" s="257"/>
      <c r="CN88" s="257"/>
      <c r="CO88" s="144"/>
      <c r="CP88" s="257"/>
      <c r="CQ88" s="257"/>
      <c r="CR88" s="257"/>
      <c r="CS88" s="144"/>
      <c r="CT88" s="257"/>
      <c r="CU88" s="257"/>
      <c r="CV88" s="257"/>
      <c r="CW88" s="144"/>
      <c r="CX88" s="257"/>
      <c r="CY88" s="257"/>
      <c r="CZ88" s="257"/>
      <c r="DA88" s="257"/>
      <c r="DB88" s="257"/>
      <c r="DC88" s="257"/>
      <c r="DD88" s="257"/>
      <c r="DE88" s="257"/>
      <c r="DF88" s="144"/>
      <c r="DG88" s="257"/>
      <c r="DH88" s="257"/>
      <c r="DI88" s="257"/>
      <c r="DJ88" s="257"/>
      <c r="DK88" s="257"/>
      <c r="DL88" s="257"/>
      <c r="DM88" s="257"/>
      <c r="DN88" s="257"/>
      <c r="DO88" s="144"/>
      <c r="DP88" s="257"/>
      <c r="DQ88" s="257"/>
      <c r="DR88" s="257"/>
      <c r="DS88" s="257"/>
      <c r="DT88" s="257"/>
    </row>
    <row r="89" spans="1:124" ht="153" x14ac:dyDescent="0.2">
      <c r="A89" s="290"/>
      <c r="B89" s="293"/>
      <c r="C89" s="293"/>
      <c r="D89" s="293"/>
      <c r="E89" s="293"/>
      <c r="F89" s="293"/>
      <c r="G89" s="293"/>
      <c r="H89" s="299"/>
      <c r="I89" s="296"/>
      <c r="J89" s="290"/>
      <c r="K89" s="281"/>
      <c r="L89" s="284"/>
      <c r="M89" s="284"/>
      <c r="N89" s="281"/>
      <c r="O89" s="258"/>
      <c r="P89" s="258"/>
      <c r="Q89" s="287"/>
      <c r="R89" s="127">
        <v>2</v>
      </c>
      <c r="S89" s="128" t="s">
        <v>470</v>
      </c>
      <c r="T89" s="129" t="str">
        <f>VLOOKUP(U89,FORMULAS!$A$15:$B$18,2,0)</f>
        <v>Probabilidad</v>
      </c>
      <c r="U89" s="130" t="s">
        <v>14</v>
      </c>
      <c r="V89" s="131">
        <f>+IF(U89='Tabla Valoración controles'!$D$4,'Tabla Valoración controles'!$F$4,IF('208-PLA-Ft-78 Mapa Gestión'!U89='Tabla Valoración controles'!$D$5,'Tabla Valoración controles'!$F$5,IF(U89=FORMULAS!$A$10,0,'Tabla Valoración controles'!$F$6)))</f>
        <v>0.15</v>
      </c>
      <c r="W89" s="130" t="s">
        <v>8</v>
      </c>
      <c r="X89" s="132">
        <f>+IF(W89='Tabla Valoración controles'!$D$7,'Tabla Valoración controles'!$F$7,IF(U89=FORMULAS!$A$10,0,'Tabla Valoración controles'!$F$8))</f>
        <v>0.15</v>
      </c>
      <c r="Y89" s="130" t="s">
        <v>19</v>
      </c>
      <c r="Z89" s="131">
        <f>+IF(Y89='Tabla Valoración controles'!$D$9,'Tabla Valoración controles'!$F$9,IF(U89=FORMULAS!$A$10,0,'Tabla Valoración controles'!$F$10))</f>
        <v>0</v>
      </c>
      <c r="AA89" s="130" t="s">
        <v>21</v>
      </c>
      <c r="AB89" s="131">
        <f>+IF(AA89='Tabla Valoración controles'!$D$9,'Tabla Valoración controles'!$F$9,IF(W89=FORMULAS!$A$10,0,'Tabla Valoración controles'!$F$10))</f>
        <v>0</v>
      </c>
      <c r="AC89" s="130" t="s">
        <v>100</v>
      </c>
      <c r="AD89" s="131">
        <f>+IF(AC89='Tabla Valoración controles'!$D$13,'Tabla Valoración controles'!$F$13,'Tabla Valoración controles'!$F$14)</f>
        <v>0</v>
      </c>
      <c r="AE89" s="133">
        <f t="shared" si="56"/>
        <v>0.3</v>
      </c>
      <c r="AF89" s="133">
        <f t="shared" ref="AF89" si="72">+AE89*AG88</f>
        <v>0.16800000000000001</v>
      </c>
      <c r="AG89" s="133">
        <f t="shared" ref="AG89" si="73">+AG88-AF89</f>
        <v>0.39200000000000002</v>
      </c>
      <c r="AH89" s="261"/>
      <c r="AI89" s="261"/>
      <c r="AJ89" s="261"/>
      <c r="AK89" s="261"/>
      <c r="AL89" s="262"/>
      <c r="AM89" s="264"/>
      <c r="AN89" s="258"/>
      <c r="AO89" s="134" t="s">
        <v>518</v>
      </c>
      <c r="AP89" s="171" t="s">
        <v>559</v>
      </c>
      <c r="AQ89" s="171" t="s">
        <v>316</v>
      </c>
      <c r="AR89" s="172">
        <v>44562</v>
      </c>
      <c r="AS89" s="172">
        <v>44926</v>
      </c>
      <c r="AT89" s="171" t="s">
        <v>597</v>
      </c>
      <c r="AU89" s="171" t="s">
        <v>598</v>
      </c>
      <c r="AV89" s="136" t="s">
        <v>234</v>
      </c>
      <c r="AW89" s="255"/>
      <c r="AX89" s="134" t="s">
        <v>872</v>
      </c>
      <c r="AY89" s="173" t="s">
        <v>873</v>
      </c>
      <c r="AZ89" s="173" t="s">
        <v>874</v>
      </c>
      <c r="BA89" s="174">
        <v>1</v>
      </c>
      <c r="BB89" s="173" t="s">
        <v>875</v>
      </c>
      <c r="BC89" s="173" t="s">
        <v>876</v>
      </c>
      <c r="BD89" s="173" t="s">
        <v>874</v>
      </c>
      <c r="BE89" s="174">
        <v>2</v>
      </c>
      <c r="BF89" s="173" t="s">
        <v>877</v>
      </c>
      <c r="BG89" s="173" t="s">
        <v>878</v>
      </c>
      <c r="BH89" s="173" t="s">
        <v>874</v>
      </c>
      <c r="BI89" s="174">
        <v>3</v>
      </c>
      <c r="BJ89" s="173" t="s">
        <v>871</v>
      </c>
      <c r="BK89" s="175" t="s">
        <v>512</v>
      </c>
      <c r="BL89" s="173" t="s">
        <v>871</v>
      </c>
      <c r="BM89" s="175" t="s">
        <v>512</v>
      </c>
      <c r="BN89" s="137"/>
      <c r="BO89" s="137"/>
      <c r="BP89" s="138"/>
      <c r="BQ89" s="138"/>
      <c r="BR89" s="137"/>
      <c r="BS89" s="137"/>
      <c r="BT89" s="138"/>
      <c r="BU89" s="138"/>
      <c r="BV89" s="137"/>
      <c r="BW89" s="137"/>
      <c r="BX89" s="138"/>
      <c r="BY89" s="138"/>
      <c r="BZ89" s="137"/>
      <c r="CA89" s="137"/>
      <c r="CB89" s="138"/>
      <c r="CC89" s="138"/>
      <c r="CD89" s="258"/>
      <c r="CE89" s="258"/>
      <c r="CF89" s="258"/>
      <c r="CG89" s="144"/>
      <c r="CH89" s="258"/>
      <c r="CI89" s="258"/>
      <c r="CJ89" s="258"/>
      <c r="CK89" s="144"/>
      <c r="CL89" s="258"/>
      <c r="CM89" s="258"/>
      <c r="CN89" s="258"/>
      <c r="CO89" s="144"/>
      <c r="CP89" s="258"/>
      <c r="CQ89" s="258"/>
      <c r="CR89" s="258"/>
      <c r="CS89" s="144"/>
      <c r="CT89" s="258"/>
      <c r="CU89" s="258"/>
      <c r="CV89" s="258"/>
      <c r="CW89" s="144"/>
      <c r="CX89" s="258"/>
      <c r="CY89" s="258"/>
      <c r="CZ89" s="258"/>
      <c r="DA89" s="258"/>
      <c r="DB89" s="258"/>
      <c r="DC89" s="258"/>
      <c r="DD89" s="258"/>
      <c r="DE89" s="258"/>
      <c r="DF89" s="144"/>
      <c r="DG89" s="258"/>
      <c r="DH89" s="258"/>
      <c r="DI89" s="258"/>
      <c r="DJ89" s="258"/>
      <c r="DK89" s="258"/>
      <c r="DL89" s="258"/>
      <c r="DM89" s="258"/>
      <c r="DN89" s="258"/>
      <c r="DO89" s="144"/>
      <c r="DP89" s="258"/>
      <c r="DQ89" s="258"/>
      <c r="DR89" s="258"/>
      <c r="DS89" s="258"/>
      <c r="DT89" s="258"/>
    </row>
    <row r="90" spans="1:124" ht="57" x14ac:dyDescent="0.2">
      <c r="A90" s="290"/>
      <c r="B90" s="293"/>
      <c r="C90" s="293"/>
      <c r="D90" s="293"/>
      <c r="E90" s="293"/>
      <c r="F90" s="293"/>
      <c r="G90" s="293"/>
      <c r="H90" s="299"/>
      <c r="I90" s="296"/>
      <c r="J90" s="290"/>
      <c r="K90" s="281"/>
      <c r="L90" s="284"/>
      <c r="M90" s="284"/>
      <c r="N90" s="281"/>
      <c r="O90" s="258"/>
      <c r="P90" s="258"/>
      <c r="Q90" s="287"/>
      <c r="R90" s="127"/>
      <c r="S90" s="128"/>
      <c r="T90" s="129">
        <f>VLOOKUP(U90,FORMULAS!$A$15:$B$18,2,0)</f>
        <v>0</v>
      </c>
      <c r="U90" s="130" t="s">
        <v>156</v>
      </c>
      <c r="V90" s="131">
        <f>+IF(U90='Tabla Valoración controles'!$D$4,'Tabla Valoración controles'!$F$4,IF('208-PLA-Ft-78 Mapa Gestión'!U90='Tabla Valoración controles'!$D$5,'Tabla Valoración controles'!$F$5,IF(U90=FORMULAS!$A$10,0,'Tabla Valoración controles'!$F$6)))</f>
        <v>0</v>
      </c>
      <c r="W90" s="130"/>
      <c r="X90" s="132">
        <f>+IF(W90='Tabla Valoración controles'!$D$7,'Tabla Valoración controles'!$F$7,IF(U90=FORMULAS!$A$10,0,'Tabla Valoración controles'!$F$8))</f>
        <v>0</v>
      </c>
      <c r="Y90" s="130"/>
      <c r="Z90" s="131">
        <f>+IF(Y90='Tabla Valoración controles'!$D$9,'Tabla Valoración controles'!$F$9,IF(U90=FORMULAS!$A$10,0,'Tabla Valoración controles'!$F$10))</f>
        <v>0</v>
      </c>
      <c r="AA90" s="130"/>
      <c r="AB90" s="131">
        <f>+IF(AA90='Tabla Valoración controles'!$D$9,'Tabla Valoración controles'!$F$9,IF(W90=FORMULAS!$A$10,0,'Tabla Valoración controles'!$F$10))</f>
        <v>0</v>
      </c>
      <c r="AC90" s="130"/>
      <c r="AD90" s="131">
        <f>+IF(AC90='Tabla Valoración controles'!$D$13,'Tabla Valoración controles'!$F$13,'Tabla Valoración controles'!$F$14)</f>
        <v>0</v>
      </c>
      <c r="AE90" s="133">
        <f t="shared" si="56"/>
        <v>0</v>
      </c>
      <c r="AF90" s="133">
        <f t="shared" ref="AF90:AF93" si="74">+AF89*AE90</f>
        <v>0</v>
      </c>
      <c r="AG90" s="133">
        <f t="shared" si="12"/>
        <v>0.39200000000000002</v>
      </c>
      <c r="AH90" s="261"/>
      <c r="AI90" s="261"/>
      <c r="AJ90" s="261"/>
      <c r="AK90" s="261"/>
      <c r="AL90" s="262"/>
      <c r="AM90" s="264"/>
      <c r="AN90" s="258"/>
      <c r="AO90" s="148"/>
      <c r="AP90" s="148"/>
      <c r="AQ90" s="148"/>
      <c r="AR90" s="148"/>
      <c r="AS90" s="148"/>
      <c r="AT90" s="148"/>
      <c r="AU90" s="148"/>
      <c r="AV90" s="136"/>
      <c r="AW90" s="255"/>
      <c r="AX90" s="134"/>
      <c r="AY90" s="134"/>
      <c r="AZ90" s="134"/>
      <c r="BA90" s="144"/>
      <c r="BB90" s="134"/>
      <c r="BC90" s="134"/>
      <c r="BD90" s="134"/>
      <c r="BE90" s="144"/>
      <c r="BF90" s="134"/>
      <c r="BG90" s="134"/>
      <c r="BH90" s="134"/>
      <c r="BI90" s="144"/>
      <c r="BJ90" s="134"/>
      <c r="BK90" s="134"/>
      <c r="BL90" s="134"/>
      <c r="BM90" s="144"/>
      <c r="BN90" s="137"/>
      <c r="BO90" s="137"/>
      <c r="BP90" s="138"/>
      <c r="BQ90" s="138"/>
      <c r="BR90" s="137"/>
      <c r="BS90" s="137"/>
      <c r="BT90" s="138"/>
      <c r="BU90" s="138"/>
      <c r="BV90" s="137"/>
      <c r="BW90" s="137"/>
      <c r="BX90" s="138"/>
      <c r="BY90" s="138"/>
      <c r="BZ90" s="137"/>
      <c r="CA90" s="137"/>
      <c r="CB90" s="138"/>
      <c r="CC90" s="138"/>
      <c r="CD90" s="258"/>
      <c r="CE90" s="258"/>
      <c r="CF90" s="258"/>
      <c r="CG90" s="144"/>
      <c r="CH90" s="258"/>
      <c r="CI90" s="258"/>
      <c r="CJ90" s="258"/>
      <c r="CK90" s="144"/>
      <c r="CL90" s="258"/>
      <c r="CM90" s="258"/>
      <c r="CN90" s="258"/>
      <c r="CO90" s="144"/>
      <c r="CP90" s="258"/>
      <c r="CQ90" s="258"/>
      <c r="CR90" s="258"/>
      <c r="CS90" s="144"/>
      <c r="CT90" s="258"/>
      <c r="CU90" s="258"/>
      <c r="CV90" s="258"/>
      <c r="CW90" s="144"/>
      <c r="CX90" s="258"/>
      <c r="CY90" s="258"/>
      <c r="CZ90" s="258"/>
      <c r="DA90" s="258"/>
      <c r="DB90" s="258"/>
      <c r="DC90" s="258"/>
      <c r="DD90" s="258"/>
      <c r="DE90" s="258"/>
      <c r="DF90" s="144"/>
      <c r="DG90" s="258"/>
      <c r="DH90" s="258"/>
      <c r="DI90" s="258"/>
      <c r="DJ90" s="258"/>
      <c r="DK90" s="258"/>
      <c r="DL90" s="258"/>
      <c r="DM90" s="258"/>
      <c r="DN90" s="258"/>
      <c r="DO90" s="144"/>
      <c r="DP90" s="258"/>
      <c r="DQ90" s="258"/>
      <c r="DR90" s="258"/>
      <c r="DS90" s="258"/>
      <c r="DT90" s="258"/>
    </row>
    <row r="91" spans="1:124" ht="57" x14ac:dyDescent="0.2">
      <c r="A91" s="290"/>
      <c r="B91" s="293"/>
      <c r="C91" s="293"/>
      <c r="D91" s="293"/>
      <c r="E91" s="293"/>
      <c r="F91" s="293"/>
      <c r="G91" s="293"/>
      <c r="H91" s="299"/>
      <c r="I91" s="296"/>
      <c r="J91" s="290"/>
      <c r="K91" s="281"/>
      <c r="L91" s="284"/>
      <c r="M91" s="284"/>
      <c r="N91" s="281"/>
      <c r="O91" s="258"/>
      <c r="P91" s="258"/>
      <c r="Q91" s="287"/>
      <c r="R91" s="127"/>
      <c r="S91" s="128"/>
      <c r="T91" s="129">
        <f>VLOOKUP(U91,FORMULAS!$A$15:$B$18,2,0)</f>
        <v>0</v>
      </c>
      <c r="U91" s="130" t="s">
        <v>156</v>
      </c>
      <c r="V91" s="131">
        <f>+IF(U91='Tabla Valoración controles'!$D$4,'Tabla Valoración controles'!$F$4,IF('208-PLA-Ft-78 Mapa Gestión'!U91='Tabla Valoración controles'!$D$5,'Tabla Valoración controles'!$F$5,IF(U91=FORMULAS!$A$10,0,'Tabla Valoración controles'!$F$6)))</f>
        <v>0</v>
      </c>
      <c r="W91" s="130"/>
      <c r="X91" s="132">
        <f>+IF(W91='Tabla Valoración controles'!$D$7,'Tabla Valoración controles'!$F$7,IF(U91=FORMULAS!$A$10,0,'Tabla Valoración controles'!$F$8))</f>
        <v>0</v>
      </c>
      <c r="Y91" s="130"/>
      <c r="Z91" s="131">
        <f>+IF(Y91='Tabla Valoración controles'!$D$9,'Tabla Valoración controles'!$F$9,IF(U91=FORMULAS!$A$10,0,'Tabla Valoración controles'!$F$10))</f>
        <v>0</v>
      </c>
      <c r="AA91" s="130"/>
      <c r="AB91" s="131">
        <f>+IF(AA91='Tabla Valoración controles'!$D$9,'Tabla Valoración controles'!$F$9,IF(W91=FORMULAS!$A$10,0,'Tabla Valoración controles'!$F$10))</f>
        <v>0</v>
      </c>
      <c r="AC91" s="130"/>
      <c r="AD91" s="131">
        <f>+IF(AC91='Tabla Valoración controles'!$D$13,'Tabla Valoración controles'!$F$13,'Tabla Valoración controles'!$F$14)</f>
        <v>0</v>
      </c>
      <c r="AE91" s="133">
        <f t="shared" si="56"/>
        <v>0</v>
      </c>
      <c r="AF91" s="133">
        <f t="shared" si="74"/>
        <v>0</v>
      </c>
      <c r="AG91" s="133">
        <f t="shared" si="12"/>
        <v>0.39200000000000002</v>
      </c>
      <c r="AH91" s="261"/>
      <c r="AI91" s="261"/>
      <c r="AJ91" s="261"/>
      <c r="AK91" s="261"/>
      <c r="AL91" s="262"/>
      <c r="AM91" s="264"/>
      <c r="AN91" s="258"/>
      <c r="AO91" s="148"/>
      <c r="AP91" s="148"/>
      <c r="AQ91" s="148"/>
      <c r="AR91" s="148"/>
      <c r="AS91" s="148"/>
      <c r="AT91" s="148"/>
      <c r="AU91" s="148"/>
      <c r="AV91" s="136"/>
      <c r="AW91" s="255"/>
      <c r="AX91" s="134"/>
      <c r="AY91" s="134"/>
      <c r="AZ91" s="134"/>
      <c r="BA91" s="144"/>
      <c r="BB91" s="134"/>
      <c r="BC91" s="134"/>
      <c r="BD91" s="134"/>
      <c r="BE91" s="144"/>
      <c r="BF91" s="134"/>
      <c r="BG91" s="134"/>
      <c r="BH91" s="134"/>
      <c r="BI91" s="144"/>
      <c r="BJ91" s="134"/>
      <c r="BK91" s="134"/>
      <c r="BL91" s="134"/>
      <c r="BM91" s="144"/>
      <c r="BN91" s="137"/>
      <c r="BO91" s="137"/>
      <c r="BP91" s="138"/>
      <c r="BQ91" s="138"/>
      <c r="BR91" s="137"/>
      <c r="BS91" s="137"/>
      <c r="BT91" s="138"/>
      <c r="BU91" s="138"/>
      <c r="BV91" s="137"/>
      <c r="BW91" s="137"/>
      <c r="BX91" s="138"/>
      <c r="BY91" s="138"/>
      <c r="BZ91" s="137"/>
      <c r="CA91" s="137"/>
      <c r="CB91" s="138"/>
      <c r="CC91" s="138"/>
      <c r="CD91" s="258"/>
      <c r="CE91" s="258"/>
      <c r="CF91" s="258"/>
      <c r="CG91" s="144"/>
      <c r="CH91" s="258"/>
      <c r="CI91" s="258"/>
      <c r="CJ91" s="258"/>
      <c r="CK91" s="144"/>
      <c r="CL91" s="258"/>
      <c r="CM91" s="258"/>
      <c r="CN91" s="258"/>
      <c r="CO91" s="144"/>
      <c r="CP91" s="258"/>
      <c r="CQ91" s="258"/>
      <c r="CR91" s="258"/>
      <c r="CS91" s="144"/>
      <c r="CT91" s="258"/>
      <c r="CU91" s="258"/>
      <c r="CV91" s="258"/>
      <c r="CW91" s="144"/>
      <c r="CX91" s="258"/>
      <c r="CY91" s="258"/>
      <c r="CZ91" s="258"/>
      <c r="DA91" s="258"/>
      <c r="DB91" s="258"/>
      <c r="DC91" s="258"/>
      <c r="DD91" s="258"/>
      <c r="DE91" s="258"/>
      <c r="DF91" s="144"/>
      <c r="DG91" s="258"/>
      <c r="DH91" s="258"/>
      <c r="DI91" s="258"/>
      <c r="DJ91" s="258"/>
      <c r="DK91" s="258"/>
      <c r="DL91" s="258"/>
      <c r="DM91" s="258"/>
      <c r="DN91" s="258"/>
      <c r="DO91" s="144"/>
      <c r="DP91" s="258"/>
      <c r="DQ91" s="258"/>
      <c r="DR91" s="258"/>
      <c r="DS91" s="258"/>
      <c r="DT91" s="258"/>
    </row>
    <row r="92" spans="1:124" ht="57" x14ac:dyDescent="0.2">
      <c r="A92" s="290"/>
      <c r="B92" s="293"/>
      <c r="C92" s="293"/>
      <c r="D92" s="293"/>
      <c r="E92" s="293"/>
      <c r="F92" s="293"/>
      <c r="G92" s="293"/>
      <c r="H92" s="299"/>
      <c r="I92" s="296"/>
      <c r="J92" s="290"/>
      <c r="K92" s="281"/>
      <c r="L92" s="284"/>
      <c r="M92" s="284"/>
      <c r="N92" s="281"/>
      <c r="O92" s="258"/>
      <c r="P92" s="258"/>
      <c r="Q92" s="287"/>
      <c r="R92" s="127"/>
      <c r="S92" s="128"/>
      <c r="T92" s="129">
        <f>VLOOKUP(U92,FORMULAS!$A$15:$B$18,2,0)</f>
        <v>0</v>
      </c>
      <c r="U92" s="130" t="s">
        <v>156</v>
      </c>
      <c r="V92" s="131">
        <f>+IF(U92='Tabla Valoración controles'!$D$4,'Tabla Valoración controles'!$F$4,IF('208-PLA-Ft-78 Mapa Gestión'!U92='Tabla Valoración controles'!$D$5,'Tabla Valoración controles'!$F$5,IF(U92=FORMULAS!$A$10,0,'Tabla Valoración controles'!$F$6)))</f>
        <v>0</v>
      </c>
      <c r="W92" s="130"/>
      <c r="X92" s="132">
        <f>+IF(W92='Tabla Valoración controles'!$D$7,'Tabla Valoración controles'!$F$7,IF(U92=FORMULAS!$A$10,0,'Tabla Valoración controles'!$F$8))</f>
        <v>0</v>
      </c>
      <c r="Y92" s="130"/>
      <c r="Z92" s="131">
        <f>+IF(Y92='Tabla Valoración controles'!$D$9,'Tabla Valoración controles'!$F$9,IF(U92=FORMULAS!$A$10,0,'Tabla Valoración controles'!$F$10))</f>
        <v>0</v>
      </c>
      <c r="AA92" s="130"/>
      <c r="AB92" s="131">
        <f>+IF(AA92='Tabla Valoración controles'!$D$9,'Tabla Valoración controles'!$F$9,IF(W92=FORMULAS!$A$10,0,'Tabla Valoración controles'!$F$10))</f>
        <v>0</v>
      </c>
      <c r="AC92" s="130"/>
      <c r="AD92" s="131">
        <f>+IF(AC92='Tabla Valoración controles'!$D$13,'Tabla Valoración controles'!$F$13,'Tabla Valoración controles'!$F$14)</f>
        <v>0</v>
      </c>
      <c r="AE92" s="133">
        <f t="shared" si="56"/>
        <v>0</v>
      </c>
      <c r="AF92" s="133">
        <f t="shared" si="74"/>
        <v>0</v>
      </c>
      <c r="AG92" s="133">
        <f t="shared" si="12"/>
        <v>0.39200000000000002</v>
      </c>
      <c r="AH92" s="261"/>
      <c r="AI92" s="261"/>
      <c r="AJ92" s="261"/>
      <c r="AK92" s="261"/>
      <c r="AL92" s="262"/>
      <c r="AM92" s="264"/>
      <c r="AN92" s="258"/>
      <c r="AO92" s="148"/>
      <c r="AP92" s="148"/>
      <c r="AQ92" s="148"/>
      <c r="AR92" s="148"/>
      <c r="AS92" s="148"/>
      <c r="AT92" s="148"/>
      <c r="AU92" s="148"/>
      <c r="AV92" s="136"/>
      <c r="AW92" s="255"/>
      <c r="AX92" s="134"/>
      <c r="AY92" s="134"/>
      <c r="AZ92" s="134"/>
      <c r="BA92" s="144"/>
      <c r="BB92" s="134"/>
      <c r="BC92" s="134"/>
      <c r="BD92" s="134"/>
      <c r="BE92" s="144"/>
      <c r="BF92" s="134"/>
      <c r="BG92" s="134"/>
      <c r="BH92" s="134"/>
      <c r="BI92" s="144"/>
      <c r="BJ92" s="134"/>
      <c r="BK92" s="134"/>
      <c r="BL92" s="134"/>
      <c r="BM92" s="144"/>
      <c r="BN92" s="137"/>
      <c r="BO92" s="137"/>
      <c r="BP92" s="138"/>
      <c r="BQ92" s="138"/>
      <c r="BR92" s="137"/>
      <c r="BS92" s="137"/>
      <c r="BT92" s="138"/>
      <c r="BU92" s="138"/>
      <c r="BV92" s="137"/>
      <c r="BW92" s="137"/>
      <c r="BX92" s="138"/>
      <c r="BY92" s="138"/>
      <c r="BZ92" s="137"/>
      <c r="CA92" s="137"/>
      <c r="CB92" s="138"/>
      <c r="CC92" s="138"/>
      <c r="CD92" s="258"/>
      <c r="CE92" s="258"/>
      <c r="CF92" s="258"/>
      <c r="CG92" s="144"/>
      <c r="CH92" s="258"/>
      <c r="CI92" s="258"/>
      <c r="CJ92" s="258"/>
      <c r="CK92" s="144"/>
      <c r="CL92" s="258"/>
      <c r="CM92" s="258"/>
      <c r="CN92" s="258"/>
      <c r="CO92" s="144"/>
      <c r="CP92" s="258"/>
      <c r="CQ92" s="258"/>
      <c r="CR92" s="258"/>
      <c r="CS92" s="144"/>
      <c r="CT92" s="258"/>
      <c r="CU92" s="258"/>
      <c r="CV92" s="258"/>
      <c r="CW92" s="144"/>
      <c r="CX92" s="258"/>
      <c r="CY92" s="258"/>
      <c r="CZ92" s="258"/>
      <c r="DA92" s="258"/>
      <c r="DB92" s="258"/>
      <c r="DC92" s="258"/>
      <c r="DD92" s="258"/>
      <c r="DE92" s="258"/>
      <c r="DF92" s="144"/>
      <c r="DG92" s="258"/>
      <c r="DH92" s="258"/>
      <c r="DI92" s="258"/>
      <c r="DJ92" s="258"/>
      <c r="DK92" s="258"/>
      <c r="DL92" s="258"/>
      <c r="DM92" s="258"/>
      <c r="DN92" s="258"/>
      <c r="DO92" s="144"/>
      <c r="DP92" s="258"/>
      <c r="DQ92" s="258"/>
      <c r="DR92" s="258"/>
      <c r="DS92" s="258"/>
      <c r="DT92" s="258"/>
    </row>
    <row r="93" spans="1:124" ht="57" x14ac:dyDescent="0.2">
      <c r="A93" s="291"/>
      <c r="B93" s="294"/>
      <c r="C93" s="294"/>
      <c r="D93" s="294"/>
      <c r="E93" s="294"/>
      <c r="F93" s="294"/>
      <c r="G93" s="294"/>
      <c r="H93" s="300"/>
      <c r="I93" s="297"/>
      <c r="J93" s="291"/>
      <c r="K93" s="282"/>
      <c r="L93" s="285"/>
      <c r="M93" s="285"/>
      <c r="N93" s="282"/>
      <c r="O93" s="259"/>
      <c r="P93" s="259"/>
      <c r="Q93" s="288"/>
      <c r="R93" s="127"/>
      <c r="S93" s="128"/>
      <c r="T93" s="129">
        <f>VLOOKUP(U93,FORMULAS!$A$15:$B$18,2,0)</f>
        <v>0</v>
      </c>
      <c r="U93" s="130" t="s">
        <v>156</v>
      </c>
      <c r="V93" s="131">
        <f>+IF(U93='Tabla Valoración controles'!$D$4,'Tabla Valoración controles'!$F$4,IF('208-PLA-Ft-78 Mapa Gestión'!U93='Tabla Valoración controles'!$D$5,'Tabla Valoración controles'!$F$5,IF(U93=FORMULAS!$A$10,0,'Tabla Valoración controles'!$F$6)))</f>
        <v>0</v>
      </c>
      <c r="W93" s="130"/>
      <c r="X93" s="132">
        <f>+IF(W93='Tabla Valoración controles'!$D$7,'Tabla Valoración controles'!$F$7,IF(U93=FORMULAS!$A$10,0,'Tabla Valoración controles'!$F$8))</f>
        <v>0</v>
      </c>
      <c r="Y93" s="130"/>
      <c r="Z93" s="131">
        <f>+IF(Y93='Tabla Valoración controles'!$D$9,'Tabla Valoración controles'!$F$9,IF(U93=FORMULAS!$A$10,0,'Tabla Valoración controles'!$F$10))</f>
        <v>0</v>
      </c>
      <c r="AA93" s="130"/>
      <c r="AB93" s="131">
        <f>+IF(AA93='Tabla Valoración controles'!$D$9,'Tabla Valoración controles'!$F$9,IF(W93=FORMULAS!$A$10,0,'Tabla Valoración controles'!$F$10))</f>
        <v>0</v>
      </c>
      <c r="AC93" s="130"/>
      <c r="AD93" s="131">
        <f>+IF(AC93='Tabla Valoración controles'!$D$13,'Tabla Valoración controles'!$F$13,'Tabla Valoración controles'!$F$14)</f>
        <v>0</v>
      </c>
      <c r="AE93" s="133">
        <f t="shared" si="56"/>
        <v>0</v>
      </c>
      <c r="AF93" s="133">
        <f t="shared" si="74"/>
        <v>0</v>
      </c>
      <c r="AG93" s="133">
        <f t="shared" ref="AG93:AG156" si="75">+AG92-AF93</f>
        <v>0.39200000000000002</v>
      </c>
      <c r="AH93" s="261"/>
      <c r="AI93" s="261"/>
      <c r="AJ93" s="261"/>
      <c r="AK93" s="261"/>
      <c r="AL93" s="262"/>
      <c r="AM93" s="265"/>
      <c r="AN93" s="259"/>
      <c r="AO93" s="149"/>
      <c r="AP93" s="149"/>
      <c r="AQ93" s="149"/>
      <c r="AR93" s="149"/>
      <c r="AS93" s="149"/>
      <c r="AT93" s="149"/>
      <c r="AU93" s="149"/>
      <c r="AV93" s="136"/>
      <c r="AW93" s="256"/>
      <c r="AX93" s="134"/>
      <c r="AY93" s="134"/>
      <c r="AZ93" s="134"/>
      <c r="BA93" s="144"/>
      <c r="BB93" s="134"/>
      <c r="BC93" s="134"/>
      <c r="BD93" s="134"/>
      <c r="BE93" s="144"/>
      <c r="BF93" s="134"/>
      <c r="BG93" s="134"/>
      <c r="BH93" s="134"/>
      <c r="BI93" s="144"/>
      <c r="BJ93" s="134"/>
      <c r="BK93" s="134"/>
      <c r="BL93" s="134"/>
      <c r="BM93" s="144"/>
      <c r="BN93" s="137"/>
      <c r="BO93" s="137"/>
      <c r="BP93" s="138"/>
      <c r="BQ93" s="138"/>
      <c r="BR93" s="137"/>
      <c r="BS93" s="137"/>
      <c r="BT93" s="138"/>
      <c r="BU93" s="138"/>
      <c r="BV93" s="137"/>
      <c r="BW93" s="137"/>
      <c r="BX93" s="138"/>
      <c r="BY93" s="138"/>
      <c r="BZ93" s="137"/>
      <c r="CA93" s="137"/>
      <c r="CB93" s="138"/>
      <c r="CC93" s="138"/>
      <c r="CD93" s="259"/>
      <c r="CE93" s="259"/>
      <c r="CF93" s="259"/>
      <c r="CG93" s="144"/>
      <c r="CH93" s="259"/>
      <c r="CI93" s="259"/>
      <c r="CJ93" s="259"/>
      <c r="CK93" s="144"/>
      <c r="CL93" s="259"/>
      <c r="CM93" s="259"/>
      <c r="CN93" s="259"/>
      <c r="CO93" s="144"/>
      <c r="CP93" s="259"/>
      <c r="CQ93" s="259"/>
      <c r="CR93" s="259"/>
      <c r="CS93" s="144"/>
      <c r="CT93" s="259"/>
      <c r="CU93" s="259"/>
      <c r="CV93" s="259"/>
      <c r="CW93" s="144"/>
      <c r="CX93" s="259"/>
      <c r="CY93" s="259"/>
      <c r="CZ93" s="259"/>
      <c r="DA93" s="259"/>
      <c r="DB93" s="259"/>
      <c r="DC93" s="259"/>
      <c r="DD93" s="259"/>
      <c r="DE93" s="259"/>
      <c r="DF93" s="144"/>
      <c r="DG93" s="259"/>
      <c r="DH93" s="259"/>
      <c r="DI93" s="259"/>
      <c r="DJ93" s="259"/>
      <c r="DK93" s="259"/>
      <c r="DL93" s="259"/>
      <c r="DM93" s="259"/>
      <c r="DN93" s="259"/>
      <c r="DO93" s="144"/>
      <c r="DP93" s="259"/>
      <c r="DQ93" s="259"/>
      <c r="DR93" s="259"/>
      <c r="DS93" s="259"/>
      <c r="DT93" s="259"/>
    </row>
    <row r="94" spans="1:124" ht="102" x14ac:dyDescent="0.2">
      <c r="A94" s="289">
        <v>15</v>
      </c>
      <c r="B94" s="292" t="s">
        <v>172</v>
      </c>
      <c r="C94" s="292" t="str">
        <f>VLOOKUP(B94,FORMULAS!$A$30:$B$52,2,0)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94" s="292" t="str">
        <f>VLOOKUP(B94,FORMULAS!$A$30:$C$52,3,0)</f>
        <v>Director de Urbanizaciones y Titulación</v>
      </c>
      <c r="E94" s="292" t="s">
        <v>256</v>
      </c>
      <c r="F94" s="308" t="s">
        <v>377</v>
      </c>
      <c r="G94" s="308" t="s">
        <v>378</v>
      </c>
      <c r="H94" s="313" t="s">
        <v>379</v>
      </c>
      <c r="I94" s="295" t="s">
        <v>260</v>
      </c>
      <c r="J94" s="289">
        <v>24</v>
      </c>
      <c r="K94" s="280" t="str">
        <f>+IF(L94=FORMULAS!$N$2,FORMULAS!$O$2,IF('208-PLA-Ft-78 Mapa Gestión'!L94:L99=FORMULAS!$N$3,FORMULAS!$O$3,IF('208-PLA-Ft-78 Mapa Gestión'!L94:L99=FORMULAS!$N$4,FORMULAS!$O$4,IF('208-PLA-Ft-78 Mapa Gestión'!L94:L99=FORMULAS!$N$5,FORMULAS!$O$5,IF('208-PLA-Ft-78 Mapa Gestión'!L94:L99=FORMULAS!$N$6,FORMULAS!$O$6)))))</f>
        <v>Baja</v>
      </c>
      <c r="L94" s="283">
        <f>+IF(J94&lt;=FORMULAS!$M$2,FORMULAS!$N$2,IF('208-PLA-Ft-78 Mapa Gestión'!J94&lt;=FORMULAS!$M$3,FORMULAS!$N$3,IF('208-PLA-Ft-78 Mapa Gestión'!J94&lt;=FORMULAS!$M$4,FORMULAS!$N$4,IF('208-PLA-Ft-78 Mapa Gestión'!J94&lt;=FORMULAS!$M$5,FORMULAS!$N$5,FORMULAS!$N$6))))</f>
        <v>0.4</v>
      </c>
      <c r="M94" s="283" t="s">
        <v>259</v>
      </c>
      <c r="N94" s="280" t="str">
        <f>+IF(M94=FORMULAS!$H$2,FORMULAS!$I$2,IF('208-PLA-Ft-78 Mapa Gestión'!M94:M99=FORMULAS!$H$3,FORMULAS!$I$3,IF('208-PLA-Ft-78 Mapa Gestión'!M94:M99=FORMULAS!$H$4,FORMULAS!$I$4,IF('208-PLA-Ft-78 Mapa Gestión'!M94:M99=FORMULAS!$H$5,FORMULAS!$I$5,IF('208-PLA-Ft-78 Mapa Gestión'!M94:M99=FORMULAS!$H$6,FORMULAS!$I$6,IF('208-PLA-Ft-78 Mapa Gestión'!M94:M99=FORMULAS!$H$7,FORMULAS!$I$7,IF('208-PLA-Ft-78 Mapa Gestión'!M94:M99=FORMULAS!$H$8,FORMULAS!$I$8,IF('208-PLA-Ft-78 Mapa Gestión'!M94:M99=FORMULAS!$H$9,FORMULAS!$I$9,IF('208-PLA-Ft-78 Mapa Gestión'!M94:M99=FORMULAS!$H$10,FORMULAS!$I$10,IF('208-PLA-Ft-78 Mapa Gestión'!M94:M99=FORMULAS!$H$11,FORMULAS!$I$11))))))))))</f>
        <v>Mayor</v>
      </c>
      <c r="O94" s="257">
        <f>VLOOKUP(N94,FORMULAS!$I$1:$J$6,2,0)</f>
        <v>0.8</v>
      </c>
      <c r="P94" s="257" t="str">
        <f t="shared" ref="P94" si="76">CONCATENATE(N94,K94)</f>
        <v>MayorBaja</v>
      </c>
      <c r="Q94" s="286" t="str">
        <f>VLOOKUP(P94,FORMULAS!$K$17:$L$42,2,0)</f>
        <v>Alto</v>
      </c>
      <c r="R94" s="128">
        <v>1</v>
      </c>
      <c r="S94" s="128" t="s">
        <v>471</v>
      </c>
      <c r="T94" s="129" t="str">
        <f>VLOOKUP(U94,FORMULAS!$A$15:$B$18,2,0)</f>
        <v>Probabilidad</v>
      </c>
      <c r="U94" s="130" t="s">
        <v>13</v>
      </c>
      <c r="V94" s="131">
        <f>+IF(U94='Tabla Valoración controles'!$D$4,'Tabla Valoración controles'!$F$4,IF('208-PLA-Ft-78 Mapa Gestión'!U94='Tabla Valoración controles'!$D$5,'Tabla Valoración controles'!$F$5,IF(U94=FORMULAS!$A$10,0,'Tabla Valoración controles'!$F$6)))</f>
        <v>0.25</v>
      </c>
      <c r="W94" s="130" t="s">
        <v>8</v>
      </c>
      <c r="X94" s="132">
        <f>+IF(W94='Tabla Valoración controles'!$D$7,'Tabla Valoración controles'!$F$7,IF(U94=FORMULAS!$A$10,0,'Tabla Valoración controles'!$F$8))</f>
        <v>0.15</v>
      </c>
      <c r="Y94" s="130" t="s">
        <v>18</v>
      </c>
      <c r="Z94" s="131">
        <f>+IF(Y94='Tabla Valoración controles'!$D$9,'Tabla Valoración controles'!$F$9,IF(U94=FORMULAS!$A$10,0,'Tabla Valoración controles'!$F$10))</f>
        <v>0</v>
      </c>
      <c r="AA94" s="130" t="s">
        <v>21</v>
      </c>
      <c r="AB94" s="131">
        <f>+IF(AA94='Tabla Valoración controles'!$D$9,'Tabla Valoración controles'!$F$9,IF(W94=FORMULAS!$A$10,0,'Tabla Valoración controles'!$F$10))</f>
        <v>0</v>
      </c>
      <c r="AC94" s="130" t="s">
        <v>100</v>
      </c>
      <c r="AD94" s="131">
        <f>+IF(AC94='Tabla Valoración controles'!$D$13,'Tabla Valoración controles'!$F$13,'Tabla Valoración controles'!$F$14)</f>
        <v>0</v>
      </c>
      <c r="AE94" s="133">
        <f t="shared" si="56"/>
        <v>0.4</v>
      </c>
      <c r="AF94" s="133">
        <f>+IF(T94=FORMULAS!$A$8,'208-PLA-Ft-78 Mapa Gestión'!AE94*'208-PLA-Ft-78 Mapa Gestión'!L94:L99,'208-PLA-Ft-78 Mapa Gestión'!AE94*'208-PLA-Ft-78 Mapa Gestión'!O94:O99)</f>
        <v>0.16000000000000003</v>
      </c>
      <c r="AG94" s="133">
        <f>+IF(T94=FORMULAS!$A$8,'208-PLA-Ft-78 Mapa Gestión'!L94:L99-'208-PLA-Ft-78 Mapa Gestión'!AF94,0)</f>
        <v>0.24</v>
      </c>
      <c r="AH94" s="260">
        <f t="shared" ref="AH94" si="77">+AG99</f>
        <v>0.24</v>
      </c>
      <c r="AI94" s="260" t="str">
        <f>+IF(AH94&lt;=FORMULAS!$N$2,FORMULAS!$O$2,IF(AH94&lt;=FORMULAS!$N$3,FORMULAS!$O$3,IF(AH94&lt;=FORMULAS!$N$4,FORMULAS!$O$4,IF(AH94&lt;=FORMULAS!$N$5,FORMULAS!$O$5,FORMULAS!O90))))</f>
        <v>Baja</v>
      </c>
      <c r="AJ94" s="260" t="str">
        <f>+IF(T94=FORMULAS!$A$9,AG99,'208-PLA-Ft-78 Mapa Gestión'!N94:N99)</f>
        <v>Mayor</v>
      </c>
      <c r="AK94" s="260">
        <f>+IF(T94=FORMULAS!B93,'208-PLA-Ft-78 Mapa Gestión'!AG99,'208-PLA-Ft-78 Mapa Gestión'!O94:O99)</f>
        <v>0.8</v>
      </c>
      <c r="AL94" s="262" t="str">
        <f t="shared" ref="AL94" si="78">CONCATENATE(AJ94,AI94)</f>
        <v>MayorBaja</v>
      </c>
      <c r="AM94" s="263" t="str">
        <f>VLOOKUP(AL94,FORMULAS!$K$17:$L$42,2,0)</f>
        <v>Alto</v>
      </c>
      <c r="AN94" s="257" t="s">
        <v>162</v>
      </c>
      <c r="AO94" s="137" t="s">
        <v>519</v>
      </c>
      <c r="AP94" s="137" t="s">
        <v>560</v>
      </c>
      <c r="AQ94" s="138" t="s">
        <v>675</v>
      </c>
      <c r="AR94" s="170">
        <v>44562</v>
      </c>
      <c r="AS94" s="170">
        <v>44925</v>
      </c>
      <c r="AT94" s="137" t="s">
        <v>599</v>
      </c>
      <c r="AU94" s="137" t="s">
        <v>600</v>
      </c>
      <c r="AV94" s="136" t="s">
        <v>234</v>
      </c>
      <c r="AW94" s="254" t="s">
        <v>664</v>
      </c>
      <c r="AX94" s="158" t="s">
        <v>512</v>
      </c>
      <c r="AY94" s="158" t="s">
        <v>512</v>
      </c>
      <c r="AZ94" s="158" t="s">
        <v>512</v>
      </c>
      <c r="BA94" s="158" t="s">
        <v>512</v>
      </c>
      <c r="BB94" s="158" t="s">
        <v>512</v>
      </c>
      <c r="BC94" s="158" t="s">
        <v>512</v>
      </c>
      <c r="BD94" s="158" t="s">
        <v>512</v>
      </c>
      <c r="BE94" s="158" t="s">
        <v>512</v>
      </c>
      <c r="BF94" s="137" t="s">
        <v>879</v>
      </c>
      <c r="BG94" s="137" t="s">
        <v>880</v>
      </c>
      <c r="BH94" s="137" t="s">
        <v>881</v>
      </c>
      <c r="BI94" s="137" t="s">
        <v>882</v>
      </c>
      <c r="BJ94" s="158" t="s">
        <v>512</v>
      </c>
      <c r="BK94" s="158" t="s">
        <v>512</v>
      </c>
      <c r="BL94" s="158" t="s">
        <v>512</v>
      </c>
      <c r="BM94" s="158" t="s">
        <v>512</v>
      </c>
      <c r="BN94" s="137"/>
      <c r="BO94" s="137"/>
      <c r="BP94" s="138"/>
      <c r="BQ94" s="138"/>
      <c r="BR94" s="137"/>
      <c r="BS94" s="137"/>
      <c r="BT94" s="138"/>
      <c r="BU94" s="138"/>
      <c r="BV94" s="137"/>
      <c r="BW94" s="137"/>
      <c r="BX94" s="138"/>
      <c r="BY94" s="138"/>
      <c r="BZ94" s="137"/>
      <c r="CA94" s="137"/>
      <c r="CB94" s="138"/>
      <c r="CC94" s="138"/>
      <c r="CD94" s="257"/>
      <c r="CE94" s="257"/>
      <c r="CF94" s="257"/>
      <c r="CG94" s="144"/>
      <c r="CH94" s="257"/>
      <c r="CI94" s="257"/>
      <c r="CJ94" s="257"/>
      <c r="CK94" s="144"/>
      <c r="CL94" s="257"/>
      <c r="CM94" s="257"/>
      <c r="CN94" s="257"/>
      <c r="CO94" s="144"/>
      <c r="CP94" s="257"/>
      <c r="CQ94" s="257"/>
      <c r="CR94" s="257"/>
      <c r="CS94" s="144"/>
      <c r="CT94" s="257"/>
      <c r="CU94" s="257"/>
      <c r="CV94" s="257"/>
      <c r="CW94" s="144"/>
      <c r="CX94" s="257"/>
      <c r="CY94" s="257"/>
      <c r="CZ94" s="257"/>
      <c r="DA94" s="257"/>
      <c r="DB94" s="257"/>
      <c r="DC94" s="257"/>
      <c r="DD94" s="257"/>
      <c r="DE94" s="257"/>
      <c r="DF94" s="144"/>
      <c r="DG94" s="257"/>
      <c r="DH94" s="257"/>
      <c r="DI94" s="257"/>
      <c r="DJ94" s="257"/>
      <c r="DK94" s="257"/>
      <c r="DL94" s="257"/>
      <c r="DM94" s="257"/>
      <c r="DN94" s="257"/>
      <c r="DO94" s="144"/>
      <c r="DP94" s="257"/>
      <c r="DQ94" s="257"/>
      <c r="DR94" s="257"/>
      <c r="DS94" s="257"/>
      <c r="DT94" s="257"/>
    </row>
    <row r="95" spans="1:124" ht="57" x14ac:dyDescent="0.2">
      <c r="A95" s="290"/>
      <c r="B95" s="293"/>
      <c r="C95" s="293"/>
      <c r="D95" s="293"/>
      <c r="E95" s="293"/>
      <c r="F95" s="309"/>
      <c r="G95" s="309"/>
      <c r="H95" s="319"/>
      <c r="I95" s="296"/>
      <c r="J95" s="290"/>
      <c r="K95" s="281"/>
      <c r="L95" s="284"/>
      <c r="M95" s="284"/>
      <c r="N95" s="281"/>
      <c r="O95" s="258"/>
      <c r="P95" s="258"/>
      <c r="Q95" s="287"/>
      <c r="R95" s="127"/>
      <c r="S95" s="128"/>
      <c r="T95" s="129">
        <f>VLOOKUP(U95,FORMULAS!$A$15:$B$18,2,0)</f>
        <v>0</v>
      </c>
      <c r="U95" s="130" t="s">
        <v>156</v>
      </c>
      <c r="V95" s="131">
        <f>+IF(U95='Tabla Valoración controles'!$D$4,'Tabla Valoración controles'!$F$4,IF('208-PLA-Ft-78 Mapa Gestión'!U95='Tabla Valoración controles'!$D$5,'Tabla Valoración controles'!$F$5,IF(U95=FORMULAS!$A$10,0,'Tabla Valoración controles'!$F$6)))</f>
        <v>0</v>
      </c>
      <c r="W95" s="130"/>
      <c r="X95" s="132">
        <f>+IF(W95='Tabla Valoración controles'!$D$7,'Tabla Valoración controles'!$F$7,IF(U95=FORMULAS!$A$10,0,'Tabla Valoración controles'!$F$8))</f>
        <v>0</v>
      </c>
      <c r="Y95" s="130"/>
      <c r="Z95" s="131">
        <f>+IF(Y95='Tabla Valoración controles'!$D$9,'Tabla Valoración controles'!$F$9,IF(U95=FORMULAS!$A$10,0,'Tabla Valoración controles'!$F$10))</f>
        <v>0</v>
      </c>
      <c r="AA95" s="130"/>
      <c r="AB95" s="131">
        <f>+IF(AA95='Tabla Valoración controles'!$D$9,'Tabla Valoración controles'!$F$9,IF(W95=FORMULAS!$A$10,0,'Tabla Valoración controles'!$F$10))</f>
        <v>0</v>
      </c>
      <c r="AC95" s="130"/>
      <c r="AD95" s="131">
        <f>+IF(AC95='Tabla Valoración controles'!$D$13,'Tabla Valoración controles'!$F$13,'Tabla Valoración controles'!$F$14)</f>
        <v>0</v>
      </c>
      <c r="AE95" s="133">
        <f t="shared" si="56"/>
        <v>0</v>
      </c>
      <c r="AF95" s="133">
        <f t="shared" ref="AF95" si="79">+AE95*AG94</f>
        <v>0</v>
      </c>
      <c r="AG95" s="133">
        <f t="shared" ref="AG95" si="80">+AG94-AF95</f>
        <v>0.24</v>
      </c>
      <c r="AH95" s="261"/>
      <c r="AI95" s="261"/>
      <c r="AJ95" s="261"/>
      <c r="AK95" s="261"/>
      <c r="AL95" s="262"/>
      <c r="AM95" s="264"/>
      <c r="AN95" s="258"/>
      <c r="AO95" s="137"/>
      <c r="AP95" s="137"/>
      <c r="AQ95" s="138"/>
      <c r="AR95" s="137"/>
      <c r="AS95" s="137"/>
      <c r="AT95" s="137"/>
      <c r="AU95" s="137"/>
      <c r="AV95" s="136"/>
      <c r="AW95" s="255"/>
      <c r="AX95" s="134"/>
      <c r="AY95" s="134"/>
      <c r="AZ95" s="134"/>
      <c r="BA95" s="144"/>
      <c r="BB95" s="134"/>
      <c r="BC95" s="134"/>
      <c r="BD95" s="134"/>
      <c r="BE95" s="144"/>
      <c r="BF95" s="134"/>
      <c r="BG95" s="134"/>
      <c r="BH95" s="134"/>
      <c r="BI95" s="144"/>
      <c r="BJ95" s="134"/>
      <c r="BK95" s="134"/>
      <c r="BL95" s="134"/>
      <c r="BM95" s="144"/>
      <c r="BN95" s="137"/>
      <c r="BO95" s="137"/>
      <c r="BP95" s="138"/>
      <c r="BQ95" s="138"/>
      <c r="BR95" s="137"/>
      <c r="BS95" s="137"/>
      <c r="BT95" s="138"/>
      <c r="BU95" s="138"/>
      <c r="BV95" s="137"/>
      <c r="BW95" s="137"/>
      <c r="BX95" s="138"/>
      <c r="BY95" s="138"/>
      <c r="BZ95" s="137"/>
      <c r="CA95" s="137"/>
      <c r="CB95" s="138"/>
      <c r="CC95" s="138"/>
      <c r="CD95" s="258"/>
      <c r="CE95" s="258"/>
      <c r="CF95" s="258"/>
      <c r="CG95" s="144"/>
      <c r="CH95" s="258"/>
      <c r="CI95" s="258"/>
      <c r="CJ95" s="258"/>
      <c r="CK95" s="144"/>
      <c r="CL95" s="258"/>
      <c r="CM95" s="258"/>
      <c r="CN95" s="258"/>
      <c r="CO95" s="144"/>
      <c r="CP95" s="258"/>
      <c r="CQ95" s="258"/>
      <c r="CR95" s="258"/>
      <c r="CS95" s="144"/>
      <c r="CT95" s="258"/>
      <c r="CU95" s="258"/>
      <c r="CV95" s="258"/>
      <c r="CW95" s="144"/>
      <c r="CX95" s="258"/>
      <c r="CY95" s="258"/>
      <c r="CZ95" s="258"/>
      <c r="DA95" s="258"/>
      <c r="DB95" s="258"/>
      <c r="DC95" s="258"/>
      <c r="DD95" s="258"/>
      <c r="DE95" s="258"/>
      <c r="DF95" s="144"/>
      <c r="DG95" s="258"/>
      <c r="DH95" s="258"/>
      <c r="DI95" s="258"/>
      <c r="DJ95" s="258"/>
      <c r="DK95" s="258"/>
      <c r="DL95" s="258"/>
      <c r="DM95" s="258"/>
      <c r="DN95" s="258"/>
      <c r="DO95" s="144"/>
      <c r="DP95" s="258"/>
      <c r="DQ95" s="258"/>
      <c r="DR95" s="258"/>
      <c r="DS95" s="258"/>
      <c r="DT95" s="258"/>
    </row>
    <row r="96" spans="1:124" ht="57" x14ac:dyDescent="0.2">
      <c r="A96" s="290"/>
      <c r="B96" s="293"/>
      <c r="C96" s="293"/>
      <c r="D96" s="293"/>
      <c r="E96" s="293"/>
      <c r="F96" s="309"/>
      <c r="G96" s="309"/>
      <c r="H96" s="319"/>
      <c r="I96" s="296"/>
      <c r="J96" s="290"/>
      <c r="K96" s="281"/>
      <c r="L96" s="284"/>
      <c r="M96" s="284"/>
      <c r="N96" s="281"/>
      <c r="O96" s="258"/>
      <c r="P96" s="258"/>
      <c r="Q96" s="287"/>
      <c r="R96" s="127"/>
      <c r="S96" s="128"/>
      <c r="T96" s="129">
        <f>VLOOKUP(U96,FORMULAS!$A$15:$B$18,2,0)</f>
        <v>0</v>
      </c>
      <c r="U96" s="130" t="s">
        <v>156</v>
      </c>
      <c r="V96" s="131">
        <f>+IF(U96='Tabla Valoración controles'!$D$4,'Tabla Valoración controles'!$F$4,IF('208-PLA-Ft-78 Mapa Gestión'!U96='Tabla Valoración controles'!$D$5,'Tabla Valoración controles'!$F$5,IF(U96=FORMULAS!$A$10,0,'Tabla Valoración controles'!$F$6)))</f>
        <v>0</v>
      </c>
      <c r="W96" s="130"/>
      <c r="X96" s="132">
        <f>+IF(W96='Tabla Valoración controles'!$D$7,'Tabla Valoración controles'!$F$7,IF(U96=FORMULAS!$A$10,0,'Tabla Valoración controles'!$F$8))</f>
        <v>0</v>
      </c>
      <c r="Y96" s="130"/>
      <c r="Z96" s="131">
        <f>+IF(Y96='Tabla Valoración controles'!$D$9,'Tabla Valoración controles'!$F$9,IF(U96=FORMULAS!$A$10,0,'Tabla Valoración controles'!$F$10))</f>
        <v>0</v>
      </c>
      <c r="AA96" s="130"/>
      <c r="AB96" s="131">
        <f>+IF(AA96='Tabla Valoración controles'!$D$9,'Tabla Valoración controles'!$F$9,IF(W96=FORMULAS!$A$10,0,'Tabla Valoración controles'!$F$10))</f>
        <v>0</v>
      </c>
      <c r="AC96" s="130"/>
      <c r="AD96" s="131">
        <f>+IF(AC96='Tabla Valoración controles'!$D$13,'Tabla Valoración controles'!$F$13,'Tabla Valoración controles'!$F$14)</f>
        <v>0</v>
      </c>
      <c r="AE96" s="133">
        <f t="shared" si="56"/>
        <v>0</v>
      </c>
      <c r="AF96" s="133">
        <f t="shared" ref="AF96:AF99" si="81">+AF95*AE96</f>
        <v>0</v>
      </c>
      <c r="AG96" s="133">
        <f t="shared" si="75"/>
        <v>0.24</v>
      </c>
      <c r="AH96" s="261"/>
      <c r="AI96" s="261"/>
      <c r="AJ96" s="261"/>
      <c r="AK96" s="261"/>
      <c r="AL96" s="262"/>
      <c r="AM96" s="264"/>
      <c r="AN96" s="258"/>
      <c r="AO96" s="137"/>
      <c r="AP96" s="137"/>
      <c r="AQ96" s="138"/>
      <c r="AR96" s="137"/>
      <c r="AS96" s="137"/>
      <c r="AT96" s="137"/>
      <c r="AU96" s="137"/>
      <c r="AV96" s="136"/>
      <c r="AW96" s="255"/>
      <c r="AX96" s="134"/>
      <c r="AY96" s="134"/>
      <c r="AZ96" s="134"/>
      <c r="BA96" s="144"/>
      <c r="BB96" s="134"/>
      <c r="BC96" s="134"/>
      <c r="BD96" s="134"/>
      <c r="BE96" s="144"/>
      <c r="BF96" s="134"/>
      <c r="BG96" s="134"/>
      <c r="BH96" s="134"/>
      <c r="BI96" s="144"/>
      <c r="BJ96" s="134"/>
      <c r="BK96" s="134"/>
      <c r="BL96" s="134"/>
      <c r="BM96" s="144"/>
      <c r="BN96" s="137"/>
      <c r="BO96" s="137"/>
      <c r="BP96" s="138"/>
      <c r="BQ96" s="138"/>
      <c r="BR96" s="137"/>
      <c r="BS96" s="137"/>
      <c r="BT96" s="138"/>
      <c r="BU96" s="138"/>
      <c r="BV96" s="137"/>
      <c r="BW96" s="137"/>
      <c r="BX96" s="138"/>
      <c r="BY96" s="138"/>
      <c r="BZ96" s="137"/>
      <c r="CA96" s="137"/>
      <c r="CB96" s="138"/>
      <c r="CC96" s="138"/>
      <c r="CD96" s="258"/>
      <c r="CE96" s="258"/>
      <c r="CF96" s="258"/>
      <c r="CG96" s="144"/>
      <c r="CH96" s="258"/>
      <c r="CI96" s="258"/>
      <c r="CJ96" s="258"/>
      <c r="CK96" s="144"/>
      <c r="CL96" s="258"/>
      <c r="CM96" s="258"/>
      <c r="CN96" s="258"/>
      <c r="CO96" s="144"/>
      <c r="CP96" s="258"/>
      <c r="CQ96" s="258"/>
      <c r="CR96" s="258"/>
      <c r="CS96" s="144"/>
      <c r="CT96" s="258"/>
      <c r="CU96" s="258"/>
      <c r="CV96" s="258"/>
      <c r="CW96" s="144"/>
      <c r="CX96" s="258"/>
      <c r="CY96" s="258"/>
      <c r="CZ96" s="258"/>
      <c r="DA96" s="258"/>
      <c r="DB96" s="258"/>
      <c r="DC96" s="258"/>
      <c r="DD96" s="258"/>
      <c r="DE96" s="258"/>
      <c r="DF96" s="144"/>
      <c r="DG96" s="258"/>
      <c r="DH96" s="258"/>
      <c r="DI96" s="258"/>
      <c r="DJ96" s="258"/>
      <c r="DK96" s="258"/>
      <c r="DL96" s="258"/>
      <c r="DM96" s="258"/>
      <c r="DN96" s="258"/>
      <c r="DO96" s="144"/>
      <c r="DP96" s="258"/>
      <c r="DQ96" s="258"/>
      <c r="DR96" s="258"/>
      <c r="DS96" s="258"/>
      <c r="DT96" s="258"/>
    </row>
    <row r="97" spans="1:124" ht="57" x14ac:dyDescent="0.2">
      <c r="A97" s="290"/>
      <c r="B97" s="293"/>
      <c r="C97" s="293"/>
      <c r="D97" s="293"/>
      <c r="E97" s="293"/>
      <c r="F97" s="309"/>
      <c r="G97" s="309"/>
      <c r="H97" s="319"/>
      <c r="I97" s="296"/>
      <c r="J97" s="290"/>
      <c r="K97" s="281"/>
      <c r="L97" s="284"/>
      <c r="M97" s="284"/>
      <c r="N97" s="281"/>
      <c r="O97" s="258"/>
      <c r="P97" s="258"/>
      <c r="Q97" s="287"/>
      <c r="R97" s="127"/>
      <c r="S97" s="128"/>
      <c r="T97" s="129">
        <f>VLOOKUP(U97,FORMULAS!$A$15:$B$18,2,0)</f>
        <v>0</v>
      </c>
      <c r="U97" s="130" t="s">
        <v>156</v>
      </c>
      <c r="V97" s="131">
        <f>+IF(U97='Tabla Valoración controles'!$D$4,'Tabla Valoración controles'!$F$4,IF('208-PLA-Ft-78 Mapa Gestión'!U97='Tabla Valoración controles'!$D$5,'Tabla Valoración controles'!$F$5,IF(U97=FORMULAS!$A$10,0,'Tabla Valoración controles'!$F$6)))</f>
        <v>0</v>
      </c>
      <c r="W97" s="130"/>
      <c r="X97" s="132">
        <f>+IF(W97='Tabla Valoración controles'!$D$7,'Tabla Valoración controles'!$F$7,IF(U97=FORMULAS!$A$10,0,'Tabla Valoración controles'!$F$8))</f>
        <v>0</v>
      </c>
      <c r="Y97" s="130"/>
      <c r="Z97" s="131">
        <f>+IF(Y97='Tabla Valoración controles'!$D$9,'Tabla Valoración controles'!$F$9,IF(U97=FORMULAS!$A$10,0,'Tabla Valoración controles'!$F$10))</f>
        <v>0</v>
      </c>
      <c r="AA97" s="130"/>
      <c r="AB97" s="131">
        <f>+IF(AA97='Tabla Valoración controles'!$D$9,'Tabla Valoración controles'!$F$9,IF(W97=FORMULAS!$A$10,0,'Tabla Valoración controles'!$F$10))</f>
        <v>0</v>
      </c>
      <c r="AC97" s="130"/>
      <c r="AD97" s="131">
        <f>+IF(AC97='Tabla Valoración controles'!$D$13,'Tabla Valoración controles'!$F$13,'Tabla Valoración controles'!$F$14)</f>
        <v>0</v>
      </c>
      <c r="AE97" s="133">
        <f t="shared" si="56"/>
        <v>0</v>
      </c>
      <c r="AF97" s="133">
        <f t="shared" si="81"/>
        <v>0</v>
      </c>
      <c r="AG97" s="133">
        <f t="shared" si="75"/>
        <v>0.24</v>
      </c>
      <c r="AH97" s="261"/>
      <c r="AI97" s="261"/>
      <c r="AJ97" s="261"/>
      <c r="AK97" s="261"/>
      <c r="AL97" s="262"/>
      <c r="AM97" s="264"/>
      <c r="AN97" s="258"/>
      <c r="AO97" s="137"/>
      <c r="AP97" s="137"/>
      <c r="AQ97" s="138"/>
      <c r="AR97" s="137"/>
      <c r="AS97" s="137"/>
      <c r="AT97" s="137"/>
      <c r="AU97" s="137"/>
      <c r="AV97" s="136"/>
      <c r="AW97" s="255"/>
      <c r="AX97" s="134"/>
      <c r="AY97" s="134"/>
      <c r="AZ97" s="134"/>
      <c r="BA97" s="144"/>
      <c r="BB97" s="134"/>
      <c r="BC97" s="134"/>
      <c r="BD97" s="134"/>
      <c r="BE97" s="144"/>
      <c r="BF97" s="134"/>
      <c r="BG97" s="134"/>
      <c r="BH97" s="134"/>
      <c r="BI97" s="144"/>
      <c r="BJ97" s="134"/>
      <c r="BK97" s="134"/>
      <c r="BL97" s="134"/>
      <c r="BM97" s="144"/>
      <c r="BN97" s="137"/>
      <c r="BO97" s="137"/>
      <c r="BP97" s="138"/>
      <c r="BQ97" s="138"/>
      <c r="BR97" s="137"/>
      <c r="BS97" s="137"/>
      <c r="BT97" s="138"/>
      <c r="BU97" s="138"/>
      <c r="BV97" s="137"/>
      <c r="BW97" s="137"/>
      <c r="BX97" s="138"/>
      <c r="BY97" s="138"/>
      <c r="BZ97" s="137"/>
      <c r="CA97" s="137"/>
      <c r="CB97" s="138"/>
      <c r="CC97" s="138"/>
      <c r="CD97" s="258"/>
      <c r="CE97" s="258"/>
      <c r="CF97" s="258"/>
      <c r="CG97" s="144"/>
      <c r="CH97" s="258"/>
      <c r="CI97" s="258"/>
      <c r="CJ97" s="258"/>
      <c r="CK97" s="144"/>
      <c r="CL97" s="258"/>
      <c r="CM97" s="258"/>
      <c r="CN97" s="258"/>
      <c r="CO97" s="144"/>
      <c r="CP97" s="258"/>
      <c r="CQ97" s="258"/>
      <c r="CR97" s="258"/>
      <c r="CS97" s="144"/>
      <c r="CT97" s="258"/>
      <c r="CU97" s="258"/>
      <c r="CV97" s="258"/>
      <c r="CW97" s="144"/>
      <c r="CX97" s="258"/>
      <c r="CY97" s="258"/>
      <c r="CZ97" s="258"/>
      <c r="DA97" s="258"/>
      <c r="DB97" s="258"/>
      <c r="DC97" s="258"/>
      <c r="DD97" s="258"/>
      <c r="DE97" s="258"/>
      <c r="DF97" s="144"/>
      <c r="DG97" s="258"/>
      <c r="DH97" s="258"/>
      <c r="DI97" s="258"/>
      <c r="DJ97" s="258"/>
      <c r="DK97" s="258"/>
      <c r="DL97" s="258"/>
      <c r="DM97" s="258"/>
      <c r="DN97" s="258"/>
      <c r="DO97" s="144"/>
      <c r="DP97" s="258"/>
      <c r="DQ97" s="258"/>
      <c r="DR97" s="258"/>
      <c r="DS97" s="258"/>
      <c r="DT97" s="258"/>
    </row>
    <row r="98" spans="1:124" ht="57" x14ac:dyDescent="0.2">
      <c r="A98" s="290"/>
      <c r="B98" s="293"/>
      <c r="C98" s="293"/>
      <c r="D98" s="293"/>
      <c r="E98" s="293"/>
      <c r="F98" s="309"/>
      <c r="G98" s="309"/>
      <c r="H98" s="319"/>
      <c r="I98" s="296"/>
      <c r="J98" s="290"/>
      <c r="K98" s="281"/>
      <c r="L98" s="284"/>
      <c r="M98" s="284"/>
      <c r="N98" s="281"/>
      <c r="O98" s="258"/>
      <c r="P98" s="258"/>
      <c r="Q98" s="287"/>
      <c r="R98" s="127"/>
      <c r="S98" s="128"/>
      <c r="T98" s="129">
        <f>VLOOKUP(U98,FORMULAS!$A$15:$B$18,2,0)</f>
        <v>0</v>
      </c>
      <c r="U98" s="130" t="s">
        <v>156</v>
      </c>
      <c r="V98" s="131">
        <f>+IF(U98='Tabla Valoración controles'!$D$4,'Tabla Valoración controles'!$F$4,IF('208-PLA-Ft-78 Mapa Gestión'!U98='Tabla Valoración controles'!$D$5,'Tabla Valoración controles'!$F$5,IF(U98=FORMULAS!$A$10,0,'Tabla Valoración controles'!$F$6)))</f>
        <v>0</v>
      </c>
      <c r="W98" s="130"/>
      <c r="X98" s="132">
        <f>+IF(W98='Tabla Valoración controles'!$D$7,'Tabla Valoración controles'!$F$7,IF(U98=FORMULAS!$A$10,0,'Tabla Valoración controles'!$F$8))</f>
        <v>0</v>
      </c>
      <c r="Y98" s="130"/>
      <c r="Z98" s="131">
        <f>+IF(Y98='Tabla Valoración controles'!$D$9,'Tabla Valoración controles'!$F$9,IF(U98=FORMULAS!$A$10,0,'Tabla Valoración controles'!$F$10))</f>
        <v>0</v>
      </c>
      <c r="AA98" s="130"/>
      <c r="AB98" s="131">
        <f>+IF(AA98='Tabla Valoración controles'!$D$9,'Tabla Valoración controles'!$F$9,IF(W98=FORMULAS!$A$10,0,'Tabla Valoración controles'!$F$10))</f>
        <v>0</v>
      </c>
      <c r="AC98" s="130"/>
      <c r="AD98" s="131">
        <f>+IF(AC98='Tabla Valoración controles'!$D$13,'Tabla Valoración controles'!$F$13,'Tabla Valoración controles'!$F$14)</f>
        <v>0</v>
      </c>
      <c r="AE98" s="133">
        <f t="shared" si="56"/>
        <v>0</v>
      </c>
      <c r="AF98" s="133">
        <f t="shared" si="81"/>
        <v>0</v>
      </c>
      <c r="AG98" s="133">
        <f t="shared" si="75"/>
        <v>0.24</v>
      </c>
      <c r="AH98" s="261"/>
      <c r="AI98" s="261"/>
      <c r="AJ98" s="261"/>
      <c r="AK98" s="261"/>
      <c r="AL98" s="262"/>
      <c r="AM98" s="264"/>
      <c r="AN98" s="258"/>
      <c r="AO98" s="137"/>
      <c r="AP98" s="137"/>
      <c r="AQ98" s="138"/>
      <c r="AR98" s="137"/>
      <c r="AS98" s="137"/>
      <c r="AT98" s="137"/>
      <c r="AU98" s="137"/>
      <c r="AV98" s="136"/>
      <c r="AW98" s="255"/>
      <c r="AX98" s="134"/>
      <c r="AY98" s="134"/>
      <c r="AZ98" s="134"/>
      <c r="BA98" s="144"/>
      <c r="BB98" s="134"/>
      <c r="BC98" s="134"/>
      <c r="BD98" s="134"/>
      <c r="BE98" s="144"/>
      <c r="BF98" s="134"/>
      <c r="BG98" s="134"/>
      <c r="BH98" s="134"/>
      <c r="BI98" s="144"/>
      <c r="BJ98" s="134"/>
      <c r="BK98" s="134"/>
      <c r="BL98" s="134"/>
      <c r="BM98" s="144"/>
      <c r="BN98" s="137"/>
      <c r="BO98" s="137"/>
      <c r="BP98" s="138"/>
      <c r="BQ98" s="138"/>
      <c r="BR98" s="137"/>
      <c r="BS98" s="137"/>
      <c r="BT98" s="138"/>
      <c r="BU98" s="138"/>
      <c r="BV98" s="137"/>
      <c r="BW98" s="137"/>
      <c r="BX98" s="138"/>
      <c r="BY98" s="138"/>
      <c r="BZ98" s="137"/>
      <c r="CA98" s="137"/>
      <c r="CB98" s="138"/>
      <c r="CC98" s="138"/>
      <c r="CD98" s="258"/>
      <c r="CE98" s="258"/>
      <c r="CF98" s="258"/>
      <c r="CG98" s="144"/>
      <c r="CH98" s="258"/>
      <c r="CI98" s="258"/>
      <c r="CJ98" s="258"/>
      <c r="CK98" s="144"/>
      <c r="CL98" s="258"/>
      <c r="CM98" s="258"/>
      <c r="CN98" s="258"/>
      <c r="CO98" s="144"/>
      <c r="CP98" s="258"/>
      <c r="CQ98" s="258"/>
      <c r="CR98" s="258"/>
      <c r="CS98" s="144"/>
      <c r="CT98" s="258"/>
      <c r="CU98" s="258"/>
      <c r="CV98" s="258"/>
      <c r="CW98" s="144"/>
      <c r="CX98" s="258"/>
      <c r="CY98" s="258"/>
      <c r="CZ98" s="258"/>
      <c r="DA98" s="258"/>
      <c r="DB98" s="258"/>
      <c r="DC98" s="258"/>
      <c r="DD98" s="258"/>
      <c r="DE98" s="258"/>
      <c r="DF98" s="144"/>
      <c r="DG98" s="258"/>
      <c r="DH98" s="258"/>
      <c r="DI98" s="258"/>
      <c r="DJ98" s="258"/>
      <c r="DK98" s="258"/>
      <c r="DL98" s="258"/>
      <c r="DM98" s="258"/>
      <c r="DN98" s="258"/>
      <c r="DO98" s="144"/>
      <c r="DP98" s="258"/>
      <c r="DQ98" s="258"/>
      <c r="DR98" s="258"/>
      <c r="DS98" s="258"/>
      <c r="DT98" s="258"/>
    </row>
    <row r="99" spans="1:124" ht="57" x14ac:dyDescent="0.2">
      <c r="A99" s="291"/>
      <c r="B99" s="294"/>
      <c r="C99" s="294"/>
      <c r="D99" s="294"/>
      <c r="E99" s="294"/>
      <c r="F99" s="310"/>
      <c r="G99" s="310"/>
      <c r="H99" s="320"/>
      <c r="I99" s="297"/>
      <c r="J99" s="291"/>
      <c r="K99" s="282"/>
      <c r="L99" s="285"/>
      <c r="M99" s="285"/>
      <c r="N99" s="282"/>
      <c r="O99" s="259"/>
      <c r="P99" s="259"/>
      <c r="Q99" s="288"/>
      <c r="R99" s="127"/>
      <c r="S99" s="128"/>
      <c r="T99" s="129">
        <f>VLOOKUP(U99,FORMULAS!$A$15:$B$18,2,0)</f>
        <v>0</v>
      </c>
      <c r="U99" s="130" t="s">
        <v>156</v>
      </c>
      <c r="V99" s="131">
        <f>+IF(U99='Tabla Valoración controles'!$D$4,'Tabla Valoración controles'!$F$4,IF('208-PLA-Ft-78 Mapa Gestión'!U99='Tabla Valoración controles'!$D$5,'Tabla Valoración controles'!$F$5,IF(U99=FORMULAS!$A$10,0,'Tabla Valoración controles'!$F$6)))</f>
        <v>0</v>
      </c>
      <c r="W99" s="130"/>
      <c r="X99" s="132">
        <f>+IF(W99='Tabla Valoración controles'!$D$7,'Tabla Valoración controles'!$F$7,IF(U99=FORMULAS!$A$10,0,'Tabla Valoración controles'!$F$8))</f>
        <v>0</v>
      </c>
      <c r="Y99" s="130"/>
      <c r="Z99" s="131">
        <f>+IF(Y99='Tabla Valoración controles'!$D$9,'Tabla Valoración controles'!$F$9,IF(U99=FORMULAS!$A$10,0,'Tabla Valoración controles'!$F$10))</f>
        <v>0</v>
      </c>
      <c r="AA99" s="130"/>
      <c r="AB99" s="131">
        <f>+IF(AA99='Tabla Valoración controles'!$D$9,'Tabla Valoración controles'!$F$9,IF(W99=FORMULAS!$A$10,0,'Tabla Valoración controles'!$F$10))</f>
        <v>0</v>
      </c>
      <c r="AC99" s="130"/>
      <c r="AD99" s="131">
        <f>+IF(AC99='Tabla Valoración controles'!$D$13,'Tabla Valoración controles'!$F$13,'Tabla Valoración controles'!$F$14)</f>
        <v>0</v>
      </c>
      <c r="AE99" s="133">
        <f t="shared" si="56"/>
        <v>0</v>
      </c>
      <c r="AF99" s="133">
        <f t="shared" si="81"/>
        <v>0</v>
      </c>
      <c r="AG99" s="133">
        <f t="shared" si="75"/>
        <v>0.24</v>
      </c>
      <c r="AH99" s="261"/>
      <c r="AI99" s="261"/>
      <c r="AJ99" s="261"/>
      <c r="AK99" s="261"/>
      <c r="AL99" s="262"/>
      <c r="AM99" s="265"/>
      <c r="AN99" s="259"/>
      <c r="AO99" s="137"/>
      <c r="AP99" s="137"/>
      <c r="AQ99" s="138"/>
      <c r="AR99" s="137"/>
      <c r="AS99" s="137"/>
      <c r="AT99" s="137"/>
      <c r="AU99" s="137"/>
      <c r="AV99" s="136"/>
      <c r="AW99" s="256"/>
      <c r="AX99" s="134"/>
      <c r="AY99" s="134"/>
      <c r="AZ99" s="134"/>
      <c r="BA99" s="144"/>
      <c r="BB99" s="134"/>
      <c r="BC99" s="134"/>
      <c r="BD99" s="134"/>
      <c r="BE99" s="144"/>
      <c r="BF99" s="134"/>
      <c r="BG99" s="134"/>
      <c r="BH99" s="134"/>
      <c r="BI99" s="144"/>
      <c r="BJ99" s="134"/>
      <c r="BK99" s="134"/>
      <c r="BL99" s="134"/>
      <c r="BM99" s="144"/>
      <c r="BN99" s="137"/>
      <c r="BO99" s="137"/>
      <c r="BP99" s="138"/>
      <c r="BQ99" s="138"/>
      <c r="BR99" s="137"/>
      <c r="BS99" s="137"/>
      <c r="BT99" s="138"/>
      <c r="BU99" s="138"/>
      <c r="BV99" s="137"/>
      <c r="BW99" s="137"/>
      <c r="BX99" s="138"/>
      <c r="BY99" s="138"/>
      <c r="BZ99" s="137"/>
      <c r="CA99" s="137"/>
      <c r="CB99" s="138"/>
      <c r="CC99" s="138"/>
      <c r="CD99" s="259"/>
      <c r="CE99" s="259"/>
      <c r="CF99" s="259"/>
      <c r="CG99" s="144"/>
      <c r="CH99" s="259"/>
      <c r="CI99" s="259"/>
      <c r="CJ99" s="259"/>
      <c r="CK99" s="144"/>
      <c r="CL99" s="259"/>
      <c r="CM99" s="259"/>
      <c r="CN99" s="259"/>
      <c r="CO99" s="144"/>
      <c r="CP99" s="259"/>
      <c r="CQ99" s="259"/>
      <c r="CR99" s="259"/>
      <c r="CS99" s="144"/>
      <c r="CT99" s="259"/>
      <c r="CU99" s="259"/>
      <c r="CV99" s="259"/>
      <c r="CW99" s="144"/>
      <c r="CX99" s="259"/>
      <c r="CY99" s="259"/>
      <c r="CZ99" s="259"/>
      <c r="DA99" s="259"/>
      <c r="DB99" s="259"/>
      <c r="DC99" s="259"/>
      <c r="DD99" s="259"/>
      <c r="DE99" s="259"/>
      <c r="DF99" s="144"/>
      <c r="DG99" s="259"/>
      <c r="DH99" s="259"/>
      <c r="DI99" s="259"/>
      <c r="DJ99" s="259"/>
      <c r="DK99" s="259"/>
      <c r="DL99" s="259"/>
      <c r="DM99" s="259"/>
      <c r="DN99" s="259"/>
      <c r="DO99" s="144"/>
      <c r="DP99" s="259"/>
      <c r="DQ99" s="259"/>
      <c r="DR99" s="259"/>
      <c r="DS99" s="259"/>
      <c r="DT99" s="259"/>
    </row>
    <row r="100" spans="1:124" ht="65.25" x14ac:dyDescent="0.2">
      <c r="A100" s="289">
        <v>16</v>
      </c>
      <c r="B100" s="292" t="s">
        <v>176</v>
      </c>
      <c r="C100" s="292" t="str">
        <f>VLOOKUP(B100,FORMULAS!$A$30:$B$52,2,0)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0" s="292" t="str">
        <f>VLOOKUP(B100,FORMULAS!$A$30:$C$52,3,0)</f>
        <v>Subdirector Financiero</v>
      </c>
      <c r="E100" s="292" t="s">
        <v>112</v>
      </c>
      <c r="F100" s="292" t="s">
        <v>380</v>
      </c>
      <c r="G100" s="292" t="s">
        <v>381</v>
      </c>
      <c r="H100" s="298" t="s">
        <v>382</v>
      </c>
      <c r="I100" s="295" t="s">
        <v>257</v>
      </c>
      <c r="J100" s="289">
        <v>12</v>
      </c>
      <c r="K100" s="280" t="str">
        <f>+IF(L100=FORMULAS!$N$2,FORMULAS!$O$2,IF('208-PLA-Ft-78 Mapa Gestión'!L100:L105=FORMULAS!$N$3,FORMULAS!$O$3,IF('208-PLA-Ft-78 Mapa Gestión'!L100:L105=FORMULAS!$N$4,FORMULAS!$O$4,IF('208-PLA-Ft-78 Mapa Gestión'!L100:L105=FORMULAS!$N$5,FORMULAS!$O$5,IF('208-PLA-Ft-78 Mapa Gestión'!L100:L105=FORMULAS!$N$6,FORMULAS!$O$6)))))</f>
        <v>Baja</v>
      </c>
      <c r="L100" s="283">
        <f>+IF(J100&lt;=FORMULAS!$M$2,FORMULAS!$N$2,IF('208-PLA-Ft-78 Mapa Gestión'!J100&lt;=FORMULAS!$M$3,FORMULAS!$N$3,IF('208-PLA-Ft-78 Mapa Gestión'!J100&lt;=FORMULAS!$M$4,FORMULAS!$N$4,IF('208-PLA-Ft-78 Mapa Gestión'!J100&lt;=FORMULAS!$M$5,FORMULAS!$N$5,FORMULAS!$N$6))))</f>
        <v>0.4</v>
      </c>
      <c r="M100" s="283" t="s">
        <v>86</v>
      </c>
      <c r="N100" s="280" t="str">
        <f>+IF(M100=FORMULAS!$H$2,FORMULAS!$I$2,IF('208-PLA-Ft-78 Mapa Gestión'!M100:M105=FORMULAS!$H$3,FORMULAS!$I$3,IF('208-PLA-Ft-78 Mapa Gestión'!M100:M105=FORMULAS!$H$4,FORMULAS!$I$4,IF('208-PLA-Ft-78 Mapa Gestión'!M100:M105=FORMULAS!$H$5,FORMULAS!$I$5,IF('208-PLA-Ft-78 Mapa Gestión'!M100:M105=FORMULAS!$H$6,FORMULAS!$I$6,IF('208-PLA-Ft-78 Mapa Gestión'!M100:M105=FORMULAS!$H$7,FORMULAS!$I$7,IF('208-PLA-Ft-78 Mapa Gestión'!M100:M105=FORMULAS!$H$8,FORMULAS!$I$8,IF('208-PLA-Ft-78 Mapa Gestión'!M100:M105=FORMULAS!$H$9,FORMULAS!$I$9,IF('208-PLA-Ft-78 Mapa Gestión'!M100:M105=FORMULAS!$H$10,FORMULAS!$I$10,IF('208-PLA-Ft-78 Mapa Gestión'!M100:M105=FORMULAS!$H$11,FORMULAS!$I$11))))))))))</f>
        <v>Mayor</v>
      </c>
      <c r="O100" s="257">
        <f>VLOOKUP(N100,FORMULAS!$I$1:$J$6,2,0)</f>
        <v>0.8</v>
      </c>
      <c r="P100" s="257" t="str">
        <f t="shared" ref="P100" si="82">CONCATENATE(N100,K100)</f>
        <v>MayorBaja</v>
      </c>
      <c r="Q100" s="286" t="str">
        <f>VLOOKUP(P100,FORMULAS!$K$17:$L$42,2,0)</f>
        <v>Alto</v>
      </c>
      <c r="R100" s="127">
        <v>1</v>
      </c>
      <c r="S100" s="128" t="s">
        <v>472</v>
      </c>
      <c r="T100" s="129" t="str">
        <f>VLOOKUP(U100,FORMULAS!$A$15:$B$18,2,0)</f>
        <v>Probabilidad</v>
      </c>
      <c r="U100" s="130" t="s">
        <v>13</v>
      </c>
      <c r="V100" s="131">
        <f>+IF(U100='Tabla Valoración controles'!$D$4,'Tabla Valoración controles'!$F$4,IF('208-PLA-Ft-78 Mapa Gestión'!U100='Tabla Valoración controles'!$D$5,'Tabla Valoración controles'!$F$5,IF(U100=FORMULAS!$A$10,0,'Tabla Valoración controles'!$F$6)))</f>
        <v>0.25</v>
      </c>
      <c r="W100" s="130" t="s">
        <v>8</v>
      </c>
      <c r="X100" s="132">
        <f>+IF(W100='Tabla Valoración controles'!$D$7,'Tabla Valoración controles'!$F$7,IF(U100=FORMULAS!$A$10,0,'Tabla Valoración controles'!$F$8))</f>
        <v>0.15</v>
      </c>
      <c r="Y100" s="130" t="s">
        <v>18</v>
      </c>
      <c r="Z100" s="131">
        <f>+IF(Y100='Tabla Valoración controles'!$D$9,'Tabla Valoración controles'!$F$9,IF(U100=FORMULAS!$A$10,0,'Tabla Valoración controles'!$F$10))</f>
        <v>0</v>
      </c>
      <c r="AA100" s="130" t="s">
        <v>22</v>
      </c>
      <c r="AB100" s="131">
        <f>+IF(AA100='Tabla Valoración controles'!$D$9,'Tabla Valoración controles'!$F$9,IF(W100=FORMULAS!$A$10,0,'Tabla Valoración controles'!$F$10))</f>
        <v>0</v>
      </c>
      <c r="AC100" s="130" t="s">
        <v>100</v>
      </c>
      <c r="AD100" s="131">
        <f>+IF(AC100='Tabla Valoración controles'!$D$13,'Tabla Valoración controles'!$F$13,'Tabla Valoración controles'!$F$14)</f>
        <v>0</v>
      </c>
      <c r="AE100" s="133">
        <f t="shared" si="56"/>
        <v>0.4</v>
      </c>
      <c r="AF100" s="133">
        <f>+IF(T100=FORMULAS!$A$8,'208-PLA-Ft-78 Mapa Gestión'!AE100*'208-PLA-Ft-78 Mapa Gestión'!L100:L105,'208-PLA-Ft-78 Mapa Gestión'!AE100*'208-PLA-Ft-78 Mapa Gestión'!O100:O105)</f>
        <v>0.16000000000000003</v>
      </c>
      <c r="AG100" s="133">
        <f>+IF(T100=FORMULAS!$A$8,'208-PLA-Ft-78 Mapa Gestión'!L100:L105-'208-PLA-Ft-78 Mapa Gestión'!AF100,0)</f>
        <v>0.24</v>
      </c>
      <c r="AH100" s="260">
        <f t="shared" ref="AH100" si="83">+AG105</f>
        <v>0.1152</v>
      </c>
      <c r="AI100" s="260" t="str">
        <f>+IF(AH100&lt;=FORMULAS!$N$2,FORMULAS!$O$2,IF(AH100&lt;=FORMULAS!$N$3,FORMULAS!$O$3,IF(AH100&lt;=FORMULAS!$N$4,FORMULAS!$O$4,IF(AH100&lt;=FORMULAS!$N$5,FORMULAS!$O$5,FORMULAS!O96))))</f>
        <v>Muy Baja</v>
      </c>
      <c r="AJ100" s="260" t="str">
        <f>+IF(T100=FORMULAS!$A$9,AG105,'208-PLA-Ft-78 Mapa Gestión'!N100:N105)</f>
        <v>Mayor</v>
      </c>
      <c r="AK100" s="260">
        <f>+IF(T100=FORMULAS!B99,'208-PLA-Ft-78 Mapa Gestión'!AG105,'208-PLA-Ft-78 Mapa Gestión'!O100:O105)</f>
        <v>0.8</v>
      </c>
      <c r="AL100" s="262" t="str">
        <f t="shared" ref="AL100" si="84">CONCATENATE(AJ100,AI100)</f>
        <v>MayorMuy Baja</v>
      </c>
      <c r="AM100" s="263" t="str">
        <f>VLOOKUP(AL100,FORMULAS!$K$17:$L$42,2,0)</f>
        <v>Alto</v>
      </c>
      <c r="AN100" s="257" t="s">
        <v>162</v>
      </c>
      <c r="AO100" s="134" t="s">
        <v>520</v>
      </c>
      <c r="AP100" s="134" t="s">
        <v>561</v>
      </c>
      <c r="AQ100" s="134" t="s">
        <v>316</v>
      </c>
      <c r="AR100" s="164">
        <v>44562</v>
      </c>
      <c r="AS100" s="164">
        <v>44925</v>
      </c>
      <c r="AT100" s="134" t="s">
        <v>601</v>
      </c>
      <c r="AU100" s="134" t="s">
        <v>602</v>
      </c>
      <c r="AV100" s="136" t="s">
        <v>234</v>
      </c>
      <c r="AW100" s="254" t="s">
        <v>665</v>
      </c>
      <c r="AX100" s="158" t="s">
        <v>512</v>
      </c>
      <c r="AY100" s="158" t="s">
        <v>512</v>
      </c>
      <c r="AZ100" s="134" t="s">
        <v>883</v>
      </c>
      <c r="BA100" s="176">
        <v>1</v>
      </c>
      <c r="BB100" s="158" t="s">
        <v>512</v>
      </c>
      <c r="BC100" s="158" t="s">
        <v>512</v>
      </c>
      <c r="BD100" s="134" t="s">
        <v>883</v>
      </c>
      <c r="BE100" s="176">
        <v>2</v>
      </c>
      <c r="BF100" s="158" t="s">
        <v>512</v>
      </c>
      <c r="BG100" s="158" t="s">
        <v>512</v>
      </c>
      <c r="BH100" s="134" t="s">
        <v>883</v>
      </c>
      <c r="BI100" s="176">
        <v>3</v>
      </c>
      <c r="BJ100" s="134" t="s">
        <v>884</v>
      </c>
      <c r="BK100" s="158" t="s">
        <v>512</v>
      </c>
      <c r="BL100" s="158" t="s">
        <v>512</v>
      </c>
      <c r="BM100" s="158" t="s">
        <v>512</v>
      </c>
      <c r="BN100" s="137"/>
      <c r="BO100" s="137"/>
      <c r="BP100" s="138"/>
      <c r="BQ100" s="138"/>
      <c r="BR100" s="137"/>
      <c r="BS100" s="137"/>
      <c r="BT100" s="138"/>
      <c r="BU100" s="138"/>
      <c r="BV100" s="137"/>
      <c r="BW100" s="137"/>
      <c r="BX100" s="138"/>
      <c r="BY100" s="138"/>
      <c r="BZ100" s="137"/>
      <c r="CA100" s="137"/>
      <c r="CB100" s="138"/>
      <c r="CC100" s="138"/>
      <c r="CD100" s="257"/>
      <c r="CE100" s="257"/>
      <c r="CF100" s="257"/>
      <c r="CG100" s="144"/>
      <c r="CH100" s="257"/>
      <c r="CI100" s="257"/>
      <c r="CJ100" s="257"/>
      <c r="CK100" s="144"/>
      <c r="CL100" s="257"/>
      <c r="CM100" s="257"/>
      <c r="CN100" s="257"/>
      <c r="CO100" s="144"/>
      <c r="CP100" s="257"/>
      <c r="CQ100" s="257"/>
      <c r="CR100" s="257"/>
      <c r="CS100" s="144"/>
      <c r="CT100" s="257"/>
      <c r="CU100" s="257"/>
      <c r="CV100" s="257"/>
      <c r="CW100" s="144"/>
      <c r="CX100" s="257"/>
      <c r="CY100" s="257"/>
      <c r="CZ100" s="257"/>
      <c r="DA100" s="257"/>
      <c r="DB100" s="257"/>
      <c r="DC100" s="257"/>
      <c r="DD100" s="257"/>
      <c r="DE100" s="257"/>
      <c r="DF100" s="144"/>
      <c r="DG100" s="257"/>
      <c r="DH100" s="257"/>
      <c r="DI100" s="257"/>
      <c r="DJ100" s="257"/>
      <c r="DK100" s="257"/>
      <c r="DL100" s="257"/>
      <c r="DM100" s="257"/>
      <c r="DN100" s="257"/>
      <c r="DO100" s="144"/>
      <c r="DP100" s="257"/>
      <c r="DQ100" s="257"/>
      <c r="DR100" s="257"/>
      <c r="DS100" s="257"/>
      <c r="DT100" s="257"/>
    </row>
    <row r="101" spans="1:124" ht="65.25" x14ac:dyDescent="0.2">
      <c r="A101" s="290"/>
      <c r="B101" s="293"/>
      <c r="C101" s="293"/>
      <c r="D101" s="293"/>
      <c r="E101" s="293"/>
      <c r="F101" s="293"/>
      <c r="G101" s="293"/>
      <c r="H101" s="299"/>
      <c r="I101" s="296"/>
      <c r="J101" s="290"/>
      <c r="K101" s="281"/>
      <c r="L101" s="284"/>
      <c r="M101" s="284"/>
      <c r="N101" s="281"/>
      <c r="O101" s="258"/>
      <c r="P101" s="258"/>
      <c r="Q101" s="287"/>
      <c r="R101" s="127">
        <v>2</v>
      </c>
      <c r="S101" s="128" t="s">
        <v>473</v>
      </c>
      <c r="T101" s="129" t="str">
        <f>VLOOKUP(U101,FORMULAS!$A$15:$B$18,2,0)</f>
        <v>Probabilidad</v>
      </c>
      <c r="U101" s="130" t="s">
        <v>13</v>
      </c>
      <c r="V101" s="131">
        <f>+IF(U101='Tabla Valoración controles'!$D$4,'Tabla Valoración controles'!$F$4,IF('208-PLA-Ft-78 Mapa Gestión'!U101='Tabla Valoración controles'!$D$5,'Tabla Valoración controles'!$F$5,IF(U101=FORMULAS!$A$10,0,'Tabla Valoración controles'!$F$6)))</f>
        <v>0.25</v>
      </c>
      <c r="W101" s="130" t="s">
        <v>8</v>
      </c>
      <c r="X101" s="132">
        <f>+IF(W101='Tabla Valoración controles'!$D$7,'Tabla Valoración controles'!$F$7,IF(U101=FORMULAS!$A$10,0,'Tabla Valoración controles'!$F$8))</f>
        <v>0.15</v>
      </c>
      <c r="Y101" s="130" t="s">
        <v>18</v>
      </c>
      <c r="Z101" s="131">
        <f>+IF(Y101='Tabla Valoración controles'!$D$9,'Tabla Valoración controles'!$F$9,IF(U101=FORMULAS!$A$10,0,'Tabla Valoración controles'!$F$10))</f>
        <v>0</v>
      </c>
      <c r="AA101" s="130" t="s">
        <v>21</v>
      </c>
      <c r="AB101" s="131">
        <f>+IF(AA101='Tabla Valoración controles'!$D$9,'Tabla Valoración controles'!$F$9,IF(W101=FORMULAS!$A$10,0,'Tabla Valoración controles'!$F$10))</f>
        <v>0</v>
      </c>
      <c r="AC101" s="130" t="s">
        <v>100</v>
      </c>
      <c r="AD101" s="131">
        <f>+IF(AC101='Tabla Valoración controles'!$D$13,'Tabla Valoración controles'!$F$13,'Tabla Valoración controles'!$F$14)</f>
        <v>0</v>
      </c>
      <c r="AE101" s="133">
        <f t="shared" si="56"/>
        <v>0.4</v>
      </c>
      <c r="AF101" s="133">
        <f t="shared" ref="AF101" si="85">+AE101*AG100</f>
        <v>9.6000000000000002E-2</v>
      </c>
      <c r="AG101" s="133">
        <f t="shared" ref="AG101" si="86">+AG100-AF101</f>
        <v>0.14399999999999999</v>
      </c>
      <c r="AH101" s="261"/>
      <c r="AI101" s="261"/>
      <c r="AJ101" s="261"/>
      <c r="AK101" s="261"/>
      <c r="AL101" s="262"/>
      <c r="AM101" s="264"/>
      <c r="AN101" s="258"/>
      <c r="AO101" s="151" t="s">
        <v>521</v>
      </c>
      <c r="AP101" s="151" t="s">
        <v>562</v>
      </c>
      <c r="AQ101" s="151" t="s">
        <v>316</v>
      </c>
      <c r="AR101" s="152">
        <v>44562</v>
      </c>
      <c r="AS101" s="152">
        <v>44926</v>
      </c>
      <c r="AT101" s="151" t="s">
        <v>603</v>
      </c>
      <c r="AU101" s="151" t="s">
        <v>604</v>
      </c>
      <c r="AV101" s="136" t="s">
        <v>234</v>
      </c>
      <c r="AW101" s="255"/>
      <c r="AX101" s="134" t="s">
        <v>885</v>
      </c>
      <c r="AY101" s="134" t="s">
        <v>886</v>
      </c>
      <c r="AZ101" s="134" t="s">
        <v>887</v>
      </c>
      <c r="BA101" s="176">
        <v>4</v>
      </c>
      <c r="BB101" s="134" t="s">
        <v>885</v>
      </c>
      <c r="BC101" s="134" t="s">
        <v>888</v>
      </c>
      <c r="BD101" s="134" t="s">
        <v>887</v>
      </c>
      <c r="BE101" s="176">
        <v>8</v>
      </c>
      <c r="BF101" s="134" t="s">
        <v>885</v>
      </c>
      <c r="BG101" s="134" t="s">
        <v>889</v>
      </c>
      <c r="BH101" s="134" t="s">
        <v>887</v>
      </c>
      <c r="BI101" s="176">
        <v>12</v>
      </c>
      <c r="BJ101" s="134" t="s">
        <v>884</v>
      </c>
      <c r="BK101" s="158" t="s">
        <v>512</v>
      </c>
      <c r="BL101" s="158" t="s">
        <v>512</v>
      </c>
      <c r="BM101" s="158" t="s">
        <v>512</v>
      </c>
      <c r="BN101" s="137"/>
      <c r="BO101" s="137"/>
      <c r="BP101" s="138"/>
      <c r="BQ101" s="138"/>
      <c r="BR101" s="137"/>
      <c r="BS101" s="137"/>
      <c r="BT101" s="138"/>
      <c r="BU101" s="138"/>
      <c r="BV101" s="137"/>
      <c r="BW101" s="137"/>
      <c r="BX101" s="138"/>
      <c r="BY101" s="138"/>
      <c r="BZ101" s="137"/>
      <c r="CA101" s="137"/>
      <c r="CB101" s="138"/>
      <c r="CC101" s="138"/>
      <c r="CD101" s="258"/>
      <c r="CE101" s="258"/>
      <c r="CF101" s="258"/>
      <c r="CG101" s="144"/>
      <c r="CH101" s="258"/>
      <c r="CI101" s="258"/>
      <c r="CJ101" s="258"/>
      <c r="CK101" s="144"/>
      <c r="CL101" s="258"/>
      <c r="CM101" s="258"/>
      <c r="CN101" s="258"/>
      <c r="CO101" s="144"/>
      <c r="CP101" s="258"/>
      <c r="CQ101" s="258"/>
      <c r="CR101" s="258"/>
      <c r="CS101" s="144"/>
      <c r="CT101" s="258"/>
      <c r="CU101" s="258"/>
      <c r="CV101" s="258"/>
      <c r="CW101" s="144"/>
      <c r="CX101" s="258"/>
      <c r="CY101" s="258"/>
      <c r="CZ101" s="258"/>
      <c r="DA101" s="258"/>
      <c r="DB101" s="258"/>
      <c r="DC101" s="258"/>
      <c r="DD101" s="258"/>
      <c r="DE101" s="258"/>
      <c r="DF101" s="144"/>
      <c r="DG101" s="258"/>
      <c r="DH101" s="258"/>
      <c r="DI101" s="258"/>
      <c r="DJ101" s="258"/>
      <c r="DK101" s="258"/>
      <c r="DL101" s="258"/>
      <c r="DM101" s="258"/>
      <c r="DN101" s="258"/>
      <c r="DO101" s="144"/>
      <c r="DP101" s="258"/>
      <c r="DQ101" s="258"/>
      <c r="DR101" s="258"/>
      <c r="DS101" s="258"/>
      <c r="DT101" s="258"/>
    </row>
    <row r="102" spans="1:124" ht="65.25" x14ac:dyDescent="0.2">
      <c r="A102" s="290"/>
      <c r="B102" s="293"/>
      <c r="C102" s="293"/>
      <c r="D102" s="293"/>
      <c r="E102" s="293"/>
      <c r="F102" s="293"/>
      <c r="G102" s="293"/>
      <c r="H102" s="299"/>
      <c r="I102" s="296"/>
      <c r="J102" s="290"/>
      <c r="K102" s="281"/>
      <c r="L102" s="284"/>
      <c r="M102" s="284"/>
      <c r="N102" s="281"/>
      <c r="O102" s="258"/>
      <c r="P102" s="258"/>
      <c r="Q102" s="287"/>
      <c r="R102" s="127">
        <v>3</v>
      </c>
      <c r="S102" s="128" t="s">
        <v>474</v>
      </c>
      <c r="T102" s="129" t="str">
        <f>VLOOKUP(U102,FORMULAS!$A$15:$B$18,2,0)</f>
        <v>Probabilidad</v>
      </c>
      <c r="U102" s="130" t="s">
        <v>14</v>
      </c>
      <c r="V102" s="131">
        <f>+IF(U102='Tabla Valoración controles'!$D$4,'Tabla Valoración controles'!$F$4,IF('208-PLA-Ft-78 Mapa Gestión'!U102='Tabla Valoración controles'!$D$5,'Tabla Valoración controles'!$F$5,IF(U102=FORMULAS!$A$10,0,'Tabla Valoración controles'!$F$6)))</f>
        <v>0.15</v>
      </c>
      <c r="W102" s="130" t="s">
        <v>8</v>
      </c>
      <c r="X102" s="132">
        <f>+IF(W102='Tabla Valoración controles'!$D$7,'Tabla Valoración controles'!$F$7,IF(U102=FORMULAS!$A$10,0,'Tabla Valoración controles'!$F$8))</f>
        <v>0.15</v>
      </c>
      <c r="Y102" s="130" t="s">
        <v>18</v>
      </c>
      <c r="Z102" s="131">
        <f>+IF(Y102='Tabla Valoración controles'!$D$9,'Tabla Valoración controles'!$F$9,IF(U102=FORMULAS!$A$10,0,'Tabla Valoración controles'!$F$10))</f>
        <v>0</v>
      </c>
      <c r="AA102" s="130" t="s">
        <v>21</v>
      </c>
      <c r="AB102" s="131">
        <f>+IF(AA102='Tabla Valoración controles'!$D$9,'Tabla Valoración controles'!$F$9,IF(W102=FORMULAS!$A$10,0,'Tabla Valoración controles'!$F$10))</f>
        <v>0</v>
      </c>
      <c r="AC102" s="130" t="s">
        <v>100</v>
      </c>
      <c r="AD102" s="131">
        <f>+IF(AC102='Tabla Valoración controles'!$D$13,'Tabla Valoración controles'!$F$13,'Tabla Valoración controles'!$F$14)</f>
        <v>0</v>
      </c>
      <c r="AE102" s="133">
        <f t="shared" si="56"/>
        <v>0.3</v>
      </c>
      <c r="AF102" s="133">
        <f t="shared" ref="AF102:AF105" si="87">+AF101*AE102</f>
        <v>2.8799999999999999E-2</v>
      </c>
      <c r="AG102" s="133">
        <f t="shared" si="75"/>
        <v>0.1152</v>
      </c>
      <c r="AH102" s="261"/>
      <c r="AI102" s="261"/>
      <c r="AJ102" s="261"/>
      <c r="AK102" s="261"/>
      <c r="AL102" s="262"/>
      <c r="AM102" s="264"/>
      <c r="AN102" s="258"/>
      <c r="AO102" s="148"/>
      <c r="AP102" s="148"/>
      <c r="AQ102" s="148"/>
      <c r="AR102" s="148"/>
      <c r="AS102" s="148"/>
      <c r="AT102" s="148"/>
      <c r="AU102" s="148"/>
      <c r="AV102" s="136"/>
      <c r="AW102" s="255"/>
      <c r="AX102" s="158" t="s">
        <v>512</v>
      </c>
      <c r="AY102" s="158" t="s">
        <v>512</v>
      </c>
      <c r="AZ102" s="158" t="s">
        <v>512</v>
      </c>
      <c r="BA102" s="158" t="s">
        <v>512</v>
      </c>
      <c r="BB102" s="158" t="s">
        <v>512</v>
      </c>
      <c r="BC102" s="158" t="s">
        <v>512</v>
      </c>
      <c r="BD102" s="158" t="s">
        <v>512</v>
      </c>
      <c r="BE102" s="158" t="s">
        <v>512</v>
      </c>
      <c r="BF102" s="158" t="s">
        <v>512</v>
      </c>
      <c r="BG102" s="158" t="s">
        <v>512</v>
      </c>
      <c r="BH102" s="158" t="s">
        <v>512</v>
      </c>
      <c r="BI102" s="158" t="s">
        <v>512</v>
      </c>
      <c r="BJ102" s="134" t="s">
        <v>884</v>
      </c>
      <c r="BK102" s="158" t="s">
        <v>512</v>
      </c>
      <c r="BL102" s="158" t="s">
        <v>512</v>
      </c>
      <c r="BM102" s="158" t="s">
        <v>512</v>
      </c>
      <c r="BN102" s="137"/>
      <c r="BO102" s="137"/>
      <c r="BP102" s="138"/>
      <c r="BQ102" s="138"/>
      <c r="BR102" s="137"/>
      <c r="BS102" s="137"/>
      <c r="BT102" s="138"/>
      <c r="BU102" s="138"/>
      <c r="BV102" s="137"/>
      <c r="BW102" s="137"/>
      <c r="BX102" s="138"/>
      <c r="BY102" s="138"/>
      <c r="BZ102" s="137"/>
      <c r="CA102" s="137"/>
      <c r="CB102" s="138"/>
      <c r="CC102" s="138"/>
      <c r="CD102" s="258"/>
      <c r="CE102" s="258"/>
      <c r="CF102" s="258"/>
      <c r="CG102" s="144"/>
      <c r="CH102" s="258"/>
      <c r="CI102" s="258"/>
      <c r="CJ102" s="258"/>
      <c r="CK102" s="144"/>
      <c r="CL102" s="258"/>
      <c r="CM102" s="258"/>
      <c r="CN102" s="258"/>
      <c r="CO102" s="144"/>
      <c r="CP102" s="258"/>
      <c r="CQ102" s="258"/>
      <c r="CR102" s="258"/>
      <c r="CS102" s="144"/>
      <c r="CT102" s="258"/>
      <c r="CU102" s="258"/>
      <c r="CV102" s="258"/>
      <c r="CW102" s="144"/>
      <c r="CX102" s="258"/>
      <c r="CY102" s="258"/>
      <c r="CZ102" s="258"/>
      <c r="DA102" s="258"/>
      <c r="DB102" s="258"/>
      <c r="DC102" s="258"/>
      <c r="DD102" s="258"/>
      <c r="DE102" s="258"/>
      <c r="DF102" s="144"/>
      <c r="DG102" s="258"/>
      <c r="DH102" s="258"/>
      <c r="DI102" s="258"/>
      <c r="DJ102" s="258"/>
      <c r="DK102" s="258"/>
      <c r="DL102" s="258"/>
      <c r="DM102" s="258"/>
      <c r="DN102" s="258"/>
      <c r="DO102" s="144"/>
      <c r="DP102" s="258"/>
      <c r="DQ102" s="258"/>
      <c r="DR102" s="258"/>
      <c r="DS102" s="258"/>
      <c r="DT102" s="258"/>
    </row>
    <row r="103" spans="1:124" ht="57" x14ac:dyDescent="0.2">
      <c r="A103" s="290"/>
      <c r="B103" s="293"/>
      <c r="C103" s="293"/>
      <c r="D103" s="293"/>
      <c r="E103" s="293"/>
      <c r="F103" s="293"/>
      <c r="G103" s="293"/>
      <c r="H103" s="299"/>
      <c r="I103" s="296"/>
      <c r="J103" s="290"/>
      <c r="K103" s="281"/>
      <c r="L103" s="284"/>
      <c r="M103" s="284"/>
      <c r="N103" s="281"/>
      <c r="O103" s="258"/>
      <c r="P103" s="258"/>
      <c r="Q103" s="287"/>
      <c r="R103" s="127"/>
      <c r="S103" s="128"/>
      <c r="T103" s="129">
        <f>VLOOKUP(U103,FORMULAS!$A$15:$B$18,2,0)</f>
        <v>0</v>
      </c>
      <c r="U103" s="130" t="s">
        <v>156</v>
      </c>
      <c r="V103" s="131">
        <f>+IF(U103='Tabla Valoración controles'!$D$4,'Tabla Valoración controles'!$F$4,IF('208-PLA-Ft-78 Mapa Gestión'!U103='Tabla Valoración controles'!$D$5,'Tabla Valoración controles'!$F$5,IF(U103=FORMULAS!$A$10,0,'Tabla Valoración controles'!$F$6)))</f>
        <v>0</v>
      </c>
      <c r="W103" s="130"/>
      <c r="X103" s="132">
        <f>+IF(W103='Tabla Valoración controles'!$D$7,'Tabla Valoración controles'!$F$7,IF(U103=FORMULAS!$A$10,0,'Tabla Valoración controles'!$F$8))</f>
        <v>0</v>
      </c>
      <c r="Y103" s="130"/>
      <c r="Z103" s="131">
        <f>+IF(Y103='Tabla Valoración controles'!$D$9,'Tabla Valoración controles'!$F$9,IF(U103=FORMULAS!$A$10,0,'Tabla Valoración controles'!$F$10))</f>
        <v>0</v>
      </c>
      <c r="AA103" s="130"/>
      <c r="AB103" s="131">
        <f>+IF(AA103='Tabla Valoración controles'!$D$9,'Tabla Valoración controles'!$F$9,IF(W103=FORMULAS!$A$10,0,'Tabla Valoración controles'!$F$10))</f>
        <v>0</v>
      </c>
      <c r="AC103" s="130"/>
      <c r="AD103" s="131">
        <f>+IF(AC103='Tabla Valoración controles'!$D$13,'Tabla Valoración controles'!$F$13,'Tabla Valoración controles'!$F$14)</f>
        <v>0</v>
      </c>
      <c r="AE103" s="133">
        <f t="shared" si="56"/>
        <v>0</v>
      </c>
      <c r="AF103" s="133">
        <f t="shared" si="87"/>
        <v>0</v>
      </c>
      <c r="AG103" s="133">
        <f t="shared" si="75"/>
        <v>0.1152</v>
      </c>
      <c r="AH103" s="261"/>
      <c r="AI103" s="261"/>
      <c r="AJ103" s="261"/>
      <c r="AK103" s="261"/>
      <c r="AL103" s="262"/>
      <c r="AM103" s="264"/>
      <c r="AN103" s="258"/>
      <c r="AO103" s="148"/>
      <c r="AP103" s="148"/>
      <c r="AQ103" s="148"/>
      <c r="AR103" s="148"/>
      <c r="AS103" s="148"/>
      <c r="AT103" s="148"/>
      <c r="AU103" s="148"/>
      <c r="AV103" s="136"/>
      <c r="AW103" s="255"/>
      <c r="AX103" s="134"/>
      <c r="AY103" s="134"/>
      <c r="AZ103" s="134"/>
      <c r="BA103" s="144"/>
      <c r="BB103" s="134"/>
      <c r="BC103" s="134"/>
      <c r="BD103" s="134"/>
      <c r="BE103" s="144"/>
      <c r="BF103" s="134"/>
      <c r="BG103" s="134"/>
      <c r="BH103" s="134"/>
      <c r="BI103" s="144"/>
      <c r="BJ103" s="134"/>
      <c r="BK103" s="134"/>
      <c r="BL103" s="134"/>
      <c r="BM103" s="144"/>
      <c r="BN103" s="137"/>
      <c r="BO103" s="137"/>
      <c r="BP103" s="138"/>
      <c r="BQ103" s="138"/>
      <c r="BR103" s="137"/>
      <c r="BS103" s="137"/>
      <c r="BT103" s="138"/>
      <c r="BU103" s="138"/>
      <c r="BV103" s="137"/>
      <c r="BW103" s="137"/>
      <c r="BX103" s="138"/>
      <c r="BY103" s="138"/>
      <c r="BZ103" s="137"/>
      <c r="CA103" s="137"/>
      <c r="CB103" s="138"/>
      <c r="CC103" s="138"/>
      <c r="CD103" s="258"/>
      <c r="CE103" s="258"/>
      <c r="CF103" s="258"/>
      <c r="CG103" s="144"/>
      <c r="CH103" s="258"/>
      <c r="CI103" s="258"/>
      <c r="CJ103" s="258"/>
      <c r="CK103" s="144"/>
      <c r="CL103" s="258"/>
      <c r="CM103" s="258"/>
      <c r="CN103" s="258"/>
      <c r="CO103" s="144"/>
      <c r="CP103" s="258"/>
      <c r="CQ103" s="258"/>
      <c r="CR103" s="258"/>
      <c r="CS103" s="144"/>
      <c r="CT103" s="258"/>
      <c r="CU103" s="258"/>
      <c r="CV103" s="258"/>
      <c r="CW103" s="144"/>
      <c r="CX103" s="258"/>
      <c r="CY103" s="258"/>
      <c r="CZ103" s="258"/>
      <c r="DA103" s="258"/>
      <c r="DB103" s="258"/>
      <c r="DC103" s="258"/>
      <c r="DD103" s="258"/>
      <c r="DE103" s="258"/>
      <c r="DF103" s="144"/>
      <c r="DG103" s="258"/>
      <c r="DH103" s="258"/>
      <c r="DI103" s="258"/>
      <c r="DJ103" s="258"/>
      <c r="DK103" s="258"/>
      <c r="DL103" s="258"/>
      <c r="DM103" s="258"/>
      <c r="DN103" s="258"/>
      <c r="DO103" s="144"/>
      <c r="DP103" s="258"/>
      <c r="DQ103" s="258"/>
      <c r="DR103" s="258"/>
      <c r="DS103" s="258"/>
      <c r="DT103" s="258"/>
    </row>
    <row r="104" spans="1:124" ht="57" x14ac:dyDescent="0.2">
      <c r="A104" s="290"/>
      <c r="B104" s="293"/>
      <c r="C104" s="293"/>
      <c r="D104" s="293"/>
      <c r="E104" s="293"/>
      <c r="F104" s="293"/>
      <c r="G104" s="293"/>
      <c r="H104" s="299"/>
      <c r="I104" s="296"/>
      <c r="J104" s="290"/>
      <c r="K104" s="281"/>
      <c r="L104" s="284"/>
      <c r="M104" s="284"/>
      <c r="N104" s="281"/>
      <c r="O104" s="258"/>
      <c r="P104" s="258"/>
      <c r="Q104" s="287"/>
      <c r="R104" s="127"/>
      <c r="S104" s="128"/>
      <c r="T104" s="129">
        <f>VLOOKUP(U104,FORMULAS!$A$15:$B$18,2,0)</f>
        <v>0</v>
      </c>
      <c r="U104" s="130" t="s">
        <v>156</v>
      </c>
      <c r="V104" s="131">
        <f>+IF(U104='Tabla Valoración controles'!$D$4,'Tabla Valoración controles'!$F$4,IF('208-PLA-Ft-78 Mapa Gestión'!U104='Tabla Valoración controles'!$D$5,'Tabla Valoración controles'!$F$5,IF(U104=FORMULAS!$A$10,0,'Tabla Valoración controles'!$F$6)))</f>
        <v>0</v>
      </c>
      <c r="W104" s="130"/>
      <c r="X104" s="132">
        <f>+IF(W104='Tabla Valoración controles'!$D$7,'Tabla Valoración controles'!$F$7,IF(U104=FORMULAS!$A$10,0,'Tabla Valoración controles'!$F$8))</f>
        <v>0</v>
      </c>
      <c r="Y104" s="130"/>
      <c r="Z104" s="131">
        <f>+IF(Y104='Tabla Valoración controles'!$D$9,'Tabla Valoración controles'!$F$9,IF(U104=FORMULAS!$A$10,0,'Tabla Valoración controles'!$F$10))</f>
        <v>0</v>
      </c>
      <c r="AA104" s="130"/>
      <c r="AB104" s="131">
        <f>+IF(AA104='Tabla Valoración controles'!$D$9,'Tabla Valoración controles'!$F$9,IF(W104=FORMULAS!$A$10,0,'Tabla Valoración controles'!$F$10))</f>
        <v>0</v>
      </c>
      <c r="AC104" s="130"/>
      <c r="AD104" s="131">
        <f>+IF(AC104='Tabla Valoración controles'!$D$13,'Tabla Valoración controles'!$F$13,'Tabla Valoración controles'!$F$14)</f>
        <v>0</v>
      </c>
      <c r="AE104" s="133">
        <f t="shared" si="56"/>
        <v>0</v>
      </c>
      <c r="AF104" s="133">
        <f t="shared" si="87"/>
        <v>0</v>
      </c>
      <c r="AG104" s="133">
        <f t="shared" si="75"/>
        <v>0.1152</v>
      </c>
      <c r="AH104" s="261"/>
      <c r="AI104" s="261"/>
      <c r="AJ104" s="261"/>
      <c r="AK104" s="261"/>
      <c r="AL104" s="262"/>
      <c r="AM104" s="264"/>
      <c r="AN104" s="258"/>
      <c r="AO104" s="148"/>
      <c r="AP104" s="148"/>
      <c r="AQ104" s="148"/>
      <c r="AR104" s="148"/>
      <c r="AS104" s="148"/>
      <c r="AT104" s="148"/>
      <c r="AU104" s="148"/>
      <c r="AV104" s="136"/>
      <c r="AW104" s="255"/>
      <c r="AX104" s="134"/>
      <c r="AY104" s="134"/>
      <c r="AZ104" s="134"/>
      <c r="BA104" s="144"/>
      <c r="BB104" s="134"/>
      <c r="BC104" s="134"/>
      <c r="BD104" s="134"/>
      <c r="BE104" s="144"/>
      <c r="BF104" s="134"/>
      <c r="BG104" s="134"/>
      <c r="BH104" s="134"/>
      <c r="BI104" s="144"/>
      <c r="BJ104" s="134"/>
      <c r="BK104" s="134"/>
      <c r="BL104" s="134"/>
      <c r="BM104" s="144"/>
      <c r="BN104" s="137"/>
      <c r="BO104" s="137"/>
      <c r="BP104" s="138"/>
      <c r="BQ104" s="138"/>
      <c r="BR104" s="137"/>
      <c r="BS104" s="137"/>
      <c r="BT104" s="138"/>
      <c r="BU104" s="138"/>
      <c r="BV104" s="137"/>
      <c r="BW104" s="137"/>
      <c r="BX104" s="138"/>
      <c r="BY104" s="138"/>
      <c r="BZ104" s="137"/>
      <c r="CA104" s="137"/>
      <c r="CB104" s="138"/>
      <c r="CC104" s="138"/>
      <c r="CD104" s="258"/>
      <c r="CE104" s="258"/>
      <c r="CF104" s="258"/>
      <c r="CG104" s="144"/>
      <c r="CH104" s="258"/>
      <c r="CI104" s="258"/>
      <c r="CJ104" s="258"/>
      <c r="CK104" s="144"/>
      <c r="CL104" s="258"/>
      <c r="CM104" s="258"/>
      <c r="CN104" s="258"/>
      <c r="CO104" s="144"/>
      <c r="CP104" s="258"/>
      <c r="CQ104" s="258"/>
      <c r="CR104" s="258"/>
      <c r="CS104" s="144"/>
      <c r="CT104" s="258"/>
      <c r="CU104" s="258"/>
      <c r="CV104" s="258"/>
      <c r="CW104" s="144"/>
      <c r="CX104" s="258"/>
      <c r="CY104" s="258"/>
      <c r="CZ104" s="258"/>
      <c r="DA104" s="258"/>
      <c r="DB104" s="258"/>
      <c r="DC104" s="258"/>
      <c r="DD104" s="258"/>
      <c r="DE104" s="258"/>
      <c r="DF104" s="144"/>
      <c r="DG104" s="258"/>
      <c r="DH104" s="258"/>
      <c r="DI104" s="258"/>
      <c r="DJ104" s="258"/>
      <c r="DK104" s="258"/>
      <c r="DL104" s="258"/>
      <c r="DM104" s="258"/>
      <c r="DN104" s="258"/>
      <c r="DO104" s="144"/>
      <c r="DP104" s="258"/>
      <c r="DQ104" s="258"/>
      <c r="DR104" s="258"/>
      <c r="DS104" s="258"/>
      <c r="DT104" s="258"/>
    </row>
    <row r="105" spans="1:124" ht="57" x14ac:dyDescent="0.2">
      <c r="A105" s="291"/>
      <c r="B105" s="294"/>
      <c r="C105" s="294"/>
      <c r="D105" s="294"/>
      <c r="E105" s="294"/>
      <c r="F105" s="294"/>
      <c r="G105" s="294"/>
      <c r="H105" s="300"/>
      <c r="I105" s="297"/>
      <c r="J105" s="291"/>
      <c r="K105" s="282"/>
      <c r="L105" s="285"/>
      <c r="M105" s="285"/>
      <c r="N105" s="282"/>
      <c r="O105" s="259"/>
      <c r="P105" s="259"/>
      <c r="Q105" s="288"/>
      <c r="R105" s="127"/>
      <c r="S105" s="128"/>
      <c r="T105" s="129">
        <f>VLOOKUP(U105,FORMULAS!$A$15:$B$18,2,0)</f>
        <v>0</v>
      </c>
      <c r="U105" s="130" t="s">
        <v>156</v>
      </c>
      <c r="V105" s="131">
        <f>+IF(U105='Tabla Valoración controles'!$D$4,'Tabla Valoración controles'!$F$4,IF('208-PLA-Ft-78 Mapa Gestión'!U105='Tabla Valoración controles'!$D$5,'Tabla Valoración controles'!$F$5,IF(U105=FORMULAS!$A$10,0,'Tabla Valoración controles'!$F$6)))</f>
        <v>0</v>
      </c>
      <c r="W105" s="130"/>
      <c r="X105" s="132">
        <f>+IF(W105='Tabla Valoración controles'!$D$7,'Tabla Valoración controles'!$F$7,IF(U105=FORMULAS!$A$10,0,'Tabla Valoración controles'!$F$8))</f>
        <v>0</v>
      </c>
      <c r="Y105" s="130"/>
      <c r="Z105" s="131">
        <f>+IF(Y105='Tabla Valoración controles'!$D$9,'Tabla Valoración controles'!$F$9,IF(U105=FORMULAS!$A$10,0,'Tabla Valoración controles'!$F$10))</f>
        <v>0</v>
      </c>
      <c r="AA105" s="130"/>
      <c r="AB105" s="131">
        <f>+IF(AA105='Tabla Valoración controles'!$D$9,'Tabla Valoración controles'!$F$9,IF(W105=FORMULAS!$A$10,0,'Tabla Valoración controles'!$F$10))</f>
        <v>0</v>
      </c>
      <c r="AC105" s="130"/>
      <c r="AD105" s="131">
        <f>+IF(AC105='Tabla Valoración controles'!$D$13,'Tabla Valoración controles'!$F$13,'Tabla Valoración controles'!$F$14)</f>
        <v>0</v>
      </c>
      <c r="AE105" s="133">
        <f t="shared" si="56"/>
        <v>0</v>
      </c>
      <c r="AF105" s="133">
        <f t="shared" si="87"/>
        <v>0</v>
      </c>
      <c r="AG105" s="133">
        <f t="shared" si="75"/>
        <v>0.1152</v>
      </c>
      <c r="AH105" s="261"/>
      <c r="AI105" s="261"/>
      <c r="AJ105" s="261"/>
      <c r="AK105" s="261"/>
      <c r="AL105" s="262"/>
      <c r="AM105" s="265"/>
      <c r="AN105" s="259"/>
      <c r="AO105" s="149"/>
      <c r="AP105" s="149"/>
      <c r="AQ105" s="149"/>
      <c r="AR105" s="149"/>
      <c r="AS105" s="149"/>
      <c r="AT105" s="149"/>
      <c r="AU105" s="149"/>
      <c r="AV105" s="136"/>
      <c r="AW105" s="256"/>
      <c r="AX105" s="134"/>
      <c r="AY105" s="134"/>
      <c r="AZ105" s="134"/>
      <c r="BA105" s="144"/>
      <c r="BB105" s="134"/>
      <c r="BC105" s="134"/>
      <c r="BD105" s="134"/>
      <c r="BE105" s="144"/>
      <c r="BF105" s="134"/>
      <c r="BG105" s="134"/>
      <c r="BH105" s="134"/>
      <c r="BI105" s="144"/>
      <c r="BJ105" s="134"/>
      <c r="BK105" s="134"/>
      <c r="BL105" s="134"/>
      <c r="BM105" s="144"/>
      <c r="BN105" s="137"/>
      <c r="BO105" s="137"/>
      <c r="BP105" s="138"/>
      <c r="BQ105" s="138"/>
      <c r="BR105" s="137"/>
      <c r="BS105" s="137"/>
      <c r="BT105" s="138"/>
      <c r="BU105" s="138"/>
      <c r="BV105" s="137"/>
      <c r="BW105" s="137"/>
      <c r="BX105" s="138"/>
      <c r="BY105" s="138"/>
      <c r="BZ105" s="137"/>
      <c r="CA105" s="137"/>
      <c r="CB105" s="138"/>
      <c r="CC105" s="138"/>
      <c r="CD105" s="259"/>
      <c r="CE105" s="259"/>
      <c r="CF105" s="259"/>
      <c r="CG105" s="144"/>
      <c r="CH105" s="259"/>
      <c r="CI105" s="259"/>
      <c r="CJ105" s="259"/>
      <c r="CK105" s="144"/>
      <c r="CL105" s="259"/>
      <c r="CM105" s="259"/>
      <c r="CN105" s="259"/>
      <c r="CO105" s="144"/>
      <c r="CP105" s="259"/>
      <c r="CQ105" s="259"/>
      <c r="CR105" s="259"/>
      <c r="CS105" s="144"/>
      <c r="CT105" s="259"/>
      <c r="CU105" s="259"/>
      <c r="CV105" s="259"/>
      <c r="CW105" s="144"/>
      <c r="CX105" s="259"/>
      <c r="CY105" s="259"/>
      <c r="CZ105" s="259"/>
      <c r="DA105" s="259"/>
      <c r="DB105" s="259"/>
      <c r="DC105" s="259"/>
      <c r="DD105" s="259"/>
      <c r="DE105" s="259"/>
      <c r="DF105" s="144"/>
      <c r="DG105" s="259"/>
      <c r="DH105" s="259"/>
      <c r="DI105" s="259"/>
      <c r="DJ105" s="259"/>
      <c r="DK105" s="259"/>
      <c r="DL105" s="259"/>
      <c r="DM105" s="259"/>
      <c r="DN105" s="259"/>
      <c r="DO105" s="144"/>
      <c r="DP105" s="259"/>
      <c r="DQ105" s="259"/>
      <c r="DR105" s="259"/>
      <c r="DS105" s="259"/>
      <c r="DT105" s="259"/>
    </row>
    <row r="106" spans="1:124" ht="65.25" x14ac:dyDescent="0.2">
      <c r="A106" s="289">
        <v>17</v>
      </c>
      <c r="B106" s="292" t="s">
        <v>176</v>
      </c>
      <c r="C106" s="292" t="str">
        <f>VLOOKUP(B106,FORMULAS!$A$30:$B$52,2,0)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6" s="292" t="str">
        <f>VLOOKUP(B106,FORMULAS!$A$30:$C$52,3,0)</f>
        <v>Subdirector Financiero</v>
      </c>
      <c r="E106" s="292" t="s">
        <v>113</v>
      </c>
      <c r="F106" s="295" t="s">
        <v>383</v>
      </c>
      <c r="G106" s="292" t="s">
        <v>384</v>
      </c>
      <c r="H106" s="298" t="s">
        <v>385</v>
      </c>
      <c r="I106" s="295" t="s">
        <v>257</v>
      </c>
      <c r="J106" s="289">
        <v>400</v>
      </c>
      <c r="K106" s="280" t="str">
        <f>+IF(L106=FORMULAS!$N$2,FORMULAS!$O$2,IF('208-PLA-Ft-78 Mapa Gestión'!L106:L111=FORMULAS!$N$3,FORMULAS!$O$3,IF('208-PLA-Ft-78 Mapa Gestión'!L106:L111=FORMULAS!$N$4,FORMULAS!$O$4,IF('208-PLA-Ft-78 Mapa Gestión'!L106:L111=FORMULAS!$N$5,FORMULAS!$O$5,IF('208-PLA-Ft-78 Mapa Gestión'!L106:L111=FORMULAS!$N$6,FORMULAS!$O$6)))))</f>
        <v>Media</v>
      </c>
      <c r="L106" s="283">
        <f>+IF(J106&lt;=FORMULAS!$M$2,FORMULAS!$N$2,IF('208-PLA-Ft-78 Mapa Gestión'!J106&lt;=FORMULAS!$M$3,FORMULAS!$N$3,IF('208-PLA-Ft-78 Mapa Gestión'!J106&lt;=FORMULAS!$M$4,FORMULAS!$N$4,IF('208-PLA-Ft-78 Mapa Gestión'!J106&lt;=FORMULAS!$M$5,FORMULAS!$N$5,FORMULAS!$N$6))))</f>
        <v>0.6</v>
      </c>
      <c r="M106" s="283" t="s">
        <v>91</v>
      </c>
      <c r="N106" s="280" t="str">
        <f>+IF(M106=FORMULAS!$H$2,FORMULAS!$I$2,IF('208-PLA-Ft-78 Mapa Gestión'!M106:M111=FORMULAS!$H$3,FORMULAS!$I$3,IF('208-PLA-Ft-78 Mapa Gestión'!M106:M111=FORMULAS!$H$4,FORMULAS!$I$4,IF('208-PLA-Ft-78 Mapa Gestión'!M106:M111=FORMULAS!$H$5,FORMULAS!$I$5,IF('208-PLA-Ft-78 Mapa Gestión'!M106:M111=FORMULAS!$H$6,FORMULAS!$I$6,IF('208-PLA-Ft-78 Mapa Gestión'!M106:M111=FORMULAS!$H$7,FORMULAS!$I$7,IF('208-PLA-Ft-78 Mapa Gestión'!M106:M111=FORMULAS!$H$8,FORMULAS!$I$8,IF('208-PLA-Ft-78 Mapa Gestión'!M106:M111=FORMULAS!$H$9,FORMULAS!$I$9,IF('208-PLA-Ft-78 Mapa Gestión'!M106:M111=FORMULAS!$H$10,FORMULAS!$I$10,IF('208-PLA-Ft-78 Mapa Gestión'!M106:M111=FORMULAS!$H$11,FORMULAS!$I$11))))))))))</f>
        <v>Moderado</v>
      </c>
      <c r="O106" s="257">
        <f>VLOOKUP(N106,FORMULAS!$I$1:$J$6,2,0)</f>
        <v>0.6</v>
      </c>
      <c r="P106" s="257" t="str">
        <f t="shared" ref="P106" si="88">CONCATENATE(N106,K106)</f>
        <v>ModeradoMedia</v>
      </c>
      <c r="Q106" s="286" t="str">
        <f>VLOOKUP(P106,FORMULAS!$K$17:$L$42,2,0)</f>
        <v>Moderado</v>
      </c>
      <c r="R106" s="127">
        <v>1</v>
      </c>
      <c r="S106" s="128" t="s">
        <v>475</v>
      </c>
      <c r="T106" s="129" t="str">
        <f>VLOOKUP(U106,FORMULAS!$A$15:$B$18,2,0)</f>
        <v>Probabilidad</v>
      </c>
      <c r="U106" s="130" t="s">
        <v>13</v>
      </c>
      <c r="V106" s="131">
        <f>+IF(U106='Tabla Valoración controles'!$D$4,'Tabla Valoración controles'!$F$4,IF('208-PLA-Ft-78 Mapa Gestión'!U106='Tabla Valoración controles'!$D$5,'Tabla Valoración controles'!$F$5,IF(U106=FORMULAS!$A$10,0,'Tabla Valoración controles'!$F$6)))</f>
        <v>0.25</v>
      </c>
      <c r="W106" s="130" t="s">
        <v>8</v>
      </c>
      <c r="X106" s="132">
        <f>+IF(W106='Tabla Valoración controles'!$D$7,'Tabla Valoración controles'!$F$7,IF(U106=FORMULAS!$A$10,0,'Tabla Valoración controles'!$F$8))</f>
        <v>0.15</v>
      </c>
      <c r="Y106" s="130" t="s">
        <v>18</v>
      </c>
      <c r="Z106" s="131">
        <f>+IF(Y106='Tabla Valoración controles'!$D$9,'Tabla Valoración controles'!$F$9,IF(U106=FORMULAS!$A$10,0,'Tabla Valoración controles'!$F$10))</f>
        <v>0</v>
      </c>
      <c r="AA106" s="130" t="s">
        <v>22</v>
      </c>
      <c r="AB106" s="131">
        <f>+IF(AA106='Tabla Valoración controles'!$D$9,'Tabla Valoración controles'!$F$9,IF(W106=FORMULAS!$A$10,0,'Tabla Valoración controles'!$F$10))</f>
        <v>0</v>
      </c>
      <c r="AC106" s="130" t="s">
        <v>100</v>
      </c>
      <c r="AD106" s="131">
        <f>+IF(AC106='Tabla Valoración controles'!$D$13,'Tabla Valoración controles'!$F$13,'Tabla Valoración controles'!$F$14)</f>
        <v>0</v>
      </c>
      <c r="AE106" s="133">
        <f t="shared" si="56"/>
        <v>0.4</v>
      </c>
      <c r="AF106" s="133">
        <f>+IF(T106=FORMULAS!$A$8,'208-PLA-Ft-78 Mapa Gestión'!AE106*'208-PLA-Ft-78 Mapa Gestión'!L106:L111,'208-PLA-Ft-78 Mapa Gestión'!AE106*'208-PLA-Ft-78 Mapa Gestión'!O106:O111)</f>
        <v>0.24</v>
      </c>
      <c r="AG106" s="133">
        <f>+IF(T106=FORMULAS!$A$8,'208-PLA-Ft-78 Mapa Gestión'!L106:L111-'208-PLA-Ft-78 Mapa Gestión'!AF106,0)</f>
        <v>0.36</v>
      </c>
      <c r="AH106" s="260">
        <f t="shared" ref="AH106" si="89">+AG111</f>
        <v>0.252</v>
      </c>
      <c r="AI106" s="260" t="str">
        <f>+IF(AH106&lt;=FORMULAS!$N$2,FORMULAS!$O$2,IF(AH106&lt;=FORMULAS!$N$3,FORMULAS!$O$3,IF(AH106&lt;=FORMULAS!$N$4,FORMULAS!$O$4,IF(AH106&lt;=FORMULAS!$N$5,FORMULAS!$O$5,FORMULAS!O102))))</f>
        <v>Baja</v>
      </c>
      <c r="AJ106" s="260" t="str">
        <f>+IF(T106=FORMULAS!$A$9,AG111,'208-PLA-Ft-78 Mapa Gestión'!N106:N111)</f>
        <v>Moderado</v>
      </c>
      <c r="AK106" s="260">
        <f>+IF(T106=FORMULAS!B105,'208-PLA-Ft-78 Mapa Gestión'!AG111,'208-PLA-Ft-78 Mapa Gestión'!O106:O111)</f>
        <v>0.6</v>
      </c>
      <c r="AL106" s="262" t="str">
        <f t="shared" ref="AL106" si="90">CONCATENATE(AJ106,AI106)</f>
        <v>ModeradoBaja</v>
      </c>
      <c r="AM106" s="263" t="str">
        <f>VLOOKUP(AL106,FORMULAS!$K$17:$L$42,2,0)</f>
        <v>Moderado</v>
      </c>
      <c r="AN106" s="257" t="s">
        <v>162</v>
      </c>
      <c r="AO106" s="134" t="s">
        <v>522</v>
      </c>
      <c r="AP106" s="134" t="s">
        <v>563</v>
      </c>
      <c r="AQ106" s="134" t="s">
        <v>321</v>
      </c>
      <c r="AR106" s="164">
        <v>44562</v>
      </c>
      <c r="AS106" s="164">
        <v>44925</v>
      </c>
      <c r="AT106" s="134" t="s">
        <v>605</v>
      </c>
      <c r="AU106" s="134" t="s">
        <v>606</v>
      </c>
      <c r="AV106" s="136" t="s">
        <v>233</v>
      </c>
      <c r="AW106" s="254" t="s">
        <v>663</v>
      </c>
      <c r="AX106" s="144" t="s">
        <v>890</v>
      </c>
      <c r="AY106" s="144" t="s">
        <v>891</v>
      </c>
      <c r="AZ106" s="144" t="s">
        <v>512</v>
      </c>
      <c r="BA106" s="144" t="s">
        <v>512</v>
      </c>
      <c r="BB106" s="144" t="s">
        <v>892</v>
      </c>
      <c r="BC106" s="144" t="s">
        <v>893</v>
      </c>
      <c r="BD106" s="144" t="s">
        <v>512</v>
      </c>
      <c r="BE106" s="144" t="s">
        <v>512</v>
      </c>
      <c r="BF106" s="144" t="s">
        <v>894</v>
      </c>
      <c r="BG106" s="144" t="s">
        <v>895</v>
      </c>
      <c r="BH106" s="144" t="s">
        <v>896</v>
      </c>
      <c r="BI106" s="144">
        <v>1</v>
      </c>
      <c r="BJ106" s="144" t="s">
        <v>871</v>
      </c>
      <c r="BK106" s="144" t="s">
        <v>512</v>
      </c>
      <c r="BL106" s="144" t="s">
        <v>512</v>
      </c>
      <c r="BM106" s="144" t="s">
        <v>512</v>
      </c>
      <c r="BN106" s="137"/>
      <c r="BO106" s="137"/>
      <c r="BP106" s="138"/>
      <c r="BQ106" s="138"/>
      <c r="BR106" s="137"/>
      <c r="BS106" s="137"/>
      <c r="BT106" s="138"/>
      <c r="BU106" s="138"/>
      <c r="BV106" s="137"/>
      <c r="BW106" s="137"/>
      <c r="BX106" s="138"/>
      <c r="BY106" s="138"/>
      <c r="BZ106" s="137"/>
      <c r="CA106" s="137"/>
      <c r="CB106" s="138"/>
      <c r="CC106" s="138"/>
      <c r="CD106" s="257"/>
      <c r="CE106" s="257"/>
      <c r="CF106" s="257"/>
      <c r="CG106" s="144"/>
      <c r="CH106" s="257"/>
      <c r="CI106" s="257"/>
      <c r="CJ106" s="257"/>
      <c r="CK106" s="144"/>
      <c r="CL106" s="257"/>
      <c r="CM106" s="257"/>
      <c r="CN106" s="257"/>
      <c r="CO106" s="144"/>
      <c r="CP106" s="257"/>
      <c r="CQ106" s="257"/>
      <c r="CR106" s="257"/>
      <c r="CS106" s="144"/>
      <c r="CT106" s="257"/>
      <c r="CU106" s="257"/>
      <c r="CV106" s="257"/>
      <c r="CW106" s="144"/>
      <c r="CX106" s="257"/>
      <c r="CY106" s="257"/>
      <c r="CZ106" s="257"/>
      <c r="DA106" s="257"/>
      <c r="DB106" s="257"/>
      <c r="DC106" s="257"/>
      <c r="DD106" s="257"/>
      <c r="DE106" s="257"/>
      <c r="DF106" s="144"/>
      <c r="DG106" s="257"/>
      <c r="DH106" s="257"/>
      <c r="DI106" s="257"/>
      <c r="DJ106" s="257"/>
      <c r="DK106" s="257"/>
      <c r="DL106" s="257"/>
      <c r="DM106" s="257"/>
      <c r="DN106" s="257"/>
      <c r="DO106" s="144"/>
      <c r="DP106" s="257"/>
      <c r="DQ106" s="257"/>
      <c r="DR106" s="257"/>
      <c r="DS106" s="257"/>
      <c r="DT106" s="257"/>
    </row>
    <row r="107" spans="1:124" ht="65.25" x14ac:dyDescent="0.2">
      <c r="A107" s="290"/>
      <c r="B107" s="293"/>
      <c r="C107" s="293"/>
      <c r="D107" s="293"/>
      <c r="E107" s="293"/>
      <c r="F107" s="296"/>
      <c r="G107" s="293"/>
      <c r="H107" s="299"/>
      <c r="I107" s="296"/>
      <c r="J107" s="290"/>
      <c r="K107" s="281"/>
      <c r="L107" s="284"/>
      <c r="M107" s="284"/>
      <c r="N107" s="281"/>
      <c r="O107" s="258"/>
      <c r="P107" s="258"/>
      <c r="Q107" s="287"/>
      <c r="R107" s="127">
        <v>2</v>
      </c>
      <c r="S107" s="128" t="s">
        <v>476</v>
      </c>
      <c r="T107" s="129" t="str">
        <f>VLOOKUP(U107,FORMULAS!$A$15:$B$18,2,0)</f>
        <v>Probabilidad</v>
      </c>
      <c r="U107" s="130" t="s">
        <v>14</v>
      </c>
      <c r="V107" s="131">
        <f>+IF(U107='Tabla Valoración controles'!$D$4,'Tabla Valoración controles'!$F$4,IF('208-PLA-Ft-78 Mapa Gestión'!U107='Tabla Valoración controles'!$D$5,'Tabla Valoración controles'!$F$5,IF(U107=FORMULAS!$A$10,0,'Tabla Valoración controles'!$F$6)))</f>
        <v>0.15</v>
      </c>
      <c r="W107" s="130" t="s">
        <v>8</v>
      </c>
      <c r="X107" s="132">
        <f>+IF(W107='Tabla Valoración controles'!$D$7,'Tabla Valoración controles'!$F$7,IF(U107=FORMULAS!$A$10,0,'Tabla Valoración controles'!$F$8))</f>
        <v>0.15</v>
      </c>
      <c r="Y107" s="130" t="s">
        <v>18</v>
      </c>
      <c r="Z107" s="131">
        <f>+IF(Y107='Tabla Valoración controles'!$D$9,'Tabla Valoración controles'!$F$9,IF(U107=FORMULAS!$A$10,0,'Tabla Valoración controles'!$F$10))</f>
        <v>0</v>
      </c>
      <c r="AA107" s="130" t="s">
        <v>22</v>
      </c>
      <c r="AB107" s="131">
        <f>+IF(AA107='Tabla Valoración controles'!$D$9,'Tabla Valoración controles'!$F$9,IF(W107=FORMULAS!$A$10,0,'Tabla Valoración controles'!$F$10))</f>
        <v>0</v>
      </c>
      <c r="AC107" s="130" t="s">
        <v>100</v>
      </c>
      <c r="AD107" s="131">
        <f>+IF(AC107='Tabla Valoración controles'!$D$13,'Tabla Valoración controles'!$F$13,'Tabla Valoración controles'!$F$14)</f>
        <v>0</v>
      </c>
      <c r="AE107" s="133">
        <f t="shared" si="56"/>
        <v>0.3</v>
      </c>
      <c r="AF107" s="133">
        <f t="shared" ref="AF107" si="91">+AE107*AG106</f>
        <v>0.108</v>
      </c>
      <c r="AG107" s="133">
        <f t="shared" ref="AG107" si="92">+AG106-AF107</f>
        <v>0.252</v>
      </c>
      <c r="AH107" s="261"/>
      <c r="AI107" s="261"/>
      <c r="AJ107" s="261"/>
      <c r="AK107" s="261"/>
      <c r="AL107" s="262"/>
      <c r="AM107" s="264"/>
      <c r="AN107" s="258"/>
      <c r="AO107" s="148"/>
      <c r="AP107" s="148"/>
      <c r="AQ107" s="148"/>
      <c r="AR107" s="148"/>
      <c r="AS107" s="148"/>
      <c r="AT107" s="148"/>
      <c r="AU107" s="148"/>
      <c r="AV107" s="136"/>
      <c r="AW107" s="255"/>
      <c r="AX107" s="144" t="s">
        <v>897</v>
      </c>
      <c r="AY107" s="144" t="s">
        <v>898</v>
      </c>
      <c r="AZ107" s="144" t="s">
        <v>512</v>
      </c>
      <c r="BA107" s="144" t="s">
        <v>512</v>
      </c>
      <c r="BB107" s="144" t="s">
        <v>899</v>
      </c>
      <c r="BC107" s="144" t="s">
        <v>900</v>
      </c>
      <c r="BD107" s="144" t="s">
        <v>512</v>
      </c>
      <c r="BE107" s="144" t="s">
        <v>512</v>
      </c>
      <c r="BF107" s="144" t="s">
        <v>901</v>
      </c>
      <c r="BG107" s="144" t="s">
        <v>902</v>
      </c>
      <c r="BH107" s="144" t="s">
        <v>512</v>
      </c>
      <c r="BI107" s="144" t="s">
        <v>512</v>
      </c>
      <c r="BJ107" s="144" t="s">
        <v>871</v>
      </c>
      <c r="BK107" s="144" t="s">
        <v>512</v>
      </c>
      <c r="BL107" s="144" t="s">
        <v>512</v>
      </c>
      <c r="BM107" s="144" t="s">
        <v>512</v>
      </c>
      <c r="BN107" s="137"/>
      <c r="BO107" s="137"/>
      <c r="BP107" s="138"/>
      <c r="BQ107" s="138"/>
      <c r="BR107" s="137"/>
      <c r="BS107" s="137"/>
      <c r="BT107" s="138"/>
      <c r="BU107" s="138"/>
      <c r="BV107" s="137"/>
      <c r="BW107" s="137"/>
      <c r="BX107" s="138"/>
      <c r="BY107" s="138"/>
      <c r="BZ107" s="137"/>
      <c r="CA107" s="137"/>
      <c r="CB107" s="138"/>
      <c r="CC107" s="138"/>
      <c r="CD107" s="258"/>
      <c r="CE107" s="258"/>
      <c r="CF107" s="258"/>
      <c r="CG107" s="144"/>
      <c r="CH107" s="258"/>
      <c r="CI107" s="258"/>
      <c r="CJ107" s="258"/>
      <c r="CK107" s="144"/>
      <c r="CL107" s="258"/>
      <c r="CM107" s="258"/>
      <c r="CN107" s="258"/>
      <c r="CO107" s="144"/>
      <c r="CP107" s="258"/>
      <c r="CQ107" s="258"/>
      <c r="CR107" s="258"/>
      <c r="CS107" s="144"/>
      <c r="CT107" s="258"/>
      <c r="CU107" s="258"/>
      <c r="CV107" s="258"/>
      <c r="CW107" s="144"/>
      <c r="CX107" s="258"/>
      <c r="CY107" s="258"/>
      <c r="CZ107" s="258"/>
      <c r="DA107" s="258"/>
      <c r="DB107" s="258"/>
      <c r="DC107" s="258"/>
      <c r="DD107" s="258"/>
      <c r="DE107" s="258"/>
      <c r="DF107" s="144"/>
      <c r="DG107" s="258"/>
      <c r="DH107" s="258"/>
      <c r="DI107" s="258"/>
      <c r="DJ107" s="258"/>
      <c r="DK107" s="258"/>
      <c r="DL107" s="258"/>
      <c r="DM107" s="258"/>
      <c r="DN107" s="258"/>
      <c r="DO107" s="144"/>
      <c r="DP107" s="258"/>
      <c r="DQ107" s="258"/>
      <c r="DR107" s="258"/>
      <c r="DS107" s="258"/>
      <c r="DT107" s="258"/>
    </row>
    <row r="108" spans="1:124" ht="57" x14ac:dyDescent="0.2">
      <c r="A108" s="290"/>
      <c r="B108" s="293"/>
      <c r="C108" s="293"/>
      <c r="D108" s="293"/>
      <c r="E108" s="293"/>
      <c r="F108" s="296"/>
      <c r="G108" s="293"/>
      <c r="H108" s="299"/>
      <c r="I108" s="296"/>
      <c r="J108" s="290"/>
      <c r="K108" s="281"/>
      <c r="L108" s="284"/>
      <c r="M108" s="284"/>
      <c r="N108" s="281"/>
      <c r="O108" s="258"/>
      <c r="P108" s="258"/>
      <c r="Q108" s="287"/>
      <c r="R108" s="127"/>
      <c r="S108" s="128"/>
      <c r="T108" s="129">
        <f>VLOOKUP(U108,FORMULAS!$A$15:$B$18,2,0)</f>
        <v>0</v>
      </c>
      <c r="U108" s="130" t="s">
        <v>156</v>
      </c>
      <c r="V108" s="131">
        <f>+IF(U108='Tabla Valoración controles'!$D$4,'Tabla Valoración controles'!$F$4,IF('208-PLA-Ft-78 Mapa Gestión'!U108='Tabla Valoración controles'!$D$5,'Tabla Valoración controles'!$F$5,IF(U108=FORMULAS!$A$10,0,'Tabla Valoración controles'!$F$6)))</f>
        <v>0</v>
      </c>
      <c r="W108" s="130"/>
      <c r="X108" s="132">
        <f>+IF(W108='Tabla Valoración controles'!$D$7,'Tabla Valoración controles'!$F$7,IF(U108=FORMULAS!$A$10,0,'Tabla Valoración controles'!$F$8))</f>
        <v>0</v>
      </c>
      <c r="Y108" s="130"/>
      <c r="Z108" s="131">
        <f>+IF(Y108='Tabla Valoración controles'!$D$9,'Tabla Valoración controles'!$F$9,IF(U108=FORMULAS!$A$10,0,'Tabla Valoración controles'!$F$10))</f>
        <v>0</v>
      </c>
      <c r="AA108" s="130"/>
      <c r="AB108" s="131">
        <f>+IF(AA108='Tabla Valoración controles'!$D$9,'Tabla Valoración controles'!$F$9,IF(W108=FORMULAS!$A$10,0,'Tabla Valoración controles'!$F$10))</f>
        <v>0</v>
      </c>
      <c r="AC108" s="130"/>
      <c r="AD108" s="131">
        <f>+IF(AC108='Tabla Valoración controles'!$D$13,'Tabla Valoración controles'!$F$13,'Tabla Valoración controles'!$F$14)</f>
        <v>0</v>
      </c>
      <c r="AE108" s="133">
        <f t="shared" si="56"/>
        <v>0</v>
      </c>
      <c r="AF108" s="133">
        <f t="shared" ref="AF108:AF111" si="93">+AF107*AE108</f>
        <v>0</v>
      </c>
      <c r="AG108" s="133">
        <f t="shared" si="75"/>
        <v>0.252</v>
      </c>
      <c r="AH108" s="261"/>
      <c r="AI108" s="261"/>
      <c r="AJ108" s="261"/>
      <c r="AK108" s="261"/>
      <c r="AL108" s="262"/>
      <c r="AM108" s="264"/>
      <c r="AN108" s="258"/>
      <c r="AO108" s="148"/>
      <c r="AP108" s="148"/>
      <c r="AQ108" s="148"/>
      <c r="AR108" s="148"/>
      <c r="AS108" s="148"/>
      <c r="AT108" s="148"/>
      <c r="AU108" s="148"/>
      <c r="AV108" s="136"/>
      <c r="AW108" s="255"/>
      <c r="AX108" s="144"/>
      <c r="AY108" s="144"/>
      <c r="AZ108" s="144"/>
      <c r="BA108" s="144"/>
      <c r="BB108" s="144"/>
      <c r="BC108" s="144"/>
      <c r="BD108" s="144"/>
      <c r="BE108" s="144"/>
      <c r="BF108" s="144"/>
      <c r="BG108" s="144"/>
      <c r="BH108" s="144"/>
      <c r="BI108" s="144"/>
      <c r="BJ108" s="144"/>
      <c r="BK108" s="144"/>
      <c r="BL108" s="144"/>
      <c r="BM108" s="144"/>
      <c r="BN108" s="137"/>
      <c r="BO108" s="137"/>
      <c r="BP108" s="138"/>
      <c r="BQ108" s="138"/>
      <c r="BR108" s="137"/>
      <c r="BS108" s="137"/>
      <c r="BT108" s="138"/>
      <c r="BU108" s="138"/>
      <c r="BV108" s="137"/>
      <c r="BW108" s="137"/>
      <c r="BX108" s="138"/>
      <c r="BY108" s="138"/>
      <c r="BZ108" s="137"/>
      <c r="CA108" s="137"/>
      <c r="CB108" s="138"/>
      <c r="CC108" s="138"/>
      <c r="CD108" s="258"/>
      <c r="CE108" s="258"/>
      <c r="CF108" s="258"/>
      <c r="CG108" s="144"/>
      <c r="CH108" s="258"/>
      <c r="CI108" s="258"/>
      <c r="CJ108" s="258"/>
      <c r="CK108" s="144"/>
      <c r="CL108" s="258"/>
      <c r="CM108" s="258"/>
      <c r="CN108" s="258"/>
      <c r="CO108" s="144"/>
      <c r="CP108" s="258"/>
      <c r="CQ108" s="258"/>
      <c r="CR108" s="258"/>
      <c r="CS108" s="144"/>
      <c r="CT108" s="258"/>
      <c r="CU108" s="258"/>
      <c r="CV108" s="258"/>
      <c r="CW108" s="144"/>
      <c r="CX108" s="258"/>
      <c r="CY108" s="258"/>
      <c r="CZ108" s="258"/>
      <c r="DA108" s="258"/>
      <c r="DB108" s="258"/>
      <c r="DC108" s="258"/>
      <c r="DD108" s="258"/>
      <c r="DE108" s="258"/>
      <c r="DF108" s="144"/>
      <c r="DG108" s="258"/>
      <c r="DH108" s="258"/>
      <c r="DI108" s="258"/>
      <c r="DJ108" s="258"/>
      <c r="DK108" s="258"/>
      <c r="DL108" s="258"/>
      <c r="DM108" s="258"/>
      <c r="DN108" s="258"/>
      <c r="DO108" s="144"/>
      <c r="DP108" s="258"/>
      <c r="DQ108" s="258"/>
      <c r="DR108" s="258"/>
      <c r="DS108" s="258"/>
      <c r="DT108" s="258"/>
    </row>
    <row r="109" spans="1:124" ht="57" x14ac:dyDescent="0.2">
      <c r="A109" s="290"/>
      <c r="B109" s="293"/>
      <c r="C109" s="293"/>
      <c r="D109" s="293"/>
      <c r="E109" s="293"/>
      <c r="F109" s="296"/>
      <c r="G109" s="293"/>
      <c r="H109" s="299"/>
      <c r="I109" s="296"/>
      <c r="J109" s="290"/>
      <c r="K109" s="281"/>
      <c r="L109" s="284"/>
      <c r="M109" s="284"/>
      <c r="N109" s="281"/>
      <c r="O109" s="258"/>
      <c r="P109" s="258"/>
      <c r="Q109" s="287"/>
      <c r="R109" s="127"/>
      <c r="S109" s="128"/>
      <c r="T109" s="129">
        <f>VLOOKUP(U109,FORMULAS!$A$15:$B$18,2,0)</f>
        <v>0</v>
      </c>
      <c r="U109" s="130" t="s">
        <v>156</v>
      </c>
      <c r="V109" s="131">
        <f>+IF(U109='Tabla Valoración controles'!$D$4,'Tabla Valoración controles'!$F$4,IF('208-PLA-Ft-78 Mapa Gestión'!U109='Tabla Valoración controles'!$D$5,'Tabla Valoración controles'!$F$5,IF(U109=FORMULAS!$A$10,0,'Tabla Valoración controles'!$F$6)))</f>
        <v>0</v>
      </c>
      <c r="W109" s="130"/>
      <c r="X109" s="132">
        <f>+IF(W109='Tabla Valoración controles'!$D$7,'Tabla Valoración controles'!$F$7,IF(U109=FORMULAS!$A$10,0,'Tabla Valoración controles'!$F$8))</f>
        <v>0</v>
      </c>
      <c r="Y109" s="130"/>
      <c r="Z109" s="131">
        <f>+IF(Y109='Tabla Valoración controles'!$D$9,'Tabla Valoración controles'!$F$9,IF(U109=FORMULAS!$A$10,0,'Tabla Valoración controles'!$F$10))</f>
        <v>0</v>
      </c>
      <c r="AA109" s="130"/>
      <c r="AB109" s="131">
        <f>+IF(AA109='Tabla Valoración controles'!$D$9,'Tabla Valoración controles'!$F$9,IF(W109=FORMULAS!$A$10,0,'Tabla Valoración controles'!$F$10))</f>
        <v>0</v>
      </c>
      <c r="AC109" s="130"/>
      <c r="AD109" s="131">
        <f>+IF(AC109='Tabla Valoración controles'!$D$13,'Tabla Valoración controles'!$F$13,'Tabla Valoración controles'!$F$14)</f>
        <v>0</v>
      </c>
      <c r="AE109" s="133">
        <f t="shared" si="56"/>
        <v>0</v>
      </c>
      <c r="AF109" s="133">
        <f t="shared" si="93"/>
        <v>0</v>
      </c>
      <c r="AG109" s="133">
        <f t="shared" si="75"/>
        <v>0.252</v>
      </c>
      <c r="AH109" s="261"/>
      <c r="AI109" s="261"/>
      <c r="AJ109" s="261"/>
      <c r="AK109" s="261"/>
      <c r="AL109" s="262"/>
      <c r="AM109" s="264"/>
      <c r="AN109" s="258"/>
      <c r="AO109" s="148"/>
      <c r="AP109" s="148"/>
      <c r="AQ109" s="148"/>
      <c r="AR109" s="148"/>
      <c r="AS109" s="148"/>
      <c r="AT109" s="148"/>
      <c r="AU109" s="148"/>
      <c r="AV109" s="136"/>
      <c r="AW109" s="255"/>
      <c r="AX109" s="144"/>
      <c r="AY109" s="144"/>
      <c r="AZ109" s="144"/>
      <c r="BA109" s="144"/>
      <c r="BB109" s="144"/>
      <c r="BC109" s="144"/>
      <c r="BD109" s="144"/>
      <c r="BE109" s="144"/>
      <c r="BF109" s="144"/>
      <c r="BG109" s="144"/>
      <c r="BH109" s="144"/>
      <c r="BI109" s="144"/>
      <c r="BJ109" s="144"/>
      <c r="BK109" s="144"/>
      <c r="BL109" s="144"/>
      <c r="BM109" s="144"/>
      <c r="BN109" s="137"/>
      <c r="BO109" s="137"/>
      <c r="BP109" s="138"/>
      <c r="BQ109" s="138"/>
      <c r="BR109" s="137"/>
      <c r="BS109" s="137"/>
      <c r="BT109" s="138"/>
      <c r="BU109" s="138"/>
      <c r="BV109" s="137"/>
      <c r="BW109" s="137"/>
      <c r="BX109" s="138"/>
      <c r="BY109" s="138"/>
      <c r="BZ109" s="137"/>
      <c r="CA109" s="137"/>
      <c r="CB109" s="138"/>
      <c r="CC109" s="138"/>
      <c r="CD109" s="258"/>
      <c r="CE109" s="258"/>
      <c r="CF109" s="258"/>
      <c r="CG109" s="144"/>
      <c r="CH109" s="258"/>
      <c r="CI109" s="258"/>
      <c r="CJ109" s="258"/>
      <c r="CK109" s="144"/>
      <c r="CL109" s="258"/>
      <c r="CM109" s="258"/>
      <c r="CN109" s="258"/>
      <c r="CO109" s="144"/>
      <c r="CP109" s="258"/>
      <c r="CQ109" s="258"/>
      <c r="CR109" s="258"/>
      <c r="CS109" s="144"/>
      <c r="CT109" s="258"/>
      <c r="CU109" s="258"/>
      <c r="CV109" s="258"/>
      <c r="CW109" s="144"/>
      <c r="CX109" s="258"/>
      <c r="CY109" s="258"/>
      <c r="CZ109" s="258"/>
      <c r="DA109" s="258"/>
      <c r="DB109" s="258"/>
      <c r="DC109" s="258"/>
      <c r="DD109" s="258"/>
      <c r="DE109" s="258"/>
      <c r="DF109" s="144"/>
      <c r="DG109" s="258"/>
      <c r="DH109" s="258"/>
      <c r="DI109" s="258"/>
      <c r="DJ109" s="258"/>
      <c r="DK109" s="258"/>
      <c r="DL109" s="258"/>
      <c r="DM109" s="258"/>
      <c r="DN109" s="258"/>
      <c r="DO109" s="144"/>
      <c r="DP109" s="258"/>
      <c r="DQ109" s="258"/>
      <c r="DR109" s="258"/>
      <c r="DS109" s="258"/>
      <c r="DT109" s="258"/>
    </row>
    <row r="110" spans="1:124" ht="57" x14ac:dyDescent="0.2">
      <c r="A110" s="290"/>
      <c r="B110" s="293"/>
      <c r="C110" s="293"/>
      <c r="D110" s="293"/>
      <c r="E110" s="293"/>
      <c r="F110" s="296"/>
      <c r="G110" s="293"/>
      <c r="H110" s="299"/>
      <c r="I110" s="296"/>
      <c r="J110" s="290"/>
      <c r="K110" s="281"/>
      <c r="L110" s="284"/>
      <c r="M110" s="284"/>
      <c r="N110" s="281"/>
      <c r="O110" s="258"/>
      <c r="P110" s="258"/>
      <c r="Q110" s="287"/>
      <c r="R110" s="127"/>
      <c r="S110" s="128"/>
      <c r="T110" s="129">
        <f>VLOOKUP(U110,FORMULAS!$A$15:$B$18,2,0)</f>
        <v>0</v>
      </c>
      <c r="U110" s="130" t="s">
        <v>156</v>
      </c>
      <c r="V110" s="131">
        <f>+IF(U110='Tabla Valoración controles'!$D$4,'Tabla Valoración controles'!$F$4,IF('208-PLA-Ft-78 Mapa Gestión'!U110='Tabla Valoración controles'!$D$5,'Tabla Valoración controles'!$F$5,IF(U110=FORMULAS!$A$10,0,'Tabla Valoración controles'!$F$6)))</f>
        <v>0</v>
      </c>
      <c r="W110" s="130"/>
      <c r="X110" s="132">
        <f>+IF(W110='Tabla Valoración controles'!$D$7,'Tabla Valoración controles'!$F$7,IF(U110=FORMULAS!$A$10,0,'Tabla Valoración controles'!$F$8))</f>
        <v>0</v>
      </c>
      <c r="Y110" s="130"/>
      <c r="Z110" s="131">
        <f>+IF(Y110='Tabla Valoración controles'!$D$9,'Tabla Valoración controles'!$F$9,IF(U110=FORMULAS!$A$10,0,'Tabla Valoración controles'!$F$10))</f>
        <v>0</v>
      </c>
      <c r="AA110" s="130"/>
      <c r="AB110" s="131">
        <f>+IF(AA110='Tabla Valoración controles'!$D$9,'Tabla Valoración controles'!$F$9,IF(W110=FORMULAS!$A$10,0,'Tabla Valoración controles'!$F$10))</f>
        <v>0</v>
      </c>
      <c r="AC110" s="130"/>
      <c r="AD110" s="131">
        <f>+IF(AC110='Tabla Valoración controles'!$D$13,'Tabla Valoración controles'!$F$13,'Tabla Valoración controles'!$F$14)</f>
        <v>0</v>
      </c>
      <c r="AE110" s="133">
        <f t="shared" si="56"/>
        <v>0</v>
      </c>
      <c r="AF110" s="133">
        <f t="shared" si="93"/>
        <v>0</v>
      </c>
      <c r="AG110" s="133">
        <f t="shared" si="75"/>
        <v>0.252</v>
      </c>
      <c r="AH110" s="261"/>
      <c r="AI110" s="261"/>
      <c r="AJ110" s="261"/>
      <c r="AK110" s="261"/>
      <c r="AL110" s="262"/>
      <c r="AM110" s="264"/>
      <c r="AN110" s="258"/>
      <c r="AO110" s="148"/>
      <c r="AP110" s="148"/>
      <c r="AQ110" s="148"/>
      <c r="AR110" s="148"/>
      <c r="AS110" s="148"/>
      <c r="AT110" s="148"/>
      <c r="AU110" s="148"/>
      <c r="AV110" s="136"/>
      <c r="AW110" s="255"/>
      <c r="AX110" s="144"/>
      <c r="AY110" s="144"/>
      <c r="AZ110" s="144"/>
      <c r="BA110" s="144"/>
      <c r="BB110" s="144"/>
      <c r="BC110" s="144"/>
      <c r="BD110" s="144"/>
      <c r="BE110" s="144"/>
      <c r="BF110" s="144"/>
      <c r="BG110" s="144"/>
      <c r="BH110" s="144"/>
      <c r="BI110" s="144"/>
      <c r="BJ110" s="144"/>
      <c r="BK110" s="144"/>
      <c r="BL110" s="144"/>
      <c r="BM110" s="144"/>
      <c r="BN110" s="137"/>
      <c r="BO110" s="137"/>
      <c r="BP110" s="138"/>
      <c r="BQ110" s="138"/>
      <c r="BR110" s="137"/>
      <c r="BS110" s="137"/>
      <c r="BT110" s="138"/>
      <c r="BU110" s="138"/>
      <c r="BV110" s="137"/>
      <c r="BW110" s="137"/>
      <c r="BX110" s="138"/>
      <c r="BY110" s="138"/>
      <c r="BZ110" s="137"/>
      <c r="CA110" s="137"/>
      <c r="CB110" s="138"/>
      <c r="CC110" s="138"/>
      <c r="CD110" s="258"/>
      <c r="CE110" s="258"/>
      <c r="CF110" s="258"/>
      <c r="CG110" s="144"/>
      <c r="CH110" s="258"/>
      <c r="CI110" s="258"/>
      <c r="CJ110" s="258"/>
      <c r="CK110" s="144"/>
      <c r="CL110" s="258"/>
      <c r="CM110" s="258"/>
      <c r="CN110" s="258"/>
      <c r="CO110" s="144"/>
      <c r="CP110" s="258"/>
      <c r="CQ110" s="258"/>
      <c r="CR110" s="258"/>
      <c r="CS110" s="144"/>
      <c r="CT110" s="258"/>
      <c r="CU110" s="258"/>
      <c r="CV110" s="258"/>
      <c r="CW110" s="144"/>
      <c r="CX110" s="258"/>
      <c r="CY110" s="258"/>
      <c r="CZ110" s="258"/>
      <c r="DA110" s="258"/>
      <c r="DB110" s="258"/>
      <c r="DC110" s="258"/>
      <c r="DD110" s="258"/>
      <c r="DE110" s="258"/>
      <c r="DF110" s="144"/>
      <c r="DG110" s="258"/>
      <c r="DH110" s="258"/>
      <c r="DI110" s="258"/>
      <c r="DJ110" s="258"/>
      <c r="DK110" s="258"/>
      <c r="DL110" s="258"/>
      <c r="DM110" s="258"/>
      <c r="DN110" s="258"/>
      <c r="DO110" s="144"/>
      <c r="DP110" s="258"/>
      <c r="DQ110" s="258"/>
      <c r="DR110" s="258"/>
      <c r="DS110" s="258"/>
      <c r="DT110" s="258"/>
    </row>
    <row r="111" spans="1:124" ht="57" x14ac:dyDescent="0.2">
      <c r="A111" s="291"/>
      <c r="B111" s="294"/>
      <c r="C111" s="294"/>
      <c r="D111" s="294"/>
      <c r="E111" s="294"/>
      <c r="F111" s="297"/>
      <c r="G111" s="294"/>
      <c r="H111" s="300"/>
      <c r="I111" s="297"/>
      <c r="J111" s="291"/>
      <c r="K111" s="282"/>
      <c r="L111" s="285"/>
      <c r="M111" s="285"/>
      <c r="N111" s="282"/>
      <c r="O111" s="259"/>
      <c r="P111" s="259"/>
      <c r="Q111" s="288"/>
      <c r="R111" s="127"/>
      <c r="S111" s="128"/>
      <c r="T111" s="129">
        <f>VLOOKUP(U111,FORMULAS!$A$15:$B$18,2,0)</f>
        <v>0</v>
      </c>
      <c r="U111" s="130" t="s">
        <v>156</v>
      </c>
      <c r="V111" s="131">
        <f>+IF(U111='Tabla Valoración controles'!$D$4,'Tabla Valoración controles'!$F$4,IF('208-PLA-Ft-78 Mapa Gestión'!U111='Tabla Valoración controles'!$D$5,'Tabla Valoración controles'!$F$5,IF(U111=FORMULAS!$A$10,0,'Tabla Valoración controles'!$F$6)))</f>
        <v>0</v>
      </c>
      <c r="W111" s="130"/>
      <c r="X111" s="132">
        <f>+IF(W111='Tabla Valoración controles'!$D$7,'Tabla Valoración controles'!$F$7,IF(U111=FORMULAS!$A$10,0,'Tabla Valoración controles'!$F$8))</f>
        <v>0</v>
      </c>
      <c r="Y111" s="130"/>
      <c r="Z111" s="131">
        <f>+IF(Y111='Tabla Valoración controles'!$D$9,'Tabla Valoración controles'!$F$9,IF(U111=FORMULAS!$A$10,0,'Tabla Valoración controles'!$F$10))</f>
        <v>0</v>
      </c>
      <c r="AA111" s="130"/>
      <c r="AB111" s="131">
        <f>+IF(AA111='Tabla Valoración controles'!$D$9,'Tabla Valoración controles'!$F$9,IF(W111=FORMULAS!$A$10,0,'Tabla Valoración controles'!$F$10))</f>
        <v>0</v>
      </c>
      <c r="AC111" s="130"/>
      <c r="AD111" s="131">
        <f>+IF(AC111='Tabla Valoración controles'!$D$13,'Tabla Valoración controles'!$F$13,'Tabla Valoración controles'!$F$14)</f>
        <v>0</v>
      </c>
      <c r="AE111" s="133">
        <f t="shared" si="56"/>
        <v>0</v>
      </c>
      <c r="AF111" s="133">
        <f t="shared" si="93"/>
        <v>0</v>
      </c>
      <c r="AG111" s="133">
        <f t="shared" si="75"/>
        <v>0.252</v>
      </c>
      <c r="AH111" s="261"/>
      <c r="AI111" s="261"/>
      <c r="AJ111" s="261"/>
      <c r="AK111" s="261"/>
      <c r="AL111" s="262"/>
      <c r="AM111" s="265"/>
      <c r="AN111" s="259"/>
      <c r="AO111" s="149"/>
      <c r="AP111" s="149"/>
      <c r="AQ111" s="149"/>
      <c r="AR111" s="149"/>
      <c r="AS111" s="149"/>
      <c r="AT111" s="149"/>
      <c r="AU111" s="149"/>
      <c r="AV111" s="136"/>
      <c r="AW111" s="256"/>
      <c r="AX111" s="144"/>
      <c r="AY111" s="144"/>
      <c r="AZ111" s="144"/>
      <c r="BA111" s="144"/>
      <c r="BB111" s="144"/>
      <c r="BC111" s="144"/>
      <c r="BD111" s="144"/>
      <c r="BE111" s="144"/>
      <c r="BF111" s="144"/>
      <c r="BG111" s="144"/>
      <c r="BH111" s="144"/>
      <c r="BI111" s="144"/>
      <c r="BJ111" s="144"/>
      <c r="BK111" s="144"/>
      <c r="BL111" s="144"/>
      <c r="BM111" s="144"/>
      <c r="BN111" s="137"/>
      <c r="BO111" s="137"/>
      <c r="BP111" s="138"/>
      <c r="BQ111" s="138"/>
      <c r="BR111" s="137"/>
      <c r="BS111" s="137"/>
      <c r="BT111" s="138"/>
      <c r="BU111" s="138"/>
      <c r="BV111" s="137"/>
      <c r="BW111" s="137"/>
      <c r="BX111" s="138"/>
      <c r="BY111" s="138"/>
      <c r="BZ111" s="137"/>
      <c r="CA111" s="137"/>
      <c r="CB111" s="138"/>
      <c r="CC111" s="138"/>
      <c r="CD111" s="259"/>
      <c r="CE111" s="259"/>
      <c r="CF111" s="259"/>
      <c r="CG111" s="144"/>
      <c r="CH111" s="259"/>
      <c r="CI111" s="259"/>
      <c r="CJ111" s="259"/>
      <c r="CK111" s="144"/>
      <c r="CL111" s="259"/>
      <c r="CM111" s="259"/>
      <c r="CN111" s="259"/>
      <c r="CO111" s="144"/>
      <c r="CP111" s="259"/>
      <c r="CQ111" s="259"/>
      <c r="CR111" s="259"/>
      <c r="CS111" s="144"/>
      <c r="CT111" s="259"/>
      <c r="CU111" s="259"/>
      <c r="CV111" s="259"/>
      <c r="CW111" s="144"/>
      <c r="CX111" s="259"/>
      <c r="CY111" s="259"/>
      <c r="CZ111" s="259"/>
      <c r="DA111" s="259"/>
      <c r="DB111" s="259"/>
      <c r="DC111" s="259"/>
      <c r="DD111" s="259"/>
      <c r="DE111" s="259"/>
      <c r="DF111" s="144"/>
      <c r="DG111" s="259"/>
      <c r="DH111" s="259"/>
      <c r="DI111" s="259"/>
      <c r="DJ111" s="259"/>
      <c r="DK111" s="259"/>
      <c r="DL111" s="259"/>
      <c r="DM111" s="259"/>
      <c r="DN111" s="259"/>
      <c r="DO111" s="144"/>
      <c r="DP111" s="259"/>
      <c r="DQ111" s="259"/>
      <c r="DR111" s="259"/>
      <c r="DS111" s="259"/>
      <c r="DT111" s="259"/>
    </row>
    <row r="112" spans="1:124" ht="114.75" x14ac:dyDescent="0.2">
      <c r="A112" s="289">
        <v>18</v>
      </c>
      <c r="B112" s="308" t="s">
        <v>168</v>
      </c>
      <c r="C112" s="292" t="str">
        <f>VLOOKUP(B112,FORMULAS!$A$30:$B$52,2,0)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112" s="292" t="str">
        <f>VLOOKUP(B112,FORMULAS!$A$30:$C$52,3,0)</f>
        <v xml:space="preserve">Jefe Oficina Asesora de Comunicaciones </v>
      </c>
      <c r="E112" s="292" t="s">
        <v>256</v>
      </c>
      <c r="F112" s="295" t="s">
        <v>386</v>
      </c>
      <c r="G112" s="295" t="s">
        <v>387</v>
      </c>
      <c r="H112" s="318" t="s">
        <v>736</v>
      </c>
      <c r="I112" s="295" t="s">
        <v>260</v>
      </c>
      <c r="J112" s="289">
        <v>700</v>
      </c>
      <c r="K112" s="280" t="str">
        <f>+IF(L112=FORMULAS!$N$2,FORMULAS!$O$2,IF('208-PLA-Ft-78 Mapa Gestión'!L112:L117=FORMULAS!$N$3,FORMULAS!$O$3,IF('208-PLA-Ft-78 Mapa Gestión'!L112:L117=FORMULAS!$N$4,FORMULAS!$O$4,IF('208-PLA-Ft-78 Mapa Gestión'!L112:L117=FORMULAS!$N$5,FORMULAS!$O$5,IF('208-PLA-Ft-78 Mapa Gestión'!L112:L117=FORMULAS!$N$6,FORMULAS!$O$6)))))</f>
        <v>Alta</v>
      </c>
      <c r="L112" s="283">
        <f>+IF(J112&lt;=FORMULAS!$M$2,FORMULAS!$N$2,IF('208-PLA-Ft-78 Mapa Gestión'!J112&lt;=FORMULAS!$M$3,FORMULAS!$N$3,IF('208-PLA-Ft-78 Mapa Gestión'!J112&lt;=FORMULAS!$M$4,FORMULAS!$N$4,IF('208-PLA-Ft-78 Mapa Gestión'!J112&lt;=FORMULAS!$M$5,FORMULAS!$N$5,FORMULAS!$N$6))))</f>
        <v>0.8</v>
      </c>
      <c r="M112" s="283" t="s">
        <v>258</v>
      </c>
      <c r="N112" s="280" t="str">
        <f>+IF(M112=FORMULAS!$H$2,FORMULAS!$I$2,IF('208-PLA-Ft-78 Mapa Gestión'!M112:M117=FORMULAS!$H$3,FORMULAS!$I$3,IF('208-PLA-Ft-78 Mapa Gestión'!M112:M117=FORMULAS!$H$4,FORMULAS!$I$4,IF('208-PLA-Ft-78 Mapa Gestión'!M112:M117=FORMULAS!$H$5,FORMULAS!$I$5,IF('208-PLA-Ft-78 Mapa Gestión'!M112:M117=FORMULAS!$H$6,FORMULAS!$I$6,IF('208-PLA-Ft-78 Mapa Gestión'!M112:M117=FORMULAS!$H$7,FORMULAS!$I$7,IF('208-PLA-Ft-78 Mapa Gestión'!M112:M117=FORMULAS!$H$8,FORMULAS!$I$8,IF('208-PLA-Ft-78 Mapa Gestión'!M112:M117=FORMULAS!$H$9,FORMULAS!$I$9,IF('208-PLA-Ft-78 Mapa Gestión'!M112:M117=FORMULAS!$H$10,FORMULAS!$I$10,IF('208-PLA-Ft-78 Mapa Gestión'!M112:M117=FORMULAS!$H$11,FORMULAS!$I$11))))))))))</f>
        <v>Menor</v>
      </c>
      <c r="O112" s="257">
        <f>VLOOKUP(N112,FORMULAS!$I$1:$J$6,2,0)</f>
        <v>0.4</v>
      </c>
      <c r="P112" s="257" t="str">
        <f t="shared" ref="P112" si="94">CONCATENATE(N112,K112)</f>
        <v>MenorAlta</v>
      </c>
      <c r="Q112" s="286" t="str">
        <f>VLOOKUP(P112,FORMULAS!$K$17:$L$42,2,0)</f>
        <v>Moderado</v>
      </c>
      <c r="R112" s="127">
        <v>1</v>
      </c>
      <c r="S112" s="128" t="s">
        <v>477</v>
      </c>
      <c r="T112" s="129" t="str">
        <f>VLOOKUP(U112,FORMULAS!$A$15:$B$18,2,0)</f>
        <v>Probabilidad</v>
      </c>
      <c r="U112" s="130" t="s">
        <v>13</v>
      </c>
      <c r="V112" s="131">
        <f>+IF(U112='Tabla Valoración controles'!$D$4,'Tabla Valoración controles'!$F$4,IF('208-PLA-Ft-78 Mapa Gestión'!U112='Tabla Valoración controles'!$D$5,'Tabla Valoración controles'!$F$5,IF(U112=FORMULAS!$A$10,0,'Tabla Valoración controles'!$F$6)))</f>
        <v>0.25</v>
      </c>
      <c r="W112" s="130" t="s">
        <v>8</v>
      </c>
      <c r="X112" s="132">
        <f>+IF(W112='Tabla Valoración controles'!$D$7,'Tabla Valoración controles'!$F$7,IF(U112=FORMULAS!$A$10,0,'Tabla Valoración controles'!$F$8))</f>
        <v>0.15</v>
      </c>
      <c r="Y112" s="130" t="s">
        <v>18</v>
      </c>
      <c r="Z112" s="131">
        <f>+IF(Y112='Tabla Valoración controles'!$D$9,'Tabla Valoración controles'!$F$9,IF(U112=FORMULAS!$A$10,0,'Tabla Valoración controles'!$F$10))</f>
        <v>0</v>
      </c>
      <c r="AA112" s="130" t="s">
        <v>21</v>
      </c>
      <c r="AB112" s="131">
        <f>+IF(AA112='Tabla Valoración controles'!$D$9,'Tabla Valoración controles'!$F$9,IF(W112=FORMULAS!$A$10,0,'Tabla Valoración controles'!$F$10))</f>
        <v>0</v>
      </c>
      <c r="AC112" s="130" t="s">
        <v>100</v>
      </c>
      <c r="AD112" s="131">
        <f>+IF(AC112='Tabla Valoración controles'!$D$13,'Tabla Valoración controles'!$F$13,'Tabla Valoración controles'!$F$14)</f>
        <v>0</v>
      </c>
      <c r="AE112" s="133">
        <f t="shared" si="56"/>
        <v>0.4</v>
      </c>
      <c r="AF112" s="133">
        <f>+IF(T112=FORMULAS!$A$8,'208-PLA-Ft-78 Mapa Gestión'!AE112*'208-PLA-Ft-78 Mapa Gestión'!L112:L117,'208-PLA-Ft-78 Mapa Gestión'!AE112*'208-PLA-Ft-78 Mapa Gestión'!O112:O117)</f>
        <v>0.32000000000000006</v>
      </c>
      <c r="AG112" s="133">
        <f>+IF(T112=FORMULAS!$A$8,'208-PLA-Ft-78 Mapa Gestión'!L112:L117-'208-PLA-Ft-78 Mapa Gestión'!AF112,0)</f>
        <v>0.48</v>
      </c>
      <c r="AH112" s="260">
        <f t="shared" ref="AH112" si="95">+AG117</f>
        <v>0.48</v>
      </c>
      <c r="AI112" s="260" t="str">
        <f>+IF(AH112&lt;=FORMULAS!$N$2,FORMULAS!$O$2,IF(AH112&lt;=FORMULAS!$N$3,FORMULAS!$O$3,IF(AH112&lt;=FORMULAS!$N$4,FORMULAS!$O$4,IF(AH112&lt;=FORMULAS!$N$5,FORMULAS!$O$5,FORMULAS!O108))))</f>
        <v>Media</v>
      </c>
      <c r="AJ112" s="260" t="str">
        <f>+IF(T112=FORMULAS!$A$9,AG117,'208-PLA-Ft-78 Mapa Gestión'!N112:N117)</f>
        <v>Menor</v>
      </c>
      <c r="AK112" s="260">
        <f>+IF(T112=FORMULAS!B111,'208-PLA-Ft-78 Mapa Gestión'!AG117,'208-PLA-Ft-78 Mapa Gestión'!O112:O117)</f>
        <v>0.4</v>
      </c>
      <c r="AL112" s="262" t="str">
        <f t="shared" ref="AL112" si="96">CONCATENATE(AJ112,AI112)</f>
        <v>MenorMedia</v>
      </c>
      <c r="AM112" s="263" t="str">
        <f>VLOOKUP(AL112,FORMULAS!$K$17:$L$42,2,0)</f>
        <v>Moderado</v>
      </c>
      <c r="AN112" s="257" t="s">
        <v>162</v>
      </c>
      <c r="AO112" s="134" t="s">
        <v>523</v>
      </c>
      <c r="AP112" s="134" t="s">
        <v>564</v>
      </c>
      <c r="AQ112" s="158" t="s">
        <v>320</v>
      </c>
      <c r="AR112" s="169">
        <v>44562</v>
      </c>
      <c r="AS112" s="169">
        <v>44910</v>
      </c>
      <c r="AT112" s="134" t="s">
        <v>607</v>
      </c>
      <c r="AU112" s="134" t="s">
        <v>608</v>
      </c>
      <c r="AV112" s="136" t="s">
        <v>234</v>
      </c>
      <c r="AW112" s="254" t="s">
        <v>666</v>
      </c>
      <c r="AX112" s="134" t="s">
        <v>903</v>
      </c>
      <c r="AY112" s="134" t="s">
        <v>904</v>
      </c>
      <c r="AZ112" s="134" t="s">
        <v>512</v>
      </c>
      <c r="BA112" s="134" t="s">
        <v>512</v>
      </c>
      <c r="BB112" s="134" t="s">
        <v>903</v>
      </c>
      <c r="BC112" s="134" t="s">
        <v>905</v>
      </c>
      <c r="BD112" s="134" t="s">
        <v>512</v>
      </c>
      <c r="BE112" s="134" t="s">
        <v>512</v>
      </c>
      <c r="BF112" s="134" t="s">
        <v>903</v>
      </c>
      <c r="BG112" s="134" t="s">
        <v>906</v>
      </c>
      <c r="BH112" s="158" t="s">
        <v>512</v>
      </c>
      <c r="BI112" s="158" t="s">
        <v>512</v>
      </c>
      <c r="BJ112" s="134" t="s">
        <v>903</v>
      </c>
      <c r="BK112" s="134" t="s">
        <v>907</v>
      </c>
      <c r="BL112" s="158" t="s">
        <v>512</v>
      </c>
      <c r="BM112" s="158" t="s">
        <v>512</v>
      </c>
      <c r="BN112" s="137"/>
      <c r="BO112" s="137"/>
      <c r="BP112" s="138"/>
      <c r="BQ112" s="138"/>
      <c r="BR112" s="137"/>
      <c r="BS112" s="137"/>
      <c r="BT112" s="138"/>
      <c r="BU112" s="138"/>
      <c r="BV112" s="137"/>
      <c r="BW112" s="137"/>
      <c r="BX112" s="138"/>
      <c r="BY112" s="138"/>
      <c r="BZ112" s="137"/>
      <c r="CA112" s="137"/>
      <c r="CB112" s="138"/>
      <c r="CC112" s="138"/>
      <c r="CD112" s="257"/>
      <c r="CE112" s="257"/>
      <c r="CF112" s="257"/>
      <c r="CG112" s="144"/>
      <c r="CH112" s="257"/>
      <c r="CI112" s="257"/>
      <c r="CJ112" s="257"/>
      <c r="CK112" s="144"/>
      <c r="CL112" s="257"/>
      <c r="CM112" s="257"/>
      <c r="CN112" s="257"/>
      <c r="CO112" s="144"/>
      <c r="CP112" s="257"/>
      <c r="CQ112" s="257"/>
      <c r="CR112" s="257"/>
      <c r="CS112" s="144"/>
      <c r="CT112" s="257"/>
      <c r="CU112" s="257"/>
      <c r="CV112" s="257"/>
      <c r="CW112" s="144"/>
      <c r="CX112" s="257"/>
      <c r="CY112" s="257"/>
      <c r="CZ112" s="257"/>
      <c r="DA112" s="257"/>
      <c r="DB112" s="257"/>
      <c r="DC112" s="257"/>
      <c r="DD112" s="257"/>
      <c r="DE112" s="257"/>
      <c r="DF112" s="144"/>
      <c r="DG112" s="257"/>
      <c r="DH112" s="257"/>
      <c r="DI112" s="257"/>
      <c r="DJ112" s="257"/>
      <c r="DK112" s="257"/>
      <c r="DL112" s="257"/>
      <c r="DM112" s="257"/>
      <c r="DN112" s="257"/>
      <c r="DO112" s="144"/>
      <c r="DP112" s="257"/>
      <c r="DQ112" s="257"/>
      <c r="DR112" s="257"/>
      <c r="DS112" s="257"/>
      <c r="DT112" s="257"/>
    </row>
    <row r="113" spans="1:124" ht="57" x14ac:dyDescent="0.2">
      <c r="A113" s="290"/>
      <c r="B113" s="309"/>
      <c r="C113" s="293"/>
      <c r="D113" s="293"/>
      <c r="E113" s="293"/>
      <c r="F113" s="296"/>
      <c r="G113" s="296"/>
      <c r="H113" s="316"/>
      <c r="I113" s="296"/>
      <c r="J113" s="290"/>
      <c r="K113" s="281"/>
      <c r="L113" s="284"/>
      <c r="M113" s="284"/>
      <c r="N113" s="281"/>
      <c r="O113" s="258"/>
      <c r="P113" s="258"/>
      <c r="Q113" s="287"/>
      <c r="R113" s="127"/>
      <c r="S113" s="128"/>
      <c r="T113" s="129">
        <f>VLOOKUP(U113,FORMULAS!$A$15:$B$18,2,0)</f>
        <v>0</v>
      </c>
      <c r="U113" s="130" t="s">
        <v>156</v>
      </c>
      <c r="V113" s="131">
        <f>+IF(U113='Tabla Valoración controles'!$D$4,'Tabla Valoración controles'!$F$4,IF('208-PLA-Ft-78 Mapa Gestión'!U113='Tabla Valoración controles'!$D$5,'Tabla Valoración controles'!$F$5,IF(U113=FORMULAS!$A$10,0,'Tabla Valoración controles'!$F$6)))</f>
        <v>0</v>
      </c>
      <c r="W113" s="130"/>
      <c r="X113" s="132">
        <f>+IF(W113='Tabla Valoración controles'!$D$7,'Tabla Valoración controles'!$F$7,IF(U113=FORMULAS!$A$10,0,'Tabla Valoración controles'!$F$8))</f>
        <v>0</v>
      </c>
      <c r="Y113" s="130"/>
      <c r="Z113" s="131">
        <f>+IF(Y113='Tabla Valoración controles'!$D$9,'Tabla Valoración controles'!$F$9,IF(U113=FORMULAS!$A$10,0,'Tabla Valoración controles'!$F$10))</f>
        <v>0</v>
      </c>
      <c r="AA113" s="130"/>
      <c r="AB113" s="131">
        <f>+IF(AA113='Tabla Valoración controles'!$D$9,'Tabla Valoración controles'!$F$9,IF(W113=FORMULAS!$A$10,0,'Tabla Valoración controles'!$F$10))</f>
        <v>0</v>
      </c>
      <c r="AC113" s="130"/>
      <c r="AD113" s="131">
        <f>+IF(AC113='Tabla Valoración controles'!$D$13,'Tabla Valoración controles'!$F$13,'Tabla Valoración controles'!$F$14)</f>
        <v>0</v>
      </c>
      <c r="AE113" s="133">
        <f t="shared" si="56"/>
        <v>0</v>
      </c>
      <c r="AF113" s="133">
        <f t="shared" ref="AF113" si="97">+AE113*AG112</f>
        <v>0</v>
      </c>
      <c r="AG113" s="133">
        <f t="shared" ref="AG113" si="98">+AG112-AF113</f>
        <v>0.48</v>
      </c>
      <c r="AH113" s="261"/>
      <c r="AI113" s="261"/>
      <c r="AJ113" s="261"/>
      <c r="AK113" s="261"/>
      <c r="AL113" s="262"/>
      <c r="AM113" s="264"/>
      <c r="AN113" s="258"/>
      <c r="AO113" s="134"/>
      <c r="AP113" s="134"/>
      <c r="AQ113" s="158"/>
      <c r="AR113" s="167"/>
      <c r="AS113" s="167"/>
      <c r="AT113" s="134"/>
      <c r="AU113" s="134"/>
      <c r="AV113" s="136"/>
      <c r="AW113" s="255"/>
      <c r="AX113" s="134"/>
      <c r="AY113" s="134"/>
      <c r="AZ113" s="134"/>
      <c r="BA113" s="134"/>
      <c r="BB113" s="134"/>
      <c r="BC113" s="134"/>
      <c r="BD113" s="134"/>
      <c r="BE113" s="134"/>
      <c r="BF113" s="134"/>
      <c r="BG113" s="134"/>
      <c r="BH113" s="134"/>
      <c r="BI113" s="144"/>
      <c r="BJ113" s="134"/>
      <c r="BK113" s="134"/>
      <c r="BL113" s="134"/>
      <c r="BM113" s="144"/>
      <c r="BN113" s="137"/>
      <c r="BO113" s="137"/>
      <c r="BP113" s="138"/>
      <c r="BQ113" s="138"/>
      <c r="BR113" s="137"/>
      <c r="BS113" s="137"/>
      <c r="BT113" s="138"/>
      <c r="BU113" s="138"/>
      <c r="BV113" s="137"/>
      <c r="BW113" s="137"/>
      <c r="BX113" s="138"/>
      <c r="BY113" s="138"/>
      <c r="BZ113" s="137"/>
      <c r="CA113" s="137"/>
      <c r="CB113" s="138"/>
      <c r="CC113" s="138"/>
      <c r="CD113" s="258"/>
      <c r="CE113" s="258"/>
      <c r="CF113" s="258"/>
      <c r="CG113" s="144"/>
      <c r="CH113" s="258"/>
      <c r="CI113" s="258"/>
      <c r="CJ113" s="258"/>
      <c r="CK113" s="144"/>
      <c r="CL113" s="258"/>
      <c r="CM113" s="258"/>
      <c r="CN113" s="258"/>
      <c r="CO113" s="144"/>
      <c r="CP113" s="258"/>
      <c r="CQ113" s="258"/>
      <c r="CR113" s="258"/>
      <c r="CS113" s="144"/>
      <c r="CT113" s="258"/>
      <c r="CU113" s="258"/>
      <c r="CV113" s="258"/>
      <c r="CW113" s="144"/>
      <c r="CX113" s="258"/>
      <c r="CY113" s="258"/>
      <c r="CZ113" s="258"/>
      <c r="DA113" s="258"/>
      <c r="DB113" s="258"/>
      <c r="DC113" s="258"/>
      <c r="DD113" s="258"/>
      <c r="DE113" s="258"/>
      <c r="DF113" s="144"/>
      <c r="DG113" s="258"/>
      <c r="DH113" s="258"/>
      <c r="DI113" s="258"/>
      <c r="DJ113" s="258"/>
      <c r="DK113" s="258"/>
      <c r="DL113" s="258"/>
      <c r="DM113" s="258"/>
      <c r="DN113" s="258"/>
      <c r="DO113" s="144"/>
      <c r="DP113" s="258"/>
      <c r="DQ113" s="258"/>
      <c r="DR113" s="258"/>
      <c r="DS113" s="258"/>
      <c r="DT113" s="258"/>
    </row>
    <row r="114" spans="1:124" ht="57" x14ac:dyDescent="0.2">
      <c r="A114" s="290"/>
      <c r="B114" s="309"/>
      <c r="C114" s="293"/>
      <c r="D114" s="293"/>
      <c r="E114" s="293"/>
      <c r="F114" s="296"/>
      <c r="G114" s="296"/>
      <c r="H114" s="316"/>
      <c r="I114" s="296"/>
      <c r="J114" s="290"/>
      <c r="K114" s="281"/>
      <c r="L114" s="284"/>
      <c r="M114" s="284"/>
      <c r="N114" s="281"/>
      <c r="O114" s="258"/>
      <c r="P114" s="258"/>
      <c r="Q114" s="287"/>
      <c r="R114" s="127"/>
      <c r="S114" s="128"/>
      <c r="T114" s="129">
        <f>VLOOKUP(U114,FORMULAS!$A$15:$B$18,2,0)</f>
        <v>0</v>
      </c>
      <c r="U114" s="130" t="s">
        <v>156</v>
      </c>
      <c r="V114" s="131">
        <f>+IF(U114='Tabla Valoración controles'!$D$4,'Tabla Valoración controles'!$F$4,IF('208-PLA-Ft-78 Mapa Gestión'!U114='Tabla Valoración controles'!$D$5,'Tabla Valoración controles'!$F$5,IF(U114=FORMULAS!$A$10,0,'Tabla Valoración controles'!$F$6)))</f>
        <v>0</v>
      </c>
      <c r="W114" s="130"/>
      <c r="X114" s="132">
        <f>+IF(W114='Tabla Valoración controles'!$D$7,'Tabla Valoración controles'!$F$7,IF(U114=FORMULAS!$A$10,0,'Tabla Valoración controles'!$F$8))</f>
        <v>0</v>
      </c>
      <c r="Y114" s="130"/>
      <c r="Z114" s="131">
        <f>+IF(Y114='Tabla Valoración controles'!$D$9,'Tabla Valoración controles'!$F$9,IF(U114=FORMULAS!$A$10,0,'Tabla Valoración controles'!$F$10))</f>
        <v>0</v>
      </c>
      <c r="AA114" s="130"/>
      <c r="AB114" s="131">
        <f>+IF(AA114='Tabla Valoración controles'!$D$9,'Tabla Valoración controles'!$F$9,IF(W114=FORMULAS!$A$10,0,'Tabla Valoración controles'!$F$10))</f>
        <v>0</v>
      </c>
      <c r="AC114" s="130"/>
      <c r="AD114" s="131">
        <f>+IF(AC114='Tabla Valoración controles'!$D$13,'Tabla Valoración controles'!$F$13,'Tabla Valoración controles'!$F$14)</f>
        <v>0</v>
      </c>
      <c r="AE114" s="133">
        <f t="shared" si="56"/>
        <v>0</v>
      </c>
      <c r="AF114" s="133">
        <f t="shared" ref="AF114:AF117" si="99">+AF113*AE114</f>
        <v>0</v>
      </c>
      <c r="AG114" s="133">
        <f t="shared" si="75"/>
        <v>0.48</v>
      </c>
      <c r="AH114" s="261"/>
      <c r="AI114" s="261"/>
      <c r="AJ114" s="261"/>
      <c r="AK114" s="261"/>
      <c r="AL114" s="262"/>
      <c r="AM114" s="264"/>
      <c r="AN114" s="258"/>
      <c r="AO114" s="134"/>
      <c r="AP114" s="134"/>
      <c r="AQ114" s="158"/>
      <c r="AR114" s="167"/>
      <c r="AS114" s="167"/>
      <c r="AT114" s="134"/>
      <c r="AU114" s="134"/>
      <c r="AV114" s="136"/>
      <c r="AW114" s="255"/>
      <c r="AX114" s="134"/>
      <c r="AY114" s="134"/>
      <c r="AZ114" s="134"/>
      <c r="BA114" s="134"/>
      <c r="BB114" s="134"/>
      <c r="BC114" s="134"/>
      <c r="BD114" s="134"/>
      <c r="BE114" s="134"/>
      <c r="BF114" s="134"/>
      <c r="BG114" s="134"/>
      <c r="BH114" s="134"/>
      <c r="BI114" s="144"/>
      <c r="BJ114" s="134"/>
      <c r="BK114" s="134"/>
      <c r="BL114" s="134"/>
      <c r="BM114" s="144"/>
      <c r="BN114" s="137"/>
      <c r="BO114" s="137"/>
      <c r="BP114" s="138"/>
      <c r="BQ114" s="138"/>
      <c r="BR114" s="137"/>
      <c r="BS114" s="137"/>
      <c r="BT114" s="138"/>
      <c r="BU114" s="138"/>
      <c r="BV114" s="137"/>
      <c r="BW114" s="137"/>
      <c r="BX114" s="138"/>
      <c r="BY114" s="138"/>
      <c r="BZ114" s="137"/>
      <c r="CA114" s="137"/>
      <c r="CB114" s="138"/>
      <c r="CC114" s="138"/>
      <c r="CD114" s="258"/>
      <c r="CE114" s="258"/>
      <c r="CF114" s="258"/>
      <c r="CG114" s="144"/>
      <c r="CH114" s="258"/>
      <c r="CI114" s="258"/>
      <c r="CJ114" s="258"/>
      <c r="CK114" s="144"/>
      <c r="CL114" s="258"/>
      <c r="CM114" s="258"/>
      <c r="CN114" s="258"/>
      <c r="CO114" s="144"/>
      <c r="CP114" s="258"/>
      <c r="CQ114" s="258"/>
      <c r="CR114" s="258"/>
      <c r="CS114" s="144"/>
      <c r="CT114" s="258"/>
      <c r="CU114" s="258"/>
      <c r="CV114" s="258"/>
      <c r="CW114" s="144"/>
      <c r="CX114" s="258"/>
      <c r="CY114" s="258"/>
      <c r="CZ114" s="258"/>
      <c r="DA114" s="258"/>
      <c r="DB114" s="258"/>
      <c r="DC114" s="258"/>
      <c r="DD114" s="258"/>
      <c r="DE114" s="258"/>
      <c r="DF114" s="144"/>
      <c r="DG114" s="258"/>
      <c r="DH114" s="258"/>
      <c r="DI114" s="258"/>
      <c r="DJ114" s="258"/>
      <c r="DK114" s="258"/>
      <c r="DL114" s="258"/>
      <c r="DM114" s="258"/>
      <c r="DN114" s="258"/>
      <c r="DO114" s="144"/>
      <c r="DP114" s="258"/>
      <c r="DQ114" s="258"/>
      <c r="DR114" s="258"/>
      <c r="DS114" s="258"/>
      <c r="DT114" s="258"/>
    </row>
    <row r="115" spans="1:124" ht="57" x14ac:dyDescent="0.2">
      <c r="A115" s="290"/>
      <c r="B115" s="309"/>
      <c r="C115" s="293"/>
      <c r="D115" s="293"/>
      <c r="E115" s="293"/>
      <c r="F115" s="296"/>
      <c r="G115" s="296"/>
      <c r="H115" s="316"/>
      <c r="I115" s="296"/>
      <c r="J115" s="290"/>
      <c r="K115" s="281"/>
      <c r="L115" s="284"/>
      <c r="M115" s="284"/>
      <c r="N115" s="281"/>
      <c r="O115" s="258"/>
      <c r="P115" s="258"/>
      <c r="Q115" s="287"/>
      <c r="R115" s="127"/>
      <c r="S115" s="128"/>
      <c r="T115" s="129">
        <f>VLOOKUP(U115,FORMULAS!$A$15:$B$18,2,0)</f>
        <v>0</v>
      </c>
      <c r="U115" s="130" t="s">
        <v>156</v>
      </c>
      <c r="V115" s="131">
        <f>+IF(U115='Tabla Valoración controles'!$D$4,'Tabla Valoración controles'!$F$4,IF('208-PLA-Ft-78 Mapa Gestión'!U115='Tabla Valoración controles'!$D$5,'Tabla Valoración controles'!$F$5,IF(U115=FORMULAS!$A$10,0,'Tabla Valoración controles'!$F$6)))</f>
        <v>0</v>
      </c>
      <c r="W115" s="130"/>
      <c r="X115" s="132">
        <f>+IF(W115='Tabla Valoración controles'!$D$7,'Tabla Valoración controles'!$F$7,IF(U115=FORMULAS!$A$10,0,'Tabla Valoración controles'!$F$8))</f>
        <v>0</v>
      </c>
      <c r="Y115" s="130"/>
      <c r="Z115" s="131">
        <f>+IF(Y115='Tabla Valoración controles'!$D$9,'Tabla Valoración controles'!$F$9,IF(U115=FORMULAS!$A$10,0,'Tabla Valoración controles'!$F$10))</f>
        <v>0</v>
      </c>
      <c r="AA115" s="130"/>
      <c r="AB115" s="131">
        <f>+IF(AA115='Tabla Valoración controles'!$D$9,'Tabla Valoración controles'!$F$9,IF(W115=FORMULAS!$A$10,0,'Tabla Valoración controles'!$F$10))</f>
        <v>0</v>
      </c>
      <c r="AC115" s="130"/>
      <c r="AD115" s="131">
        <f>+IF(AC115='Tabla Valoración controles'!$D$13,'Tabla Valoración controles'!$F$13,'Tabla Valoración controles'!$F$14)</f>
        <v>0</v>
      </c>
      <c r="AE115" s="133">
        <f t="shared" si="56"/>
        <v>0</v>
      </c>
      <c r="AF115" s="133">
        <f t="shared" si="99"/>
        <v>0</v>
      </c>
      <c r="AG115" s="133">
        <f t="shared" si="75"/>
        <v>0.48</v>
      </c>
      <c r="AH115" s="261"/>
      <c r="AI115" s="261"/>
      <c r="AJ115" s="261"/>
      <c r="AK115" s="261"/>
      <c r="AL115" s="262"/>
      <c r="AM115" s="264"/>
      <c r="AN115" s="258"/>
      <c r="AO115" s="134"/>
      <c r="AP115" s="134"/>
      <c r="AQ115" s="158"/>
      <c r="AR115" s="167"/>
      <c r="AS115" s="167"/>
      <c r="AT115" s="134"/>
      <c r="AU115" s="134"/>
      <c r="AV115" s="136"/>
      <c r="AW115" s="255"/>
      <c r="AX115" s="134"/>
      <c r="AY115" s="134"/>
      <c r="AZ115" s="134"/>
      <c r="BA115" s="134"/>
      <c r="BB115" s="134"/>
      <c r="BC115" s="134"/>
      <c r="BD115" s="134"/>
      <c r="BE115" s="134"/>
      <c r="BF115" s="134"/>
      <c r="BG115" s="134"/>
      <c r="BH115" s="134"/>
      <c r="BI115" s="144"/>
      <c r="BJ115" s="134"/>
      <c r="BK115" s="134"/>
      <c r="BL115" s="134"/>
      <c r="BM115" s="144"/>
      <c r="BN115" s="137"/>
      <c r="BO115" s="137"/>
      <c r="BP115" s="138"/>
      <c r="BQ115" s="138"/>
      <c r="BR115" s="137"/>
      <c r="BS115" s="137"/>
      <c r="BT115" s="138"/>
      <c r="BU115" s="138"/>
      <c r="BV115" s="137"/>
      <c r="BW115" s="137"/>
      <c r="BX115" s="138"/>
      <c r="BY115" s="138"/>
      <c r="BZ115" s="137"/>
      <c r="CA115" s="137"/>
      <c r="CB115" s="138"/>
      <c r="CC115" s="138"/>
      <c r="CD115" s="258"/>
      <c r="CE115" s="258"/>
      <c r="CF115" s="258"/>
      <c r="CG115" s="144"/>
      <c r="CH115" s="258"/>
      <c r="CI115" s="258"/>
      <c r="CJ115" s="258"/>
      <c r="CK115" s="144"/>
      <c r="CL115" s="258"/>
      <c r="CM115" s="258"/>
      <c r="CN115" s="258"/>
      <c r="CO115" s="144"/>
      <c r="CP115" s="258"/>
      <c r="CQ115" s="258"/>
      <c r="CR115" s="258"/>
      <c r="CS115" s="144"/>
      <c r="CT115" s="258"/>
      <c r="CU115" s="258"/>
      <c r="CV115" s="258"/>
      <c r="CW115" s="144"/>
      <c r="CX115" s="258"/>
      <c r="CY115" s="258"/>
      <c r="CZ115" s="258"/>
      <c r="DA115" s="258"/>
      <c r="DB115" s="258"/>
      <c r="DC115" s="258"/>
      <c r="DD115" s="258"/>
      <c r="DE115" s="258"/>
      <c r="DF115" s="144"/>
      <c r="DG115" s="258"/>
      <c r="DH115" s="258"/>
      <c r="DI115" s="258"/>
      <c r="DJ115" s="258"/>
      <c r="DK115" s="258"/>
      <c r="DL115" s="258"/>
      <c r="DM115" s="258"/>
      <c r="DN115" s="258"/>
      <c r="DO115" s="144"/>
      <c r="DP115" s="258"/>
      <c r="DQ115" s="258"/>
      <c r="DR115" s="258"/>
      <c r="DS115" s="258"/>
      <c r="DT115" s="258"/>
    </row>
    <row r="116" spans="1:124" ht="57" x14ac:dyDescent="0.2">
      <c r="A116" s="290"/>
      <c r="B116" s="309"/>
      <c r="C116" s="293"/>
      <c r="D116" s="293"/>
      <c r="E116" s="293"/>
      <c r="F116" s="296"/>
      <c r="G116" s="296"/>
      <c r="H116" s="316"/>
      <c r="I116" s="296"/>
      <c r="J116" s="290"/>
      <c r="K116" s="281"/>
      <c r="L116" s="284"/>
      <c r="M116" s="284"/>
      <c r="N116" s="281"/>
      <c r="O116" s="258"/>
      <c r="P116" s="258"/>
      <c r="Q116" s="287"/>
      <c r="R116" s="127"/>
      <c r="S116" s="128"/>
      <c r="T116" s="129">
        <f>VLOOKUP(U116,FORMULAS!$A$15:$B$18,2,0)</f>
        <v>0</v>
      </c>
      <c r="U116" s="130" t="s">
        <v>156</v>
      </c>
      <c r="V116" s="131">
        <f>+IF(U116='Tabla Valoración controles'!$D$4,'Tabla Valoración controles'!$F$4,IF('208-PLA-Ft-78 Mapa Gestión'!U116='Tabla Valoración controles'!$D$5,'Tabla Valoración controles'!$F$5,IF(U116=FORMULAS!$A$10,0,'Tabla Valoración controles'!$F$6)))</f>
        <v>0</v>
      </c>
      <c r="W116" s="130"/>
      <c r="X116" s="132">
        <f>+IF(W116='Tabla Valoración controles'!$D$7,'Tabla Valoración controles'!$F$7,IF(U116=FORMULAS!$A$10,0,'Tabla Valoración controles'!$F$8))</f>
        <v>0</v>
      </c>
      <c r="Y116" s="130"/>
      <c r="Z116" s="131">
        <f>+IF(Y116='Tabla Valoración controles'!$D$9,'Tabla Valoración controles'!$F$9,IF(U116=FORMULAS!$A$10,0,'Tabla Valoración controles'!$F$10))</f>
        <v>0</v>
      </c>
      <c r="AA116" s="130"/>
      <c r="AB116" s="131">
        <f>+IF(AA116='Tabla Valoración controles'!$D$9,'Tabla Valoración controles'!$F$9,IF(W116=FORMULAS!$A$10,0,'Tabla Valoración controles'!$F$10))</f>
        <v>0</v>
      </c>
      <c r="AC116" s="130"/>
      <c r="AD116" s="131">
        <f>+IF(AC116='Tabla Valoración controles'!$D$13,'Tabla Valoración controles'!$F$13,'Tabla Valoración controles'!$F$14)</f>
        <v>0</v>
      </c>
      <c r="AE116" s="133">
        <f t="shared" si="56"/>
        <v>0</v>
      </c>
      <c r="AF116" s="133">
        <f t="shared" si="99"/>
        <v>0</v>
      </c>
      <c r="AG116" s="133">
        <f t="shared" si="75"/>
        <v>0.48</v>
      </c>
      <c r="AH116" s="261"/>
      <c r="AI116" s="261"/>
      <c r="AJ116" s="261"/>
      <c r="AK116" s="261"/>
      <c r="AL116" s="262"/>
      <c r="AM116" s="264"/>
      <c r="AN116" s="258"/>
      <c r="AO116" s="134"/>
      <c r="AP116" s="134"/>
      <c r="AQ116" s="158"/>
      <c r="AR116" s="167"/>
      <c r="AS116" s="167"/>
      <c r="AT116" s="134"/>
      <c r="AU116" s="134"/>
      <c r="AV116" s="136"/>
      <c r="AW116" s="255"/>
      <c r="AX116" s="134"/>
      <c r="AY116" s="134"/>
      <c r="AZ116" s="134"/>
      <c r="BA116" s="134"/>
      <c r="BB116" s="134"/>
      <c r="BC116" s="134"/>
      <c r="BD116" s="134"/>
      <c r="BE116" s="134"/>
      <c r="BF116" s="134"/>
      <c r="BG116" s="134"/>
      <c r="BH116" s="134"/>
      <c r="BI116" s="144"/>
      <c r="BJ116" s="134"/>
      <c r="BK116" s="134"/>
      <c r="BL116" s="134"/>
      <c r="BM116" s="144"/>
      <c r="BN116" s="137"/>
      <c r="BO116" s="137"/>
      <c r="BP116" s="138"/>
      <c r="BQ116" s="138"/>
      <c r="BR116" s="137"/>
      <c r="BS116" s="137"/>
      <c r="BT116" s="138"/>
      <c r="BU116" s="138"/>
      <c r="BV116" s="137"/>
      <c r="BW116" s="137"/>
      <c r="BX116" s="138"/>
      <c r="BY116" s="138"/>
      <c r="BZ116" s="137"/>
      <c r="CA116" s="137"/>
      <c r="CB116" s="138"/>
      <c r="CC116" s="138"/>
      <c r="CD116" s="258"/>
      <c r="CE116" s="258"/>
      <c r="CF116" s="258"/>
      <c r="CG116" s="144"/>
      <c r="CH116" s="258"/>
      <c r="CI116" s="258"/>
      <c r="CJ116" s="258"/>
      <c r="CK116" s="144"/>
      <c r="CL116" s="258"/>
      <c r="CM116" s="258"/>
      <c r="CN116" s="258"/>
      <c r="CO116" s="144"/>
      <c r="CP116" s="258"/>
      <c r="CQ116" s="258"/>
      <c r="CR116" s="258"/>
      <c r="CS116" s="144"/>
      <c r="CT116" s="258"/>
      <c r="CU116" s="258"/>
      <c r="CV116" s="258"/>
      <c r="CW116" s="144"/>
      <c r="CX116" s="258"/>
      <c r="CY116" s="258"/>
      <c r="CZ116" s="258"/>
      <c r="DA116" s="258"/>
      <c r="DB116" s="258"/>
      <c r="DC116" s="258"/>
      <c r="DD116" s="258"/>
      <c r="DE116" s="258"/>
      <c r="DF116" s="144"/>
      <c r="DG116" s="258"/>
      <c r="DH116" s="258"/>
      <c r="DI116" s="258"/>
      <c r="DJ116" s="258"/>
      <c r="DK116" s="258"/>
      <c r="DL116" s="258"/>
      <c r="DM116" s="258"/>
      <c r="DN116" s="258"/>
      <c r="DO116" s="144"/>
      <c r="DP116" s="258"/>
      <c r="DQ116" s="258"/>
      <c r="DR116" s="258"/>
      <c r="DS116" s="258"/>
      <c r="DT116" s="258"/>
    </row>
    <row r="117" spans="1:124" ht="57" x14ac:dyDescent="0.2">
      <c r="A117" s="291"/>
      <c r="B117" s="310"/>
      <c r="C117" s="294"/>
      <c r="D117" s="294"/>
      <c r="E117" s="294"/>
      <c r="F117" s="297"/>
      <c r="G117" s="297"/>
      <c r="H117" s="317"/>
      <c r="I117" s="297"/>
      <c r="J117" s="291"/>
      <c r="K117" s="282"/>
      <c r="L117" s="285"/>
      <c r="M117" s="285"/>
      <c r="N117" s="282"/>
      <c r="O117" s="259"/>
      <c r="P117" s="259"/>
      <c r="Q117" s="288"/>
      <c r="R117" s="127"/>
      <c r="S117" s="128"/>
      <c r="T117" s="129">
        <f>VLOOKUP(U117,FORMULAS!$A$15:$B$18,2,0)</f>
        <v>0</v>
      </c>
      <c r="U117" s="130" t="s">
        <v>156</v>
      </c>
      <c r="V117" s="131">
        <f>+IF(U117='Tabla Valoración controles'!$D$4,'Tabla Valoración controles'!$F$4,IF('208-PLA-Ft-78 Mapa Gestión'!U117='Tabla Valoración controles'!$D$5,'Tabla Valoración controles'!$F$5,IF(U117=FORMULAS!$A$10,0,'Tabla Valoración controles'!$F$6)))</f>
        <v>0</v>
      </c>
      <c r="W117" s="130"/>
      <c r="X117" s="132">
        <f>+IF(W117='Tabla Valoración controles'!$D$7,'Tabla Valoración controles'!$F$7,IF(U117=FORMULAS!$A$10,0,'Tabla Valoración controles'!$F$8))</f>
        <v>0</v>
      </c>
      <c r="Y117" s="130"/>
      <c r="Z117" s="131">
        <f>+IF(Y117='Tabla Valoración controles'!$D$9,'Tabla Valoración controles'!$F$9,IF(U117=FORMULAS!$A$10,0,'Tabla Valoración controles'!$F$10))</f>
        <v>0</v>
      </c>
      <c r="AA117" s="130"/>
      <c r="AB117" s="131">
        <f>+IF(AA117='Tabla Valoración controles'!$D$9,'Tabla Valoración controles'!$F$9,IF(W117=FORMULAS!$A$10,0,'Tabla Valoración controles'!$F$10))</f>
        <v>0</v>
      </c>
      <c r="AC117" s="130"/>
      <c r="AD117" s="131">
        <f>+IF(AC117='Tabla Valoración controles'!$D$13,'Tabla Valoración controles'!$F$13,'Tabla Valoración controles'!$F$14)</f>
        <v>0</v>
      </c>
      <c r="AE117" s="133">
        <f t="shared" si="56"/>
        <v>0</v>
      </c>
      <c r="AF117" s="133">
        <f t="shared" si="99"/>
        <v>0</v>
      </c>
      <c r="AG117" s="133">
        <f t="shared" si="75"/>
        <v>0.48</v>
      </c>
      <c r="AH117" s="261"/>
      <c r="AI117" s="261"/>
      <c r="AJ117" s="261"/>
      <c r="AK117" s="261"/>
      <c r="AL117" s="262"/>
      <c r="AM117" s="265"/>
      <c r="AN117" s="259"/>
      <c r="AO117" s="134"/>
      <c r="AP117" s="134"/>
      <c r="AQ117" s="158"/>
      <c r="AR117" s="167"/>
      <c r="AS117" s="167"/>
      <c r="AT117" s="134"/>
      <c r="AU117" s="134"/>
      <c r="AV117" s="136"/>
      <c r="AW117" s="256"/>
      <c r="AX117" s="134"/>
      <c r="AY117" s="134"/>
      <c r="AZ117" s="134"/>
      <c r="BA117" s="134"/>
      <c r="BB117" s="134"/>
      <c r="BC117" s="134"/>
      <c r="BD117" s="134"/>
      <c r="BE117" s="134"/>
      <c r="BF117" s="134"/>
      <c r="BG117" s="134"/>
      <c r="BH117" s="134"/>
      <c r="BI117" s="144"/>
      <c r="BJ117" s="134"/>
      <c r="BK117" s="134"/>
      <c r="BL117" s="134"/>
      <c r="BM117" s="144"/>
      <c r="BN117" s="137"/>
      <c r="BO117" s="137"/>
      <c r="BP117" s="138"/>
      <c r="BQ117" s="138"/>
      <c r="BR117" s="137"/>
      <c r="BS117" s="137"/>
      <c r="BT117" s="138"/>
      <c r="BU117" s="138"/>
      <c r="BV117" s="137"/>
      <c r="BW117" s="137"/>
      <c r="BX117" s="138"/>
      <c r="BY117" s="138"/>
      <c r="BZ117" s="137"/>
      <c r="CA117" s="137"/>
      <c r="CB117" s="138"/>
      <c r="CC117" s="138"/>
      <c r="CD117" s="259"/>
      <c r="CE117" s="259"/>
      <c r="CF117" s="259"/>
      <c r="CG117" s="144"/>
      <c r="CH117" s="259"/>
      <c r="CI117" s="259"/>
      <c r="CJ117" s="259"/>
      <c r="CK117" s="144"/>
      <c r="CL117" s="259"/>
      <c r="CM117" s="259"/>
      <c r="CN117" s="259"/>
      <c r="CO117" s="144"/>
      <c r="CP117" s="259"/>
      <c r="CQ117" s="259"/>
      <c r="CR117" s="259"/>
      <c r="CS117" s="144"/>
      <c r="CT117" s="259"/>
      <c r="CU117" s="259"/>
      <c r="CV117" s="259"/>
      <c r="CW117" s="144"/>
      <c r="CX117" s="259"/>
      <c r="CY117" s="259"/>
      <c r="CZ117" s="259"/>
      <c r="DA117" s="259"/>
      <c r="DB117" s="259"/>
      <c r="DC117" s="259"/>
      <c r="DD117" s="259"/>
      <c r="DE117" s="259"/>
      <c r="DF117" s="144"/>
      <c r="DG117" s="259"/>
      <c r="DH117" s="259"/>
      <c r="DI117" s="259"/>
      <c r="DJ117" s="259"/>
      <c r="DK117" s="259"/>
      <c r="DL117" s="259"/>
      <c r="DM117" s="259"/>
      <c r="DN117" s="259"/>
      <c r="DO117" s="144"/>
      <c r="DP117" s="259"/>
      <c r="DQ117" s="259"/>
      <c r="DR117" s="259"/>
      <c r="DS117" s="259"/>
      <c r="DT117" s="259"/>
    </row>
    <row r="118" spans="1:124" ht="65.25" x14ac:dyDescent="0.2">
      <c r="A118" s="289">
        <v>19</v>
      </c>
      <c r="B118" s="308" t="s">
        <v>179</v>
      </c>
      <c r="C118" s="292" t="str">
        <f>VLOOKUP(B118,FORMULAS!$A$30:$B$52,2,0)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18" s="292" t="str">
        <f>VLOOKUP(B118,FORMULAS!$A$30:$C$52,3,0)</f>
        <v xml:space="preserve">Subdirector Administrativo </v>
      </c>
      <c r="E118" s="292" t="s">
        <v>113</v>
      </c>
      <c r="F118" s="292" t="s">
        <v>388</v>
      </c>
      <c r="G118" s="292" t="s">
        <v>356</v>
      </c>
      <c r="H118" s="292" t="s">
        <v>389</v>
      </c>
      <c r="I118" s="295" t="s">
        <v>257</v>
      </c>
      <c r="J118" s="289">
        <v>768</v>
      </c>
      <c r="K118" s="280" t="str">
        <f>+IF(L118=FORMULAS!$N$2,FORMULAS!$O$2,IF('208-PLA-Ft-78 Mapa Gestión'!L118:L123=FORMULAS!$N$3,FORMULAS!$O$3,IF('208-PLA-Ft-78 Mapa Gestión'!L118:L123=FORMULAS!$N$4,FORMULAS!$O$4,IF('208-PLA-Ft-78 Mapa Gestión'!L118:L123=FORMULAS!$N$5,FORMULAS!$O$5,IF('208-PLA-Ft-78 Mapa Gestión'!L118:L123=FORMULAS!$N$6,FORMULAS!$O$6)))))</f>
        <v>Alta</v>
      </c>
      <c r="L118" s="283">
        <f>+IF(J118&lt;=FORMULAS!$M$2,FORMULAS!$N$2,IF('208-PLA-Ft-78 Mapa Gestión'!J118&lt;=FORMULAS!$M$3,FORMULAS!$N$3,IF('208-PLA-Ft-78 Mapa Gestión'!J118&lt;=FORMULAS!$M$4,FORMULAS!$N$4,IF('208-PLA-Ft-78 Mapa Gestión'!J118&lt;=FORMULAS!$M$5,FORMULAS!$N$5,FORMULAS!$N$6))))</f>
        <v>0.8</v>
      </c>
      <c r="M118" s="283" t="s">
        <v>84</v>
      </c>
      <c r="N118" s="280" t="str">
        <f>+IF(M118=FORMULAS!$H$2,FORMULAS!$I$2,IF('208-PLA-Ft-78 Mapa Gestión'!M118:M123=FORMULAS!$H$3,FORMULAS!$I$3,IF('208-PLA-Ft-78 Mapa Gestión'!M118:M123=FORMULAS!$H$4,FORMULAS!$I$4,IF('208-PLA-Ft-78 Mapa Gestión'!M118:M123=FORMULAS!$H$5,FORMULAS!$I$5,IF('208-PLA-Ft-78 Mapa Gestión'!M118:M123=FORMULAS!$H$6,FORMULAS!$I$6,IF('208-PLA-Ft-78 Mapa Gestión'!M118:M123=FORMULAS!$H$7,FORMULAS!$I$7,IF('208-PLA-Ft-78 Mapa Gestión'!M118:M123=FORMULAS!$H$8,FORMULAS!$I$8,IF('208-PLA-Ft-78 Mapa Gestión'!M118:M123=FORMULAS!$H$9,FORMULAS!$I$9,IF('208-PLA-Ft-78 Mapa Gestión'!M118:M123=FORMULAS!$H$10,FORMULAS!$I$10,IF('208-PLA-Ft-78 Mapa Gestión'!M118:M123=FORMULAS!$H$11,FORMULAS!$I$11))))))))))</f>
        <v>Menor</v>
      </c>
      <c r="O118" s="257">
        <f>VLOOKUP(N118,FORMULAS!$I$1:$J$6,2,0)</f>
        <v>0.4</v>
      </c>
      <c r="P118" s="257" t="str">
        <f t="shared" ref="P118" si="100">CONCATENATE(N118,K118)</f>
        <v>MenorAlta</v>
      </c>
      <c r="Q118" s="286" t="str">
        <f>VLOOKUP(P118,FORMULAS!$K$17:$L$42,2,0)</f>
        <v>Moderado</v>
      </c>
      <c r="R118" s="127">
        <v>1</v>
      </c>
      <c r="S118" s="128" t="s">
        <v>478</v>
      </c>
      <c r="T118" s="129" t="str">
        <f>VLOOKUP(U118,FORMULAS!$A$15:$B$18,2,0)</f>
        <v>Probabilidad</v>
      </c>
      <c r="U118" s="130" t="s">
        <v>13</v>
      </c>
      <c r="V118" s="131">
        <f>+IF(U118='Tabla Valoración controles'!$D$4,'Tabla Valoración controles'!$F$4,IF('208-PLA-Ft-78 Mapa Gestión'!U118='Tabla Valoración controles'!$D$5,'Tabla Valoración controles'!$F$5,IF(U118=FORMULAS!$A$10,0,'Tabla Valoración controles'!$F$6)))</f>
        <v>0.25</v>
      </c>
      <c r="W118" s="130" t="s">
        <v>8</v>
      </c>
      <c r="X118" s="132">
        <f>+IF(W118='Tabla Valoración controles'!$D$7,'Tabla Valoración controles'!$F$7,IF(U118=FORMULAS!$A$10,0,'Tabla Valoración controles'!$F$8))</f>
        <v>0.15</v>
      </c>
      <c r="Y118" s="130" t="s">
        <v>18</v>
      </c>
      <c r="Z118" s="131">
        <f>+IF(Y118='Tabla Valoración controles'!$D$9,'Tabla Valoración controles'!$F$9,IF(U118=FORMULAS!$A$10,0,'Tabla Valoración controles'!$F$10))</f>
        <v>0</v>
      </c>
      <c r="AA118" s="130" t="s">
        <v>21</v>
      </c>
      <c r="AB118" s="131">
        <f>+IF(AA118='Tabla Valoración controles'!$D$9,'Tabla Valoración controles'!$F$9,IF(W118=FORMULAS!$A$10,0,'Tabla Valoración controles'!$F$10))</f>
        <v>0</v>
      </c>
      <c r="AC118" s="130" t="s">
        <v>100</v>
      </c>
      <c r="AD118" s="131">
        <f>+IF(AC118='Tabla Valoración controles'!$D$13,'Tabla Valoración controles'!$F$13,'Tabla Valoración controles'!$F$14)</f>
        <v>0</v>
      </c>
      <c r="AE118" s="133">
        <f t="shared" si="56"/>
        <v>0.4</v>
      </c>
      <c r="AF118" s="133">
        <f>+IF(T118=FORMULAS!$A$8,'208-PLA-Ft-78 Mapa Gestión'!AE118*'208-PLA-Ft-78 Mapa Gestión'!L118:L123,'208-PLA-Ft-78 Mapa Gestión'!AE118*'208-PLA-Ft-78 Mapa Gestión'!O118:O123)</f>
        <v>0.32000000000000006</v>
      </c>
      <c r="AG118" s="133">
        <f>+IF(T118=FORMULAS!$A$8,'208-PLA-Ft-78 Mapa Gestión'!L118:L123-'208-PLA-Ft-78 Mapa Gestión'!AF118,0)</f>
        <v>0.48</v>
      </c>
      <c r="AH118" s="260">
        <f t="shared" ref="AH118" si="101">+AG123</f>
        <v>0.48</v>
      </c>
      <c r="AI118" s="260" t="str">
        <f>+IF(AH118&lt;=FORMULAS!$N$2,FORMULAS!$O$2,IF(AH118&lt;=FORMULAS!$N$3,FORMULAS!$O$3,IF(AH118&lt;=FORMULAS!$N$4,FORMULAS!$O$4,IF(AH118&lt;=FORMULAS!$N$5,FORMULAS!$O$5,FORMULAS!O114))))</f>
        <v>Media</v>
      </c>
      <c r="AJ118" s="260" t="str">
        <f>+IF(T118=FORMULAS!$A$9,AG123,'208-PLA-Ft-78 Mapa Gestión'!N118:N123)</f>
        <v>Menor</v>
      </c>
      <c r="AK118" s="260">
        <f>+IF(T118=FORMULAS!B117,'208-PLA-Ft-78 Mapa Gestión'!AG123,'208-PLA-Ft-78 Mapa Gestión'!O118:O123)</f>
        <v>0.4</v>
      </c>
      <c r="AL118" s="262" t="str">
        <f t="shared" ref="AL118" si="102">CONCATENATE(AJ118,AI118)</f>
        <v>MenorMedia</v>
      </c>
      <c r="AM118" s="263" t="str">
        <f>VLOOKUP(AL118,FORMULAS!$K$17:$L$42,2,0)</f>
        <v>Moderado</v>
      </c>
      <c r="AN118" s="257" t="s">
        <v>162</v>
      </c>
      <c r="AO118" s="151" t="s">
        <v>524</v>
      </c>
      <c r="AP118" s="151" t="s">
        <v>565</v>
      </c>
      <c r="AQ118" s="212" t="s">
        <v>316</v>
      </c>
      <c r="AR118" s="152">
        <v>44562</v>
      </c>
      <c r="AS118" s="152">
        <v>44926</v>
      </c>
      <c r="AT118" s="151" t="s">
        <v>609</v>
      </c>
      <c r="AU118" s="151" t="s">
        <v>610</v>
      </c>
      <c r="AV118" s="136" t="s">
        <v>234</v>
      </c>
      <c r="AW118" s="257"/>
      <c r="AX118" s="134" t="s">
        <v>908</v>
      </c>
      <c r="AY118" s="134" t="s">
        <v>909</v>
      </c>
      <c r="AZ118" s="134" t="s">
        <v>910</v>
      </c>
      <c r="BA118" s="134">
        <v>1</v>
      </c>
      <c r="BB118" s="134" t="s">
        <v>908</v>
      </c>
      <c r="BC118" s="134" t="s">
        <v>909</v>
      </c>
      <c r="BD118" s="134" t="s">
        <v>910</v>
      </c>
      <c r="BE118" s="134">
        <v>1</v>
      </c>
      <c r="BF118" s="134" t="s">
        <v>908</v>
      </c>
      <c r="BG118" s="134" t="s">
        <v>909</v>
      </c>
      <c r="BH118" s="134" t="s">
        <v>910</v>
      </c>
      <c r="BI118" s="134">
        <v>1</v>
      </c>
      <c r="BJ118" s="134" t="s">
        <v>908</v>
      </c>
      <c r="BK118" s="134" t="s">
        <v>909</v>
      </c>
      <c r="BL118" s="134" t="s">
        <v>910</v>
      </c>
      <c r="BM118" s="134">
        <v>1</v>
      </c>
      <c r="BN118" s="137"/>
      <c r="BO118" s="137"/>
      <c r="BP118" s="138"/>
      <c r="BQ118" s="138"/>
      <c r="BR118" s="137"/>
      <c r="BS118" s="137"/>
      <c r="BT118" s="138"/>
      <c r="BU118" s="138"/>
      <c r="BV118" s="137"/>
      <c r="BW118" s="137"/>
      <c r="BX118" s="138"/>
      <c r="BY118" s="138"/>
      <c r="BZ118" s="137"/>
      <c r="CA118" s="137"/>
      <c r="CB118" s="138"/>
      <c r="CC118" s="138"/>
      <c r="CD118" s="257"/>
      <c r="CE118" s="257"/>
      <c r="CF118" s="257"/>
      <c r="CG118" s="144"/>
      <c r="CH118" s="257"/>
      <c r="CI118" s="257"/>
      <c r="CJ118" s="257"/>
      <c r="CK118" s="144"/>
      <c r="CL118" s="257"/>
      <c r="CM118" s="257"/>
      <c r="CN118" s="257"/>
      <c r="CO118" s="144"/>
      <c r="CP118" s="257"/>
      <c r="CQ118" s="257"/>
      <c r="CR118" s="257"/>
      <c r="CS118" s="144"/>
      <c r="CT118" s="257"/>
      <c r="CU118" s="257"/>
      <c r="CV118" s="257"/>
      <c r="CW118" s="144"/>
      <c r="CX118" s="257"/>
      <c r="CY118" s="257"/>
      <c r="CZ118" s="257"/>
      <c r="DA118" s="257"/>
      <c r="DB118" s="257"/>
      <c r="DC118" s="257"/>
      <c r="DD118" s="257"/>
      <c r="DE118" s="257"/>
      <c r="DF118" s="144"/>
      <c r="DG118" s="257"/>
      <c r="DH118" s="257"/>
      <c r="DI118" s="257"/>
      <c r="DJ118" s="257"/>
      <c r="DK118" s="257"/>
      <c r="DL118" s="257"/>
      <c r="DM118" s="257"/>
      <c r="DN118" s="257"/>
      <c r="DO118" s="144"/>
      <c r="DP118" s="257"/>
      <c r="DQ118" s="257"/>
      <c r="DR118" s="257"/>
      <c r="DS118" s="257"/>
      <c r="DT118" s="257"/>
    </row>
    <row r="119" spans="1:124" ht="57" x14ac:dyDescent="0.2">
      <c r="A119" s="290"/>
      <c r="B119" s="309"/>
      <c r="C119" s="293"/>
      <c r="D119" s="293"/>
      <c r="E119" s="293"/>
      <c r="F119" s="293"/>
      <c r="G119" s="293"/>
      <c r="H119" s="293"/>
      <c r="I119" s="296"/>
      <c r="J119" s="290"/>
      <c r="K119" s="281"/>
      <c r="L119" s="284"/>
      <c r="M119" s="284"/>
      <c r="N119" s="281"/>
      <c r="O119" s="258"/>
      <c r="P119" s="258"/>
      <c r="Q119" s="287"/>
      <c r="R119" s="127"/>
      <c r="S119" s="128"/>
      <c r="T119" s="129">
        <f>VLOOKUP(U119,FORMULAS!$A$15:$B$18,2,0)</f>
        <v>0</v>
      </c>
      <c r="U119" s="130" t="s">
        <v>156</v>
      </c>
      <c r="V119" s="131">
        <f>+IF(U119='Tabla Valoración controles'!$D$4,'Tabla Valoración controles'!$F$4,IF('208-PLA-Ft-78 Mapa Gestión'!U119='Tabla Valoración controles'!$D$5,'Tabla Valoración controles'!$F$5,IF(U119=FORMULAS!$A$10,0,'Tabla Valoración controles'!$F$6)))</f>
        <v>0</v>
      </c>
      <c r="W119" s="130"/>
      <c r="X119" s="132">
        <f>+IF(W119='Tabla Valoración controles'!$D$7,'Tabla Valoración controles'!$F$7,IF(U119=FORMULAS!$A$10,0,'Tabla Valoración controles'!$F$8))</f>
        <v>0</v>
      </c>
      <c r="Y119" s="130"/>
      <c r="Z119" s="131">
        <f>+IF(Y119='Tabla Valoración controles'!$D$9,'Tabla Valoración controles'!$F$9,IF(U119=FORMULAS!$A$10,0,'Tabla Valoración controles'!$F$10))</f>
        <v>0</v>
      </c>
      <c r="AA119" s="130"/>
      <c r="AB119" s="131">
        <f>+IF(AA119='Tabla Valoración controles'!$D$9,'Tabla Valoración controles'!$F$9,IF(W119=FORMULAS!$A$10,0,'Tabla Valoración controles'!$F$10))</f>
        <v>0</v>
      </c>
      <c r="AC119" s="130"/>
      <c r="AD119" s="131">
        <f>+IF(AC119='Tabla Valoración controles'!$D$13,'Tabla Valoración controles'!$F$13,'Tabla Valoración controles'!$F$14)</f>
        <v>0</v>
      </c>
      <c r="AE119" s="133">
        <f t="shared" si="56"/>
        <v>0</v>
      </c>
      <c r="AF119" s="133">
        <f t="shared" ref="AF119" si="103">+AE119*AG118</f>
        <v>0</v>
      </c>
      <c r="AG119" s="133">
        <f t="shared" ref="AG119" si="104">+AG118-AF119</f>
        <v>0.48</v>
      </c>
      <c r="AH119" s="261"/>
      <c r="AI119" s="261"/>
      <c r="AJ119" s="261"/>
      <c r="AK119" s="261"/>
      <c r="AL119" s="262"/>
      <c r="AM119" s="264"/>
      <c r="AN119" s="258"/>
      <c r="AO119" s="142"/>
      <c r="AP119" s="142"/>
      <c r="AQ119" s="213"/>
      <c r="AR119" s="143"/>
      <c r="AS119" s="143"/>
      <c r="AT119" s="142"/>
      <c r="AU119" s="142"/>
      <c r="AV119" s="136"/>
      <c r="AW119" s="258"/>
      <c r="AX119" s="134"/>
      <c r="AY119" s="134"/>
      <c r="AZ119" s="134"/>
      <c r="BA119" s="134"/>
      <c r="BB119" s="134"/>
      <c r="BC119" s="134"/>
      <c r="BD119" s="134"/>
      <c r="BE119" s="134"/>
      <c r="BF119" s="134"/>
      <c r="BG119" s="134"/>
      <c r="BH119" s="134"/>
      <c r="BI119" s="144"/>
      <c r="BJ119" s="134"/>
      <c r="BK119" s="134"/>
      <c r="BL119" s="134"/>
      <c r="BM119" s="144"/>
      <c r="BN119" s="137"/>
      <c r="BO119" s="137"/>
      <c r="BP119" s="138"/>
      <c r="BQ119" s="138"/>
      <c r="BR119" s="137"/>
      <c r="BS119" s="137"/>
      <c r="BT119" s="138"/>
      <c r="BU119" s="138"/>
      <c r="BV119" s="137"/>
      <c r="BW119" s="137"/>
      <c r="BX119" s="138"/>
      <c r="BY119" s="138"/>
      <c r="BZ119" s="137"/>
      <c r="CA119" s="137"/>
      <c r="CB119" s="138"/>
      <c r="CC119" s="138"/>
      <c r="CD119" s="258"/>
      <c r="CE119" s="258"/>
      <c r="CF119" s="258"/>
      <c r="CG119" s="144"/>
      <c r="CH119" s="258"/>
      <c r="CI119" s="258"/>
      <c r="CJ119" s="258"/>
      <c r="CK119" s="144"/>
      <c r="CL119" s="258"/>
      <c r="CM119" s="258"/>
      <c r="CN119" s="258"/>
      <c r="CO119" s="144"/>
      <c r="CP119" s="258"/>
      <c r="CQ119" s="258"/>
      <c r="CR119" s="258"/>
      <c r="CS119" s="144"/>
      <c r="CT119" s="258"/>
      <c r="CU119" s="258"/>
      <c r="CV119" s="258"/>
      <c r="CW119" s="144"/>
      <c r="CX119" s="258"/>
      <c r="CY119" s="258"/>
      <c r="CZ119" s="258"/>
      <c r="DA119" s="258"/>
      <c r="DB119" s="258"/>
      <c r="DC119" s="258"/>
      <c r="DD119" s="258"/>
      <c r="DE119" s="258"/>
      <c r="DF119" s="144"/>
      <c r="DG119" s="258"/>
      <c r="DH119" s="258"/>
      <c r="DI119" s="258"/>
      <c r="DJ119" s="258"/>
      <c r="DK119" s="258"/>
      <c r="DL119" s="258"/>
      <c r="DM119" s="258"/>
      <c r="DN119" s="258"/>
      <c r="DO119" s="144"/>
      <c r="DP119" s="258"/>
      <c r="DQ119" s="258"/>
      <c r="DR119" s="258"/>
      <c r="DS119" s="258"/>
      <c r="DT119" s="258"/>
    </row>
    <row r="120" spans="1:124" ht="57" x14ac:dyDescent="0.2">
      <c r="A120" s="290"/>
      <c r="B120" s="309"/>
      <c r="C120" s="293"/>
      <c r="D120" s="293"/>
      <c r="E120" s="293"/>
      <c r="F120" s="293"/>
      <c r="G120" s="293"/>
      <c r="H120" s="293"/>
      <c r="I120" s="296"/>
      <c r="J120" s="290"/>
      <c r="K120" s="281"/>
      <c r="L120" s="284"/>
      <c r="M120" s="284"/>
      <c r="N120" s="281"/>
      <c r="O120" s="258"/>
      <c r="P120" s="258"/>
      <c r="Q120" s="287"/>
      <c r="R120" s="127"/>
      <c r="S120" s="128"/>
      <c r="T120" s="129">
        <f>VLOOKUP(U120,FORMULAS!$A$15:$B$18,2,0)</f>
        <v>0</v>
      </c>
      <c r="U120" s="130" t="s">
        <v>156</v>
      </c>
      <c r="V120" s="131">
        <f>+IF(U120='Tabla Valoración controles'!$D$4,'Tabla Valoración controles'!$F$4,IF('208-PLA-Ft-78 Mapa Gestión'!U120='Tabla Valoración controles'!$D$5,'Tabla Valoración controles'!$F$5,IF(U120=FORMULAS!$A$10,0,'Tabla Valoración controles'!$F$6)))</f>
        <v>0</v>
      </c>
      <c r="W120" s="130"/>
      <c r="X120" s="132">
        <f>+IF(W120='Tabla Valoración controles'!$D$7,'Tabla Valoración controles'!$F$7,IF(U120=FORMULAS!$A$10,0,'Tabla Valoración controles'!$F$8))</f>
        <v>0</v>
      </c>
      <c r="Y120" s="130"/>
      <c r="Z120" s="131">
        <f>+IF(Y120='Tabla Valoración controles'!$D$9,'Tabla Valoración controles'!$F$9,IF(U120=FORMULAS!$A$10,0,'Tabla Valoración controles'!$F$10))</f>
        <v>0</v>
      </c>
      <c r="AA120" s="130"/>
      <c r="AB120" s="131">
        <f>+IF(AA120='Tabla Valoración controles'!$D$9,'Tabla Valoración controles'!$F$9,IF(W120=FORMULAS!$A$10,0,'Tabla Valoración controles'!$F$10))</f>
        <v>0</v>
      </c>
      <c r="AC120" s="130"/>
      <c r="AD120" s="131">
        <f>+IF(AC120='Tabla Valoración controles'!$D$13,'Tabla Valoración controles'!$F$13,'Tabla Valoración controles'!$F$14)</f>
        <v>0</v>
      </c>
      <c r="AE120" s="133">
        <f t="shared" si="56"/>
        <v>0</v>
      </c>
      <c r="AF120" s="133">
        <f t="shared" ref="AF120:AF123" si="105">+AF119*AE120</f>
        <v>0</v>
      </c>
      <c r="AG120" s="133">
        <f t="shared" si="75"/>
        <v>0.48</v>
      </c>
      <c r="AH120" s="261"/>
      <c r="AI120" s="261"/>
      <c r="AJ120" s="261"/>
      <c r="AK120" s="261"/>
      <c r="AL120" s="262"/>
      <c r="AM120" s="264"/>
      <c r="AN120" s="258"/>
      <c r="AO120" s="142"/>
      <c r="AP120" s="142"/>
      <c r="AQ120" s="213"/>
      <c r="AR120" s="143"/>
      <c r="AS120" s="143"/>
      <c r="AT120" s="142"/>
      <c r="AU120" s="142"/>
      <c r="AV120" s="136"/>
      <c r="AW120" s="258"/>
      <c r="AX120" s="134"/>
      <c r="AY120" s="134"/>
      <c r="AZ120" s="134"/>
      <c r="BA120" s="134"/>
      <c r="BB120" s="134"/>
      <c r="BC120" s="134"/>
      <c r="BD120" s="134"/>
      <c r="BE120" s="134"/>
      <c r="BF120" s="134"/>
      <c r="BG120" s="134"/>
      <c r="BH120" s="134"/>
      <c r="BI120" s="144"/>
      <c r="BJ120" s="134"/>
      <c r="BK120" s="134"/>
      <c r="BL120" s="134"/>
      <c r="BM120" s="144"/>
      <c r="BN120" s="137"/>
      <c r="BO120" s="137"/>
      <c r="BP120" s="138"/>
      <c r="BQ120" s="138"/>
      <c r="BR120" s="137"/>
      <c r="BS120" s="137"/>
      <c r="BT120" s="138"/>
      <c r="BU120" s="138"/>
      <c r="BV120" s="137"/>
      <c r="BW120" s="137"/>
      <c r="BX120" s="138"/>
      <c r="BY120" s="138"/>
      <c r="BZ120" s="137"/>
      <c r="CA120" s="137"/>
      <c r="CB120" s="138"/>
      <c r="CC120" s="138"/>
      <c r="CD120" s="258"/>
      <c r="CE120" s="258"/>
      <c r="CF120" s="258"/>
      <c r="CG120" s="144"/>
      <c r="CH120" s="258"/>
      <c r="CI120" s="258"/>
      <c r="CJ120" s="258"/>
      <c r="CK120" s="144"/>
      <c r="CL120" s="258"/>
      <c r="CM120" s="258"/>
      <c r="CN120" s="258"/>
      <c r="CO120" s="144"/>
      <c r="CP120" s="258"/>
      <c r="CQ120" s="258"/>
      <c r="CR120" s="258"/>
      <c r="CS120" s="144"/>
      <c r="CT120" s="258"/>
      <c r="CU120" s="258"/>
      <c r="CV120" s="258"/>
      <c r="CW120" s="144"/>
      <c r="CX120" s="258"/>
      <c r="CY120" s="258"/>
      <c r="CZ120" s="258"/>
      <c r="DA120" s="258"/>
      <c r="DB120" s="258"/>
      <c r="DC120" s="258"/>
      <c r="DD120" s="258"/>
      <c r="DE120" s="258"/>
      <c r="DF120" s="144"/>
      <c r="DG120" s="258"/>
      <c r="DH120" s="258"/>
      <c r="DI120" s="258"/>
      <c r="DJ120" s="258"/>
      <c r="DK120" s="258"/>
      <c r="DL120" s="258"/>
      <c r="DM120" s="258"/>
      <c r="DN120" s="258"/>
      <c r="DO120" s="144"/>
      <c r="DP120" s="258"/>
      <c r="DQ120" s="258"/>
      <c r="DR120" s="258"/>
      <c r="DS120" s="258"/>
      <c r="DT120" s="258"/>
    </row>
    <row r="121" spans="1:124" ht="57" x14ac:dyDescent="0.2">
      <c r="A121" s="290"/>
      <c r="B121" s="309"/>
      <c r="C121" s="293"/>
      <c r="D121" s="293"/>
      <c r="E121" s="293"/>
      <c r="F121" s="293"/>
      <c r="G121" s="293"/>
      <c r="H121" s="293"/>
      <c r="I121" s="296"/>
      <c r="J121" s="290"/>
      <c r="K121" s="281"/>
      <c r="L121" s="284"/>
      <c r="M121" s="284"/>
      <c r="N121" s="281"/>
      <c r="O121" s="258"/>
      <c r="P121" s="258"/>
      <c r="Q121" s="287"/>
      <c r="R121" s="127"/>
      <c r="S121" s="128"/>
      <c r="T121" s="129">
        <f>VLOOKUP(U121,FORMULAS!$A$15:$B$18,2,0)</f>
        <v>0</v>
      </c>
      <c r="U121" s="130" t="s">
        <v>156</v>
      </c>
      <c r="V121" s="131">
        <f>+IF(U121='Tabla Valoración controles'!$D$4,'Tabla Valoración controles'!$F$4,IF('208-PLA-Ft-78 Mapa Gestión'!U121='Tabla Valoración controles'!$D$5,'Tabla Valoración controles'!$F$5,IF(U121=FORMULAS!$A$10,0,'Tabla Valoración controles'!$F$6)))</f>
        <v>0</v>
      </c>
      <c r="W121" s="130"/>
      <c r="X121" s="132">
        <f>+IF(W121='Tabla Valoración controles'!$D$7,'Tabla Valoración controles'!$F$7,IF(U121=FORMULAS!$A$10,0,'Tabla Valoración controles'!$F$8))</f>
        <v>0</v>
      </c>
      <c r="Y121" s="130"/>
      <c r="Z121" s="131">
        <f>+IF(Y121='Tabla Valoración controles'!$D$9,'Tabla Valoración controles'!$F$9,IF(U121=FORMULAS!$A$10,0,'Tabla Valoración controles'!$F$10))</f>
        <v>0</v>
      </c>
      <c r="AA121" s="130"/>
      <c r="AB121" s="131">
        <f>+IF(AA121='Tabla Valoración controles'!$D$9,'Tabla Valoración controles'!$F$9,IF(W121=FORMULAS!$A$10,0,'Tabla Valoración controles'!$F$10))</f>
        <v>0</v>
      </c>
      <c r="AC121" s="130"/>
      <c r="AD121" s="131">
        <f>+IF(AC121='Tabla Valoración controles'!$D$13,'Tabla Valoración controles'!$F$13,'Tabla Valoración controles'!$F$14)</f>
        <v>0</v>
      </c>
      <c r="AE121" s="133">
        <f t="shared" si="56"/>
        <v>0</v>
      </c>
      <c r="AF121" s="133">
        <f t="shared" si="105"/>
        <v>0</v>
      </c>
      <c r="AG121" s="133">
        <f t="shared" si="75"/>
        <v>0.48</v>
      </c>
      <c r="AH121" s="261"/>
      <c r="AI121" s="261"/>
      <c r="AJ121" s="261"/>
      <c r="AK121" s="261"/>
      <c r="AL121" s="262"/>
      <c r="AM121" s="264"/>
      <c r="AN121" s="258"/>
      <c r="AO121" s="142"/>
      <c r="AP121" s="142"/>
      <c r="AQ121" s="213"/>
      <c r="AR121" s="143"/>
      <c r="AS121" s="143"/>
      <c r="AT121" s="142"/>
      <c r="AU121" s="142"/>
      <c r="AV121" s="136"/>
      <c r="AW121" s="258"/>
      <c r="AX121" s="134"/>
      <c r="AY121" s="134"/>
      <c r="AZ121" s="134"/>
      <c r="BA121" s="134"/>
      <c r="BB121" s="134"/>
      <c r="BC121" s="134"/>
      <c r="BD121" s="134"/>
      <c r="BE121" s="134"/>
      <c r="BF121" s="134"/>
      <c r="BG121" s="134"/>
      <c r="BH121" s="134"/>
      <c r="BI121" s="144"/>
      <c r="BJ121" s="134"/>
      <c r="BK121" s="134"/>
      <c r="BL121" s="134"/>
      <c r="BM121" s="144"/>
      <c r="BN121" s="137"/>
      <c r="BO121" s="137"/>
      <c r="BP121" s="138"/>
      <c r="BQ121" s="138"/>
      <c r="BR121" s="137"/>
      <c r="BS121" s="137"/>
      <c r="BT121" s="138"/>
      <c r="BU121" s="138"/>
      <c r="BV121" s="137"/>
      <c r="BW121" s="137"/>
      <c r="BX121" s="138"/>
      <c r="BY121" s="138"/>
      <c r="BZ121" s="137"/>
      <c r="CA121" s="137"/>
      <c r="CB121" s="138"/>
      <c r="CC121" s="138"/>
      <c r="CD121" s="258"/>
      <c r="CE121" s="258"/>
      <c r="CF121" s="258"/>
      <c r="CG121" s="144"/>
      <c r="CH121" s="258"/>
      <c r="CI121" s="258"/>
      <c r="CJ121" s="258"/>
      <c r="CK121" s="144"/>
      <c r="CL121" s="258"/>
      <c r="CM121" s="258"/>
      <c r="CN121" s="258"/>
      <c r="CO121" s="144"/>
      <c r="CP121" s="258"/>
      <c r="CQ121" s="258"/>
      <c r="CR121" s="258"/>
      <c r="CS121" s="144"/>
      <c r="CT121" s="258"/>
      <c r="CU121" s="258"/>
      <c r="CV121" s="258"/>
      <c r="CW121" s="144"/>
      <c r="CX121" s="258"/>
      <c r="CY121" s="258"/>
      <c r="CZ121" s="258"/>
      <c r="DA121" s="258"/>
      <c r="DB121" s="258"/>
      <c r="DC121" s="258"/>
      <c r="DD121" s="258"/>
      <c r="DE121" s="258"/>
      <c r="DF121" s="144"/>
      <c r="DG121" s="258"/>
      <c r="DH121" s="258"/>
      <c r="DI121" s="258"/>
      <c r="DJ121" s="258"/>
      <c r="DK121" s="258"/>
      <c r="DL121" s="258"/>
      <c r="DM121" s="258"/>
      <c r="DN121" s="258"/>
      <c r="DO121" s="144"/>
      <c r="DP121" s="258"/>
      <c r="DQ121" s="258"/>
      <c r="DR121" s="258"/>
      <c r="DS121" s="258"/>
      <c r="DT121" s="258"/>
    </row>
    <row r="122" spans="1:124" ht="57" x14ac:dyDescent="0.2">
      <c r="A122" s="290"/>
      <c r="B122" s="309"/>
      <c r="C122" s="293"/>
      <c r="D122" s="293"/>
      <c r="E122" s="293"/>
      <c r="F122" s="293"/>
      <c r="G122" s="293"/>
      <c r="H122" s="293"/>
      <c r="I122" s="296"/>
      <c r="J122" s="290"/>
      <c r="K122" s="281"/>
      <c r="L122" s="284"/>
      <c r="M122" s="284"/>
      <c r="N122" s="281"/>
      <c r="O122" s="258"/>
      <c r="P122" s="258"/>
      <c r="Q122" s="287"/>
      <c r="R122" s="127"/>
      <c r="S122" s="128"/>
      <c r="T122" s="129">
        <f>VLOOKUP(U122,FORMULAS!$A$15:$B$18,2,0)</f>
        <v>0</v>
      </c>
      <c r="U122" s="130" t="s">
        <v>156</v>
      </c>
      <c r="V122" s="131">
        <f>+IF(U122='Tabla Valoración controles'!$D$4,'Tabla Valoración controles'!$F$4,IF('208-PLA-Ft-78 Mapa Gestión'!U122='Tabla Valoración controles'!$D$5,'Tabla Valoración controles'!$F$5,IF(U122=FORMULAS!$A$10,0,'Tabla Valoración controles'!$F$6)))</f>
        <v>0</v>
      </c>
      <c r="W122" s="130"/>
      <c r="X122" s="132">
        <f>+IF(W122='Tabla Valoración controles'!$D$7,'Tabla Valoración controles'!$F$7,IF(U122=FORMULAS!$A$10,0,'Tabla Valoración controles'!$F$8))</f>
        <v>0</v>
      </c>
      <c r="Y122" s="130"/>
      <c r="Z122" s="131">
        <f>+IF(Y122='Tabla Valoración controles'!$D$9,'Tabla Valoración controles'!$F$9,IF(U122=FORMULAS!$A$10,0,'Tabla Valoración controles'!$F$10))</f>
        <v>0</v>
      </c>
      <c r="AA122" s="130"/>
      <c r="AB122" s="131">
        <f>+IF(AA122='Tabla Valoración controles'!$D$9,'Tabla Valoración controles'!$F$9,IF(W122=FORMULAS!$A$10,0,'Tabla Valoración controles'!$F$10))</f>
        <v>0</v>
      </c>
      <c r="AC122" s="130"/>
      <c r="AD122" s="131">
        <f>+IF(AC122='Tabla Valoración controles'!$D$13,'Tabla Valoración controles'!$F$13,'Tabla Valoración controles'!$F$14)</f>
        <v>0</v>
      </c>
      <c r="AE122" s="133">
        <f t="shared" si="56"/>
        <v>0</v>
      </c>
      <c r="AF122" s="133">
        <f t="shared" si="105"/>
        <v>0</v>
      </c>
      <c r="AG122" s="133">
        <f t="shared" si="75"/>
        <v>0.48</v>
      </c>
      <c r="AH122" s="261"/>
      <c r="AI122" s="261"/>
      <c r="AJ122" s="261"/>
      <c r="AK122" s="261"/>
      <c r="AL122" s="262"/>
      <c r="AM122" s="264"/>
      <c r="AN122" s="258"/>
      <c r="AO122" s="142"/>
      <c r="AP122" s="142"/>
      <c r="AQ122" s="213"/>
      <c r="AR122" s="143"/>
      <c r="AS122" s="143"/>
      <c r="AT122" s="142"/>
      <c r="AU122" s="142"/>
      <c r="AV122" s="136"/>
      <c r="AW122" s="258"/>
      <c r="AX122" s="134"/>
      <c r="AY122" s="134"/>
      <c r="AZ122" s="134"/>
      <c r="BA122" s="134"/>
      <c r="BB122" s="134"/>
      <c r="BC122" s="134"/>
      <c r="BD122" s="134"/>
      <c r="BE122" s="134"/>
      <c r="BF122" s="134"/>
      <c r="BG122" s="134"/>
      <c r="BH122" s="134"/>
      <c r="BI122" s="144"/>
      <c r="BJ122" s="134"/>
      <c r="BK122" s="134"/>
      <c r="BL122" s="134"/>
      <c r="BM122" s="144"/>
      <c r="BN122" s="137"/>
      <c r="BO122" s="137"/>
      <c r="BP122" s="138"/>
      <c r="BQ122" s="138"/>
      <c r="BR122" s="137"/>
      <c r="BS122" s="137"/>
      <c r="BT122" s="138"/>
      <c r="BU122" s="138"/>
      <c r="BV122" s="137"/>
      <c r="BW122" s="137"/>
      <c r="BX122" s="138"/>
      <c r="BY122" s="138"/>
      <c r="BZ122" s="137"/>
      <c r="CA122" s="137"/>
      <c r="CB122" s="138"/>
      <c r="CC122" s="138"/>
      <c r="CD122" s="258"/>
      <c r="CE122" s="258"/>
      <c r="CF122" s="258"/>
      <c r="CG122" s="144"/>
      <c r="CH122" s="258"/>
      <c r="CI122" s="258"/>
      <c r="CJ122" s="258"/>
      <c r="CK122" s="144"/>
      <c r="CL122" s="258"/>
      <c r="CM122" s="258"/>
      <c r="CN122" s="258"/>
      <c r="CO122" s="144"/>
      <c r="CP122" s="258"/>
      <c r="CQ122" s="258"/>
      <c r="CR122" s="258"/>
      <c r="CS122" s="144"/>
      <c r="CT122" s="258"/>
      <c r="CU122" s="258"/>
      <c r="CV122" s="258"/>
      <c r="CW122" s="144"/>
      <c r="CX122" s="258"/>
      <c r="CY122" s="258"/>
      <c r="CZ122" s="258"/>
      <c r="DA122" s="258"/>
      <c r="DB122" s="258"/>
      <c r="DC122" s="258"/>
      <c r="DD122" s="258"/>
      <c r="DE122" s="258"/>
      <c r="DF122" s="144"/>
      <c r="DG122" s="258"/>
      <c r="DH122" s="258"/>
      <c r="DI122" s="258"/>
      <c r="DJ122" s="258"/>
      <c r="DK122" s="258"/>
      <c r="DL122" s="258"/>
      <c r="DM122" s="258"/>
      <c r="DN122" s="258"/>
      <c r="DO122" s="144"/>
      <c r="DP122" s="258"/>
      <c r="DQ122" s="258"/>
      <c r="DR122" s="258"/>
      <c r="DS122" s="258"/>
      <c r="DT122" s="258"/>
    </row>
    <row r="123" spans="1:124" ht="57" x14ac:dyDescent="0.2">
      <c r="A123" s="291"/>
      <c r="B123" s="310"/>
      <c r="C123" s="294"/>
      <c r="D123" s="294"/>
      <c r="E123" s="294"/>
      <c r="F123" s="294"/>
      <c r="G123" s="294"/>
      <c r="H123" s="294"/>
      <c r="I123" s="297"/>
      <c r="J123" s="291"/>
      <c r="K123" s="282"/>
      <c r="L123" s="285"/>
      <c r="M123" s="285"/>
      <c r="N123" s="282"/>
      <c r="O123" s="259"/>
      <c r="P123" s="259"/>
      <c r="Q123" s="288"/>
      <c r="R123" s="127"/>
      <c r="S123" s="128"/>
      <c r="T123" s="129">
        <f>VLOOKUP(U123,FORMULAS!$A$15:$B$18,2,0)</f>
        <v>0</v>
      </c>
      <c r="U123" s="130" t="s">
        <v>156</v>
      </c>
      <c r="V123" s="131">
        <f>+IF(U123='Tabla Valoración controles'!$D$4,'Tabla Valoración controles'!$F$4,IF('208-PLA-Ft-78 Mapa Gestión'!U123='Tabla Valoración controles'!$D$5,'Tabla Valoración controles'!$F$5,IF(U123=FORMULAS!$A$10,0,'Tabla Valoración controles'!$F$6)))</f>
        <v>0</v>
      </c>
      <c r="W123" s="130"/>
      <c r="X123" s="132">
        <f>+IF(W123='Tabla Valoración controles'!$D$7,'Tabla Valoración controles'!$F$7,IF(U123=FORMULAS!$A$10,0,'Tabla Valoración controles'!$F$8))</f>
        <v>0</v>
      </c>
      <c r="Y123" s="130"/>
      <c r="Z123" s="131">
        <f>+IF(Y123='Tabla Valoración controles'!$D$9,'Tabla Valoración controles'!$F$9,IF(U123=FORMULAS!$A$10,0,'Tabla Valoración controles'!$F$10))</f>
        <v>0</v>
      </c>
      <c r="AA123" s="130"/>
      <c r="AB123" s="131">
        <f>+IF(AA123='Tabla Valoración controles'!$D$9,'Tabla Valoración controles'!$F$9,IF(W123=FORMULAS!$A$10,0,'Tabla Valoración controles'!$F$10))</f>
        <v>0</v>
      </c>
      <c r="AC123" s="130"/>
      <c r="AD123" s="131">
        <f>+IF(AC123='Tabla Valoración controles'!$D$13,'Tabla Valoración controles'!$F$13,'Tabla Valoración controles'!$F$14)</f>
        <v>0</v>
      </c>
      <c r="AE123" s="133">
        <f t="shared" si="56"/>
        <v>0</v>
      </c>
      <c r="AF123" s="133">
        <f t="shared" si="105"/>
        <v>0</v>
      </c>
      <c r="AG123" s="133">
        <f t="shared" si="75"/>
        <v>0.48</v>
      </c>
      <c r="AH123" s="261"/>
      <c r="AI123" s="261"/>
      <c r="AJ123" s="261"/>
      <c r="AK123" s="261"/>
      <c r="AL123" s="262"/>
      <c r="AM123" s="265"/>
      <c r="AN123" s="259"/>
      <c r="AO123" s="145"/>
      <c r="AP123" s="145"/>
      <c r="AQ123" s="214"/>
      <c r="AR123" s="146"/>
      <c r="AS123" s="146"/>
      <c r="AT123" s="145"/>
      <c r="AU123" s="145"/>
      <c r="AV123" s="136"/>
      <c r="AW123" s="259"/>
      <c r="AX123" s="134"/>
      <c r="AY123" s="134"/>
      <c r="AZ123" s="134"/>
      <c r="BA123" s="134"/>
      <c r="BB123" s="134"/>
      <c r="BC123" s="134"/>
      <c r="BD123" s="134"/>
      <c r="BE123" s="134"/>
      <c r="BF123" s="134"/>
      <c r="BG123" s="134"/>
      <c r="BH123" s="134"/>
      <c r="BI123" s="144"/>
      <c r="BJ123" s="134"/>
      <c r="BK123" s="134"/>
      <c r="BL123" s="134"/>
      <c r="BM123" s="144"/>
      <c r="BN123" s="137"/>
      <c r="BO123" s="137"/>
      <c r="BP123" s="138"/>
      <c r="BQ123" s="138"/>
      <c r="BR123" s="137"/>
      <c r="BS123" s="137"/>
      <c r="BT123" s="138"/>
      <c r="BU123" s="138"/>
      <c r="BV123" s="137"/>
      <c r="BW123" s="137"/>
      <c r="BX123" s="138"/>
      <c r="BY123" s="138"/>
      <c r="BZ123" s="137"/>
      <c r="CA123" s="137"/>
      <c r="CB123" s="138"/>
      <c r="CC123" s="138"/>
      <c r="CD123" s="259"/>
      <c r="CE123" s="259"/>
      <c r="CF123" s="259"/>
      <c r="CG123" s="144"/>
      <c r="CH123" s="259"/>
      <c r="CI123" s="259"/>
      <c r="CJ123" s="259"/>
      <c r="CK123" s="144"/>
      <c r="CL123" s="259"/>
      <c r="CM123" s="259"/>
      <c r="CN123" s="259"/>
      <c r="CO123" s="144"/>
      <c r="CP123" s="259"/>
      <c r="CQ123" s="259"/>
      <c r="CR123" s="259"/>
      <c r="CS123" s="144"/>
      <c r="CT123" s="259"/>
      <c r="CU123" s="259"/>
      <c r="CV123" s="259"/>
      <c r="CW123" s="144"/>
      <c r="CX123" s="259"/>
      <c r="CY123" s="259"/>
      <c r="CZ123" s="259"/>
      <c r="DA123" s="259"/>
      <c r="DB123" s="259"/>
      <c r="DC123" s="259"/>
      <c r="DD123" s="259"/>
      <c r="DE123" s="259"/>
      <c r="DF123" s="144"/>
      <c r="DG123" s="259"/>
      <c r="DH123" s="259"/>
      <c r="DI123" s="259"/>
      <c r="DJ123" s="259"/>
      <c r="DK123" s="259"/>
      <c r="DL123" s="259"/>
      <c r="DM123" s="259"/>
      <c r="DN123" s="259"/>
      <c r="DO123" s="144"/>
      <c r="DP123" s="259"/>
      <c r="DQ123" s="259"/>
      <c r="DR123" s="259"/>
      <c r="DS123" s="259"/>
      <c r="DT123" s="259"/>
    </row>
    <row r="124" spans="1:124" ht="153" x14ac:dyDescent="0.2">
      <c r="A124" s="289">
        <v>20</v>
      </c>
      <c r="B124" s="308" t="s">
        <v>335</v>
      </c>
      <c r="C124" s="292" t="str">
        <f>VLOOKUP(B124,FORMULAS!$A$30:$B$52,2,0)</f>
        <v>Fortalecer el modelo de gestión, la infraestructura operacional y los sistemas de información de la Caja de Vivienda Popular.</v>
      </c>
      <c r="D124" s="292" t="str">
        <f>VLOOKUP(B124,FORMULAS!$A$30:$C$52,3,0)</f>
        <v>Jefe Oficina de Tecnologías de la Información y las Comunicaciones</v>
      </c>
      <c r="E124" s="292" t="s">
        <v>113</v>
      </c>
      <c r="F124" s="295" t="s">
        <v>390</v>
      </c>
      <c r="G124" s="295" t="s">
        <v>391</v>
      </c>
      <c r="H124" s="318" t="s">
        <v>392</v>
      </c>
      <c r="I124" s="295" t="s">
        <v>257</v>
      </c>
      <c r="J124" s="289">
        <v>550</v>
      </c>
      <c r="K124" s="280" t="str">
        <f>+IF(L124=FORMULAS!$N$2,FORMULAS!$O$2,IF('208-PLA-Ft-78 Mapa Gestión'!L124:L129=FORMULAS!$N$3,FORMULAS!$O$3,IF('208-PLA-Ft-78 Mapa Gestión'!L124:L129=FORMULAS!$N$4,FORMULAS!$O$4,IF('208-PLA-Ft-78 Mapa Gestión'!L124:L129=FORMULAS!$N$5,FORMULAS!$O$5,IF('208-PLA-Ft-78 Mapa Gestión'!L124:L129=FORMULAS!$N$6,FORMULAS!$O$6)))))</f>
        <v>Alta</v>
      </c>
      <c r="L124" s="283">
        <f>+IF(J124&lt;=FORMULAS!$M$2,FORMULAS!$N$2,IF('208-PLA-Ft-78 Mapa Gestión'!J124&lt;=FORMULAS!$M$3,FORMULAS!$N$3,IF('208-PLA-Ft-78 Mapa Gestión'!J124&lt;=FORMULAS!$M$4,FORMULAS!$N$4,IF('208-PLA-Ft-78 Mapa Gestión'!J124&lt;=FORMULAS!$M$5,FORMULAS!$N$5,FORMULAS!$N$6))))</f>
        <v>0.8</v>
      </c>
      <c r="M124" s="283" t="s">
        <v>91</v>
      </c>
      <c r="N124" s="280" t="str">
        <f>+IF(M124=FORMULAS!$H$2,FORMULAS!$I$2,IF('208-PLA-Ft-78 Mapa Gestión'!M124:M129=FORMULAS!$H$3,FORMULAS!$I$3,IF('208-PLA-Ft-78 Mapa Gestión'!M124:M129=FORMULAS!$H$4,FORMULAS!$I$4,IF('208-PLA-Ft-78 Mapa Gestión'!M124:M129=FORMULAS!$H$5,FORMULAS!$I$5,IF('208-PLA-Ft-78 Mapa Gestión'!M124:M129=FORMULAS!$H$6,FORMULAS!$I$6,IF('208-PLA-Ft-78 Mapa Gestión'!M124:M129=FORMULAS!$H$7,FORMULAS!$I$7,IF('208-PLA-Ft-78 Mapa Gestión'!M124:M129=FORMULAS!$H$8,FORMULAS!$I$8,IF('208-PLA-Ft-78 Mapa Gestión'!M124:M129=FORMULAS!$H$9,FORMULAS!$I$9,IF('208-PLA-Ft-78 Mapa Gestión'!M124:M129=FORMULAS!$H$10,FORMULAS!$I$10,IF('208-PLA-Ft-78 Mapa Gestión'!M124:M129=FORMULAS!$H$11,FORMULAS!$I$11))))))))))</f>
        <v>Moderado</v>
      </c>
      <c r="O124" s="257">
        <f>VLOOKUP(N124,FORMULAS!$I$1:$J$6,2,0)</f>
        <v>0.6</v>
      </c>
      <c r="P124" s="257" t="str">
        <f t="shared" ref="P124" si="106">CONCATENATE(N124,K124)</f>
        <v>ModeradoAlta</v>
      </c>
      <c r="Q124" s="286" t="str">
        <f>VLOOKUP(P124,FORMULAS!$K$17:$L$42,2,0)</f>
        <v>Alto</v>
      </c>
      <c r="R124" s="127">
        <v>1</v>
      </c>
      <c r="S124" s="128" t="s">
        <v>479</v>
      </c>
      <c r="T124" s="129" t="str">
        <f>VLOOKUP(U124,FORMULAS!$A$15:$B$18,2,0)</f>
        <v>Probabilidad</v>
      </c>
      <c r="U124" s="130" t="s">
        <v>13</v>
      </c>
      <c r="V124" s="131">
        <f>+IF(U124='Tabla Valoración controles'!$D$4,'Tabla Valoración controles'!$F$4,IF('208-PLA-Ft-78 Mapa Gestión'!U124='Tabla Valoración controles'!$D$5,'Tabla Valoración controles'!$F$5,IF(U124=FORMULAS!$A$10,0,'Tabla Valoración controles'!$F$6)))</f>
        <v>0.25</v>
      </c>
      <c r="W124" s="130" t="s">
        <v>8</v>
      </c>
      <c r="X124" s="132">
        <f>+IF(W124='Tabla Valoración controles'!$D$7,'Tabla Valoración controles'!$F$7,IF(U124=FORMULAS!$A$10,0,'Tabla Valoración controles'!$F$8))</f>
        <v>0.15</v>
      </c>
      <c r="Y124" s="130" t="s">
        <v>18</v>
      </c>
      <c r="Z124" s="131">
        <f>+IF(Y124='Tabla Valoración controles'!$D$9,'Tabla Valoración controles'!$F$9,IF(U124=FORMULAS!$A$10,0,'Tabla Valoración controles'!$F$10))</f>
        <v>0</v>
      </c>
      <c r="AA124" s="130" t="s">
        <v>22</v>
      </c>
      <c r="AB124" s="131">
        <f>+IF(AA124='Tabla Valoración controles'!$D$9,'Tabla Valoración controles'!$F$9,IF(W124=FORMULAS!$A$10,0,'Tabla Valoración controles'!$F$10))</f>
        <v>0</v>
      </c>
      <c r="AC124" s="130" t="s">
        <v>100</v>
      </c>
      <c r="AD124" s="131">
        <f>+IF(AC124='Tabla Valoración controles'!$D$13,'Tabla Valoración controles'!$F$13,'Tabla Valoración controles'!$F$14)</f>
        <v>0</v>
      </c>
      <c r="AE124" s="133">
        <f t="shared" si="56"/>
        <v>0.4</v>
      </c>
      <c r="AF124" s="133">
        <f>+IF(T124=FORMULAS!$A$8,'208-PLA-Ft-78 Mapa Gestión'!AE124*'208-PLA-Ft-78 Mapa Gestión'!L124:L129,'208-PLA-Ft-78 Mapa Gestión'!AE124*'208-PLA-Ft-78 Mapa Gestión'!O124:O129)</f>
        <v>0.32000000000000006</v>
      </c>
      <c r="AG124" s="133">
        <f>+IF(T124=FORMULAS!$A$8,'208-PLA-Ft-78 Mapa Gestión'!L124:L129-'208-PLA-Ft-78 Mapa Gestión'!AF124,0)</f>
        <v>0.48</v>
      </c>
      <c r="AH124" s="260">
        <f t="shared" ref="AH124" si="107">+AG129</f>
        <v>0.48</v>
      </c>
      <c r="AI124" s="260" t="str">
        <f>+IF(AH124&lt;=FORMULAS!$N$2,FORMULAS!$O$2,IF(AH124&lt;=FORMULAS!$N$3,FORMULAS!$O$3,IF(AH124&lt;=FORMULAS!$N$4,FORMULAS!$O$4,IF(AH124&lt;=FORMULAS!$N$5,FORMULAS!$O$5,FORMULAS!O120))))</f>
        <v>Media</v>
      </c>
      <c r="AJ124" s="260" t="str">
        <f>+IF(T124=FORMULAS!$A$9,AG129,'208-PLA-Ft-78 Mapa Gestión'!N124:N129)</f>
        <v>Moderado</v>
      </c>
      <c r="AK124" s="260">
        <f>+IF(T124=FORMULAS!B123,'208-PLA-Ft-78 Mapa Gestión'!AG129,'208-PLA-Ft-78 Mapa Gestión'!O124:O129)</f>
        <v>0.6</v>
      </c>
      <c r="AL124" s="262" t="str">
        <f t="shared" ref="AL124" si="108">CONCATENATE(AJ124,AI124)</f>
        <v>ModeradoMedia</v>
      </c>
      <c r="AM124" s="263" t="str">
        <f>VLOOKUP(AL124,FORMULAS!$K$17:$L$42,2,0)</f>
        <v>Moderado</v>
      </c>
      <c r="AN124" s="257" t="s">
        <v>162</v>
      </c>
      <c r="AO124" s="151" t="s">
        <v>525</v>
      </c>
      <c r="AP124" s="151" t="s">
        <v>566</v>
      </c>
      <c r="AQ124" s="212" t="s">
        <v>316</v>
      </c>
      <c r="AR124" s="152">
        <v>44593</v>
      </c>
      <c r="AS124" s="152">
        <v>44895</v>
      </c>
      <c r="AT124" s="151" t="s">
        <v>611</v>
      </c>
      <c r="AU124" s="151" t="s">
        <v>612</v>
      </c>
      <c r="AV124" s="136" t="s">
        <v>234</v>
      </c>
      <c r="AW124" s="257"/>
      <c r="AX124" s="177" t="s">
        <v>512</v>
      </c>
      <c r="AY124" s="137" t="s">
        <v>512</v>
      </c>
      <c r="AZ124" s="177" t="s">
        <v>911</v>
      </c>
      <c r="BA124" s="178">
        <f>(1/1)*100%</f>
        <v>1</v>
      </c>
      <c r="BB124" s="177" t="s">
        <v>512</v>
      </c>
      <c r="BC124" s="137" t="s">
        <v>512</v>
      </c>
      <c r="BD124" s="177" t="s">
        <v>911</v>
      </c>
      <c r="BE124" s="178">
        <f>(1/1)*100%</f>
        <v>1</v>
      </c>
      <c r="BF124" s="177" t="s">
        <v>912</v>
      </c>
      <c r="BG124" s="137" t="s">
        <v>913</v>
      </c>
      <c r="BH124" s="177" t="s">
        <v>911</v>
      </c>
      <c r="BI124" s="178">
        <f>(1/1)*100%</f>
        <v>1</v>
      </c>
      <c r="BJ124" s="177" t="s">
        <v>914</v>
      </c>
      <c r="BK124" s="137" t="s">
        <v>913</v>
      </c>
      <c r="BL124" s="137" t="s">
        <v>911</v>
      </c>
      <c r="BM124" s="178">
        <f>(1/1)*100%</f>
        <v>1</v>
      </c>
      <c r="BN124" s="137"/>
      <c r="BO124" s="137"/>
      <c r="BP124" s="138"/>
      <c r="BQ124" s="138"/>
      <c r="BR124" s="137"/>
      <c r="BS124" s="137"/>
      <c r="BT124" s="138"/>
      <c r="BU124" s="138"/>
      <c r="BV124" s="137"/>
      <c r="BW124" s="137"/>
      <c r="BX124" s="138"/>
      <c r="BY124" s="138"/>
      <c r="BZ124" s="137"/>
      <c r="CA124" s="137"/>
      <c r="CB124" s="138"/>
      <c r="CC124" s="138"/>
      <c r="CD124" s="257"/>
      <c r="CE124" s="257"/>
      <c r="CF124" s="257"/>
      <c r="CG124" s="144"/>
      <c r="CH124" s="257"/>
      <c r="CI124" s="257"/>
      <c r="CJ124" s="257"/>
      <c r="CK124" s="144"/>
      <c r="CL124" s="257"/>
      <c r="CM124" s="257"/>
      <c r="CN124" s="257"/>
      <c r="CO124" s="144"/>
      <c r="CP124" s="257"/>
      <c r="CQ124" s="257"/>
      <c r="CR124" s="257"/>
      <c r="CS124" s="144"/>
      <c r="CT124" s="257"/>
      <c r="CU124" s="257"/>
      <c r="CV124" s="257"/>
      <c r="CW124" s="144"/>
      <c r="CX124" s="257"/>
      <c r="CY124" s="257"/>
      <c r="CZ124" s="257"/>
      <c r="DA124" s="257"/>
      <c r="DB124" s="257"/>
      <c r="DC124" s="257"/>
      <c r="DD124" s="257"/>
      <c r="DE124" s="257"/>
      <c r="DF124" s="144"/>
      <c r="DG124" s="257"/>
      <c r="DH124" s="257"/>
      <c r="DI124" s="257"/>
      <c r="DJ124" s="257"/>
      <c r="DK124" s="257"/>
      <c r="DL124" s="257"/>
      <c r="DM124" s="257"/>
      <c r="DN124" s="257"/>
      <c r="DO124" s="144"/>
      <c r="DP124" s="257"/>
      <c r="DQ124" s="257"/>
      <c r="DR124" s="257"/>
      <c r="DS124" s="257"/>
      <c r="DT124" s="257"/>
    </row>
    <row r="125" spans="1:124" ht="57" x14ac:dyDescent="0.2">
      <c r="A125" s="290"/>
      <c r="B125" s="309"/>
      <c r="C125" s="293"/>
      <c r="D125" s="293"/>
      <c r="E125" s="293"/>
      <c r="F125" s="296"/>
      <c r="G125" s="296"/>
      <c r="H125" s="316"/>
      <c r="I125" s="296"/>
      <c r="J125" s="290"/>
      <c r="K125" s="281"/>
      <c r="L125" s="284"/>
      <c r="M125" s="284"/>
      <c r="N125" s="281"/>
      <c r="O125" s="258"/>
      <c r="P125" s="258"/>
      <c r="Q125" s="287"/>
      <c r="R125" s="127"/>
      <c r="S125" s="128"/>
      <c r="T125" s="129">
        <f>VLOOKUP(U125,FORMULAS!$A$15:$B$18,2,0)</f>
        <v>0</v>
      </c>
      <c r="U125" s="130" t="s">
        <v>156</v>
      </c>
      <c r="V125" s="131">
        <f>+IF(U125='Tabla Valoración controles'!$D$4,'Tabla Valoración controles'!$F$4,IF('208-PLA-Ft-78 Mapa Gestión'!U125='Tabla Valoración controles'!$D$5,'Tabla Valoración controles'!$F$5,IF(U125=FORMULAS!$A$10,0,'Tabla Valoración controles'!$F$6)))</f>
        <v>0</v>
      </c>
      <c r="W125" s="130"/>
      <c r="X125" s="132">
        <f>+IF(W125='Tabla Valoración controles'!$D$7,'Tabla Valoración controles'!$F$7,IF(U125=FORMULAS!$A$10,0,'Tabla Valoración controles'!$F$8))</f>
        <v>0</v>
      </c>
      <c r="Y125" s="130"/>
      <c r="Z125" s="131">
        <f>+IF(Y125='Tabla Valoración controles'!$D$9,'Tabla Valoración controles'!$F$9,IF(U125=FORMULAS!$A$10,0,'Tabla Valoración controles'!$F$10))</f>
        <v>0</v>
      </c>
      <c r="AA125" s="130"/>
      <c r="AB125" s="131">
        <f>+IF(AA125='Tabla Valoración controles'!$D$9,'Tabla Valoración controles'!$F$9,IF(W125=FORMULAS!$A$10,0,'Tabla Valoración controles'!$F$10))</f>
        <v>0</v>
      </c>
      <c r="AC125" s="130"/>
      <c r="AD125" s="131">
        <f>+IF(AC125='Tabla Valoración controles'!$D$13,'Tabla Valoración controles'!$F$13,'Tabla Valoración controles'!$F$14)</f>
        <v>0</v>
      </c>
      <c r="AE125" s="133">
        <f t="shared" si="56"/>
        <v>0</v>
      </c>
      <c r="AF125" s="133">
        <f t="shared" ref="AF125" si="109">+AE125*AG124</f>
        <v>0</v>
      </c>
      <c r="AG125" s="133">
        <f t="shared" ref="AG125" si="110">+AG124-AF125</f>
        <v>0.48</v>
      </c>
      <c r="AH125" s="261"/>
      <c r="AI125" s="261"/>
      <c r="AJ125" s="261"/>
      <c r="AK125" s="261"/>
      <c r="AL125" s="262"/>
      <c r="AM125" s="264"/>
      <c r="AN125" s="258"/>
      <c r="AO125" s="142"/>
      <c r="AP125" s="142"/>
      <c r="AQ125" s="213"/>
      <c r="AR125" s="142"/>
      <c r="AS125" s="142"/>
      <c r="AT125" s="142"/>
      <c r="AU125" s="142"/>
      <c r="AV125" s="136"/>
      <c r="AW125" s="258"/>
      <c r="AX125" s="137"/>
      <c r="AY125" s="137"/>
      <c r="AZ125" s="179"/>
      <c r="BA125" s="139"/>
      <c r="BB125" s="137"/>
      <c r="BC125" s="137"/>
      <c r="BD125" s="179"/>
      <c r="BE125" s="139"/>
      <c r="BF125" s="179"/>
      <c r="BG125" s="137"/>
      <c r="BH125" s="179"/>
      <c r="BI125" s="139"/>
      <c r="BJ125" s="179"/>
      <c r="BK125" s="137"/>
      <c r="BL125" s="137"/>
      <c r="BM125" s="139"/>
      <c r="BN125" s="137"/>
      <c r="BO125" s="137"/>
      <c r="BP125" s="138"/>
      <c r="BQ125" s="138"/>
      <c r="BR125" s="137"/>
      <c r="BS125" s="137"/>
      <c r="BT125" s="138"/>
      <c r="BU125" s="138"/>
      <c r="BV125" s="137"/>
      <c r="BW125" s="137"/>
      <c r="BX125" s="138"/>
      <c r="BY125" s="138"/>
      <c r="BZ125" s="137"/>
      <c r="CA125" s="137"/>
      <c r="CB125" s="138"/>
      <c r="CC125" s="138"/>
      <c r="CD125" s="258"/>
      <c r="CE125" s="258"/>
      <c r="CF125" s="258"/>
      <c r="CG125" s="144"/>
      <c r="CH125" s="258"/>
      <c r="CI125" s="258"/>
      <c r="CJ125" s="258"/>
      <c r="CK125" s="144"/>
      <c r="CL125" s="258"/>
      <c r="CM125" s="258"/>
      <c r="CN125" s="258"/>
      <c r="CO125" s="144"/>
      <c r="CP125" s="258"/>
      <c r="CQ125" s="258"/>
      <c r="CR125" s="258"/>
      <c r="CS125" s="144"/>
      <c r="CT125" s="258"/>
      <c r="CU125" s="258"/>
      <c r="CV125" s="258"/>
      <c r="CW125" s="144"/>
      <c r="CX125" s="258"/>
      <c r="CY125" s="258"/>
      <c r="CZ125" s="258"/>
      <c r="DA125" s="258"/>
      <c r="DB125" s="258"/>
      <c r="DC125" s="258"/>
      <c r="DD125" s="258"/>
      <c r="DE125" s="258"/>
      <c r="DF125" s="144"/>
      <c r="DG125" s="258"/>
      <c r="DH125" s="258"/>
      <c r="DI125" s="258"/>
      <c r="DJ125" s="258"/>
      <c r="DK125" s="258"/>
      <c r="DL125" s="258"/>
      <c r="DM125" s="258"/>
      <c r="DN125" s="258"/>
      <c r="DO125" s="144"/>
      <c r="DP125" s="258"/>
      <c r="DQ125" s="258"/>
      <c r="DR125" s="258"/>
      <c r="DS125" s="258"/>
      <c r="DT125" s="258"/>
    </row>
    <row r="126" spans="1:124" ht="57" x14ac:dyDescent="0.2">
      <c r="A126" s="290"/>
      <c r="B126" s="309"/>
      <c r="C126" s="293"/>
      <c r="D126" s="293"/>
      <c r="E126" s="293"/>
      <c r="F126" s="296"/>
      <c r="G126" s="296"/>
      <c r="H126" s="316"/>
      <c r="I126" s="296"/>
      <c r="J126" s="290"/>
      <c r="K126" s="281"/>
      <c r="L126" s="284"/>
      <c r="M126" s="284"/>
      <c r="N126" s="281"/>
      <c r="O126" s="258"/>
      <c r="P126" s="258"/>
      <c r="Q126" s="287"/>
      <c r="R126" s="127"/>
      <c r="S126" s="128"/>
      <c r="T126" s="129">
        <f>VLOOKUP(U126,FORMULAS!$A$15:$B$18,2,0)</f>
        <v>0</v>
      </c>
      <c r="U126" s="130" t="s">
        <v>156</v>
      </c>
      <c r="V126" s="131">
        <f>+IF(U126='Tabla Valoración controles'!$D$4,'Tabla Valoración controles'!$F$4,IF('208-PLA-Ft-78 Mapa Gestión'!U126='Tabla Valoración controles'!$D$5,'Tabla Valoración controles'!$F$5,IF(U126=FORMULAS!$A$10,0,'Tabla Valoración controles'!$F$6)))</f>
        <v>0</v>
      </c>
      <c r="W126" s="130"/>
      <c r="X126" s="132">
        <f>+IF(W126='Tabla Valoración controles'!$D$7,'Tabla Valoración controles'!$F$7,IF(U126=FORMULAS!$A$10,0,'Tabla Valoración controles'!$F$8))</f>
        <v>0</v>
      </c>
      <c r="Y126" s="130"/>
      <c r="Z126" s="131">
        <f>+IF(Y126='Tabla Valoración controles'!$D$9,'Tabla Valoración controles'!$F$9,IF(U126=FORMULAS!$A$10,0,'Tabla Valoración controles'!$F$10))</f>
        <v>0</v>
      </c>
      <c r="AA126" s="130"/>
      <c r="AB126" s="131">
        <f>+IF(AA126='Tabla Valoración controles'!$D$9,'Tabla Valoración controles'!$F$9,IF(W126=FORMULAS!$A$10,0,'Tabla Valoración controles'!$F$10))</f>
        <v>0</v>
      </c>
      <c r="AC126" s="130"/>
      <c r="AD126" s="131">
        <f>+IF(AC126='Tabla Valoración controles'!$D$13,'Tabla Valoración controles'!$F$13,'Tabla Valoración controles'!$F$14)</f>
        <v>0</v>
      </c>
      <c r="AE126" s="133">
        <f t="shared" si="56"/>
        <v>0</v>
      </c>
      <c r="AF126" s="133">
        <f t="shared" ref="AF126:AF129" si="111">+AF125*AE126</f>
        <v>0</v>
      </c>
      <c r="AG126" s="133">
        <f t="shared" si="75"/>
        <v>0.48</v>
      </c>
      <c r="AH126" s="261"/>
      <c r="AI126" s="261"/>
      <c r="AJ126" s="261"/>
      <c r="AK126" s="261"/>
      <c r="AL126" s="262"/>
      <c r="AM126" s="264"/>
      <c r="AN126" s="258"/>
      <c r="AO126" s="142"/>
      <c r="AP126" s="142"/>
      <c r="AQ126" s="213"/>
      <c r="AR126" s="142"/>
      <c r="AS126" s="142"/>
      <c r="AT126" s="142"/>
      <c r="AU126" s="142"/>
      <c r="AV126" s="136"/>
      <c r="AW126" s="258"/>
      <c r="AX126" s="137"/>
      <c r="AY126" s="137"/>
      <c r="AZ126" s="179"/>
      <c r="BA126" s="139"/>
      <c r="BB126" s="137"/>
      <c r="BC126" s="137"/>
      <c r="BD126" s="179"/>
      <c r="BE126" s="139"/>
      <c r="BF126" s="179"/>
      <c r="BG126" s="137"/>
      <c r="BH126" s="179"/>
      <c r="BI126" s="139"/>
      <c r="BJ126" s="179"/>
      <c r="BK126" s="137"/>
      <c r="BL126" s="137"/>
      <c r="BM126" s="139"/>
      <c r="BN126" s="137"/>
      <c r="BO126" s="137"/>
      <c r="BP126" s="138"/>
      <c r="BQ126" s="138"/>
      <c r="BR126" s="137"/>
      <c r="BS126" s="137"/>
      <c r="BT126" s="138"/>
      <c r="BU126" s="138"/>
      <c r="BV126" s="137"/>
      <c r="BW126" s="137"/>
      <c r="BX126" s="138"/>
      <c r="BY126" s="138"/>
      <c r="BZ126" s="137"/>
      <c r="CA126" s="137"/>
      <c r="CB126" s="138"/>
      <c r="CC126" s="138"/>
      <c r="CD126" s="258"/>
      <c r="CE126" s="258"/>
      <c r="CF126" s="258"/>
      <c r="CG126" s="144"/>
      <c r="CH126" s="258"/>
      <c r="CI126" s="258"/>
      <c r="CJ126" s="258"/>
      <c r="CK126" s="144"/>
      <c r="CL126" s="258"/>
      <c r="CM126" s="258"/>
      <c r="CN126" s="258"/>
      <c r="CO126" s="144"/>
      <c r="CP126" s="258"/>
      <c r="CQ126" s="258"/>
      <c r="CR126" s="258"/>
      <c r="CS126" s="144"/>
      <c r="CT126" s="258"/>
      <c r="CU126" s="258"/>
      <c r="CV126" s="258"/>
      <c r="CW126" s="144"/>
      <c r="CX126" s="258"/>
      <c r="CY126" s="258"/>
      <c r="CZ126" s="258"/>
      <c r="DA126" s="258"/>
      <c r="DB126" s="258"/>
      <c r="DC126" s="258"/>
      <c r="DD126" s="258"/>
      <c r="DE126" s="258"/>
      <c r="DF126" s="144"/>
      <c r="DG126" s="258"/>
      <c r="DH126" s="258"/>
      <c r="DI126" s="258"/>
      <c r="DJ126" s="258"/>
      <c r="DK126" s="258"/>
      <c r="DL126" s="258"/>
      <c r="DM126" s="258"/>
      <c r="DN126" s="258"/>
      <c r="DO126" s="144"/>
      <c r="DP126" s="258"/>
      <c r="DQ126" s="258"/>
      <c r="DR126" s="258"/>
      <c r="DS126" s="258"/>
      <c r="DT126" s="258"/>
    </row>
    <row r="127" spans="1:124" ht="57" x14ac:dyDescent="0.2">
      <c r="A127" s="290"/>
      <c r="B127" s="309"/>
      <c r="C127" s="293"/>
      <c r="D127" s="293"/>
      <c r="E127" s="293"/>
      <c r="F127" s="296"/>
      <c r="G127" s="296"/>
      <c r="H127" s="316"/>
      <c r="I127" s="296"/>
      <c r="J127" s="290"/>
      <c r="K127" s="281"/>
      <c r="L127" s="284"/>
      <c r="M127" s="284"/>
      <c r="N127" s="281"/>
      <c r="O127" s="258"/>
      <c r="P127" s="258"/>
      <c r="Q127" s="287"/>
      <c r="R127" s="127"/>
      <c r="S127" s="128"/>
      <c r="T127" s="129">
        <f>VLOOKUP(U127,FORMULAS!$A$15:$B$18,2,0)</f>
        <v>0</v>
      </c>
      <c r="U127" s="130" t="s">
        <v>156</v>
      </c>
      <c r="V127" s="131">
        <f>+IF(U127='Tabla Valoración controles'!$D$4,'Tabla Valoración controles'!$F$4,IF('208-PLA-Ft-78 Mapa Gestión'!U127='Tabla Valoración controles'!$D$5,'Tabla Valoración controles'!$F$5,IF(U127=FORMULAS!$A$10,0,'Tabla Valoración controles'!$F$6)))</f>
        <v>0</v>
      </c>
      <c r="W127" s="130"/>
      <c r="X127" s="132">
        <f>+IF(W127='Tabla Valoración controles'!$D$7,'Tabla Valoración controles'!$F$7,IF(U127=FORMULAS!$A$10,0,'Tabla Valoración controles'!$F$8))</f>
        <v>0</v>
      </c>
      <c r="Y127" s="130"/>
      <c r="Z127" s="131">
        <f>+IF(Y127='Tabla Valoración controles'!$D$9,'Tabla Valoración controles'!$F$9,IF(U127=FORMULAS!$A$10,0,'Tabla Valoración controles'!$F$10))</f>
        <v>0</v>
      </c>
      <c r="AA127" s="130"/>
      <c r="AB127" s="131">
        <f>+IF(AA127='Tabla Valoración controles'!$D$9,'Tabla Valoración controles'!$F$9,IF(W127=FORMULAS!$A$10,0,'Tabla Valoración controles'!$F$10))</f>
        <v>0</v>
      </c>
      <c r="AC127" s="130"/>
      <c r="AD127" s="131">
        <f>+IF(AC127='Tabla Valoración controles'!$D$13,'Tabla Valoración controles'!$F$13,'Tabla Valoración controles'!$F$14)</f>
        <v>0</v>
      </c>
      <c r="AE127" s="133">
        <f t="shared" si="56"/>
        <v>0</v>
      </c>
      <c r="AF127" s="133">
        <f t="shared" si="111"/>
        <v>0</v>
      </c>
      <c r="AG127" s="133">
        <f t="shared" si="75"/>
        <v>0.48</v>
      </c>
      <c r="AH127" s="261"/>
      <c r="AI127" s="261"/>
      <c r="AJ127" s="261"/>
      <c r="AK127" s="261"/>
      <c r="AL127" s="262"/>
      <c r="AM127" s="264"/>
      <c r="AN127" s="258"/>
      <c r="AO127" s="142"/>
      <c r="AP127" s="142"/>
      <c r="AQ127" s="213"/>
      <c r="AR127" s="142"/>
      <c r="AS127" s="142"/>
      <c r="AT127" s="142"/>
      <c r="AU127" s="142"/>
      <c r="AV127" s="136"/>
      <c r="AW127" s="258"/>
      <c r="AX127" s="137"/>
      <c r="AY127" s="137"/>
      <c r="AZ127" s="179"/>
      <c r="BA127" s="139"/>
      <c r="BB127" s="137"/>
      <c r="BC127" s="137"/>
      <c r="BD127" s="179"/>
      <c r="BE127" s="139"/>
      <c r="BF127" s="179"/>
      <c r="BG127" s="137"/>
      <c r="BH127" s="179"/>
      <c r="BI127" s="139"/>
      <c r="BJ127" s="179"/>
      <c r="BK127" s="137"/>
      <c r="BL127" s="137"/>
      <c r="BM127" s="139"/>
      <c r="BN127" s="137"/>
      <c r="BO127" s="137"/>
      <c r="BP127" s="138"/>
      <c r="BQ127" s="138"/>
      <c r="BR127" s="137"/>
      <c r="BS127" s="137"/>
      <c r="BT127" s="138"/>
      <c r="BU127" s="138"/>
      <c r="BV127" s="137"/>
      <c r="BW127" s="137"/>
      <c r="BX127" s="138"/>
      <c r="BY127" s="138"/>
      <c r="BZ127" s="137"/>
      <c r="CA127" s="137"/>
      <c r="CB127" s="138"/>
      <c r="CC127" s="138"/>
      <c r="CD127" s="258"/>
      <c r="CE127" s="258"/>
      <c r="CF127" s="258"/>
      <c r="CG127" s="144"/>
      <c r="CH127" s="258"/>
      <c r="CI127" s="258"/>
      <c r="CJ127" s="258"/>
      <c r="CK127" s="144"/>
      <c r="CL127" s="258"/>
      <c r="CM127" s="258"/>
      <c r="CN127" s="258"/>
      <c r="CO127" s="144"/>
      <c r="CP127" s="258"/>
      <c r="CQ127" s="258"/>
      <c r="CR127" s="258"/>
      <c r="CS127" s="144"/>
      <c r="CT127" s="258"/>
      <c r="CU127" s="258"/>
      <c r="CV127" s="258"/>
      <c r="CW127" s="144"/>
      <c r="CX127" s="258"/>
      <c r="CY127" s="258"/>
      <c r="CZ127" s="258"/>
      <c r="DA127" s="258"/>
      <c r="DB127" s="258"/>
      <c r="DC127" s="258"/>
      <c r="DD127" s="258"/>
      <c r="DE127" s="258"/>
      <c r="DF127" s="144"/>
      <c r="DG127" s="258"/>
      <c r="DH127" s="258"/>
      <c r="DI127" s="258"/>
      <c r="DJ127" s="258"/>
      <c r="DK127" s="258"/>
      <c r="DL127" s="258"/>
      <c r="DM127" s="258"/>
      <c r="DN127" s="258"/>
      <c r="DO127" s="144"/>
      <c r="DP127" s="258"/>
      <c r="DQ127" s="258"/>
      <c r="DR127" s="258"/>
      <c r="DS127" s="258"/>
      <c r="DT127" s="258"/>
    </row>
    <row r="128" spans="1:124" ht="57" x14ac:dyDescent="0.2">
      <c r="A128" s="290"/>
      <c r="B128" s="309"/>
      <c r="C128" s="293"/>
      <c r="D128" s="293"/>
      <c r="E128" s="293"/>
      <c r="F128" s="296"/>
      <c r="G128" s="296"/>
      <c r="H128" s="316"/>
      <c r="I128" s="296"/>
      <c r="J128" s="290"/>
      <c r="K128" s="281"/>
      <c r="L128" s="284"/>
      <c r="M128" s="284"/>
      <c r="N128" s="281"/>
      <c r="O128" s="258"/>
      <c r="P128" s="258"/>
      <c r="Q128" s="287"/>
      <c r="R128" s="127"/>
      <c r="S128" s="128"/>
      <c r="T128" s="129">
        <f>VLOOKUP(U128,FORMULAS!$A$15:$B$18,2,0)</f>
        <v>0</v>
      </c>
      <c r="U128" s="130" t="s">
        <v>156</v>
      </c>
      <c r="V128" s="131">
        <f>+IF(U128='Tabla Valoración controles'!$D$4,'Tabla Valoración controles'!$F$4,IF('208-PLA-Ft-78 Mapa Gestión'!U128='Tabla Valoración controles'!$D$5,'Tabla Valoración controles'!$F$5,IF(U128=FORMULAS!$A$10,0,'Tabla Valoración controles'!$F$6)))</f>
        <v>0</v>
      </c>
      <c r="W128" s="130"/>
      <c r="X128" s="132">
        <f>+IF(W128='Tabla Valoración controles'!$D$7,'Tabla Valoración controles'!$F$7,IF(U128=FORMULAS!$A$10,0,'Tabla Valoración controles'!$F$8))</f>
        <v>0</v>
      </c>
      <c r="Y128" s="130"/>
      <c r="Z128" s="131">
        <f>+IF(Y128='Tabla Valoración controles'!$D$9,'Tabla Valoración controles'!$F$9,IF(U128=FORMULAS!$A$10,0,'Tabla Valoración controles'!$F$10))</f>
        <v>0</v>
      </c>
      <c r="AA128" s="130"/>
      <c r="AB128" s="131">
        <f>+IF(AA128='Tabla Valoración controles'!$D$9,'Tabla Valoración controles'!$F$9,IF(W128=FORMULAS!$A$10,0,'Tabla Valoración controles'!$F$10))</f>
        <v>0</v>
      </c>
      <c r="AC128" s="130"/>
      <c r="AD128" s="131">
        <f>+IF(AC128='Tabla Valoración controles'!$D$13,'Tabla Valoración controles'!$F$13,'Tabla Valoración controles'!$F$14)</f>
        <v>0</v>
      </c>
      <c r="AE128" s="133">
        <f t="shared" si="56"/>
        <v>0</v>
      </c>
      <c r="AF128" s="133">
        <f t="shared" si="111"/>
        <v>0</v>
      </c>
      <c r="AG128" s="133">
        <f t="shared" si="75"/>
        <v>0.48</v>
      </c>
      <c r="AH128" s="261"/>
      <c r="AI128" s="261"/>
      <c r="AJ128" s="261"/>
      <c r="AK128" s="261"/>
      <c r="AL128" s="262"/>
      <c r="AM128" s="264"/>
      <c r="AN128" s="258"/>
      <c r="AO128" s="142"/>
      <c r="AP128" s="142"/>
      <c r="AQ128" s="213"/>
      <c r="AR128" s="142"/>
      <c r="AS128" s="142"/>
      <c r="AT128" s="142"/>
      <c r="AU128" s="142"/>
      <c r="AV128" s="136"/>
      <c r="AW128" s="258"/>
      <c r="AX128" s="137"/>
      <c r="AY128" s="137"/>
      <c r="AZ128" s="180"/>
      <c r="BA128" s="139"/>
      <c r="BB128" s="137"/>
      <c r="BC128" s="137"/>
      <c r="BD128" s="180"/>
      <c r="BE128" s="139"/>
      <c r="BF128" s="179"/>
      <c r="BG128" s="137"/>
      <c r="BH128" s="180"/>
      <c r="BI128" s="139"/>
      <c r="BJ128" s="180"/>
      <c r="BK128" s="137"/>
      <c r="BL128" s="137"/>
      <c r="BM128" s="139"/>
      <c r="BN128" s="137"/>
      <c r="BO128" s="137"/>
      <c r="BP128" s="138"/>
      <c r="BQ128" s="138"/>
      <c r="BR128" s="137"/>
      <c r="BS128" s="137"/>
      <c r="BT128" s="138"/>
      <c r="BU128" s="138"/>
      <c r="BV128" s="137"/>
      <c r="BW128" s="137"/>
      <c r="BX128" s="138"/>
      <c r="BY128" s="138"/>
      <c r="BZ128" s="137"/>
      <c r="CA128" s="137"/>
      <c r="CB128" s="138"/>
      <c r="CC128" s="138"/>
      <c r="CD128" s="258"/>
      <c r="CE128" s="258"/>
      <c r="CF128" s="258"/>
      <c r="CG128" s="144"/>
      <c r="CH128" s="258"/>
      <c r="CI128" s="258"/>
      <c r="CJ128" s="258"/>
      <c r="CK128" s="144"/>
      <c r="CL128" s="258"/>
      <c r="CM128" s="258"/>
      <c r="CN128" s="258"/>
      <c r="CO128" s="144"/>
      <c r="CP128" s="258"/>
      <c r="CQ128" s="258"/>
      <c r="CR128" s="258"/>
      <c r="CS128" s="144"/>
      <c r="CT128" s="258"/>
      <c r="CU128" s="258"/>
      <c r="CV128" s="258"/>
      <c r="CW128" s="144"/>
      <c r="CX128" s="258"/>
      <c r="CY128" s="258"/>
      <c r="CZ128" s="258"/>
      <c r="DA128" s="258"/>
      <c r="DB128" s="258"/>
      <c r="DC128" s="258"/>
      <c r="DD128" s="258"/>
      <c r="DE128" s="258"/>
      <c r="DF128" s="144"/>
      <c r="DG128" s="258"/>
      <c r="DH128" s="258"/>
      <c r="DI128" s="258"/>
      <c r="DJ128" s="258"/>
      <c r="DK128" s="258"/>
      <c r="DL128" s="258"/>
      <c r="DM128" s="258"/>
      <c r="DN128" s="258"/>
      <c r="DO128" s="144"/>
      <c r="DP128" s="258"/>
      <c r="DQ128" s="258"/>
      <c r="DR128" s="258"/>
      <c r="DS128" s="258"/>
      <c r="DT128" s="258"/>
    </row>
    <row r="129" spans="1:124" ht="57" x14ac:dyDescent="0.2">
      <c r="A129" s="291"/>
      <c r="B129" s="310"/>
      <c r="C129" s="294"/>
      <c r="D129" s="294"/>
      <c r="E129" s="294"/>
      <c r="F129" s="297"/>
      <c r="G129" s="297"/>
      <c r="H129" s="317"/>
      <c r="I129" s="297"/>
      <c r="J129" s="291"/>
      <c r="K129" s="282"/>
      <c r="L129" s="285"/>
      <c r="M129" s="285"/>
      <c r="N129" s="282"/>
      <c r="O129" s="259"/>
      <c r="P129" s="259"/>
      <c r="Q129" s="288"/>
      <c r="R129" s="127"/>
      <c r="S129" s="128"/>
      <c r="T129" s="129">
        <f>VLOOKUP(U129,FORMULAS!$A$15:$B$18,2,0)</f>
        <v>0</v>
      </c>
      <c r="U129" s="130" t="s">
        <v>156</v>
      </c>
      <c r="V129" s="131">
        <f>+IF(U129='Tabla Valoración controles'!$D$4,'Tabla Valoración controles'!$F$4,IF('208-PLA-Ft-78 Mapa Gestión'!U129='Tabla Valoración controles'!$D$5,'Tabla Valoración controles'!$F$5,IF(U129=FORMULAS!$A$10,0,'Tabla Valoración controles'!$F$6)))</f>
        <v>0</v>
      </c>
      <c r="W129" s="130"/>
      <c r="X129" s="132">
        <f>+IF(W129='Tabla Valoración controles'!$D$7,'Tabla Valoración controles'!$F$7,IF(U129=FORMULAS!$A$10,0,'Tabla Valoración controles'!$F$8))</f>
        <v>0</v>
      </c>
      <c r="Y129" s="130"/>
      <c r="Z129" s="131">
        <f>+IF(Y129='Tabla Valoración controles'!$D$9,'Tabla Valoración controles'!$F$9,IF(U129=FORMULAS!$A$10,0,'Tabla Valoración controles'!$F$10))</f>
        <v>0</v>
      </c>
      <c r="AA129" s="130"/>
      <c r="AB129" s="131">
        <f>+IF(AA129='Tabla Valoración controles'!$D$9,'Tabla Valoración controles'!$F$9,IF(W129=FORMULAS!$A$10,0,'Tabla Valoración controles'!$F$10))</f>
        <v>0</v>
      </c>
      <c r="AC129" s="130"/>
      <c r="AD129" s="131">
        <f>+IF(AC129='Tabla Valoración controles'!$D$13,'Tabla Valoración controles'!$F$13,'Tabla Valoración controles'!$F$14)</f>
        <v>0</v>
      </c>
      <c r="AE129" s="133">
        <f t="shared" si="56"/>
        <v>0</v>
      </c>
      <c r="AF129" s="133">
        <f t="shared" si="111"/>
        <v>0</v>
      </c>
      <c r="AG129" s="133">
        <f t="shared" si="75"/>
        <v>0.48</v>
      </c>
      <c r="AH129" s="261"/>
      <c r="AI129" s="261"/>
      <c r="AJ129" s="261"/>
      <c r="AK129" s="261"/>
      <c r="AL129" s="262"/>
      <c r="AM129" s="265"/>
      <c r="AN129" s="259"/>
      <c r="AO129" s="145"/>
      <c r="AP129" s="145"/>
      <c r="AQ129" s="214"/>
      <c r="AR129" s="145"/>
      <c r="AS129" s="145"/>
      <c r="AT129" s="145"/>
      <c r="AU129" s="145"/>
      <c r="AV129" s="136"/>
      <c r="AW129" s="259"/>
      <c r="AX129" s="137"/>
      <c r="AY129" s="137"/>
      <c r="AZ129" s="137"/>
      <c r="BA129" s="139"/>
      <c r="BB129" s="137"/>
      <c r="BC129" s="137"/>
      <c r="BD129" s="137"/>
      <c r="BE129" s="139"/>
      <c r="BF129" s="180"/>
      <c r="BG129" s="137"/>
      <c r="BH129" s="137"/>
      <c r="BI129" s="139"/>
      <c r="BJ129" s="137"/>
      <c r="BK129" s="137"/>
      <c r="BL129" s="137"/>
      <c r="BM129" s="139"/>
      <c r="BN129" s="137"/>
      <c r="BO129" s="137"/>
      <c r="BP129" s="138"/>
      <c r="BQ129" s="138"/>
      <c r="BR129" s="137"/>
      <c r="BS129" s="137"/>
      <c r="BT129" s="138"/>
      <c r="BU129" s="138"/>
      <c r="BV129" s="137"/>
      <c r="BW129" s="137"/>
      <c r="BX129" s="138"/>
      <c r="BY129" s="138"/>
      <c r="BZ129" s="137"/>
      <c r="CA129" s="137"/>
      <c r="CB129" s="138"/>
      <c r="CC129" s="138"/>
      <c r="CD129" s="259"/>
      <c r="CE129" s="259"/>
      <c r="CF129" s="259"/>
      <c r="CG129" s="144"/>
      <c r="CH129" s="259"/>
      <c r="CI129" s="259"/>
      <c r="CJ129" s="259"/>
      <c r="CK129" s="144"/>
      <c r="CL129" s="259"/>
      <c r="CM129" s="259"/>
      <c r="CN129" s="259"/>
      <c r="CO129" s="144"/>
      <c r="CP129" s="259"/>
      <c r="CQ129" s="259"/>
      <c r="CR129" s="259"/>
      <c r="CS129" s="144"/>
      <c r="CT129" s="259"/>
      <c r="CU129" s="259"/>
      <c r="CV129" s="259"/>
      <c r="CW129" s="144"/>
      <c r="CX129" s="259"/>
      <c r="CY129" s="259"/>
      <c r="CZ129" s="259"/>
      <c r="DA129" s="259"/>
      <c r="DB129" s="259"/>
      <c r="DC129" s="259"/>
      <c r="DD129" s="259"/>
      <c r="DE129" s="259"/>
      <c r="DF129" s="144"/>
      <c r="DG129" s="259"/>
      <c r="DH129" s="259"/>
      <c r="DI129" s="259"/>
      <c r="DJ129" s="259"/>
      <c r="DK129" s="259"/>
      <c r="DL129" s="259"/>
      <c r="DM129" s="259"/>
      <c r="DN129" s="259"/>
      <c r="DO129" s="144"/>
      <c r="DP129" s="259"/>
      <c r="DQ129" s="259"/>
      <c r="DR129" s="259"/>
      <c r="DS129" s="259"/>
      <c r="DT129" s="259"/>
    </row>
    <row r="130" spans="1:124" ht="204" x14ac:dyDescent="0.2">
      <c r="A130" s="289">
        <v>21</v>
      </c>
      <c r="B130" s="308" t="s">
        <v>182</v>
      </c>
      <c r="C130" s="292" t="str">
        <f>VLOOKUP(B130,FORMULAS!$A$30:$B$52,2,0)</f>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
      <c r="D130" s="292" t="str">
        <f>VLOOKUP(B130,FORMULAS!$A$30:$C$52,3,0)</f>
        <v>Jefe Oficina de Tecnologías de la Información y las Comunicaciones</v>
      </c>
      <c r="E130" s="292" t="s">
        <v>256</v>
      </c>
      <c r="F130" s="295" t="s">
        <v>393</v>
      </c>
      <c r="G130" s="295" t="s">
        <v>394</v>
      </c>
      <c r="H130" s="318" t="s">
        <v>395</v>
      </c>
      <c r="I130" s="295" t="s">
        <v>260</v>
      </c>
      <c r="J130" s="289">
        <v>1500</v>
      </c>
      <c r="K130" s="280" t="str">
        <f>+IF(L130=FORMULAS!$N$2,FORMULAS!$O$2,IF('208-PLA-Ft-78 Mapa Gestión'!L130:L135=FORMULAS!$N$3,FORMULAS!$O$3,IF('208-PLA-Ft-78 Mapa Gestión'!L130:L135=FORMULAS!$N$4,FORMULAS!$O$4,IF('208-PLA-Ft-78 Mapa Gestión'!L130:L135=FORMULAS!$N$5,FORMULAS!$O$5,IF('208-PLA-Ft-78 Mapa Gestión'!L130:L135=FORMULAS!$N$6,FORMULAS!$O$6)))))</f>
        <v>Alta</v>
      </c>
      <c r="L130" s="283">
        <f>+IF(J130&lt;=FORMULAS!$M$2,FORMULAS!$N$2,IF('208-PLA-Ft-78 Mapa Gestión'!J130&lt;=FORMULAS!$M$3,FORMULAS!$N$3,IF('208-PLA-Ft-78 Mapa Gestión'!J130&lt;=FORMULAS!$M$4,FORMULAS!$N$4,IF('208-PLA-Ft-78 Mapa Gestión'!J130&lt;=FORMULAS!$M$5,FORMULAS!$N$5,FORMULAS!$N$6))))</f>
        <v>0.8</v>
      </c>
      <c r="M130" s="283" t="s">
        <v>259</v>
      </c>
      <c r="N130" s="280" t="str">
        <f>+IF(M130=FORMULAS!$H$2,FORMULAS!$I$2,IF('208-PLA-Ft-78 Mapa Gestión'!M130:M135=FORMULAS!$H$3,FORMULAS!$I$3,IF('208-PLA-Ft-78 Mapa Gestión'!M130:M135=FORMULAS!$H$4,FORMULAS!$I$4,IF('208-PLA-Ft-78 Mapa Gestión'!M130:M135=FORMULAS!$H$5,FORMULAS!$I$5,IF('208-PLA-Ft-78 Mapa Gestión'!M130:M135=FORMULAS!$H$6,FORMULAS!$I$6,IF('208-PLA-Ft-78 Mapa Gestión'!M130:M135=FORMULAS!$H$7,FORMULAS!$I$7,IF('208-PLA-Ft-78 Mapa Gestión'!M130:M135=FORMULAS!$H$8,FORMULAS!$I$8,IF('208-PLA-Ft-78 Mapa Gestión'!M130:M135=FORMULAS!$H$9,FORMULAS!$I$9,IF('208-PLA-Ft-78 Mapa Gestión'!M130:M135=FORMULAS!$H$10,FORMULAS!$I$10,IF('208-PLA-Ft-78 Mapa Gestión'!M130:M135=FORMULAS!$H$11,FORMULAS!$I$11))))))))))</f>
        <v>Mayor</v>
      </c>
      <c r="O130" s="257">
        <f>VLOOKUP(N130,FORMULAS!$I$1:$J$6,2,0)</f>
        <v>0.8</v>
      </c>
      <c r="P130" s="257" t="str">
        <f t="shared" ref="P130" si="112">CONCATENATE(N130,K130)</f>
        <v>MayorAlta</v>
      </c>
      <c r="Q130" s="286" t="str">
        <f>VLOOKUP(P130,FORMULAS!$K$17:$L$42,2,0)</f>
        <v>Alto</v>
      </c>
      <c r="R130" s="127">
        <v>1</v>
      </c>
      <c r="S130" s="128" t="s">
        <v>480</v>
      </c>
      <c r="T130" s="129" t="str">
        <f>VLOOKUP(U130,FORMULAS!$A$15:$B$18,2,0)</f>
        <v>Probabilidad</v>
      </c>
      <c r="U130" s="130" t="s">
        <v>13</v>
      </c>
      <c r="V130" s="131">
        <f>+IF(U130='Tabla Valoración controles'!$D$4,'Tabla Valoración controles'!$F$4,IF('208-PLA-Ft-78 Mapa Gestión'!U130='Tabla Valoración controles'!$D$5,'Tabla Valoración controles'!$F$5,IF(U130=FORMULAS!$A$10,0,'Tabla Valoración controles'!$F$6)))</f>
        <v>0.25</v>
      </c>
      <c r="W130" s="130" t="s">
        <v>8</v>
      </c>
      <c r="X130" s="132">
        <f>+IF(W130='Tabla Valoración controles'!$D$7,'Tabla Valoración controles'!$F$7,IF(U130=FORMULAS!$A$10,0,'Tabla Valoración controles'!$F$8))</f>
        <v>0.15</v>
      </c>
      <c r="Y130" s="130" t="s">
        <v>19</v>
      </c>
      <c r="Z130" s="131">
        <f>+IF(Y130='Tabla Valoración controles'!$D$9,'Tabla Valoración controles'!$F$9,IF(U130=FORMULAS!$A$10,0,'Tabla Valoración controles'!$F$10))</f>
        <v>0</v>
      </c>
      <c r="AA130" s="130" t="s">
        <v>21</v>
      </c>
      <c r="AB130" s="131">
        <f>+IF(AA130='Tabla Valoración controles'!$D$9,'Tabla Valoración controles'!$F$9,IF(W130=FORMULAS!$A$10,0,'Tabla Valoración controles'!$F$10))</f>
        <v>0</v>
      </c>
      <c r="AC130" s="130" t="s">
        <v>101</v>
      </c>
      <c r="AD130" s="131">
        <f>+IF(AC130='Tabla Valoración controles'!$D$13,'Tabla Valoración controles'!$F$13,'Tabla Valoración controles'!$F$14)</f>
        <v>0</v>
      </c>
      <c r="AE130" s="133">
        <f t="shared" si="56"/>
        <v>0.4</v>
      </c>
      <c r="AF130" s="133">
        <f>+IF(T130=FORMULAS!$A$8,'208-PLA-Ft-78 Mapa Gestión'!AE130*'208-PLA-Ft-78 Mapa Gestión'!L130:L135,'208-PLA-Ft-78 Mapa Gestión'!AE130*'208-PLA-Ft-78 Mapa Gestión'!O130:O135)</f>
        <v>0.32000000000000006</v>
      </c>
      <c r="AG130" s="133">
        <f>+IF(T130=FORMULAS!$A$8,'208-PLA-Ft-78 Mapa Gestión'!L130:L135-'208-PLA-Ft-78 Mapa Gestión'!AF130,0)</f>
        <v>0.48</v>
      </c>
      <c r="AH130" s="260">
        <f t="shared" ref="AH130" si="113">+AG135</f>
        <v>0.48</v>
      </c>
      <c r="AI130" s="260" t="str">
        <f>+IF(AH130&lt;=FORMULAS!$N$2,FORMULAS!$O$2,IF(AH130&lt;=FORMULAS!$N$3,FORMULAS!$O$3,IF(AH130&lt;=FORMULAS!$N$4,FORMULAS!$O$4,IF(AH130&lt;=FORMULAS!$N$5,FORMULAS!$O$5,FORMULAS!O126))))</f>
        <v>Media</v>
      </c>
      <c r="AJ130" s="260" t="str">
        <f>+IF(T130=FORMULAS!$A$9,AG135,'208-PLA-Ft-78 Mapa Gestión'!N130:N135)</f>
        <v>Mayor</v>
      </c>
      <c r="AK130" s="260">
        <f>+IF(T130=FORMULAS!B129,'208-PLA-Ft-78 Mapa Gestión'!AG135,'208-PLA-Ft-78 Mapa Gestión'!O130:O135)</f>
        <v>0.8</v>
      </c>
      <c r="AL130" s="262" t="str">
        <f t="shared" ref="AL130" si="114">CONCATENATE(AJ130,AI130)</f>
        <v>MayorMedia</v>
      </c>
      <c r="AM130" s="263" t="str">
        <f>VLOOKUP(AL130,FORMULAS!$K$17:$L$42,2,0)</f>
        <v>Alto</v>
      </c>
      <c r="AN130" s="257" t="s">
        <v>162</v>
      </c>
      <c r="AO130" s="151" t="s">
        <v>526</v>
      </c>
      <c r="AP130" s="151" t="s">
        <v>566</v>
      </c>
      <c r="AQ130" s="212" t="s">
        <v>321</v>
      </c>
      <c r="AR130" s="152">
        <v>44621</v>
      </c>
      <c r="AS130" s="152">
        <v>44926</v>
      </c>
      <c r="AT130" s="151" t="s">
        <v>613</v>
      </c>
      <c r="AU130" s="151" t="s">
        <v>614</v>
      </c>
      <c r="AV130" s="136" t="s">
        <v>234</v>
      </c>
      <c r="AW130" s="257"/>
      <c r="AX130" s="137" t="s">
        <v>915</v>
      </c>
      <c r="AY130" s="137" t="s">
        <v>916</v>
      </c>
      <c r="AZ130" s="137" t="s">
        <v>512</v>
      </c>
      <c r="BA130" s="137" t="s">
        <v>512</v>
      </c>
      <c r="BB130" s="137" t="s">
        <v>915</v>
      </c>
      <c r="BC130" s="137" t="s">
        <v>916</v>
      </c>
      <c r="BD130" s="137" t="s">
        <v>917</v>
      </c>
      <c r="BE130" s="137">
        <f>(1/1)*100%</f>
        <v>1</v>
      </c>
      <c r="BF130" s="137" t="s">
        <v>918</v>
      </c>
      <c r="BG130" s="137" t="s">
        <v>916</v>
      </c>
      <c r="BH130" s="137" t="s">
        <v>512</v>
      </c>
      <c r="BI130" s="137" t="s">
        <v>512</v>
      </c>
      <c r="BJ130" s="137" t="s">
        <v>915</v>
      </c>
      <c r="BK130" s="137" t="s">
        <v>919</v>
      </c>
      <c r="BL130" s="137" t="s">
        <v>920</v>
      </c>
      <c r="BM130" s="137">
        <f>(1/1)*100%</f>
        <v>1</v>
      </c>
      <c r="BN130" s="137"/>
      <c r="BO130" s="137"/>
      <c r="BP130" s="138"/>
      <c r="BQ130" s="138"/>
      <c r="BR130" s="137"/>
      <c r="BS130" s="137"/>
      <c r="BT130" s="138"/>
      <c r="BU130" s="138"/>
      <c r="BV130" s="137"/>
      <c r="BW130" s="137"/>
      <c r="BX130" s="138"/>
      <c r="BY130" s="138"/>
      <c r="BZ130" s="137"/>
      <c r="CA130" s="137"/>
      <c r="CB130" s="138"/>
      <c r="CC130" s="138"/>
      <c r="CD130" s="257"/>
      <c r="CE130" s="257"/>
      <c r="CF130" s="257"/>
      <c r="CG130" s="144"/>
      <c r="CH130" s="257"/>
      <c r="CI130" s="257"/>
      <c r="CJ130" s="257"/>
      <c r="CK130" s="144"/>
      <c r="CL130" s="257"/>
      <c r="CM130" s="257"/>
      <c r="CN130" s="257"/>
      <c r="CO130" s="144"/>
      <c r="CP130" s="257"/>
      <c r="CQ130" s="257"/>
      <c r="CR130" s="257"/>
      <c r="CS130" s="144"/>
      <c r="CT130" s="257"/>
      <c r="CU130" s="257"/>
      <c r="CV130" s="257"/>
      <c r="CW130" s="144"/>
      <c r="CX130" s="257"/>
      <c r="CY130" s="257"/>
      <c r="CZ130" s="257"/>
      <c r="DA130" s="257"/>
      <c r="DB130" s="257"/>
      <c r="DC130" s="257"/>
      <c r="DD130" s="257"/>
      <c r="DE130" s="257"/>
      <c r="DF130" s="144"/>
      <c r="DG130" s="257"/>
      <c r="DH130" s="257"/>
      <c r="DI130" s="257"/>
      <c r="DJ130" s="257"/>
      <c r="DK130" s="257"/>
      <c r="DL130" s="257"/>
      <c r="DM130" s="257"/>
      <c r="DN130" s="257"/>
      <c r="DO130" s="144"/>
      <c r="DP130" s="257"/>
      <c r="DQ130" s="257"/>
      <c r="DR130" s="257"/>
      <c r="DS130" s="257"/>
      <c r="DT130" s="257"/>
    </row>
    <row r="131" spans="1:124" ht="57" x14ac:dyDescent="0.2">
      <c r="A131" s="290"/>
      <c r="B131" s="309"/>
      <c r="C131" s="293"/>
      <c r="D131" s="293"/>
      <c r="E131" s="293"/>
      <c r="F131" s="296"/>
      <c r="G131" s="296"/>
      <c r="H131" s="316"/>
      <c r="I131" s="296"/>
      <c r="J131" s="290"/>
      <c r="K131" s="281"/>
      <c r="L131" s="284"/>
      <c r="M131" s="284"/>
      <c r="N131" s="281"/>
      <c r="O131" s="258"/>
      <c r="P131" s="258"/>
      <c r="Q131" s="287"/>
      <c r="R131" s="127"/>
      <c r="S131" s="128"/>
      <c r="T131" s="129">
        <f>VLOOKUP(U131,FORMULAS!$A$15:$B$18,2,0)</f>
        <v>0</v>
      </c>
      <c r="U131" s="130" t="s">
        <v>156</v>
      </c>
      <c r="V131" s="131">
        <f>+IF(U131='Tabla Valoración controles'!$D$4,'Tabla Valoración controles'!$F$4,IF('208-PLA-Ft-78 Mapa Gestión'!U131='Tabla Valoración controles'!$D$5,'Tabla Valoración controles'!$F$5,IF(U131=FORMULAS!$A$10,0,'Tabla Valoración controles'!$F$6)))</f>
        <v>0</v>
      </c>
      <c r="W131" s="130"/>
      <c r="X131" s="132">
        <f>+IF(W131='Tabla Valoración controles'!$D$7,'Tabla Valoración controles'!$F$7,IF(U131=FORMULAS!$A$10,0,'Tabla Valoración controles'!$F$8))</f>
        <v>0</v>
      </c>
      <c r="Y131" s="130"/>
      <c r="Z131" s="131">
        <f>+IF(Y131='Tabla Valoración controles'!$D$9,'Tabla Valoración controles'!$F$9,IF(U131=FORMULAS!$A$10,0,'Tabla Valoración controles'!$F$10))</f>
        <v>0</v>
      </c>
      <c r="AA131" s="130"/>
      <c r="AB131" s="131">
        <f>+IF(AA131='Tabla Valoración controles'!$D$9,'Tabla Valoración controles'!$F$9,IF(W131=FORMULAS!$A$10,0,'Tabla Valoración controles'!$F$10))</f>
        <v>0</v>
      </c>
      <c r="AC131" s="130"/>
      <c r="AD131" s="131">
        <f>+IF(AC131='Tabla Valoración controles'!$D$13,'Tabla Valoración controles'!$F$13,'Tabla Valoración controles'!$F$14)</f>
        <v>0</v>
      </c>
      <c r="AE131" s="133">
        <f t="shared" si="56"/>
        <v>0</v>
      </c>
      <c r="AF131" s="133">
        <f t="shared" ref="AF131" si="115">+AE131*AG130</f>
        <v>0</v>
      </c>
      <c r="AG131" s="133">
        <f t="shared" ref="AG131" si="116">+AG130-AF131</f>
        <v>0.48</v>
      </c>
      <c r="AH131" s="261"/>
      <c r="AI131" s="261"/>
      <c r="AJ131" s="261"/>
      <c r="AK131" s="261"/>
      <c r="AL131" s="262"/>
      <c r="AM131" s="264"/>
      <c r="AN131" s="258"/>
      <c r="AO131" s="142"/>
      <c r="AP131" s="142"/>
      <c r="AQ131" s="213"/>
      <c r="AR131" s="142"/>
      <c r="AS131" s="142"/>
      <c r="AT131" s="142"/>
      <c r="AU131" s="142"/>
      <c r="AV131" s="136"/>
      <c r="AW131" s="258"/>
      <c r="AX131" s="137"/>
      <c r="AY131" s="137"/>
      <c r="AZ131" s="137"/>
      <c r="BA131" s="137"/>
      <c r="BB131" s="137"/>
      <c r="BC131" s="137"/>
      <c r="BD131" s="137"/>
      <c r="BE131" s="137"/>
      <c r="BF131" s="137"/>
      <c r="BG131" s="137"/>
      <c r="BH131" s="137"/>
      <c r="BI131" s="137"/>
      <c r="BJ131" s="137"/>
      <c r="BK131" s="137"/>
      <c r="BL131" s="137"/>
      <c r="BM131" s="137"/>
      <c r="BN131" s="137"/>
      <c r="BO131" s="137"/>
      <c r="BP131" s="138"/>
      <c r="BQ131" s="138"/>
      <c r="BR131" s="137"/>
      <c r="BS131" s="137"/>
      <c r="BT131" s="138"/>
      <c r="BU131" s="138"/>
      <c r="BV131" s="137"/>
      <c r="BW131" s="137"/>
      <c r="BX131" s="138"/>
      <c r="BY131" s="138"/>
      <c r="BZ131" s="137"/>
      <c r="CA131" s="137"/>
      <c r="CB131" s="138"/>
      <c r="CC131" s="138"/>
      <c r="CD131" s="258"/>
      <c r="CE131" s="258"/>
      <c r="CF131" s="258"/>
      <c r="CG131" s="144"/>
      <c r="CH131" s="258"/>
      <c r="CI131" s="258"/>
      <c r="CJ131" s="258"/>
      <c r="CK131" s="144"/>
      <c r="CL131" s="258"/>
      <c r="CM131" s="258"/>
      <c r="CN131" s="258"/>
      <c r="CO131" s="144"/>
      <c r="CP131" s="258"/>
      <c r="CQ131" s="258"/>
      <c r="CR131" s="258"/>
      <c r="CS131" s="144"/>
      <c r="CT131" s="258"/>
      <c r="CU131" s="258"/>
      <c r="CV131" s="258"/>
      <c r="CW131" s="144"/>
      <c r="CX131" s="258"/>
      <c r="CY131" s="258"/>
      <c r="CZ131" s="258"/>
      <c r="DA131" s="258"/>
      <c r="DB131" s="258"/>
      <c r="DC131" s="258"/>
      <c r="DD131" s="258"/>
      <c r="DE131" s="258"/>
      <c r="DF131" s="144"/>
      <c r="DG131" s="258"/>
      <c r="DH131" s="258"/>
      <c r="DI131" s="258"/>
      <c r="DJ131" s="258"/>
      <c r="DK131" s="258"/>
      <c r="DL131" s="258"/>
      <c r="DM131" s="258"/>
      <c r="DN131" s="258"/>
      <c r="DO131" s="144"/>
      <c r="DP131" s="258"/>
      <c r="DQ131" s="258"/>
      <c r="DR131" s="258"/>
      <c r="DS131" s="258"/>
      <c r="DT131" s="258"/>
    </row>
    <row r="132" spans="1:124" ht="57" x14ac:dyDescent="0.2">
      <c r="A132" s="290"/>
      <c r="B132" s="309"/>
      <c r="C132" s="293"/>
      <c r="D132" s="293"/>
      <c r="E132" s="293"/>
      <c r="F132" s="296"/>
      <c r="G132" s="296"/>
      <c r="H132" s="316"/>
      <c r="I132" s="296"/>
      <c r="J132" s="290"/>
      <c r="K132" s="281"/>
      <c r="L132" s="284"/>
      <c r="M132" s="284"/>
      <c r="N132" s="281"/>
      <c r="O132" s="258"/>
      <c r="P132" s="258"/>
      <c r="Q132" s="287"/>
      <c r="R132" s="127"/>
      <c r="S132" s="128"/>
      <c r="T132" s="129">
        <f>VLOOKUP(U132,FORMULAS!$A$15:$B$18,2,0)</f>
        <v>0</v>
      </c>
      <c r="U132" s="130" t="s">
        <v>156</v>
      </c>
      <c r="V132" s="131">
        <f>+IF(U132='Tabla Valoración controles'!$D$4,'Tabla Valoración controles'!$F$4,IF('208-PLA-Ft-78 Mapa Gestión'!U132='Tabla Valoración controles'!$D$5,'Tabla Valoración controles'!$F$5,IF(U132=FORMULAS!$A$10,0,'Tabla Valoración controles'!$F$6)))</f>
        <v>0</v>
      </c>
      <c r="W132" s="130"/>
      <c r="X132" s="132">
        <f>+IF(W132='Tabla Valoración controles'!$D$7,'Tabla Valoración controles'!$F$7,IF(U132=FORMULAS!$A$10,0,'Tabla Valoración controles'!$F$8))</f>
        <v>0</v>
      </c>
      <c r="Y132" s="130"/>
      <c r="Z132" s="131">
        <f>+IF(Y132='Tabla Valoración controles'!$D$9,'Tabla Valoración controles'!$F$9,IF(U132=FORMULAS!$A$10,0,'Tabla Valoración controles'!$F$10))</f>
        <v>0</v>
      </c>
      <c r="AA132" s="130"/>
      <c r="AB132" s="131">
        <f>+IF(AA132='Tabla Valoración controles'!$D$9,'Tabla Valoración controles'!$F$9,IF(W132=FORMULAS!$A$10,0,'Tabla Valoración controles'!$F$10))</f>
        <v>0</v>
      </c>
      <c r="AC132" s="130"/>
      <c r="AD132" s="131">
        <f>+IF(AC132='Tabla Valoración controles'!$D$13,'Tabla Valoración controles'!$F$13,'Tabla Valoración controles'!$F$14)</f>
        <v>0</v>
      </c>
      <c r="AE132" s="133">
        <f t="shared" si="56"/>
        <v>0</v>
      </c>
      <c r="AF132" s="133">
        <f t="shared" ref="AF132:AF135" si="117">+AF131*AE132</f>
        <v>0</v>
      </c>
      <c r="AG132" s="133">
        <f t="shared" si="75"/>
        <v>0.48</v>
      </c>
      <c r="AH132" s="261"/>
      <c r="AI132" s="261"/>
      <c r="AJ132" s="261"/>
      <c r="AK132" s="261"/>
      <c r="AL132" s="262"/>
      <c r="AM132" s="264"/>
      <c r="AN132" s="258"/>
      <c r="AO132" s="142"/>
      <c r="AP132" s="142"/>
      <c r="AQ132" s="213"/>
      <c r="AR132" s="142"/>
      <c r="AS132" s="142"/>
      <c r="AT132" s="142"/>
      <c r="AU132" s="142"/>
      <c r="AV132" s="136"/>
      <c r="AW132" s="258"/>
      <c r="AX132" s="137"/>
      <c r="AY132" s="137"/>
      <c r="AZ132" s="137"/>
      <c r="BA132" s="137"/>
      <c r="BB132" s="137"/>
      <c r="BC132" s="137"/>
      <c r="BD132" s="137"/>
      <c r="BE132" s="137"/>
      <c r="BF132" s="137"/>
      <c r="BG132" s="137"/>
      <c r="BH132" s="137"/>
      <c r="BI132" s="137"/>
      <c r="BJ132" s="137"/>
      <c r="BK132" s="137"/>
      <c r="BL132" s="137"/>
      <c r="BM132" s="137"/>
      <c r="BN132" s="137"/>
      <c r="BO132" s="137"/>
      <c r="BP132" s="138"/>
      <c r="BQ132" s="138"/>
      <c r="BR132" s="137"/>
      <c r="BS132" s="137"/>
      <c r="BT132" s="138"/>
      <c r="BU132" s="138"/>
      <c r="BV132" s="137"/>
      <c r="BW132" s="137"/>
      <c r="BX132" s="138"/>
      <c r="BY132" s="138"/>
      <c r="BZ132" s="137"/>
      <c r="CA132" s="137"/>
      <c r="CB132" s="138"/>
      <c r="CC132" s="138"/>
      <c r="CD132" s="258"/>
      <c r="CE132" s="258"/>
      <c r="CF132" s="258"/>
      <c r="CG132" s="144"/>
      <c r="CH132" s="258"/>
      <c r="CI132" s="258"/>
      <c r="CJ132" s="258"/>
      <c r="CK132" s="144"/>
      <c r="CL132" s="258"/>
      <c r="CM132" s="258"/>
      <c r="CN132" s="258"/>
      <c r="CO132" s="144"/>
      <c r="CP132" s="258"/>
      <c r="CQ132" s="258"/>
      <c r="CR132" s="258"/>
      <c r="CS132" s="144"/>
      <c r="CT132" s="258"/>
      <c r="CU132" s="258"/>
      <c r="CV132" s="258"/>
      <c r="CW132" s="144"/>
      <c r="CX132" s="258"/>
      <c r="CY132" s="258"/>
      <c r="CZ132" s="258"/>
      <c r="DA132" s="258"/>
      <c r="DB132" s="258"/>
      <c r="DC132" s="258"/>
      <c r="DD132" s="258"/>
      <c r="DE132" s="258"/>
      <c r="DF132" s="144"/>
      <c r="DG132" s="258"/>
      <c r="DH132" s="258"/>
      <c r="DI132" s="258"/>
      <c r="DJ132" s="258"/>
      <c r="DK132" s="258"/>
      <c r="DL132" s="258"/>
      <c r="DM132" s="258"/>
      <c r="DN132" s="258"/>
      <c r="DO132" s="144"/>
      <c r="DP132" s="258"/>
      <c r="DQ132" s="258"/>
      <c r="DR132" s="258"/>
      <c r="DS132" s="258"/>
      <c r="DT132" s="258"/>
    </row>
    <row r="133" spans="1:124" ht="57" x14ac:dyDescent="0.2">
      <c r="A133" s="290"/>
      <c r="B133" s="309"/>
      <c r="C133" s="293"/>
      <c r="D133" s="293"/>
      <c r="E133" s="293"/>
      <c r="F133" s="296"/>
      <c r="G133" s="296"/>
      <c r="H133" s="316"/>
      <c r="I133" s="296"/>
      <c r="J133" s="290"/>
      <c r="K133" s="281"/>
      <c r="L133" s="284"/>
      <c r="M133" s="284"/>
      <c r="N133" s="281"/>
      <c r="O133" s="258"/>
      <c r="P133" s="258"/>
      <c r="Q133" s="287"/>
      <c r="R133" s="127"/>
      <c r="S133" s="128"/>
      <c r="T133" s="129">
        <f>VLOOKUP(U133,FORMULAS!$A$15:$B$18,2,0)</f>
        <v>0</v>
      </c>
      <c r="U133" s="130" t="s">
        <v>156</v>
      </c>
      <c r="V133" s="131">
        <f>+IF(U133='Tabla Valoración controles'!$D$4,'Tabla Valoración controles'!$F$4,IF('208-PLA-Ft-78 Mapa Gestión'!U133='Tabla Valoración controles'!$D$5,'Tabla Valoración controles'!$F$5,IF(U133=FORMULAS!$A$10,0,'Tabla Valoración controles'!$F$6)))</f>
        <v>0</v>
      </c>
      <c r="W133" s="130"/>
      <c r="X133" s="132">
        <f>+IF(W133='Tabla Valoración controles'!$D$7,'Tabla Valoración controles'!$F$7,IF(U133=FORMULAS!$A$10,0,'Tabla Valoración controles'!$F$8))</f>
        <v>0</v>
      </c>
      <c r="Y133" s="130"/>
      <c r="Z133" s="131">
        <f>+IF(Y133='Tabla Valoración controles'!$D$9,'Tabla Valoración controles'!$F$9,IF(U133=FORMULAS!$A$10,0,'Tabla Valoración controles'!$F$10))</f>
        <v>0</v>
      </c>
      <c r="AA133" s="130"/>
      <c r="AB133" s="131">
        <f>+IF(AA133='Tabla Valoración controles'!$D$9,'Tabla Valoración controles'!$F$9,IF(W133=FORMULAS!$A$10,0,'Tabla Valoración controles'!$F$10))</f>
        <v>0</v>
      </c>
      <c r="AC133" s="130"/>
      <c r="AD133" s="131">
        <f>+IF(AC133='Tabla Valoración controles'!$D$13,'Tabla Valoración controles'!$F$13,'Tabla Valoración controles'!$F$14)</f>
        <v>0</v>
      </c>
      <c r="AE133" s="133">
        <f t="shared" si="56"/>
        <v>0</v>
      </c>
      <c r="AF133" s="133">
        <f t="shared" si="117"/>
        <v>0</v>
      </c>
      <c r="AG133" s="133">
        <f t="shared" si="75"/>
        <v>0.48</v>
      </c>
      <c r="AH133" s="261"/>
      <c r="AI133" s="261"/>
      <c r="AJ133" s="261"/>
      <c r="AK133" s="261"/>
      <c r="AL133" s="262"/>
      <c r="AM133" s="264"/>
      <c r="AN133" s="258"/>
      <c r="AO133" s="142"/>
      <c r="AP133" s="142"/>
      <c r="AQ133" s="213"/>
      <c r="AR133" s="142"/>
      <c r="AS133" s="142"/>
      <c r="AT133" s="142"/>
      <c r="AU133" s="142"/>
      <c r="AV133" s="136"/>
      <c r="AW133" s="258"/>
      <c r="AX133" s="137"/>
      <c r="AY133" s="137"/>
      <c r="AZ133" s="137"/>
      <c r="BA133" s="137"/>
      <c r="BB133" s="137"/>
      <c r="BC133" s="137"/>
      <c r="BD133" s="137"/>
      <c r="BE133" s="137"/>
      <c r="BF133" s="137"/>
      <c r="BG133" s="137"/>
      <c r="BH133" s="137"/>
      <c r="BI133" s="137"/>
      <c r="BJ133" s="137"/>
      <c r="BK133" s="137"/>
      <c r="BL133" s="137"/>
      <c r="BM133" s="137"/>
      <c r="BN133" s="137"/>
      <c r="BO133" s="137"/>
      <c r="BP133" s="138"/>
      <c r="BQ133" s="138"/>
      <c r="BR133" s="137"/>
      <c r="BS133" s="137"/>
      <c r="BT133" s="138"/>
      <c r="BU133" s="138"/>
      <c r="BV133" s="137"/>
      <c r="BW133" s="137"/>
      <c r="BX133" s="138"/>
      <c r="BY133" s="138"/>
      <c r="BZ133" s="137"/>
      <c r="CA133" s="137"/>
      <c r="CB133" s="138"/>
      <c r="CC133" s="138"/>
      <c r="CD133" s="258"/>
      <c r="CE133" s="258"/>
      <c r="CF133" s="258"/>
      <c r="CG133" s="144"/>
      <c r="CH133" s="258"/>
      <c r="CI133" s="258"/>
      <c r="CJ133" s="258"/>
      <c r="CK133" s="144"/>
      <c r="CL133" s="258"/>
      <c r="CM133" s="258"/>
      <c r="CN133" s="258"/>
      <c r="CO133" s="144"/>
      <c r="CP133" s="258"/>
      <c r="CQ133" s="258"/>
      <c r="CR133" s="258"/>
      <c r="CS133" s="144"/>
      <c r="CT133" s="258"/>
      <c r="CU133" s="258"/>
      <c r="CV133" s="258"/>
      <c r="CW133" s="144"/>
      <c r="CX133" s="258"/>
      <c r="CY133" s="258"/>
      <c r="CZ133" s="258"/>
      <c r="DA133" s="258"/>
      <c r="DB133" s="258"/>
      <c r="DC133" s="258"/>
      <c r="DD133" s="258"/>
      <c r="DE133" s="258"/>
      <c r="DF133" s="144"/>
      <c r="DG133" s="258"/>
      <c r="DH133" s="258"/>
      <c r="DI133" s="258"/>
      <c r="DJ133" s="258"/>
      <c r="DK133" s="258"/>
      <c r="DL133" s="258"/>
      <c r="DM133" s="258"/>
      <c r="DN133" s="258"/>
      <c r="DO133" s="144"/>
      <c r="DP133" s="258"/>
      <c r="DQ133" s="258"/>
      <c r="DR133" s="258"/>
      <c r="DS133" s="258"/>
      <c r="DT133" s="258"/>
    </row>
    <row r="134" spans="1:124" ht="57" x14ac:dyDescent="0.2">
      <c r="A134" s="290"/>
      <c r="B134" s="309"/>
      <c r="C134" s="293"/>
      <c r="D134" s="293"/>
      <c r="E134" s="293"/>
      <c r="F134" s="296"/>
      <c r="G134" s="296"/>
      <c r="H134" s="316"/>
      <c r="I134" s="296"/>
      <c r="J134" s="290"/>
      <c r="K134" s="281"/>
      <c r="L134" s="284"/>
      <c r="M134" s="284"/>
      <c r="N134" s="281"/>
      <c r="O134" s="258"/>
      <c r="P134" s="258"/>
      <c r="Q134" s="287"/>
      <c r="R134" s="127"/>
      <c r="S134" s="128"/>
      <c r="T134" s="129">
        <f>VLOOKUP(U134,FORMULAS!$A$15:$B$18,2,0)</f>
        <v>0</v>
      </c>
      <c r="U134" s="130" t="s">
        <v>156</v>
      </c>
      <c r="V134" s="131">
        <f>+IF(U134='Tabla Valoración controles'!$D$4,'Tabla Valoración controles'!$F$4,IF('208-PLA-Ft-78 Mapa Gestión'!U134='Tabla Valoración controles'!$D$5,'Tabla Valoración controles'!$F$5,IF(U134=FORMULAS!$A$10,0,'Tabla Valoración controles'!$F$6)))</f>
        <v>0</v>
      </c>
      <c r="W134" s="130"/>
      <c r="X134" s="132">
        <f>+IF(W134='Tabla Valoración controles'!$D$7,'Tabla Valoración controles'!$F$7,IF(U134=FORMULAS!$A$10,0,'Tabla Valoración controles'!$F$8))</f>
        <v>0</v>
      </c>
      <c r="Y134" s="130"/>
      <c r="Z134" s="131">
        <f>+IF(Y134='Tabla Valoración controles'!$D$9,'Tabla Valoración controles'!$F$9,IF(U134=FORMULAS!$A$10,0,'Tabla Valoración controles'!$F$10))</f>
        <v>0</v>
      </c>
      <c r="AA134" s="130"/>
      <c r="AB134" s="131">
        <f>+IF(AA134='Tabla Valoración controles'!$D$9,'Tabla Valoración controles'!$F$9,IF(W134=FORMULAS!$A$10,0,'Tabla Valoración controles'!$F$10))</f>
        <v>0</v>
      </c>
      <c r="AC134" s="130"/>
      <c r="AD134" s="131">
        <f>+IF(AC134='Tabla Valoración controles'!$D$13,'Tabla Valoración controles'!$F$13,'Tabla Valoración controles'!$F$14)</f>
        <v>0</v>
      </c>
      <c r="AE134" s="133">
        <f t="shared" si="56"/>
        <v>0</v>
      </c>
      <c r="AF134" s="133">
        <f t="shared" si="117"/>
        <v>0</v>
      </c>
      <c r="AG134" s="133">
        <f t="shared" si="75"/>
        <v>0.48</v>
      </c>
      <c r="AH134" s="261"/>
      <c r="AI134" s="261"/>
      <c r="AJ134" s="261"/>
      <c r="AK134" s="261"/>
      <c r="AL134" s="262"/>
      <c r="AM134" s="264"/>
      <c r="AN134" s="258"/>
      <c r="AO134" s="142"/>
      <c r="AP134" s="142"/>
      <c r="AQ134" s="213"/>
      <c r="AR134" s="142"/>
      <c r="AS134" s="142"/>
      <c r="AT134" s="142"/>
      <c r="AU134" s="142"/>
      <c r="AV134" s="136"/>
      <c r="AW134" s="258"/>
      <c r="AX134" s="137"/>
      <c r="AY134" s="137"/>
      <c r="AZ134" s="137"/>
      <c r="BA134" s="137"/>
      <c r="BB134" s="137"/>
      <c r="BC134" s="137"/>
      <c r="BD134" s="137"/>
      <c r="BE134" s="137"/>
      <c r="BF134" s="137"/>
      <c r="BG134" s="137"/>
      <c r="BH134" s="137"/>
      <c r="BI134" s="137"/>
      <c r="BJ134" s="137"/>
      <c r="BK134" s="137"/>
      <c r="BL134" s="137"/>
      <c r="BM134" s="137"/>
      <c r="BN134" s="137"/>
      <c r="BO134" s="137"/>
      <c r="BP134" s="138"/>
      <c r="BQ134" s="138"/>
      <c r="BR134" s="137"/>
      <c r="BS134" s="137"/>
      <c r="BT134" s="138"/>
      <c r="BU134" s="138"/>
      <c r="BV134" s="137"/>
      <c r="BW134" s="137"/>
      <c r="BX134" s="138"/>
      <c r="BY134" s="138"/>
      <c r="BZ134" s="137"/>
      <c r="CA134" s="137"/>
      <c r="CB134" s="138"/>
      <c r="CC134" s="138"/>
      <c r="CD134" s="258"/>
      <c r="CE134" s="258"/>
      <c r="CF134" s="258"/>
      <c r="CG134" s="144"/>
      <c r="CH134" s="258"/>
      <c r="CI134" s="258"/>
      <c r="CJ134" s="258"/>
      <c r="CK134" s="144"/>
      <c r="CL134" s="258"/>
      <c r="CM134" s="258"/>
      <c r="CN134" s="258"/>
      <c r="CO134" s="144"/>
      <c r="CP134" s="258"/>
      <c r="CQ134" s="258"/>
      <c r="CR134" s="258"/>
      <c r="CS134" s="144"/>
      <c r="CT134" s="258"/>
      <c r="CU134" s="258"/>
      <c r="CV134" s="258"/>
      <c r="CW134" s="144"/>
      <c r="CX134" s="258"/>
      <c r="CY134" s="258"/>
      <c r="CZ134" s="258"/>
      <c r="DA134" s="258"/>
      <c r="DB134" s="258"/>
      <c r="DC134" s="258"/>
      <c r="DD134" s="258"/>
      <c r="DE134" s="258"/>
      <c r="DF134" s="144"/>
      <c r="DG134" s="258"/>
      <c r="DH134" s="258"/>
      <c r="DI134" s="258"/>
      <c r="DJ134" s="258"/>
      <c r="DK134" s="258"/>
      <c r="DL134" s="258"/>
      <c r="DM134" s="258"/>
      <c r="DN134" s="258"/>
      <c r="DO134" s="144"/>
      <c r="DP134" s="258"/>
      <c r="DQ134" s="258"/>
      <c r="DR134" s="258"/>
      <c r="DS134" s="258"/>
      <c r="DT134" s="258"/>
    </row>
    <row r="135" spans="1:124" ht="57" x14ac:dyDescent="0.2">
      <c r="A135" s="291"/>
      <c r="B135" s="310"/>
      <c r="C135" s="294"/>
      <c r="D135" s="294"/>
      <c r="E135" s="294"/>
      <c r="F135" s="297"/>
      <c r="G135" s="297"/>
      <c r="H135" s="317"/>
      <c r="I135" s="297"/>
      <c r="J135" s="291"/>
      <c r="K135" s="282"/>
      <c r="L135" s="285"/>
      <c r="M135" s="285"/>
      <c r="N135" s="282"/>
      <c r="O135" s="259"/>
      <c r="P135" s="259"/>
      <c r="Q135" s="288"/>
      <c r="R135" s="127"/>
      <c r="S135" s="128"/>
      <c r="T135" s="129">
        <f>VLOOKUP(U135,FORMULAS!$A$15:$B$18,2,0)</f>
        <v>0</v>
      </c>
      <c r="U135" s="130" t="s">
        <v>156</v>
      </c>
      <c r="V135" s="131">
        <f>+IF(U135='Tabla Valoración controles'!$D$4,'Tabla Valoración controles'!$F$4,IF('208-PLA-Ft-78 Mapa Gestión'!U135='Tabla Valoración controles'!$D$5,'Tabla Valoración controles'!$F$5,IF(U135=FORMULAS!$A$10,0,'Tabla Valoración controles'!$F$6)))</f>
        <v>0</v>
      </c>
      <c r="W135" s="130"/>
      <c r="X135" s="132">
        <f>+IF(W135='Tabla Valoración controles'!$D$7,'Tabla Valoración controles'!$F$7,IF(U135=FORMULAS!$A$10,0,'Tabla Valoración controles'!$F$8))</f>
        <v>0</v>
      </c>
      <c r="Y135" s="130"/>
      <c r="Z135" s="131">
        <f>+IF(Y135='Tabla Valoración controles'!$D$9,'Tabla Valoración controles'!$F$9,IF(U135=FORMULAS!$A$10,0,'Tabla Valoración controles'!$F$10))</f>
        <v>0</v>
      </c>
      <c r="AA135" s="130"/>
      <c r="AB135" s="131">
        <f>+IF(AA135='Tabla Valoración controles'!$D$9,'Tabla Valoración controles'!$F$9,IF(W135=FORMULAS!$A$10,0,'Tabla Valoración controles'!$F$10))</f>
        <v>0</v>
      </c>
      <c r="AC135" s="130"/>
      <c r="AD135" s="131">
        <f>+IF(AC135='Tabla Valoración controles'!$D$13,'Tabla Valoración controles'!$F$13,'Tabla Valoración controles'!$F$14)</f>
        <v>0</v>
      </c>
      <c r="AE135" s="133">
        <f t="shared" si="56"/>
        <v>0</v>
      </c>
      <c r="AF135" s="133">
        <f t="shared" si="117"/>
        <v>0</v>
      </c>
      <c r="AG135" s="133">
        <f t="shared" si="75"/>
        <v>0.48</v>
      </c>
      <c r="AH135" s="261"/>
      <c r="AI135" s="261"/>
      <c r="AJ135" s="261"/>
      <c r="AK135" s="261"/>
      <c r="AL135" s="262"/>
      <c r="AM135" s="265"/>
      <c r="AN135" s="259"/>
      <c r="AO135" s="145"/>
      <c r="AP135" s="145"/>
      <c r="AQ135" s="214"/>
      <c r="AR135" s="145"/>
      <c r="AS135" s="145"/>
      <c r="AT135" s="145"/>
      <c r="AU135" s="145"/>
      <c r="AV135" s="136"/>
      <c r="AW135" s="259"/>
      <c r="AX135" s="137"/>
      <c r="AY135" s="137"/>
      <c r="AZ135" s="137"/>
      <c r="BA135" s="137"/>
      <c r="BB135" s="137"/>
      <c r="BC135" s="137"/>
      <c r="BD135" s="137"/>
      <c r="BE135" s="137"/>
      <c r="BF135" s="137"/>
      <c r="BG135" s="137"/>
      <c r="BH135" s="137"/>
      <c r="BI135" s="137"/>
      <c r="BJ135" s="137"/>
      <c r="BK135" s="137"/>
      <c r="BL135" s="137"/>
      <c r="BM135" s="137"/>
      <c r="BN135" s="137"/>
      <c r="BO135" s="137"/>
      <c r="BP135" s="138"/>
      <c r="BQ135" s="138"/>
      <c r="BR135" s="137"/>
      <c r="BS135" s="137"/>
      <c r="BT135" s="138"/>
      <c r="BU135" s="138"/>
      <c r="BV135" s="137"/>
      <c r="BW135" s="137"/>
      <c r="BX135" s="138"/>
      <c r="BY135" s="138"/>
      <c r="BZ135" s="137"/>
      <c r="CA135" s="137"/>
      <c r="CB135" s="138"/>
      <c r="CC135" s="138"/>
      <c r="CD135" s="259"/>
      <c r="CE135" s="259"/>
      <c r="CF135" s="259"/>
      <c r="CG135" s="144"/>
      <c r="CH135" s="259"/>
      <c r="CI135" s="259"/>
      <c r="CJ135" s="259"/>
      <c r="CK135" s="144"/>
      <c r="CL135" s="259"/>
      <c r="CM135" s="259"/>
      <c r="CN135" s="259"/>
      <c r="CO135" s="144"/>
      <c r="CP135" s="259"/>
      <c r="CQ135" s="259"/>
      <c r="CR135" s="259"/>
      <c r="CS135" s="144"/>
      <c r="CT135" s="259"/>
      <c r="CU135" s="259"/>
      <c r="CV135" s="259"/>
      <c r="CW135" s="144"/>
      <c r="CX135" s="259"/>
      <c r="CY135" s="259"/>
      <c r="CZ135" s="259"/>
      <c r="DA135" s="259"/>
      <c r="DB135" s="259"/>
      <c r="DC135" s="259"/>
      <c r="DD135" s="259"/>
      <c r="DE135" s="259"/>
      <c r="DF135" s="144"/>
      <c r="DG135" s="259"/>
      <c r="DH135" s="259"/>
      <c r="DI135" s="259"/>
      <c r="DJ135" s="259"/>
      <c r="DK135" s="259"/>
      <c r="DL135" s="259"/>
      <c r="DM135" s="259"/>
      <c r="DN135" s="259"/>
      <c r="DO135" s="144"/>
      <c r="DP135" s="259"/>
      <c r="DQ135" s="259"/>
      <c r="DR135" s="259"/>
      <c r="DS135" s="259"/>
      <c r="DT135" s="259"/>
    </row>
    <row r="136" spans="1:124" ht="114.75" x14ac:dyDescent="0.2">
      <c r="A136" s="289">
        <v>22</v>
      </c>
      <c r="B136" s="308" t="s">
        <v>174</v>
      </c>
      <c r="C136" s="292" t="str">
        <f>VLOOKUP(B136,FORMULAS!$A$30:$B$52,2,0)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36" s="292" t="str">
        <f>VLOOKUP(B136,FORMULAS!$A$30:$C$52,3,0)</f>
        <v xml:space="preserve">Subdirector Administrativo </v>
      </c>
      <c r="E136" s="292" t="s">
        <v>113</v>
      </c>
      <c r="F136" s="298" t="s">
        <v>396</v>
      </c>
      <c r="G136" s="298" t="s">
        <v>397</v>
      </c>
      <c r="H136" s="298" t="s">
        <v>398</v>
      </c>
      <c r="I136" s="295" t="s">
        <v>260</v>
      </c>
      <c r="J136" s="289">
        <v>1600</v>
      </c>
      <c r="K136" s="280" t="str">
        <f>+IF(L136=FORMULAS!$N$2,FORMULAS!$O$2,IF('208-PLA-Ft-78 Mapa Gestión'!L136:L141=FORMULAS!$N$3,FORMULAS!$O$3,IF('208-PLA-Ft-78 Mapa Gestión'!L136:L141=FORMULAS!$N$4,FORMULAS!$O$4,IF('208-PLA-Ft-78 Mapa Gestión'!L136:L141=FORMULAS!$N$5,FORMULAS!$O$5,IF('208-PLA-Ft-78 Mapa Gestión'!L136:L141=FORMULAS!$N$6,FORMULAS!$O$6)))))</f>
        <v>Alta</v>
      </c>
      <c r="L136" s="283">
        <f>+IF(J136&lt;=FORMULAS!$M$2,FORMULAS!$N$2,IF('208-PLA-Ft-78 Mapa Gestión'!J136&lt;=FORMULAS!$M$3,FORMULAS!$N$3,IF('208-PLA-Ft-78 Mapa Gestión'!J136&lt;=FORMULAS!$M$4,FORMULAS!$N$4,IF('208-PLA-Ft-78 Mapa Gestión'!J136&lt;=FORMULAS!$M$5,FORMULAS!$N$5,FORMULAS!$N$6))))</f>
        <v>0.8</v>
      </c>
      <c r="M136" s="283" t="s">
        <v>258</v>
      </c>
      <c r="N136" s="280" t="str">
        <f>+IF(M136=FORMULAS!$H$2,FORMULAS!$I$2,IF('208-PLA-Ft-78 Mapa Gestión'!M136:M141=FORMULAS!$H$3,FORMULAS!$I$3,IF('208-PLA-Ft-78 Mapa Gestión'!M136:M141=FORMULAS!$H$4,FORMULAS!$I$4,IF('208-PLA-Ft-78 Mapa Gestión'!M136:M141=FORMULAS!$H$5,FORMULAS!$I$5,IF('208-PLA-Ft-78 Mapa Gestión'!M136:M141=FORMULAS!$H$6,FORMULAS!$I$6,IF('208-PLA-Ft-78 Mapa Gestión'!M136:M141=FORMULAS!$H$7,FORMULAS!$I$7,IF('208-PLA-Ft-78 Mapa Gestión'!M136:M141=FORMULAS!$H$8,FORMULAS!$I$8,IF('208-PLA-Ft-78 Mapa Gestión'!M136:M141=FORMULAS!$H$9,FORMULAS!$I$9,IF('208-PLA-Ft-78 Mapa Gestión'!M136:M141=FORMULAS!$H$10,FORMULAS!$I$10,IF('208-PLA-Ft-78 Mapa Gestión'!M136:M141=FORMULAS!$H$11,FORMULAS!$I$11))))))))))</f>
        <v>Menor</v>
      </c>
      <c r="O136" s="257">
        <f>VLOOKUP(N136,FORMULAS!$I$1:$J$6,2,0)</f>
        <v>0.4</v>
      </c>
      <c r="P136" s="257" t="str">
        <f t="shared" ref="P136" si="118">CONCATENATE(N136,K136)</f>
        <v>MenorAlta</v>
      </c>
      <c r="Q136" s="286" t="str">
        <f>VLOOKUP(P136,FORMULAS!$K$17:$L$42,2,0)</f>
        <v>Moderado</v>
      </c>
      <c r="R136" s="165">
        <v>1</v>
      </c>
      <c r="S136" s="166" t="s">
        <v>680</v>
      </c>
      <c r="T136" s="129" t="str">
        <f>VLOOKUP(U136,FORMULAS!$A$15:$B$18,2,0)</f>
        <v>Probabilidad</v>
      </c>
      <c r="U136" s="130" t="s">
        <v>14</v>
      </c>
      <c r="V136" s="131">
        <f>+IF(U136='Tabla Valoración controles'!$D$4,'Tabla Valoración controles'!$F$4,IF('208-PLA-Ft-78 Mapa Gestión'!U136='Tabla Valoración controles'!$D$5,'Tabla Valoración controles'!$F$5,IF(U136=FORMULAS!$A$10,0,'Tabla Valoración controles'!$F$6)))</f>
        <v>0.15</v>
      </c>
      <c r="W136" s="130" t="s">
        <v>8</v>
      </c>
      <c r="X136" s="132">
        <f>+IF(W136='Tabla Valoración controles'!$D$7,'Tabla Valoración controles'!$F$7,IF(U136=FORMULAS!$A$10,0,'Tabla Valoración controles'!$F$8))</f>
        <v>0.15</v>
      </c>
      <c r="Y136" s="130" t="s">
        <v>18</v>
      </c>
      <c r="Z136" s="131">
        <f>+IF(Y136='Tabla Valoración controles'!$D$9,'Tabla Valoración controles'!$F$9,IF(U136=FORMULAS!$A$10,0,'Tabla Valoración controles'!$F$10))</f>
        <v>0</v>
      </c>
      <c r="AA136" s="130" t="s">
        <v>21</v>
      </c>
      <c r="AB136" s="131">
        <f>+IF(AA136='Tabla Valoración controles'!$D$9,'Tabla Valoración controles'!$F$9,IF(W136=FORMULAS!$A$10,0,'Tabla Valoración controles'!$F$10))</f>
        <v>0</v>
      </c>
      <c r="AC136" s="130" t="s">
        <v>100</v>
      </c>
      <c r="AD136" s="131">
        <f>+IF(AC136='Tabla Valoración controles'!$D$13,'Tabla Valoración controles'!$F$13,'Tabla Valoración controles'!$F$14)</f>
        <v>0</v>
      </c>
      <c r="AE136" s="133">
        <f t="shared" si="56"/>
        <v>0.3</v>
      </c>
      <c r="AF136" s="133">
        <f>+IF(T136=FORMULAS!$A$8,'208-PLA-Ft-78 Mapa Gestión'!AE136*'208-PLA-Ft-78 Mapa Gestión'!L136:L141,'208-PLA-Ft-78 Mapa Gestión'!AE136*'208-PLA-Ft-78 Mapa Gestión'!O136:O141)</f>
        <v>0.24</v>
      </c>
      <c r="AG136" s="133">
        <f>+IF(T136=FORMULAS!$A$8,'208-PLA-Ft-78 Mapa Gestión'!L136:L141-'208-PLA-Ft-78 Mapa Gestión'!AF136,0)</f>
        <v>0.56000000000000005</v>
      </c>
      <c r="AH136" s="260">
        <f t="shared" ref="AH136" si="119">+AG141</f>
        <v>0.39200000000000002</v>
      </c>
      <c r="AI136" s="260" t="str">
        <f>+IF(AH136&lt;=FORMULAS!$N$2,FORMULAS!$O$2,IF(AH136&lt;=FORMULAS!$N$3,FORMULAS!$O$3,IF(AH136&lt;=FORMULAS!$N$4,FORMULAS!$O$4,IF(AH136&lt;=FORMULAS!$N$5,FORMULAS!$O$5,FORMULAS!O132))))</f>
        <v>Baja</v>
      </c>
      <c r="AJ136" s="260" t="str">
        <f>+IF(T136=FORMULAS!$A$9,AG141,'208-PLA-Ft-78 Mapa Gestión'!N136:N141)</f>
        <v>Menor</v>
      </c>
      <c r="AK136" s="260">
        <f>+IF(T136=FORMULAS!B135,'208-PLA-Ft-78 Mapa Gestión'!AG141,'208-PLA-Ft-78 Mapa Gestión'!O136:O141)</f>
        <v>0.4</v>
      </c>
      <c r="AL136" s="262" t="str">
        <f t="shared" ref="AL136" si="120">CONCATENATE(AJ136,AI136)</f>
        <v>MenorBaja</v>
      </c>
      <c r="AM136" s="263" t="str">
        <f>VLOOKUP(AL136,FORMULAS!$K$17:$L$42,2,0)</f>
        <v>Moderado</v>
      </c>
      <c r="AN136" s="257" t="s">
        <v>162</v>
      </c>
      <c r="AO136" s="134" t="s">
        <v>527</v>
      </c>
      <c r="AP136" s="134" t="s">
        <v>565</v>
      </c>
      <c r="AQ136" s="134" t="s">
        <v>677</v>
      </c>
      <c r="AR136" s="164">
        <v>44562</v>
      </c>
      <c r="AS136" s="164">
        <v>44926</v>
      </c>
      <c r="AT136" s="134" t="s">
        <v>615</v>
      </c>
      <c r="AU136" s="134" t="s">
        <v>678</v>
      </c>
      <c r="AV136" s="136" t="s">
        <v>234</v>
      </c>
      <c r="AW136" s="257"/>
      <c r="AX136" s="134" t="s">
        <v>921</v>
      </c>
      <c r="AY136" s="134" t="s">
        <v>922</v>
      </c>
      <c r="AZ136" s="134" t="s">
        <v>923</v>
      </c>
      <c r="BA136" s="158" t="s">
        <v>512</v>
      </c>
      <c r="BB136" s="134" t="s">
        <v>921</v>
      </c>
      <c r="BC136" s="134" t="s">
        <v>924</v>
      </c>
      <c r="BD136" s="134" t="s">
        <v>923</v>
      </c>
      <c r="BE136" s="158" t="s">
        <v>512</v>
      </c>
      <c r="BF136" s="134" t="s">
        <v>921</v>
      </c>
      <c r="BG136" s="134" t="s">
        <v>925</v>
      </c>
      <c r="BH136" s="134" t="s">
        <v>923</v>
      </c>
      <c r="BI136" s="158" t="s">
        <v>512</v>
      </c>
      <c r="BJ136" s="134" t="s">
        <v>921</v>
      </c>
      <c r="BK136" s="134" t="s">
        <v>926</v>
      </c>
      <c r="BL136" s="134" t="s">
        <v>923</v>
      </c>
      <c r="BM136" s="158" t="s">
        <v>512</v>
      </c>
      <c r="BN136" s="137"/>
      <c r="BO136" s="137"/>
      <c r="BP136" s="138"/>
      <c r="BQ136" s="138"/>
      <c r="BR136" s="137"/>
      <c r="BS136" s="137"/>
      <c r="BT136" s="138"/>
      <c r="BU136" s="138"/>
      <c r="BV136" s="137"/>
      <c r="BW136" s="137"/>
      <c r="BX136" s="138"/>
      <c r="BY136" s="138"/>
      <c r="BZ136" s="137"/>
      <c r="CA136" s="137"/>
      <c r="CB136" s="138"/>
      <c r="CC136" s="138"/>
      <c r="CD136" s="257"/>
      <c r="CE136" s="257"/>
      <c r="CF136" s="257"/>
      <c r="CG136" s="144"/>
      <c r="CH136" s="257"/>
      <c r="CI136" s="257"/>
      <c r="CJ136" s="257"/>
      <c r="CK136" s="144"/>
      <c r="CL136" s="257"/>
      <c r="CM136" s="257"/>
      <c r="CN136" s="257"/>
      <c r="CO136" s="144"/>
      <c r="CP136" s="257"/>
      <c r="CQ136" s="257"/>
      <c r="CR136" s="257"/>
      <c r="CS136" s="144"/>
      <c r="CT136" s="257"/>
      <c r="CU136" s="257"/>
      <c r="CV136" s="257"/>
      <c r="CW136" s="144"/>
      <c r="CX136" s="257"/>
      <c r="CY136" s="257"/>
      <c r="CZ136" s="257"/>
      <c r="DA136" s="257"/>
      <c r="DB136" s="257"/>
      <c r="DC136" s="257"/>
      <c r="DD136" s="257"/>
      <c r="DE136" s="257"/>
      <c r="DF136" s="144"/>
      <c r="DG136" s="257"/>
      <c r="DH136" s="257"/>
      <c r="DI136" s="257"/>
      <c r="DJ136" s="257"/>
      <c r="DK136" s="257"/>
      <c r="DL136" s="257"/>
      <c r="DM136" s="257"/>
      <c r="DN136" s="257"/>
      <c r="DO136" s="144"/>
      <c r="DP136" s="257"/>
      <c r="DQ136" s="257"/>
      <c r="DR136" s="257"/>
      <c r="DS136" s="257"/>
      <c r="DT136" s="257"/>
    </row>
    <row r="137" spans="1:124" ht="114.75" x14ac:dyDescent="0.2">
      <c r="A137" s="290"/>
      <c r="B137" s="309"/>
      <c r="C137" s="293"/>
      <c r="D137" s="293"/>
      <c r="E137" s="293"/>
      <c r="F137" s="299"/>
      <c r="G137" s="299"/>
      <c r="H137" s="299"/>
      <c r="I137" s="296"/>
      <c r="J137" s="290"/>
      <c r="K137" s="281"/>
      <c r="L137" s="284"/>
      <c r="M137" s="284"/>
      <c r="N137" s="281"/>
      <c r="O137" s="258"/>
      <c r="P137" s="258"/>
      <c r="Q137" s="287"/>
      <c r="R137" s="165">
        <v>2</v>
      </c>
      <c r="S137" s="166" t="s">
        <v>481</v>
      </c>
      <c r="T137" s="129" t="str">
        <f>VLOOKUP(U137,FORMULAS!$A$15:$B$18,2,0)</f>
        <v>Probabilidad</v>
      </c>
      <c r="U137" s="130" t="s">
        <v>14</v>
      </c>
      <c r="V137" s="131">
        <f>+IF(U137='Tabla Valoración controles'!$D$4,'Tabla Valoración controles'!$F$4,IF('208-PLA-Ft-78 Mapa Gestión'!U137='Tabla Valoración controles'!$D$5,'Tabla Valoración controles'!$F$5,IF(U137=FORMULAS!$A$10,0,'Tabla Valoración controles'!$F$6)))</f>
        <v>0.15</v>
      </c>
      <c r="W137" s="130" t="s">
        <v>8</v>
      </c>
      <c r="X137" s="132">
        <f>+IF(W137='Tabla Valoración controles'!$D$7,'Tabla Valoración controles'!$F$7,IF(U137=FORMULAS!$A$10,0,'Tabla Valoración controles'!$F$8))</f>
        <v>0.15</v>
      </c>
      <c r="Y137" s="130" t="s">
        <v>18</v>
      </c>
      <c r="Z137" s="131">
        <f>+IF(Y137='Tabla Valoración controles'!$D$9,'Tabla Valoración controles'!$F$9,IF(U137=FORMULAS!$A$10,0,'Tabla Valoración controles'!$F$10))</f>
        <v>0</v>
      </c>
      <c r="AA137" s="130" t="s">
        <v>21</v>
      </c>
      <c r="AB137" s="131">
        <f>+IF(AA137='Tabla Valoración controles'!$D$9,'Tabla Valoración controles'!$F$9,IF(W137=FORMULAS!$A$10,0,'Tabla Valoración controles'!$F$10))</f>
        <v>0</v>
      </c>
      <c r="AC137" s="130" t="s">
        <v>100</v>
      </c>
      <c r="AD137" s="131">
        <f>+IF(AC137='Tabla Valoración controles'!$D$13,'Tabla Valoración controles'!$F$13,'Tabla Valoración controles'!$F$14)</f>
        <v>0</v>
      </c>
      <c r="AE137" s="133">
        <f t="shared" si="56"/>
        <v>0.3</v>
      </c>
      <c r="AF137" s="133">
        <f t="shared" ref="AF137" si="121">+AE137*AG136</f>
        <v>0.16800000000000001</v>
      </c>
      <c r="AG137" s="133">
        <f t="shared" ref="AG137" si="122">+AG136-AF137</f>
        <v>0.39200000000000002</v>
      </c>
      <c r="AH137" s="261"/>
      <c r="AI137" s="261"/>
      <c r="AJ137" s="261"/>
      <c r="AK137" s="261"/>
      <c r="AL137" s="262"/>
      <c r="AM137" s="264"/>
      <c r="AN137" s="258"/>
      <c r="AO137" s="148"/>
      <c r="AP137" s="148"/>
      <c r="AQ137" s="148"/>
      <c r="AR137" s="148"/>
      <c r="AS137" s="148"/>
      <c r="AT137" s="148"/>
      <c r="AU137" s="148"/>
      <c r="AV137" s="136"/>
      <c r="AW137" s="258"/>
      <c r="AX137" s="134" t="s">
        <v>927</v>
      </c>
      <c r="AY137" s="134" t="s">
        <v>928</v>
      </c>
      <c r="AZ137" s="158" t="s">
        <v>512</v>
      </c>
      <c r="BA137" s="158" t="s">
        <v>512</v>
      </c>
      <c r="BB137" s="134" t="s">
        <v>927</v>
      </c>
      <c r="BC137" s="134" t="s">
        <v>929</v>
      </c>
      <c r="BD137" s="158" t="s">
        <v>512</v>
      </c>
      <c r="BE137" s="158" t="s">
        <v>512</v>
      </c>
      <c r="BF137" s="134" t="s">
        <v>927</v>
      </c>
      <c r="BG137" s="134" t="s">
        <v>930</v>
      </c>
      <c r="BH137" s="158" t="s">
        <v>512</v>
      </c>
      <c r="BI137" s="158" t="s">
        <v>512</v>
      </c>
      <c r="BJ137" s="134" t="s">
        <v>927</v>
      </c>
      <c r="BK137" s="134" t="s">
        <v>931</v>
      </c>
      <c r="BL137" s="158" t="s">
        <v>512</v>
      </c>
      <c r="BM137" s="158" t="s">
        <v>512</v>
      </c>
      <c r="BN137" s="137"/>
      <c r="BO137" s="137"/>
      <c r="BP137" s="138"/>
      <c r="BQ137" s="138"/>
      <c r="BR137" s="137"/>
      <c r="BS137" s="137"/>
      <c r="BT137" s="138"/>
      <c r="BU137" s="138"/>
      <c r="BV137" s="137"/>
      <c r="BW137" s="137"/>
      <c r="BX137" s="138"/>
      <c r="BY137" s="138"/>
      <c r="BZ137" s="137"/>
      <c r="CA137" s="137"/>
      <c r="CB137" s="138"/>
      <c r="CC137" s="138"/>
      <c r="CD137" s="258"/>
      <c r="CE137" s="258"/>
      <c r="CF137" s="258"/>
      <c r="CG137" s="144"/>
      <c r="CH137" s="258"/>
      <c r="CI137" s="258"/>
      <c r="CJ137" s="258"/>
      <c r="CK137" s="144"/>
      <c r="CL137" s="258"/>
      <c r="CM137" s="258"/>
      <c r="CN137" s="258"/>
      <c r="CO137" s="144"/>
      <c r="CP137" s="258"/>
      <c r="CQ137" s="258"/>
      <c r="CR137" s="258"/>
      <c r="CS137" s="144"/>
      <c r="CT137" s="258"/>
      <c r="CU137" s="258"/>
      <c r="CV137" s="258"/>
      <c r="CW137" s="144"/>
      <c r="CX137" s="258"/>
      <c r="CY137" s="258"/>
      <c r="CZ137" s="258"/>
      <c r="DA137" s="258"/>
      <c r="DB137" s="258"/>
      <c r="DC137" s="258"/>
      <c r="DD137" s="258"/>
      <c r="DE137" s="258"/>
      <c r="DF137" s="144"/>
      <c r="DG137" s="258"/>
      <c r="DH137" s="258"/>
      <c r="DI137" s="258"/>
      <c r="DJ137" s="258"/>
      <c r="DK137" s="258"/>
      <c r="DL137" s="258"/>
      <c r="DM137" s="258"/>
      <c r="DN137" s="258"/>
      <c r="DO137" s="144"/>
      <c r="DP137" s="258"/>
      <c r="DQ137" s="258"/>
      <c r="DR137" s="258"/>
      <c r="DS137" s="258"/>
      <c r="DT137" s="258"/>
    </row>
    <row r="138" spans="1:124" ht="57" x14ac:dyDescent="0.2">
      <c r="A138" s="290"/>
      <c r="B138" s="309"/>
      <c r="C138" s="293"/>
      <c r="D138" s="293"/>
      <c r="E138" s="293"/>
      <c r="F138" s="299"/>
      <c r="G138" s="299"/>
      <c r="H138" s="299"/>
      <c r="I138" s="296"/>
      <c r="J138" s="290"/>
      <c r="K138" s="281"/>
      <c r="L138" s="284"/>
      <c r="M138" s="284"/>
      <c r="N138" s="281"/>
      <c r="O138" s="258"/>
      <c r="P138" s="258"/>
      <c r="Q138" s="287"/>
      <c r="R138" s="127"/>
      <c r="S138" s="128"/>
      <c r="T138" s="129">
        <f>VLOOKUP(U138,FORMULAS!$A$15:$B$18,2,0)</f>
        <v>0</v>
      </c>
      <c r="U138" s="130" t="s">
        <v>156</v>
      </c>
      <c r="V138" s="131">
        <f>+IF(U138='Tabla Valoración controles'!$D$4,'Tabla Valoración controles'!$F$4,IF('208-PLA-Ft-78 Mapa Gestión'!U138='Tabla Valoración controles'!$D$5,'Tabla Valoración controles'!$F$5,IF(U138=FORMULAS!$A$10,0,'Tabla Valoración controles'!$F$6)))</f>
        <v>0</v>
      </c>
      <c r="W138" s="130"/>
      <c r="X138" s="132">
        <f>+IF(W138='Tabla Valoración controles'!$D$7,'Tabla Valoración controles'!$F$7,IF(U138=FORMULAS!$A$10,0,'Tabla Valoración controles'!$F$8))</f>
        <v>0</v>
      </c>
      <c r="Y138" s="130"/>
      <c r="Z138" s="131">
        <f>+IF(Y138='Tabla Valoración controles'!$D$9,'Tabla Valoración controles'!$F$9,IF(U138=FORMULAS!$A$10,0,'Tabla Valoración controles'!$F$10))</f>
        <v>0</v>
      </c>
      <c r="AA138" s="130"/>
      <c r="AB138" s="131">
        <f>+IF(AA138='Tabla Valoración controles'!$D$9,'Tabla Valoración controles'!$F$9,IF(W138=FORMULAS!$A$10,0,'Tabla Valoración controles'!$F$10))</f>
        <v>0</v>
      </c>
      <c r="AC138" s="130"/>
      <c r="AD138" s="131">
        <f>+IF(AC138='Tabla Valoración controles'!$D$13,'Tabla Valoración controles'!$F$13,'Tabla Valoración controles'!$F$14)</f>
        <v>0</v>
      </c>
      <c r="AE138" s="133">
        <f t="shared" ref="AE138:AE201" si="123">+V138+X138+Z138</f>
        <v>0</v>
      </c>
      <c r="AF138" s="133">
        <f t="shared" ref="AF138:AF141" si="124">+AF137*AE138</f>
        <v>0</v>
      </c>
      <c r="AG138" s="133">
        <f t="shared" si="75"/>
        <v>0.39200000000000002</v>
      </c>
      <c r="AH138" s="261"/>
      <c r="AI138" s="261"/>
      <c r="AJ138" s="261"/>
      <c r="AK138" s="261"/>
      <c r="AL138" s="262"/>
      <c r="AM138" s="264"/>
      <c r="AN138" s="258"/>
      <c r="AO138" s="148"/>
      <c r="AP138" s="148"/>
      <c r="AQ138" s="148"/>
      <c r="AR138" s="148"/>
      <c r="AS138" s="148"/>
      <c r="AT138" s="148"/>
      <c r="AU138" s="148"/>
      <c r="AV138" s="136"/>
      <c r="AW138" s="258"/>
      <c r="AX138" s="134"/>
      <c r="AY138" s="134"/>
      <c r="AZ138" s="134"/>
      <c r="BA138" s="134"/>
      <c r="BB138" s="134"/>
      <c r="BC138" s="134"/>
      <c r="BD138" s="134"/>
      <c r="BE138" s="134"/>
      <c r="BF138" s="134"/>
      <c r="BG138" s="134"/>
      <c r="BH138" s="134"/>
      <c r="BI138" s="144"/>
      <c r="BJ138" s="134"/>
      <c r="BK138" s="134"/>
      <c r="BL138" s="134"/>
      <c r="BM138" s="144"/>
      <c r="BN138" s="137"/>
      <c r="BO138" s="137"/>
      <c r="BP138" s="138"/>
      <c r="BQ138" s="138"/>
      <c r="BR138" s="137"/>
      <c r="BS138" s="137"/>
      <c r="BT138" s="138"/>
      <c r="BU138" s="138"/>
      <c r="BV138" s="137"/>
      <c r="BW138" s="137"/>
      <c r="BX138" s="138"/>
      <c r="BY138" s="138"/>
      <c r="BZ138" s="137"/>
      <c r="CA138" s="137"/>
      <c r="CB138" s="138"/>
      <c r="CC138" s="138"/>
      <c r="CD138" s="258"/>
      <c r="CE138" s="258"/>
      <c r="CF138" s="258"/>
      <c r="CG138" s="144"/>
      <c r="CH138" s="258"/>
      <c r="CI138" s="258"/>
      <c r="CJ138" s="258"/>
      <c r="CK138" s="144"/>
      <c r="CL138" s="258"/>
      <c r="CM138" s="258"/>
      <c r="CN138" s="258"/>
      <c r="CO138" s="144"/>
      <c r="CP138" s="258"/>
      <c r="CQ138" s="258"/>
      <c r="CR138" s="258"/>
      <c r="CS138" s="144"/>
      <c r="CT138" s="258"/>
      <c r="CU138" s="258"/>
      <c r="CV138" s="258"/>
      <c r="CW138" s="144"/>
      <c r="CX138" s="258"/>
      <c r="CY138" s="258"/>
      <c r="CZ138" s="258"/>
      <c r="DA138" s="258"/>
      <c r="DB138" s="258"/>
      <c r="DC138" s="258"/>
      <c r="DD138" s="258"/>
      <c r="DE138" s="258"/>
      <c r="DF138" s="144"/>
      <c r="DG138" s="258"/>
      <c r="DH138" s="258"/>
      <c r="DI138" s="258"/>
      <c r="DJ138" s="258"/>
      <c r="DK138" s="258"/>
      <c r="DL138" s="258"/>
      <c r="DM138" s="258"/>
      <c r="DN138" s="258"/>
      <c r="DO138" s="144"/>
      <c r="DP138" s="258"/>
      <c r="DQ138" s="258"/>
      <c r="DR138" s="258"/>
      <c r="DS138" s="258"/>
      <c r="DT138" s="258"/>
    </row>
    <row r="139" spans="1:124" ht="57" x14ac:dyDescent="0.2">
      <c r="A139" s="290"/>
      <c r="B139" s="309"/>
      <c r="C139" s="293"/>
      <c r="D139" s="293"/>
      <c r="E139" s="293"/>
      <c r="F139" s="299"/>
      <c r="G139" s="299"/>
      <c r="H139" s="299"/>
      <c r="I139" s="296"/>
      <c r="J139" s="290"/>
      <c r="K139" s="281"/>
      <c r="L139" s="284"/>
      <c r="M139" s="284"/>
      <c r="N139" s="281"/>
      <c r="O139" s="258"/>
      <c r="P139" s="258"/>
      <c r="Q139" s="287"/>
      <c r="R139" s="127"/>
      <c r="S139" s="128"/>
      <c r="T139" s="129">
        <f>VLOOKUP(U139,FORMULAS!$A$15:$B$18,2,0)</f>
        <v>0</v>
      </c>
      <c r="U139" s="130" t="s">
        <v>156</v>
      </c>
      <c r="V139" s="131">
        <f>+IF(U139='Tabla Valoración controles'!$D$4,'Tabla Valoración controles'!$F$4,IF('208-PLA-Ft-78 Mapa Gestión'!U139='Tabla Valoración controles'!$D$5,'Tabla Valoración controles'!$F$5,IF(U139=FORMULAS!$A$10,0,'Tabla Valoración controles'!$F$6)))</f>
        <v>0</v>
      </c>
      <c r="W139" s="130"/>
      <c r="X139" s="132">
        <f>+IF(W139='Tabla Valoración controles'!$D$7,'Tabla Valoración controles'!$F$7,IF(U139=FORMULAS!$A$10,0,'Tabla Valoración controles'!$F$8))</f>
        <v>0</v>
      </c>
      <c r="Y139" s="130"/>
      <c r="Z139" s="131">
        <f>+IF(Y139='Tabla Valoración controles'!$D$9,'Tabla Valoración controles'!$F$9,IF(U139=FORMULAS!$A$10,0,'Tabla Valoración controles'!$F$10))</f>
        <v>0</v>
      </c>
      <c r="AA139" s="130"/>
      <c r="AB139" s="131">
        <f>+IF(AA139='Tabla Valoración controles'!$D$9,'Tabla Valoración controles'!$F$9,IF(W139=FORMULAS!$A$10,0,'Tabla Valoración controles'!$F$10))</f>
        <v>0</v>
      </c>
      <c r="AC139" s="130"/>
      <c r="AD139" s="131">
        <f>+IF(AC139='Tabla Valoración controles'!$D$13,'Tabla Valoración controles'!$F$13,'Tabla Valoración controles'!$F$14)</f>
        <v>0</v>
      </c>
      <c r="AE139" s="133">
        <f t="shared" si="123"/>
        <v>0</v>
      </c>
      <c r="AF139" s="133">
        <f t="shared" si="124"/>
        <v>0</v>
      </c>
      <c r="AG139" s="133">
        <f t="shared" si="75"/>
        <v>0.39200000000000002</v>
      </c>
      <c r="AH139" s="261"/>
      <c r="AI139" s="261"/>
      <c r="AJ139" s="261"/>
      <c r="AK139" s="261"/>
      <c r="AL139" s="262"/>
      <c r="AM139" s="264"/>
      <c r="AN139" s="258"/>
      <c r="AO139" s="148"/>
      <c r="AP139" s="148"/>
      <c r="AQ139" s="148"/>
      <c r="AR139" s="148"/>
      <c r="AS139" s="148"/>
      <c r="AT139" s="148"/>
      <c r="AU139" s="148"/>
      <c r="AV139" s="136"/>
      <c r="AW139" s="258"/>
      <c r="AX139" s="134"/>
      <c r="AY139" s="134"/>
      <c r="AZ139" s="134"/>
      <c r="BA139" s="134"/>
      <c r="BB139" s="134"/>
      <c r="BC139" s="134"/>
      <c r="BD139" s="134"/>
      <c r="BE139" s="134"/>
      <c r="BF139" s="134"/>
      <c r="BG139" s="134"/>
      <c r="BH139" s="134"/>
      <c r="BI139" s="144"/>
      <c r="BJ139" s="134"/>
      <c r="BK139" s="134"/>
      <c r="BL139" s="134"/>
      <c r="BM139" s="144"/>
      <c r="BN139" s="137"/>
      <c r="BO139" s="137"/>
      <c r="BP139" s="138"/>
      <c r="BQ139" s="138"/>
      <c r="BR139" s="137"/>
      <c r="BS139" s="137"/>
      <c r="BT139" s="138"/>
      <c r="BU139" s="138"/>
      <c r="BV139" s="137"/>
      <c r="BW139" s="137"/>
      <c r="BX139" s="138"/>
      <c r="BY139" s="138"/>
      <c r="BZ139" s="137"/>
      <c r="CA139" s="137"/>
      <c r="CB139" s="138"/>
      <c r="CC139" s="138"/>
      <c r="CD139" s="258"/>
      <c r="CE139" s="258"/>
      <c r="CF139" s="258"/>
      <c r="CG139" s="144"/>
      <c r="CH139" s="258"/>
      <c r="CI139" s="258"/>
      <c r="CJ139" s="258"/>
      <c r="CK139" s="144"/>
      <c r="CL139" s="258"/>
      <c r="CM139" s="258"/>
      <c r="CN139" s="258"/>
      <c r="CO139" s="144"/>
      <c r="CP139" s="258"/>
      <c r="CQ139" s="258"/>
      <c r="CR139" s="258"/>
      <c r="CS139" s="144"/>
      <c r="CT139" s="258"/>
      <c r="CU139" s="258"/>
      <c r="CV139" s="258"/>
      <c r="CW139" s="144"/>
      <c r="CX139" s="258"/>
      <c r="CY139" s="258"/>
      <c r="CZ139" s="258"/>
      <c r="DA139" s="258"/>
      <c r="DB139" s="258"/>
      <c r="DC139" s="258"/>
      <c r="DD139" s="258"/>
      <c r="DE139" s="258"/>
      <c r="DF139" s="144"/>
      <c r="DG139" s="258"/>
      <c r="DH139" s="258"/>
      <c r="DI139" s="258"/>
      <c r="DJ139" s="258"/>
      <c r="DK139" s="258"/>
      <c r="DL139" s="258"/>
      <c r="DM139" s="258"/>
      <c r="DN139" s="258"/>
      <c r="DO139" s="144"/>
      <c r="DP139" s="258"/>
      <c r="DQ139" s="258"/>
      <c r="DR139" s="258"/>
      <c r="DS139" s="258"/>
      <c r="DT139" s="258"/>
    </row>
    <row r="140" spans="1:124" ht="57" x14ac:dyDescent="0.2">
      <c r="A140" s="290"/>
      <c r="B140" s="309"/>
      <c r="C140" s="293"/>
      <c r="D140" s="293"/>
      <c r="E140" s="293"/>
      <c r="F140" s="299"/>
      <c r="G140" s="299"/>
      <c r="H140" s="299"/>
      <c r="I140" s="296"/>
      <c r="J140" s="290"/>
      <c r="K140" s="281"/>
      <c r="L140" s="284"/>
      <c r="M140" s="284"/>
      <c r="N140" s="281"/>
      <c r="O140" s="258"/>
      <c r="P140" s="258"/>
      <c r="Q140" s="287"/>
      <c r="R140" s="127"/>
      <c r="S140" s="128"/>
      <c r="T140" s="129">
        <f>VLOOKUP(U140,FORMULAS!$A$15:$B$18,2,0)</f>
        <v>0</v>
      </c>
      <c r="U140" s="130" t="s">
        <v>156</v>
      </c>
      <c r="V140" s="131">
        <f>+IF(U140='Tabla Valoración controles'!$D$4,'Tabla Valoración controles'!$F$4,IF('208-PLA-Ft-78 Mapa Gestión'!U140='Tabla Valoración controles'!$D$5,'Tabla Valoración controles'!$F$5,IF(U140=FORMULAS!$A$10,0,'Tabla Valoración controles'!$F$6)))</f>
        <v>0</v>
      </c>
      <c r="W140" s="130"/>
      <c r="X140" s="132">
        <f>+IF(W140='Tabla Valoración controles'!$D$7,'Tabla Valoración controles'!$F$7,IF(U140=FORMULAS!$A$10,0,'Tabla Valoración controles'!$F$8))</f>
        <v>0</v>
      </c>
      <c r="Y140" s="130"/>
      <c r="Z140" s="131">
        <f>+IF(Y140='Tabla Valoración controles'!$D$9,'Tabla Valoración controles'!$F$9,IF(U140=FORMULAS!$A$10,0,'Tabla Valoración controles'!$F$10))</f>
        <v>0</v>
      </c>
      <c r="AA140" s="130"/>
      <c r="AB140" s="131">
        <f>+IF(AA140='Tabla Valoración controles'!$D$9,'Tabla Valoración controles'!$F$9,IF(W140=FORMULAS!$A$10,0,'Tabla Valoración controles'!$F$10))</f>
        <v>0</v>
      </c>
      <c r="AC140" s="130"/>
      <c r="AD140" s="131">
        <f>+IF(AC140='Tabla Valoración controles'!$D$13,'Tabla Valoración controles'!$F$13,'Tabla Valoración controles'!$F$14)</f>
        <v>0</v>
      </c>
      <c r="AE140" s="133">
        <f t="shared" si="123"/>
        <v>0</v>
      </c>
      <c r="AF140" s="133">
        <f t="shared" si="124"/>
        <v>0</v>
      </c>
      <c r="AG140" s="133">
        <f t="shared" si="75"/>
        <v>0.39200000000000002</v>
      </c>
      <c r="AH140" s="261"/>
      <c r="AI140" s="261"/>
      <c r="AJ140" s="261"/>
      <c r="AK140" s="261"/>
      <c r="AL140" s="262"/>
      <c r="AM140" s="264"/>
      <c r="AN140" s="258"/>
      <c r="AO140" s="148"/>
      <c r="AP140" s="148"/>
      <c r="AQ140" s="148"/>
      <c r="AR140" s="148"/>
      <c r="AS140" s="148"/>
      <c r="AT140" s="148"/>
      <c r="AU140" s="148"/>
      <c r="AV140" s="136"/>
      <c r="AW140" s="258"/>
      <c r="AX140" s="134"/>
      <c r="AY140" s="134"/>
      <c r="AZ140" s="134"/>
      <c r="BA140" s="134"/>
      <c r="BB140" s="134"/>
      <c r="BC140" s="134"/>
      <c r="BD140" s="134"/>
      <c r="BE140" s="134"/>
      <c r="BF140" s="134"/>
      <c r="BG140" s="134"/>
      <c r="BH140" s="134"/>
      <c r="BI140" s="144"/>
      <c r="BJ140" s="134"/>
      <c r="BK140" s="134"/>
      <c r="BL140" s="134"/>
      <c r="BM140" s="144"/>
      <c r="BN140" s="137"/>
      <c r="BO140" s="137"/>
      <c r="BP140" s="138"/>
      <c r="BQ140" s="138"/>
      <c r="BR140" s="137"/>
      <c r="BS140" s="137"/>
      <c r="BT140" s="138"/>
      <c r="BU140" s="138"/>
      <c r="BV140" s="137"/>
      <c r="BW140" s="137"/>
      <c r="BX140" s="138"/>
      <c r="BY140" s="138"/>
      <c r="BZ140" s="137"/>
      <c r="CA140" s="137"/>
      <c r="CB140" s="138"/>
      <c r="CC140" s="138"/>
      <c r="CD140" s="258"/>
      <c r="CE140" s="258"/>
      <c r="CF140" s="258"/>
      <c r="CG140" s="144"/>
      <c r="CH140" s="258"/>
      <c r="CI140" s="258"/>
      <c r="CJ140" s="258"/>
      <c r="CK140" s="144"/>
      <c r="CL140" s="258"/>
      <c r="CM140" s="258"/>
      <c r="CN140" s="258"/>
      <c r="CO140" s="144"/>
      <c r="CP140" s="258"/>
      <c r="CQ140" s="258"/>
      <c r="CR140" s="258"/>
      <c r="CS140" s="144"/>
      <c r="CT140" s="258"/>
      <c r="CU140" s="258"/>
      <c r="CV140" s="258"/>
      <c r="CW140" s="144"/>
      <c r="CX140" s="258"/>
      <c r="CY140" s="258"/>
      <c r="CZ140" s="258"/>
      <c r="DA140" s="258"/>
      <c r="DB140" s="258"/>
      <c r="DC140" s="258"/>
      <c r="DD140" s="258"/>
      <c r="DE140" s="258"/>
      <c r="DF140" s="144"/>
      <c r="DG140" s="258"/>
      <c r="DH140" s="258"/>
      <c r="DI140" s="258"/>
      <c r="DJ140" s="258"/>
      <c r="DK140" s="258"/>
      <c r="DL140" s="258"/>
      <c r="DM140" s="258"/>
      <c r="DN140" s="258"/>
      <c r="DO140" s="144"/>
      <c r="DP140" s="258"/>
      <c r="DQ140" s="258"/>
      <c r="DR140" s="258"/>
      <c r="DS140" s="258"/>
      <c r="DT140" s="258"/>
    </row>
    <row r="141" spans="1:124" ht="57" x14ac:dyDescent="0.2">
      <c r="A141" s="291"/>
      <c r="B141" s="310"/>
      <c r="C141" s="294"/>
      <c r="D141" s="294"/>
      <c r="E141" s="294"/>
      <c r="F141" s="300"/>
      <c r="G141" s="300"/>
      <c r="H141" s="300"/>
      <c r="I141" s="297"/>
      <c r="J141" s="291"/>
      <c r="K141" s="282"/>
      <c r="L141" s="285"/>
      <c r="M141" s="285"/>
      <c r="N141" s="282"/>
      <c r="O141" s="259"/>
      <c r="P141" s="259"/>
      <c r="Q141" s="288"/>
      <c r="R141" s="127"/>
      <c r="S141" s="128"/>
      <c r="T141" s="129">
        <f>VLOOKUP(U141,FORMULAS!$A$15:$B$18,2,0)</f>
        <v>0</v>
      </c>
      <c r="U141" s="130" t="s">
        <v>156</v>
      </c>
      <c r="V141" s="131">
        <f>+IF(U141='Tabla Valoración controles'!$D$4,'Tabla Valoración controles'!$F$4,IF('208-PLA-Ft-78 Mapa Gestión'!U141='Tabla Valoración controles'!$D$5,'Tabla Valoración controles'!$F$5,IF(U141=FORMULAS!$A$10,0,'Tabla Valoración controles'!$F$6)))</f>
        <v>0</v>
      </c>
      <c r="W141" s="130"/>
      <c r="X141" s="132">
        <f>+IF(W141='Tabla Valoración controles'!$D$7,'Tabla Valoración controles'!$F$7,IF(U141=FORMULAS!$A$10,0,'Tabla Valoración controles'!$F$8))</f>
        <v>0</v>
      </c>
      <c r="Y141" s="130"/>
      <c r="Z141" s="131">
        <f>+IF(Y141='Tabla Valoración controles'!$D$9,'Tabla Valoración controles'!$F$9,IF(U141=FORMULAS!$A$10,0,'Tabla Valoración controles'!$F$10))</f>
        <v>0</v>
      </c>
      <c r="AA141" s="130"/>
      <c r="AB141" s="131">
        <f>+IF(AA141='Tabla Valoración controles'!$D$9,'Tabla Valoración controles'!$F$9,IF(W141=FORMULAS!$A$10,0,'Tabla Valoración controles'!$F$10))</f>
        <v>0</v>
      </c>
      <c r="AC141" s="130"/>
      <c r="AD141" s="131">
        <f>+IF(AC141='Tabla Valoración controles'!$D$13,'Tabla Valoración controles'!$F$13,'Tabla Valoración controles'!$F$14)</f>
        <v>0</v>
      </c>
      <c r="AE141" s="133">
        <f t="shared" si="123"/>
        <v>0</v>
      </c>
      <c r="AF141" s="133">
        <f t="shared" si="124"/>
        <v>0</v>
      </c>
      <c r="AG141" s="133">
        <f t="shared" si="75"/>
        <v>0.39200000000000002</v>
      </c>
      <c r="AH141" s="261"/>
      <c r="AI141" s="261"/>
      <c r="AJ141" s="261"/>
      <c r="AK141" s="261"/>
      <c r="AL141" s="262"/>
      <c r="AM141" s="265"/>
      <c r="AN141" s="259"/>
      <c r="AO141" s="149"/>
      <c r="AP141" s="149"/>
      <c r="AQ141" s="149"/>
      <c r="AR141" s="149"/>
      <c r="AS141" s="149"/>
      <c r="AT141" s="149"/>
      <c r="AU141" s="149"/>
      <c r="AV141" s="136"/>
      <c r="AW141" s="259"/>
      <c r="AX141" s="134"/>
      <c r="AY141" s="134"/>
      <c r="AZ141" s="134"/>
      <c r="BA141" s="134"/>
      <c r="BB141" s="134"/>
      <c r="BC141" s="134"/>
      <c r="BD141" s="134"/>
      <c r="BE141" s="134"/>
      <c r="BF141" s="134"/>
      <c r="BG141" s="134"/>
      <c r="BH141" s="134"/>
      <c r="BI141" s="144"/>
      <c r="BJ141" s="134"/>
      <c r="BK141" s="134"/>
      <c r="BL141" s="134"/>
      <c r="BM141" s="144"/>
      <c r="BN141" s="137"/>
      <c r="BO141" s="137"/>
      <c r="BP141" s="138"/>
      <c r="BQ141" s="138"/>
      <c r="BR141" s="137"/>
      <c r="BS141" s="137"/>
      <c r="BT141" s="138"/>
      <c r="BU141" s="138"/>
      <c r="BV141" s="137"/>
      <c r="BW141" s="137"/>
      <c r="BX141" s="138"/>
      <c r="BY141" s="138"/>
      <c r="BZ141" s="137"/>
      <c r="CA141" s="137"/>
      <c r="CB141" s="138"/>
      <c r="CC141" s="138"/>
      <c r="CD141" s="259"/>
      <c r="CE141" s="259"/>
      <c r="CF141" s="259"/>
      <c r="CG141" s="144"/>
      <c r="CH141" s="259"/>
      <c r="CI141" s="259"/>
      <c r="CJ141" s="259"/>
      <c r="CK141" s="144"/>
      <c r="CL141" s="259"/>
      <c r="CM141" s="259"/>
      <c r="CN141" s="259"/>
      <c r="CO141" s="144"/>
      <c r="CP141" s="259"/>
      <c r="CQ141" s="259"/>
      <c r="CR141" s="259"/>
      <c r="CS141" s="144"/>
      <c r="CT141" s="259"/>
      <c r="CU141" s="259"/>
      <c r="CV141" s="259"/>
      <c r="CW141" s="144"/>
      <c r="CX141" s="259"/>
      <c r="CY141" s="259"/>
      <c r="CZ141" s="259"/>
      <c r="DA141" s="259"/>
      <c r="DB141" s="259"/>
      <c r="DC141" s="259"/>
      <c r="DD141" s="259"/>
      <c r="DE141" s="259"/>
      <c r="DF141" s="144"/>
      <c r="DG141" s="259"/>
      <c r="DH141" s="259"/>
      <c r="DI141" s="259"/>
      <c r="DJ141" s="259"/>
      <c r="DK141" s="259"/>
      <c r="DL141" s="259"/>
      <c r="DM141" s="259"/>
      <c r="DN141" s="259"/>
      <c r="DO141" s="144"/>
      <c r="DP141" s="259"/>
      <c r="DQ141" s="259"/>
      <c r="DR141" s="259"/>
      <c r="DS141" s="259"/>
      <c r="DT141" s="259"/>
    </row>
    <row r="142" spans="1:124" ht="127.5" x14ac:dyDescent="0.2">
      <c r="A142" s="289">
        <v>23</v>
      </c>
      <c r="B142" s="308" t="s">
        <v>183</v>
      </c>
      <c r="C142" s="292" t="str">
        <f>VLOOKUP(B142,FORMULAS!$A$30:$B$52,2,0)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142" s="292" t="str">
        <f>VLOOKUP(B142,FORMULAS!$A$30:$C$52,3,0)</f>
        <v xml:space="preserve">Asesor de Control Interno </v>
      </c>
      <c r="E142" s="292" t="s">
        <v>256</v>
      </c>
      <c r="F142" s="323" t="s">
        <v>399</v>
      </c>
      <c r="G142" s="323" t="s">
        <v>400</v>
      </c>
      <c r="H142" s="323" t="s">
        <v>401</v>
      </c>
      <c r="I142" s="295" t="s">
        <v>257</v>
      </c>
      <c r="J142" s="289">
        <v>250</v>
      </c>
      <c r="K142" s="280" t="str">
        <f>+IF(L142=FORMULAS!$N$2,FORMULAS!$O$2,IF('208-PLA-Ft-78 Mapa Gestión'!L142:L147=FORMULAS!$N$3,FORMULAS!$O$3,IF('208-PLA-Ft-78 Mapa Gestión'!L142:L147=FORMULAS!$N$4,FORMULAS!$O$4,IF('208-PLA-Ft-78 Mapa Gestión'!L142:L147=FORMULAS!$N$5,FORMULAS!$O$5,IF('208-PLA-Ft-78 Mapa Gestión'!L142:L147=FORMULAS!$N$6,FORMULAS!$O$6)))))</f>
        <v>Media</v>
      </c>
      <c r="L142" s="283">
        <f>+IF(J142&lt;=FORMULAS!$M$2,FORMULAS!$N$2,IF('208-PLA-Ft-78 Mapa Gestión'!J142&lt;=FORMULAS!$M$3,FORMULAS!$N$3,IF('208-PLA-Ft-78 Mapa Gestión'!J142&lt;=FORMULAS!$M$4,FORMULAS!$N$4,IF('208-PLA-Ft-78 Mapa Gestión'!J142&lt;=FORMULAS!$M$5,FORMULAS!$N$5,FORMULAS!$N$6))))</f>
        <v>0.6</v>
      </c>
      <c r="M142" s="283" t="s">
        <v>258</v>
      </c>
      <c r="N142" s="280" t="str">
        <f>+IF(M142=FORMULAS!$H$2,FORMULAS!$I$2,IF('208-PLA-Ft-78 Mapa Gestión'!M142:M147=FORMULAS!$H$3,FORMULAS!$I$3,IF('208-PLA-Ft-78 Mapa Gestión'!M142:M147=FORMULAS!$H$4,FORMULAS!$I$4,IF('208-PLA-Ft-78 Mapa Gestión'!M142:M147=FORMULAS!$H$5,FORMULAS!$I$5,IF('208-PLA-Ft-78 Mapa Gestión'!M142:M147=FORMULAS!$H$6,FORMULAS!$I$6,IF('208-PLA-Ft-78 Mapa Gestión'!M142:M147=FORMULAS!$H$7,FORMULAS!$I$7,IF('208-PLA-Ft-78 Mapa Gestión'!M142:M147=FORMULAS!$H$8,FORMULAS!$I$8,IF('208-PLA-Ft-78 Mapa Gestión'!M142:M147=FORMULAS!$H$9,FORMULAS!$I$9,IF('208-PLA-Ft-78 Mapa Gestión'!M142:M147=FORMULAS!$H$10,FORMULAS!$I$10,IF('208-PLA-Ft-78 Mapa Gestión'!M142:M147=FORMULAS!$H$11,FORMULAS!$I$11))))))))))</f>
        <v>Menor</v>
      </c>
      <c r="O142" s="257">
        <f>VLOOKUP(N142,FORMULAS!$I$1:$J$6,2,0)</f>
        <v>0.4</v>
      </c>
      <c r="P142" s="257" t="str">
        <f t="shared" ref="P142" si="125">CONCATENATE(N142,K142)</f>
        <v>MenorMedia</v>
      </c>
      <c r="Q142" s="286" t="str">
        <f>VLOOKUP(P142,FORMULAS!$K$17:$L$42,2,0)</f>
        <v>Moderado</v>
      </c>
      <c r="R142" s="127">
        <v>1</v>
      </c>
      <c r="S142" s="128" t="s">
        <v>482</v>
      </c>
      <c r="T142" s="129" t="str">
        <f>VLOOKUP(U142,FORMULAS!$A$15:$B$18,2,0)</f>
        <v>Probabilidad</v>
      </c>
      <c r="U142" s="130" t="s">
        <v>13</v>
      </c>
      <c r="V142" s="131">
        <f>+IF(U142='Tabla Valoración controles'!$D$4,'Tabla Valoración controles'!$F$4,IF('208-PLA-Ft-78 Mapa Gestión'!U142='Tabla Valoración controles'!$D$5,'Tabla Valoración controles'!$F$5,IF(U142=FORMULAS!$A$10,0,'Tabla Valoración controles'!$F$6)))</f>
        <v>0.25</v>
      </c>
      <c r="W142" s="130" t="s">
        <v>8</v>
      </c>
      <c r="X142" s="132">
        <f>+IF(W142='Tabla Valoración controles'!$D$7,'Tabla Valoración controles'!$F$7,IF(U142=FORMULAS!$A$10,0,'Tabla Valoración controles'!$F$8))</f>
        <v>0.15</v>
      </c>
      <c r="Y142" s="130" t="s">
        <v>18</v>
      </c>
      <c r="Z142" s="131">
        <f>+IF(Y142='Tabla Valoración controles'!$D$9,'Tabla Valoración controles'!$F$9,IF(U142=FORMULAS!$A$10,0,'Tabla Valoración controles'!$F$10))</f>
        <v>0</v>
      </c>
      <c r="AA142" s="130" t="s">
        <v>21</v>
      </c>
      <c r="AB142" s="131">
        <f>+IF(AA142='Tabla Valoración controles'!$D$9,'Tabla Valoración controles'!$F$9,IF(W142=FORMULAS!$A$10,0,'Tabla Valoración controles'!$F$10))</f>
        <v>0</v>
      </c>
      <c r="AC142" s="130" t="s">
        <v>100</v>
      </c>
      <c r="AD142" s="131">
        <f>+IF(AC142='Tabla Valoración controles'!$D$13,'Tabla Valoración controles'!$F$13,'Tabla Valoración controles'!$F$14)</f>
        <v>0</v>
      </c>
      <c r="AE142" s="133">
        <f t="shared" si="123"/>
        <v>0.4</v>
      </c>
      <c r="AF142" s="133">
        <f>+IF(T142=FORMULAS!$A$8,'208-PLA-Ft-78 Mapa Gestión'!AE142*'208-PLA-Ft-78 Mapa Gestión'!L142:L147,'208-PLA-Ft-78 Mapa Gestión'!AE142*'208-PLA-Ft-78 Mapa Gestión'!O142:O147)</f>
        <v>0.24</v>
      </c>
      <c r="AG142" s="133">
        <f>+IF(T142=FORMULAS!$A$8,'208-PLA-Ft-78 Mapa Gestión'!L142:L147-'208-PLA-Ft-78 Mapa Gestión'!AF142,0)</f>
        <v>0.36</v>
      </c>
      <c r="AH142" s="260">
        <f t="shared" ref="AH142" si="126">+AG147</f>
        <v>0.20879999999999999</v>
      </c>
      <c r="AI142" s="260" t="str">
        <f>+IF(AH142&lt;=FORMULAS!$N$2,FORMULAS!$O$2,IF(AH142&lt;=FORMULAS!$N$3,FORMULAS!$O$3,IF(AH142&lt;=FORMULAS!$N$4,FORMULAS!$O$4,IF(AH142&lt;=FORMULAS!$N$5,FORMULAS!$O$5,FORMULAS!O138))))</f>
        <v>Baja</v>
      </c>
      <c r="AJ142" s="260" t="str">
        <f>+IF(T142=FORMULAS!$A$9,AG147,'208-PLA-Ft-78 Mapa Gestión'!N142:N147)</f>
        <v>Menor</v>
      </c>
      <c r="AK142" s="260">
        <f>+IF(T142=FORMULAS!B141,'208-PLA-Ft-78 Mapa Gestión'!AG147,'208-PLA-Ft-78 Mapa Gestión'!O142:O147)</f>
        <v>0.4</v>
      </c>
      <c r="AL142" s="262" t="str">
        <f t="shared" ref="AL142" si="127">CONCATENATE(AJ142,AI142)</f>
        <v>MenorBaja</v>
      </c>
      <c r="AM142" s="263" t="str">
        <f>VLOOKUP(AL142,FORMULAS!$K$17:$L$42,2,0)</f>
        <v>Moderado</v>
      </c>
      <c r="AN142" s="257" t="s">
        <v>162</v>
      </c>
      <c r="AO142" s="134" t="s">
        <v>528</v>
      </c>
      <c r="AP142" s="134" t="s">
        <v>567</v>
      </c>
      <c r="AQ142" s="158" t="s">
        <v>317</v>
      </c>
      <c r="AR142" s="164">
        <v>44562</v>
      </c>
      <c r="AS142" s="164">
        <v>44926</v>
      </c>
      <c r="AT142" s="134" t="s">
        <v>616</v>
      </c>
      <c r="AU142" s="134" t="s">
        <v>617</v>
      </c>
      <c r="AV142" s="136" t="s">
        <v>234</v>
      </c>
      <c r="AW142" s="254" t="s">
        <v>667</v>
      </c>
      <c r="AX142" s="137" t="s">
        <v>932</v>
      </c>
      <c r="AY142" s="138" t="s">
        <v>512</v>
      </c>
      <c r="AZ142" s="138" t="s">
        <v>512</v>
      </c>
      <c r="BA142" s="181" t="s">
        <v>512</v>
      </c>
      <c r="BB142" s="137" t="s">
        <v>932</v>
      </c>
      <c r="BC142" s="138" t="s">
        <v>512</v>
      </c>
      <c r="BD142" s="137" t="s">
        <v>933</v>
      </c>
      <c r="BE142" s="182">
        <v>0.15</v>
      </c>
      <c r="BF142" s="137" t="s">
        <v>932</v>
      </c>
      <c r="BG142" s="138" t="s">
        <v>512</v>
      </c>
      <c r="BH142" s="138" t="s">
        <v>512</v>
      </c>
      <c r="BI142" s="181" t="s">
        <v>512</v>
      </c>
      <c r="BJ142" s="137" t="s">
        <v>932</v>
      </c>
      <c r="BK142" s="158" t="s">
        <v>512</v>
      </c>
      <c r="BL142" s="134" t="s">
        <v>934</v>
      </c>
      <c r="BM142" s="183">
        <v>0.3</v>
      </c>
      <c r="BN142" s="137"/>
      <c r="BO142" s="137"/>
      <c r="BP142" s="138"/>
      <c r="BQ142" s="138"/>
      <c r="BR142" s="137"/>
      <c r="BS142" s="137"/>
      <c r="BT142" s="138"/>
      <c r="BU142" s="138"/>
      <c r="BV142" s="137"/>
      <c r="BW142" s="137"/>
      <c r="BX142" s="138"/>
      <c r="BY142" s="138"/>
      <c r="BZ142" s="137"/>
      <c r="CA142" s="137"/>
      <c r="CB142" s="138"/>
      <c r="CC142" s="138"/>
      <c r="CD142" s="257"/>
      <c r="CE142" s="257"/>
      <c r="CF142" s="257"/>
      <c r="CG142" s="144"/>
      <c r="CH142" s="257"/>
      <c r="CI142" s="257"/>
      <c r="CJ142" s="257"/>
      <c r="CK142" s="144"/>
      <c r="CL142" s="257"/>
      <c r="CM142" s="257"/>
      <c r="CN142" s="257"/>
      <c r="CO142" s="144"/>
      <c r="CP142" s="257"/>
      <c r="CQ142" s="257"/>
      <c r="CR142" s="257"/>
      <c r="CS142" s="144"/>
      <c r="CT142" s="257"/>
      <c r="CU142" s="257"/>
      <c r="CV142" s="257"/>
      <c r="CW142" s="144"/>
      <c r="CX142" s="257"/>
      <c r="CY142" s="257"/>
      <c r="CZ142" s="257"/>
      <c r="DA142" s="257"/>
      <c r="DB142" s="257"/>
      <c r="DC142" s="257"/>
      <c r="DD142" s="257"/>
      <c r="DE142" s="257"/>
      <c r="DF142" s="144"/>
      <c r="DG142" s="257"/>
      <c r="DH142" s="257"/>
      <c r="DI142" s="257"/>
      <c r="DJ142" s="257"/>
      <c r="DK142" s="257"/>
      <c r="DL142" s="257"/>
      <c r="DM142" s="257"/>
      <c r="DN142" s="257"/>
      <c r="DO142" s="144"/>
      <c r="DP142" s="257"/>
      <c r="DQ142" s="257"/>
      <c r="DR142" s="257"/>
      <c r="DS142" s="257"/>
      <c r="DT142" s="257"/>
    </row>
    <row r="143" spans="1:124" ht="280.5" x14ac:dyDescent="0.2">
      <c r="A143" s="290"/>
      <c r="B143" s="309"/>
      <c r="C143" s="293"/>
      <c r="D143" s="293"/>
      <c r="E143" s="293"/>
      <c r="F143" s="324"/>
      <c r="G143" s="324"/>
      <c r="H143" s="324"/>
      <c r="I143" s="296"/>
      <c r="J143" s="290"/>
      <c r="K143" s="281"/>
      <c r="L143" s="284"/>
      <c r="M143" s="284"/>
      <c r="N143" s="281"/>
      <c r="O143" s="258"/>
      <c r="P143" s="258"/>
      <c r="Q143" s="287"/>
      <c r="R143" s="127">
        <v>2</v>
      </c>
      <c r="S143" s="128" t="s">
        <v>483</v>
      </c>
      <c r="T143" s="129" t="str">
        <f>VLOOKUP(U143,FORMULAS!$A$15:$B$18,2,0)</f>
        <v>Probabilidad</v>
      </c>
      <c r="U143" s="130" t="s">
        <v>14</v>
      </c>
      <c r="V143" s="131">
        <f>+IF(U143='Tabla Valoración controles'!$D$4,'Tabla Valoración controles'!$F$4,IF('208-PLA-Ft-78 Mapa Gestión'!U143='Tabla Valoración controles'!$D$5,'Tabla Valoración controles'!$F$5,IF(U143=FORMULAS!$A$10,0,'Tabla Valoración controles'!$F$6)))</f>
        <v>0.15</v>
      </c>
      <c r="W143" s="130" t="s">
        <v>8</v>
      </c>
      <c r="X143" s="132">
        <f>+IF(W143='Tabla Valoración controles'!$D$7,'Tabla Valoración controles'!$F$7,IF(U143=FORMULAS!$A$10,0,'Tabla Valoración controles'!$F$8))</f>
        <v>0.15</v>
      </c>
      <c r="Y143" s="130" t="s">
        <v>18</v>
      </c>
      <c r="Z143" s="131">
        <f>+IF(Y143='Tabla Valoración controles'!$D$9,'Tabla Valoración controles'!$F$9,IF(U143=FORMULAS!$A$10,0,'Tabla Valoración controles'!$F$10))</f>
        <v>0</v>
      </c>
      <c r="AA143" s="130" t="s">
        <v>21</v>
      </c>
      <c r="AB143" s="131">
        <f>+IF(AA143='Tabla Valoración controles'!$D$9,'Tabla Valoración controles'!$F$9,IF(W143=FORMULAS!$A$10,0,'Tabla Valoración controles'!$F$10))</f>
        <v>0</v>
      </c>
      <c r="AC143" s="130" t="s">
        <v>100</v>
      </c>
      <c r="AD143" s="131">
        <f>+IF(AC143='Tabla Valoración controles'!$D$13,'Tabla Valoración controles'!$F$13,'Tabla Valoración controles'!$F$14)</f>
        <v>0</v>
      </c>
      <c r="AE143" s="133">
        <f t="shared" si="123"/>
        <v>0.3</v>
      </c>
      <c r="AF143" s="133">
        <f t="shared" ref="AF143" si="128">+AE143*AG142</f>
        <v>0.108</v>
      </c>
      <c r="AG143" s="133">
        <f t="shared" ref="AG143" si="129">+AG142-AF143</f>
        <v>0.252</v>
      </c>
      <c r="AH143" s="261"/>
      <c r="AI143" s="261"/>
      <c r="AJ143" s="261"/>
      <c r="AK143" s="261"/>
      <c r="AL143" s="262"/>
      <c r="AM143" s="264"/>
      <c r="AN143" s="258"/>
      <c r="AO143" s="134"/>
      <c r="AP143" s="134"/>
      <c r="AQ143" s="158"/>
      <c r="AR143" s="134"/>
      <c r="AS143" s="134"/>
      <c r="AT143" s="134"/>
      <c r="AU143" s="134"/>
      <c r="AV143" s="136"/>
      <c r="AW143" s="255"/>
      <c r="AX143" s="134" t="s">
        <v>935</v>
      </c>
      <c r="AY143" s="158" t="s">
        <v>512</v>
      </c>
      <c r="AZ143" s="138" t="s">
        <v>512</v>
      </c>
      <c r="BA143" s="181" t="s">
        <v>512</v>
      </c>
      <c r="BB143" s="134" t="s">
        <v>936</v>
      </c>
      <c r="BC143" s="134" t="s">
        <v>937</v>
      </c>
      <c r="BD143" s="138" t="s">
        <v>512</v>
      </c>
      <c r="BE143" s="138" t="s">
        <v>512</v>
      </c>
      <c r="BF143" s="134" t="s">
        <v>935</v>
      </c>
      <c r="BG143" s="158" t="s">
        <v>512</v>
      </c>
      <c r="BH143" s="138" t="s">
        <v>512</v>
      </c>
      <c r="BI143" s="138" t="s">
        <v>512</v>
      </c>
      <c r="BJ143" s="134" t="s">
        <v>935</v>
      </c>
      <c r="BK143" s="158" t="s">
        <v>512</v>
      </c>
      <c r="BL143" s="158" t="s">
        <v>512</v>
      </c>
      <c r="BM143" s="158" t="s">
        <v>512</v>
      </c>
      <c r="BN143" s="137"/>
      <c r="BO143" s="137"/>
      <c r="BP143" s="138"/>
      <c r="BQ143" s="138"/>
      <c r="BR143" s="137"/>
      <c r="BS143" s="137"/>
      <c r="BT143" s="138"/>
      <c r="BU143" s="138"/>
      <c r="BV143" s="137"/>
      <c r="BW143" s="137"/>
      <c r="BX143" s="138"/>
      <c r="BY143" s="138"/>
      <c r="BZ143" s="137"/>
      <c r="CA143" s="137"/>
      <c r="CB143" s="138"/>
      <c r="CC143" s="138"/>
      <c r="CD143" s="258"/>
      <c r="CE143" s="258"/>
      <c r="CF143" s="258"/>
      <c r="CG143" s="144"/>
      <c r="CH143" s="258"/>
      <c r="CI143" s="258"/>
      <c r="CJ143" s="258"/>
      <c r="CK143" s="144"/>
      <c r="CL143" s="258"/>
      <c r="CM143" s="258"/>
      <c r="CN143" s="258"/>
      <c r="CO143" s="144"/>
      <c r="CP143" s="258"/>
      <c r="CQ143" s="258"/>
      <c r="CR143" s="258"/>
      <c r="CS143" s="144"/>
      <c r="CT143" s="258"/>
      <c r="CU143" s="258"/>
      <c r="CV143" s="258"/>
      <c r="CW143" s="144"/>
      <c r="CX143" s="258"/>
      <c r="CY143" s="258"/>
      <c r="CZ143" s="258"/>
      <c r="DA143" s="258"/>
      <c r="DB143" s="258"/>
      <c r="DC143" s="258"/>
      <c r="DD143" s="258"/>
      <c r="DE143" s="258"/>
      <c r="DF143" s="144"/>
      <c r="DG143" s="258"/>
      <c r="DH143" s="258"/>
      <c r="DI143" s="258"/>
      <c r="DJ143" s="258"/>
      <c r="DK143" s="258"/>
      <c r="DL143" s="258"/>
      <c r="DM143" s="258"/>
      <c r="DN143" s="258"/>
      <c r="DO143" s="144"/>
      <c r="DP143" s="258"/>
      <c r="DQ143" s="258"/>
      <c r="DR143" s="258"/>
      <c r="DS143" s="258"/>
      <c r="DT143" s="258"/>
    </row>
    <row r="144" spans="1:124" ht="65.25" x14ac:dyDescent="0.2">
      <c r="A144" s="290"/>
      <c r="B144" s="309"/>
      <c r="C144" s="293"/>
      <c r="D144" s="293"/>
      <c r="E144" s="293"/>
      <c r="F144" s="324"/>
      <c r="G144" s="324"/>
      <c r="H144" s="324"/>
      <c r="I144" s="296"/>
      <c r="J144" s="290"/>
      <c r="K144" s="281"/>
      <c r="L144" s="284"/>
      <c r="M144" s="284"/>
      <c r="N144" s="281"/>
      <c r="O144" s="258"/>
      <c r="P144" s="258"/>
      <c r="Q144" s="287"/>
      <c r="R144" s="127">
        <v>3</v>
      </c>
      <c r="S144" s="128" t="s">
        <v>484</v>
      </c>
      <c r="T144" s="129" t="str">
        <f>VLOOKUP(U144,FORMULAS!$A$15:$B$18,2,0)</f>
        <v>Probabilidad</v>
      </c>
      <c r="U144" s="130" t="s">
        <v>13</v>
      </c>
      <c r="V144" s="131">
        <f>+IF(U144='Tabla Valoración controles'!$D$4,'Tabla Valoración controles'!$F$4,IF('208-PLA-Ft-78 Mapa Gestión'!U144='Tabla Valoración controles'!$D$5,'Tabla Valoración controles'!$F$5,IF(U144=FORMULAS!$A$10,0,'Tabla Valoración controles'!$F$6)))</f>
        <v>0.25</v>
      </c>
      <c r="W144" s="130" t="s">
        <v>8</v>
      </c>
      <c r="X144" s="132">
        <f>+IF(W144='Tabla Valoración controles'!$D$7,'Tabla Valoración controles'!$F$7,IF(U144=FORMULAS!$A$10,0,'Tabla Valoración controles'!$F$8))</f>
        <v>0.15</v>
      </c>
      <c r="Y144" s="130" t="s">
        <v>18</v>
      </c>
      <c r="Z144" s="131">
        <f>+IF(Y144='Tabla Valoración controles'!$D$9,'Tabla Valoración controles'!$F$9,IF(U144=FORMULAS!$A$10,0,'Tabla Valoración controles'!$F$10))</f>
        <v>0</v>
      </c>
      <c r="AA144" s="130" t="s">
        <v>21</v>
      </c>
      <c r="AB144" s="131">
        <f>+IF(AA144='Tabla Valoración controles'!$D$9,'Tabla Valoración controles'!$F$9,IF(W144=FORMULAS!$A$10,0,'Tabla Valoración controles'!$F$10))</f>
        <v>0</v>
      </c>
      <c r="AC144" s="130" t="s">
        <v>100</v>
      </c>
      <c r="AD144" s="131">
        <f>+IF(AC144='Tabla Valoración controles'!$D$13,'Tabla Valoración controles'!$F$13,'Tabla Valoración controles'!$F$14)</f>
        <v>0</v>
      </c>
      <c r="AE144" s="133">
        <f t="shared" si="123"/>
        <v>0.4</v>
      </c>
      <c r="AF144" s="133">
        <f t="shared" ref="AF144:AF147" si="130">+AF143*AE144</f>
        <v>4.3200000000000002E-2</v>
      </c>
      <c r="AG144" s="133">
        <f t="shared" si="75"/>
        <v>0.20879999999999999</v>
      </c>
      <c r="AH144" s="261"/>
      <c r="AI144" s="261"/>
      <c r="AJ144" s="261"/>
      <c r="AK144" s="261"/>
      <c r="AL144" s="262"/>
      <c r="AM144" s="264"/>
      <c r="AN144" s="258"/>
      <c r="AO144" s="134"/>
      <c r="AP144" s="134"/>
      <c r="AQ144" s="158"/>
      <c r="AR144" s="134"/>
      <c r="AS144" s="134"/>
      <c r="AT144" s="134"/>
      <c r="AU144" s="134"/>
      <c r="AV144" s="136"/>
      <c r="AW144" s="255"/>
      <c r="AX144" s="134" t="s">
        <v>938</v>
      </c>
      <c r="AY144" s="158" t="s">
        <v>512</v>
      </c>
      <c r="AZ144" s="138" t="s">
        <v>512</v>
      </c>
      <c r="BA144" s="181" t="s">
        <v>512</v>
      </c>
      <c r="BB144" s="134" t="s">
        <v>939</v>
      </c>
      <c r="BC144" s="134" t="s">
        <v>940</v>
      </c>
      <c r="BD144" s="138" t="s">
        <v>512</v>
      </c>
      <c r="BE144" s="138" t="s">
        <v>512</v>
      </c>
      <c r="BF144" s="134" t="s">
        <v>941</v>
      </c>
      <c r="BG144" s="134" t="s">
        <v>942</v>
      </c>
      <c r="BH144" s="138" t="s">
        <v>512</v>
      </c>
      <c r="BI144" s="138" t="s">
        <v>512</v>
      </c>
      <c r="BJ144" s="134" t="s">
        <v>943</v>
      </c>
      <c r="BK144" s="134" t="s">
        <v>944</v>
      </c>
      <c r="BL144" s="158" t="s">
        <v>512</v>
      </c>
      <c r="BM144" s="158" t="s">
        <v>512</v>
      </c>
      <c r="BN144" s="137"/>
      <c r="BO144" s="137"/>
      <c r="BP144" s="138"/>
      <c r="BQ144" s="138"/>
      <c r="BR144" s="137"/>
      <c r="BS144" s="137"/>
      <c r="BT144" s="138"/>
      <c r="BU144" s="138"/>
      <c r="BV144" s="137"/>
      <c r="BW144" s="137"/>
      <c r="BX144" s="138"/>
      <c r="BY144" s="138"/>
      <c r="BZ144" s="137"/>
      <c r="CA144" s="137"/>
      <c r="CB144" s="138"/>
      <c r="CC144" s="138"/>
      <c r="CD144" s="258"/>
      <c r="CE144" s="258"/>
      <c r="CF144" s="258"/>
      <c r="CG144" s="144"/>
      <c r="CH144" s="258"/>
      <c r="CI144" s="258"/>
      <c r="CJ144" s="258"/>
      <c r="CK144" s="144"/>
      <c r="CL144" s="258"/>
      <c r="CM144" s="258"/>
      <c r="CN144" s="258"/>
      <c r="CO144" s="144"/>
      <c r="CP144" s="258"/>
      <c r="CQ144" s="258"/>
      <c r="CR144" s="258"/>
      <c r="CS144" s="144"/>
      <c r="CT144" s="258"/>
      <c r="CU144" s="258"/>
      <c r="CV144" s="258"/>
      <c r="CW144" s="144"/>
      <c r="CX144" s="258"/>
      <c r="CY144" s="258"/>
      <c r="CZ144" s="258"/>
      <c r="DA144" s="258"/>
      <c r="DB144" s="258"/>
      <c r="DC144" s="258"/>
      <c r="DD144" s="258"/>
      <c r="DE144" s="258"/>
      <c r="DF144" s="144"/>
      <c r="DG144" s="258"/>
      <c r="DH144" s="258"/>
      <c r="DI144" s="258"/>
      <c r="DJ144" s="258"/>
      <c r="DK144" s="258"/>
      <c r="DL144" s="258"/>
      <c r="DM144" s="258"/>
      <c r="DN144" s="258"/>
      <c r="DO144" s="144"/>
      <c r="DP144" s="258"/>
      <c r="DQ144" s="258"/>
      <c r="DR144" s="258"/>
      <c r="DS144" s="258"/>
      <c r="DT144" s="258"/>
    </row>
    <row r="145" spans="1:124" ht="57" x14ac:dyDescent="0.2">
      <c r="A145" s="290"/>
      <c r="B145" s="309"/>
      <c r="C145" s="293"/>
      <c r="D145" s="293"/>
      <c r="E145" s="293"/>
      <c r="F145" s="324"/>
      <c r="G145" s="324"/>
      <c r="H145" s="324"/>
      <c r="I145" s="296"/>
      <c r="J145" s="290"/>
      <c r="K145" s="281"/>
      <c r="L145" s="284"/>
      <c r="M145" s="284"/>
      <c r="N145" s="281"/>
      <c r="O145" s="258"/>
      <c r="P145" s="258"/>
      <c r="Q145" s="287"/>
      <c r="R145" s="127"/>
      <c r="S145" s="128"/>
      <c r="T145" s="129">
        <f>VLOOKUP(U145,FORMULAS!$A$15:$B$18,2,0)</f>
        <v>0</v>
      </c>
      <c r="U145" s="130" t="s">
        <v>156</v>
      </c>
      <c r="V145" s="131">
        <f>+IF(U145='Tabla Valoración controles'!$D$4,'Tabla Valoración controles'!$F$4,IF('208-PLA-Ft-78 Mapa Gestión'!U145='Tabla Valoración controles'!$D$5,'Tabla Valoración controles'!$F$5,IF(U145=FORMULAS!$A$10,0,'Tabla Valoración controles'!$F$6)))</f>
        <v>0</v>
      </c>
      <c r="W145" s="130"/>
      <c r="X145" s="132">
        <f>+IF(W145='Tabla Valoración controles'!$D$7,'Tabla Valoración controles'!$F$7,IF(U145=FORMULAS!$A$10,0,'Tabla Valoración controles'!$F$8))</f>
        <v>0</v>
      </c>
      <c r="Y145" s="130"/>
      <c r="Z145" s="131">
        <f>+IF(Y145='Tabla Valoración controles'!$D$9,'Tabla Valoración controles'!$F$9,IF(U145=FORMULAS!$A$10,0,'Tabla Valoración controles'!$F$10))</f>
        <v>0</v>
      </c>
      <c r="AA145" s="130"/>
      <c r="AB145" s="131">
        <f>+IF(AA145='Tabla Valoración controles'!$D$9,'Tabla Valoración controles'!$F$9,IF(W145=FORMULAS!$A$10,0,'Tabla Valoración controles'!$F$10))</f>
        <v>0</v>
      </c>
      <c r="AC145" s="130"/>
      <c r="AD145" s="131">
        <f>+IF(AC145='Tabla Valoración controles'!$D$13,'Tabla Valoración controles'!$F$13,'Tabla Valoración controles'!$F$14)</f>
        <v>0</v>
      </c>
      <c r="AE145" s="133">
        <f t="shared" si="123"/>
        <v>0</v>
      </c>
      <c r="AF145" s="133">
        <f t="shared" si="130"/>
        <v>0</v>
      </c>
      <c r="AG145" s="133">
        <f t="shared" si="75"/>
        <v>0.20879999999999999</v>
      </c>
      <c r="AH145" s="261"/>
      <c r="AI145" s="261"/>
      <c r="AJ145" s="261"/>
      <c r="AK145" s="261"/>
      <c r="AL145" s="262"/>
      <c r="AM145" s="264"/>
      <c r="AN145" s="258"/>
      <c r="AO145" s="134"/>
      <c r="AP145" s="134"/>
      <c r="AQ145" s="158"/>
      <c r="AR145" s="134"/>
      <c r="AS145" s="134"/>
      <c r="AT145" s="134"/>
      <c r="AU145" s="134"/>
      <c r="AV145" s="136"/>
      <c r="AW145" s="255"/>
      <c r="AX145" s="134"/>
      <c r="AY145" s="134"/>
      <c r="AZ145" s="134"/>
      <c r="BA145" s="134"/>
      <c r="BB145" s="134"/>
      <c r="BC145" s="134"/>
      <c r="BD145" s="134"/>
      <c r="BE145" s="134"/>
      <c r="BF145" s="134"/>
      <c r="BG145" s="134"/>
      <c r="BH145" s="134"/>
      <c r="BI145" s="144"/>
      <c r="BJ145" s="134"/>
      <c r="BK145" s="134"/>
      <c r="BL145" s="134"/>
      <c r="BM145" s="144"/>
      <c r="BN145" s="137"/>
      <c r="BO145" s="137"/>
      <c r="BP145" s="138"/>
      <c r="BQ145" s="138"/>
      <c r="BR145" s="137"/>
      <c r="BS145" s="137"/>
      <c r="BT145" s="138"/>
      <c r="BU145" s="138"/>
      <c r="BV145" s="137"/>
      <c r="BW145" s="137"/>
      <c r="BX145" s="138"/>
      <c r="BY145" s="138"/>
      <c r="BZ145" s="137"/>
      <c r="CA145" s="137"/>
      <c r="CB145" s="138"/>
      <c r="CC145" s="138"/>
      <c r="CD145" s="258"/>
      <c r="CE145" s="258"/>
      <c r="CF145" s="258"/>
      <c r="CG145" s="144"/>
      <c r="CH145" s="258"/>
      <c r="CI145" s="258"/>
      <c r="CJ145" s="258"/>
      <c r="CK145" s="144"/>
      <c r="CL145" s="258"/>
      <c r="CM145" s="258"/>
      <c r="CN145" s="258"/>
      <c r="CO145" s="144"/>
      <c r="CP145" s="258"/>
      <c r="CQ145" s="258"/>
      <c r="CR145" s="258"/>
      <c r="CS145" s="144"/>
      <c r="CT145" s="258"/>
      <c r="CU145" s="258"/>
      <c r="CV145" s="258"/>
      <c r="CW145" s="144"/>
      <c r="CX145" s="258"/>
      <c r="CY145" s="258"/>
      <c r="CZ145" s="258"/>
      <c r="DA145" s="258"/>
      <c r="DB145" s="258"/>
      <c r="DC145" s="258"/>
      <c r="DD145" s="258"/>
      <c r="DE145" s="258"/>
      <c r="DF145" s="144"/>
      <c r="DG145" s="258"/>
      <c r="DH145" s="258"/>
      <c r="DI145" s="258"/>
      <c r="DJ145" s="258"/>
      <c r="DK145" s="258"/>
      <c r="DL145" s="258"/>
      <c r="DM145" s="258"/>
      <c r="DN145" s="258"/>
      <c r="DO145" s="144"/>
      <c r="DP145" s="258"/>
      <c r="DQ145" s="258"/>
      <c r="DR145" s="258"/>
      <c r="DS145" s="258"/>
      <c r="DT145" s="258"/>
    </row>
    <row r="146" spans="1:124" ht="57" x14ac:dyDescent="0.2">
      <c r="A146" s="290"/>
      <c r="B146" s="309"/>
      <c r="C146" s="293"/>
      <c r="D146" s="293"/>
      <c r="E146" s="293"/>
      <c r="F146" s="324"/>
      <c r="G146" s="324"/>
      <c r="H146" s="324"/>
      <c r="I146" s="296"/>
      <c r="J146" s="290"/>
      <c r="K146" s="281"/>
      <c r="L146" s="284"/>
      <c r="M146" s="284"/>
      <c r="N146" s="281"/>
      <c r="O146" s="258"/>
      <c r="P146" s="258"/>
      <c r="Q146" s="287"/>
      <c r="R146" s="127"/>
      <c r="S146" s="128"/>
      <c r="T146" s="129">
        <f>VLOOKUP(U146,FORMULAS!$A$15:$B$18,2,0)</f>
        <v>0</v>
      </c>
      <c r="U146" s="130" t="s">
        <v>156</v>
      </c>
      <c r="V146" s="131">
        <f>+IF(U146='Tabla Valoración controles'!$D$4,'Tabla Valoración controles'!$F$4,IF('208-PLA-Ft-78 Mapa Gestión'!U146='Tabla Valoración controles'!$D$5,'Tabla Valoración controles'!$F$5,IF(U146=FORMULAS!$A$10,0,'Tabla Valoración controles'!$F$6)))</f>
        <v>0</v>
      </c>
      <c r="W146" s="130"/>
      <c r="X146" s="132">
        <f>+IF(W146='Tabla Valoración controles'!$D$7,'Tabla Valoración controles'!$F$7,IF(U146=FORMULAS!$A$10,0,'Tabla Valoración controles'!$F$8))</f>
        <v>0</v>
      </c>
      <c r="Y146" s="130"/>
      <c r="Z146" s="131">
        <f>+IF(Y146='Tabla Valoración controles'!$D$9,'Tabla Valoración controles'!$F$9,IF(U146=FORMULAS!$A$10,0,'Tabla Valoración controles'!$F$10))</f>
        <v>0</v>
      </c>
      <c r="AA146" s="130"/>
      <c r="AB146" s="131">
        <f>+IF(AA146='Tabla Valoración controles'!$D$9,'Tabla Valoración controles'!$F$9,IF(W146=FORMULAS!$A$10,0,'Tabla Valoración controles'!$F$10))</f>
        <v>0</v>
      </c>
      <c r="AC146" s="130"/>
      <c r="AD146" s="131">
        <f>+IF(AC146='Tabla Valoración controles'!$D$13,'Tabla Valoración controles'!$F$13,'Tabla Valoración controles'!$F$14)</f>
        <v>0</v>
      </c>
      <c r="AE146" s="133">
        <f t="shared" si="123"/>
        <v>0</v>
      </c>
      <c r="AF146" s="133">
        <f t="shared" si="130"/>
        <v>0</v>
      </c>
      <c r="AG146" s="133">
        <f t="shared" si="75"/>
        <v>0.20879999999999999</v>
      </c>
      <c r="AH146" s="261"/>
      <c r="AI146" s="261"/>
      <c r="AJ146" s="261"/>
      <c r="AK146" s="261"/>
      <c r="AL146" s="262"/>
      <c r="AM146" s="264"/>
      <c r="AN146" s="258"/>
      <c r="AO146" s="134"/>
      <c r="AP146" s="134"/>
      <c r="AQ146" s="158"/>
      <c r="AR146" s="134"/>
      <c r="AS146" s="134"/>
      <c r="AT146" s="134"/>
      <c r="AU146" s="134"/>
      <c r="AV146" s="136"/>
      <c r="AW146" s="255"/>
      <c r="AX146" s="134"/>
      <c r="AY146" s="134"/>
      <c r="AZ146" s="134"/>
      <c r="BA146" s="134"/>
      <c r="BB146" s="134"/>
      <c r="BC146" s="134"/>
      <c r="BD146" s="134"/>
      <c r="BE146" s="134"/>
      <c r="BF146" s="134"/>
      <c r="BG146" s="134"/>
      <c r="BH146" s="134"/>
      <c r="BI146" s="144"/>
      <c r="BJ146" s="134"/>
      <c r="BK146" s="134"/>
      <c r="BL146" s="134"/>
      <c r="BM146" s="144"/>
      <c r="BN146" s="137"/>
      <c r="BO146" s="137"/>
      <c r="BP146" s="138"/>
      <c r="BQ146" s="138"/>
      <c r="BR146" s="137"/>
      <c r="BS146" s="137"/>
      <c r="BT146" s="138"/>
      <c r="BU146" s="138"/>
      <c r="BV146" s="137"/>
      <c r="BW146" s="137"/>
      <c r="BX146" s="138"/>
      <c r="BY146" s="138"/>
      <c r="BZ146" s="137"/>
      <c r="CA146" s="137"/>
      <c r="CB146" s="138"/>
      <c r="CC146" s="138"/>
      <c r="CD146" s="258"/>
      <c r="CE146" s="258"/>
      <c r="CF146" s="258"/>
      <c r="CG146" s="144"/>
      <c r="CH146" s="258"/>
      <c r="CI146" s="258"/>
      <c r="CJ146" s="258"/>
      <c r="CK146" s="144"/>
      <c r="CL146" s="258"/>
      <c r="CM146" s="258"/>
      <c r="CN146" s="258"/>
      <c r="CO146" s="144"/>
      <c r="CP146" s="258"/>
      <c r="CQ146" s="258"/>
      <c r="CR146" s="258"/>
      <c r="CS146" s="144"/>
      <c r="CT146" s="258"/>
      <c r="CU146" s="258"/>
      <c r="CV146" s="258"/>
      <c r="CW146" s="144"/>
      <c r="CX146" s="258"/>
      <c r="CY146" s="258"/>
      <c r="CZ146" s="258"/>
      <c r="DA146" s="258"/>
      <c r="DB146" s="258"/>
      <c r="DC146" s="258"/>
      <c r="DD146" s="258"/>
      <c r="DE146" s="258"/>
      <c r="DF146" s="144"/>
      <c r="DG146" s="258"/>
      <c r="DH146" s="258"/>
      <c r="DI146" s="258"/>
      <c r="DJ146" s="258"/>
      <c r="DK146" s="258"/>
      <c r="DL146" s="258"/>
      <c r="DM146" s="258"/>
      <c r="DN146" s="258"/>
      <c r="DO146" s="144"/>
      <c r="DP146" s="258"/>
      <c r="DQ146" s="258"/>
      <c r="DR146" s="258"/>
      <c r="DS146" s="258"/>
      <c r="DT146" s="258"/>
    </row>
    <row r="147" spans="1:124" ht="57" x14ac:dyDescent="0.2">
      <c r="A147" s="291"/>
      <c r="B147" s="310"/>
      <c r="C147" s="294"/>
      <c r="D147" s="294"/>
      <c r="E147" s="294"/>
      <c r="F147" s="325"/>
      <c r="G147" s="325"/>
      <c r="H147" s="325"/>
      <c r="I147" s="297"/>
      <c r="J147" s="291"/>
      <c r="K147" s="282"/>
      <c r="L147" s="285"/>
      <c r="M147" s="285"/>
      <c r="N147" s="282"/>
      <c r="O147" s="259"/>
      <c r="P147" s="259"/>
      <c r="Q147" s="288"/>
      <c r="R147" s="127"/>
      <c r="S147" s="128"/>
      <c r="T147" s="129">
        <f>VLOOKUP(U147,FORMULAS!$A$15:$B$18,2,0)</f>
        <v>0</v>
      </c>
      <c r="U147" s="130" t="s">
        <v>156</v>
      </c>
      <c r="V147" s="131">
        <f>+IF(U147='Tabla Valoración controles'!$D$4,'Tabla Valoración controles'!$F$4,IF('208-PLA-Ft-78 Mapa Gestión'!U147='Tabla Valoración controles'!$D$5,'Tabla Valoración controles'!$F$5,IF(U147=FORMULAS!$A$10,0,'Tabla Valoración controles'!$F$6)))</f>
        <v>0</v>
      </c>
      <c r="W147" s="130"/>
      <c r="X147" s="132">
        <f>+IF(W147='Tabla Valoración controles'!$D$7,'Tabla Valoración controles'!$F$7,IF(U147=FORMULAS!$A$10,0,'Tabla Valoración controles'!$F$8))</f>
        <v>0</v>
      </c>
      <c r="Y147" s="130"/>
      <c r="Z147" s="131">
        <f>+IF(Y147='Tabla Valoración controles'!$D$9,'Tabla Valoración controles'!$F$9,IF(U147=FORMULAS!$A$10,0,'Tabla Valoración controles'!$F$10))</f>
        <v>0</v>
      </c>
      <c r="AA147" s="130"/>
      <c r="AB147" s="131">
        <f>+IF(AA147='Tabla Valoración controles'!$D$9,'Tabla Valoración controles'!$F$9,IF(W147=FORMULAS!$A$10,0,'Tabla Valoración controles'!$F$10))</f>
        <v>0</v>
      </c>
      <c r="AC147" s="130"/>
      <c r="AD147" s="131">
        <f>+IF(AC147='Tabla Valoración controles'!$D$13,'Tabla Valoración controles'!$F$13,'Tabla Valoración controles'!$F$14)</f>
        <v>0</v>
      </c>
      <c r="AE147" s="133">
        <f t="shared" si="123"/>
        <v>0</v>
      </c>
      <c r="AF147" s="133">
        <f t="shared" si="130"/>
        <v>0</v>
      </c>
      <c r="AG147" s="133">
        <f t="shared" si="75"/>
        <v>0.20879999999999999</v>
      </c>
      <c r="AH147" s="261"/>
      <c r="AI147" s="261"/>
      <c r="AJ147" s="261"/>
      <c r="AK147" s="261"/>
      <c r="AL147" s="262"/>
      <c r="AM147" s="265"/>
      <c r="AN147" s="259"/>
      <c r="AO147" s="134"/>
      <c r="AP147" s="134"/>
      <c r="AQ147" s="158"/>
      <c r="AR147" s="134"/>
      <c r="AS147" s="134"/>
      <c r="AT147" s="134"/>
      <c r="AU147" s="134"/>
      <c r="AV147" s="136"/>
      <c r="AW147" s="256"/>
      <c r="AX147" s="134"/>
      <c r="AY147" s="134"/>
      <c r="AZ147" s="134"/>
      <c r="BA147" s="134"/>
      <c r="BB147" s="134"/>
      <c r="BC147" s="134"/>
      <c r="BD147" s="134"/>
      <c r="BE147" s="134"/>
      <c r="BF147" s="134"/>
      <c r="BG147" s="134"/>
      <c r="BH147" s="134"/>
      <c r="BI147" s="144"/>
      <c r="BJ147" s="134"/>
      <c r="BK147" s="134"/>
      <c r="BL147" s="134"/>
      <c r="BM147" s="144"/>
      <c r="BN147" s="137"/>
      <c r="BO147" s="137"/>
      <c r="BP147" s="138"/>
      <c r="BQ147" s="138"/>
      <c r="BR147" s="137"/>
      <c r="BS147" s="137"/>
      <c r="BT147" s="138"/>
      <c r="BU147" s="138"/>
      <c r="BV147" s="137"/>
      <c r="BW147" s="137"/>
      <c r="BX147" s="138"/>
      <c r="BY147" s="138"/>
      <c r="BZ147" s="137"/>
      <c r="CA147" s="137"/>
      <c r="CB147" s="138"/>
      <c r="CC147" s="138"/>
      <c r="CD147" s="259"/>
      <c r="CE147" s="259"/>
      <c r="CF147" s="259"/>
      <c r="CG147" s="144"/>
      <c r="CH147" s="259"/>
      <c r="CI147" s="259"/>
      <c r="CJ147" s="259"/>
      <c r="CK147" s="144"/>
      <c r="CL147" s="259"/>
      <c r="CM147" s="259"/>
      <c r="CN147" s="259"/>
      <c r="CO147" s="144"/>
      <c r="CP147" s="259"/>
      <c r="CQ147" s="259"/>
      <c r="CR147" s="259"/>
      <c r="CS147" s="144"/>
      <c r="CT147" s="259"/>
      <c r="CU147" s="259"/>
      <c r="CV147" s="259"/>
      <c r="CW147" s="144"/>
      <c r="CX147" s="259"/>
      <c r="CY147" s="259"/>
      <c r="CZ147" s="259"/>
      <c r="DA147" s="259"/>
      <c r="DB147" s="259"/>
      <c r="DC147" s="259"/>
      <c r="DD147" s="259"/>
      <c r="DE147" s="259"/>
      <c r="DF147" s="144"/>
      <c r="DG147" s="259"/>
      <c r="DH147" s="259"/>
      <c r="DI147" s="259"/>
      <c r="DJ147" s="259"/>
      <c r="DK147" s="259"/>
      <c r="DL147" s="259"/>
      <c r="DM147" s="259"/>
      <c r="DN147" s="259"/>
      <c r="DO147" s="144"/>
      <c r="DP147" s="259"/>
      <c r="DQ147" s="259"/>
      <c r="DR147" s="259"/>
      <c r="DS147" s="259"/>
      <c r="DT147" s="259"/>
    </row>
    <row r="148" spans="1:124" ht="75" x14ac:dyDescent="0.2">
      <c r="A148" s="289">
        <v>24</v>
      </c>
      <c r="B148" s="308" t="s">
        <v>177</v>
      </c>
      <c r="C148" s="292" t="str">
        <f>VLOOKUP(B148,FORMULAS!$A$30:$B$52,2,0)</f>
        <v>Garantizar la disponibilidad de la información contenida en los documentos de archivo de las dependencias de la Caja de la Vivienda Popular.</v>
      </c>
      <c r="D148" s="292" t="str">
        <f>VLOOKUP(B148,FORMULAS!$A$30:$C$52,3,0)</f>
        <v xml:space="preserve">Subdirector Administrativo </v>
      </c>
      <c r="E148" s="292" t="s">
        <v>256</v>
      </c>
      <c r="F148" s="292" t="s">
        <v>402</v>
      </c>
      <c r="G148" s="292" t="s">
        <v>403</v>
      </c>
      <c r="H148" s="292" t="s">
        <v>404</v>
      </c>
      <c r="I148" s="295" t="s">
        <v>452</v>
      </c>
      <c r="J148" s="289">
        <v>30</v>
      </c>
      <c r="K148" s="280" t="str">
        <f>+IF(L148=FORMULAS!$N$2,FORMULAS!$O$2,IF('208-PLA-Ft-78 Mapa Gestión'!L148:L153=FORMULAS!$N$3,FORMULAS!$O$3,IF('208-PLA-Ft-78 Mapa Gestión'!L148:L153=FORMULAS!$N$4,FORMULAS!$O$4,IF('208-PLA-Ft-78 Mapa Gestión'!L148:L153=FORMULAS!$N$5,FORMULAS!$O$5,IF('208-PLA-Ft-78 Mapa Gestión'!L148:L153=FORMULAS!$N$6,FORMULAS!$O$6)))))</f>
        <v>Media</v>
      </c>
      <c r="L148" s="283">
        <f>+IF(J148&lt;=FORMULAS!$M$2,FORMULAS!$N$2,IF('208-PLA-Ft-78 Mapa Gestión'!J148&lt;=FORMULAS!$M$3,FORMULAS!$N$3,IF('208-PLA-Ft-78 Mapa Gestión'!J148&lt;=FORMULAS!$M$4,FORMULAS!$N$4,IF('208-PLA-Ft-78 Mapa Gestión'!J148&lt;=FORMULAS!$M$5,FORMULAS!$N$5,FORMULAS!$N$6))))</f>
        <v>0.6</v>
      </c>
      <c r="M148" s="283" t="s">
        <v>133</v>
      </c>
      <c r="N148" s="280" t="str">
        <f>+IF(M148=FORMULAS!$H$2,FORMULAS!$I$2,IF('208-PLA-Ft-78 Mapa Gestión'!M148:M153=FORMULAS!$H$3,FORMULAS!$I$3,IF('208-PLA-Ft-78 Mapa Gestión'!M148:M153=FORMULAS!$H$4,FORMULAS!$I$4,IF('208-PLA-Ft-78 Mapa Gestión'!M148:M153=FORMULAS!$H$5,FORMULAS!$I$5,IF('208-PLA-Ft-78 Mapa Gestión'!M148:M153=FORMULAS!$H$6,FORMULAS!$I$6,IF('208-PLA-Ft-78 Mapa Gestión'!M148:M153=FORMULAS!$H$7,FORMULAS!$I$7,IF('208-PLA-Ft-78 Mapa Gestión'!M148:M153=FORMULAS!$H$8,FORMULAS!$I$8,IF('208-PLA-Ft-78 Mapa Gestión'!M148:M153=FORMULAS!$H$9,FORMULAS!$I$9,IF('208-PLA-Ft-78 Mapa Gestión'!M148:M153=FORMULAS!$H$10,FORMULAS!$I$10,IF('208-PLA-Ft-78 Mapa Gestión'!M148:M153=FORMULAS!$H$11,FORMULAS!$I$11))))))))))</f>
        <v>Leve</v>
      </c>
      <c r="O148" s="257">
        <f>VLOOKUP(N148,FORMULAS!$I$1:$J$6,2,0)</f>
        <v>0.2</v>
      </c>
      <c r="P148" s="257" t="str">
        <f t="shared" ref="P148" si="131">CONCATENATE(N148,K148)</f>
        <v>LeveMedia</v>
      </c>
      <c r="Q148" s="286" t="str">
        <f>VLOOKUP(P148,FORMULAS!$K$17:$L$42,2,0)</f>
        <v>Moderado</v>
      </c>
      <c r="R148" s="127">
        <v>1</v>
      </c>
      <c r="S148" s="128" t="s">
        <v>1073</v>
      </c>
      <c r="T148" s="129" t="str">
        <f>VLOOKUP(U148,FORMULAS!$A$15:$B$18,2,0)</f>
        <v>Probabilidad</v>
      </c>
      <c r="U148" s="130" t="s">
        <v>13</v>
      </c>
      <c r="V148" s="131">
        <f>+IF(U148='Tabla Valoración controles'!$D$4,'Tabla Valoración controles'!$F$4,IF('208-PLA-Ft-78 Mapa Gestión'!U148='Tabla Valoración controles'!$D$5,'Tabla Valoración controles'!$F$5,IF(U148=FORMULAS!$A$10,0,'Tabla Valoración controles'!$F$6)))</f>
        <v>0.25</v>
      </c>
      <c r="W148" s="130" t="s">
        <v>8</v>
      </c>
      <c r="X148" s="132">
        <f>+IF(W148='Tabla Valoración controles'!$D$7,'Tabla Valoración controles'!$F$7,IF(U148=FORMULAS!$A$10,0,'Tabla Valoración controles'!$F$8))</f>
        <v>0.15</v>
      </c>
      <c r="Y148" s="130" t="s">
        <v>19</v>
      </c>
      <c r="Z148" s="131">
        <f>+IF(Y148='Tabla Valoración controles'!$D$9,'Tabla Valoración controles'!$F$9,IF(U148=FORMULAS!$A$10,0,'Tabla Valoración controles'!$F$10))</f>
        <v>0</v>
      </c>
      <c r="AA148" s="130" t="s">
        <v>21</v>
      </c>
      <c r="AB148" s="131">
        <f>+IF(AA148='Tabla Valoración controles'!$D$9,'Tabla Valoración controles'!$F$9,IF(W148=FORMULAS!$A$10,0,'Tabla Valoración controles'!$F$10))</f>
        <v>0</v>
      </c>
      <c r="AC148" s="130" t="s">
        <v>100</v>
      </c>
      <c r="AD148" s="131">
        <f>+IF(AC148='Tabla Valoración controles'!$D$13,'Tabla Valoración controles'!$F$13,'Tabla Valoración controles'!$F$14)</f>
        <v>0</v>
      </c>
      <c r="AE148" s="133">
        <f t="shared" si="123"/>
        <v>0.4</v>
      </c>
      <c r="AF148" s="133">
        <f>+IF(T148=FORMULAS!$A$8,'208-PLA-Ft-78 Mapa Gestión'!AE148*'208-PLA-Ft-78 Mapa Gestión'!L148:L153,'208-PLA-Ft-78 Mapa Gestión'!AE148*'208-PLA-Ft-78 Mapa Gestión'!O148:O153)</f>
        <v>0.24</v>
      </c>
      <c r="AG148" s="133">
        <f>+IF(T148=FORMULAS!$A$8,'208-PLA-Ft-78 Mapa Gestión'!L148:L153-'208-PLA-Ft-78 Mapa Gestión'!AF148,0)</f>
        <v>0.36</v>
      </c>
      <c r="AH148" s="260">
        <f t="shared" ref="AH148" si="132">+AG153</f>
        <v>0.36</v>
      </c>
      <c r="AI148" s="260" t="str">
        <f>+IF(AH148&lt;=FORMULAS!$N$2,FORMULAS!$O$2,IF(AH148&lt;=FORMULAS!$N$3,FORMULAS!$O$3,IF(AH148&lt;=FORMULAS!$N$4,FORMULAS!$O$4,IF(AH148&lt;=FORMULAS!$N$5,FORMULAS!$O$5,FORMULAS!O144))))</f>
        <v>Baja</v>
      </c>
      <c r="AJ148" s="260" t="str">
        <f>+IF(T148=FORMULAS!$A$9,AG153,'208-PLA-Ft-78 Mapa Gestión'!N148:N153)</f>
        <v>Leve</v>
      </c>
      <c r="AK148" s="260">
        <f>+IF(T148=FORMULAS!B147,'208-PLA-Ft-78 Mapa Gestión'!AG153,'208-PLA-Ft-78 Mapa Gestión'!O148:O153)</f>
        <v>0.2</v>
      </c>
      <c r="AL148" s="262" t="str">
        <f t="shared" ref="AL148" si="133">CONCATENATE(AJ148,AI148)</f>
        <v>LeveBaja</v>
      </c>
      <c r="AM148" s="263" t="str">
        <f>VLOOKUP(AL148,FORMULAS!$K$17:$L$42,2,0)</f>
        <v>Bajo</v>
      </c>
      <c r="AN148" s="257" t="s">
        <v>162</v>
      </c>
      <c r="AO148" s="134" t="s">
        <v>529</v>
      </c>
      <c r="AP148" s="134" t="s">
        <v>565</v>
      </c>
      <c r="AQ148" s="158" t="s">
        <v>319</v>
      </c>
      <c r="AR148" s="164">
        <v>44562</v>
      </c>
      <c r="AS148" s="164">
        <v>44926</v>
      </c>
      <c r="AT148" s="134" t="s">
        <v>618</v>
      </c>
      <c r="AU148" s="134" t="s">
        <v>619</v>
      </c>
      <c r="AV148" s="136" t="s">
        <v>234</v>
      </c>
      <c r="AW148" s="257"/>
      <c r="AX148" s="158" t="s">
        <v>512</v>
      </c>
      <c r="AY148" s="158" t="s">
        <v>512</v>
      </c>
      <c r="AZ148" s="158" t="s">
        <v>512</v>
      </c>
      <c r="BA148" s="158" t="s">
        <v>512</v>
      </c>
      <c r="BB148" s="158" t="s">
        <v>512</v>
      </c>
      <c r="BC148" s="158" t="s">
        <v>512</v>
      </c>
      <c r="BD148" s="158" t="s">
        <v>512</v>
      </c>
      <c r="BE148" s="158" t="s">
        <v>512</v>
      </c>
      <c r="BF148" s="134" t="s">
        <v>945</v>
      </c>
      <c r="BG148" s="134" t="s">
        <v>946</v>
      </c>
      <c r="BH148" s="158" t="s">
        <v>512</v>
      </c>
      <c r="BI148" s="158" t="s">
        <v>512</v>
      </c>
      <c r="BJ148" s="158" t="s">
        <v>512</v>
      </c>
      <c r="BK148" s="158" t="s">
        <v>512</v>
      </c>
      <c r="BL148" s="134" t="s">
        <v>947</v>
      </c>
      <c r="BM148" s="158">
        <v>0.28499999999999998</v>
      </c>
      <c r="BN148" s="137"/>
      <c r="BO148" s="137"/>
      <c r="BP148" s="138"/>
      <c r="BQ148" s="138"/>
      <c r="BR148" s="137"/>
      <c r="BS148" s="137"/>
      <c r="BT148" s="138"/>
      <c r="BU148" s="138"/>
      <c r="BV148" s="137"/>
      <c r="BW148" s="137"/>
      <c r="BX148" s="138"/>
      <c r="BY148" s="138"/>
      <c r="BZ148" s="137"/>
      <c r="CA148" s="137"/>
      <c r="CB148" s="138"/>
      <c r="CC148" s="138"/>
      <c r="CD148" s="257"/>
      <c r="CE148" s="257"/>
      <c r="CF148" s="257"/>
      <c r="CG148" s="144"/>
      <c r="CH148" s="257"/>
      <c r="CI148" s="257"/>
      <c r="CJ148" s="257"/>
      <c r="CK148" s="144"/>
      <c r="CL148" s="257"/>
      <c r="CM148" s="257"/>
      <c r="CN148" s="257"/>
      <c r="CO148" s="144"/>
      <c r="CP148" s="257"/>
      <c r="CQ148" s="257"/>
      <c r="CR148" s="257"/>
      <c r="CS148" s="144"/>
      <c r="CT148" s="257"/>
      <c r="CU148" s="257"/>
      <c r="CV148" s="257"/>
      <c r="CW148" s="144"/>
      <c r="CX148" s="257"/>
      <c r="CY148" s="257"/>
      <c r="CZ148" s="257"/>
      <c r="DA148" s="257"/>
      <c r="DB148" s="257"/>
      <c r="DC148" s="257"/>
      <c r="DD148" s="257"/>
      <c r="DE148" s="257"/>
      <c r="DF148" s="144"/>
      <c r="DG148" s="257"/>
      <c r="DH148" s="257"/>
      <c r="DI148" s="257"/>
      <c r="DJ148" s="257"/>
      <c r="DK148" s="257"/>
      <c r="DL148" s="257"/>
      <c r="DM148" s="257"/>
      <c r="DN148" s="257"/>
      <c r="DO148" s="144"/>
      <c r="DP148" s="257"/>
      <c r="DQ148" s="257"/>
      <c r="DR148" s="257"/>
      <c r="DS148" s="257"/>
      <c r="DT148" s="257"/>
    </row>
    <row r="149" spans="1:124" ht="57" x14ac:dyDescent="0.2">
      <c r="A149" s="290"/>
      <c r="B149" s="309"/>
      <c r="C149" s="293"/>
      <c r="D149" s="293"/>
      <c r="E149" s="293"/>
      <c r="F149" s="293"/>
      <c r="G149" s="293"/>
      <c r="H149" s="293"/>
      <c r="I149" s="296"/>
      <c r="J149" s="290"/>
      <c r="K149" s="281"/>
      <c r="L149" s="284"/>
      <c r="M149" s="284"/>
      <c r="N149" s="281"/>
      <c r="O149" s="258"/>
      <c r="P149" s="258"/>
      <c r="Q149" s="287"/>
      <c r="R149" s="127"/>
      <c r="S149" s="128"/>
      <c r="T149" s="129">
        <f>VLOOKUP(U149,FORMULAS!$A$15:$B$18,2,0)</f>
        <v>0</v>
      </c>
      <c r="U149" s="130" t="s">
        <v>156</v>
      </c>
      <c r="V149" s="131">
        <f>+IF(U149='Tabla Valoración controles'!$D$4,'Tabla Valoración controles'!$F$4,IF('208-PLA-Ft-78 Mapa Gestión'!U149='Tabla Valoración controles'!$D$5,'Tabla Valoración controles'!$F$5,IF(U149=FORMULAS!$A$10,0,'Tabla Valoración controles'!$F$6)))</f>
        <v>0</v>
      </c>
      <c r="W149" s="130"/>
      <c r="X149" s="132">
        <f>+IF(W149='Tabla Valoración controles'!$D$7,'Tabla Valoración controles'!$F$7,IF(U149=FORMULAS!$A$10,0,'Tabla Valoración controles'!$F$8))</f>
        <v>0</v>
      </c>
      <c r="Y149" s="130"/>
      <c r="Z149" s="131">
        <f>+IF(Y149='Tabla Valoración controles'!$D$9,'Tabla Valoración controles'!$F$9,IF(U149=FORMULAS!$A$10,0,'Tabla Valoración controles'!$F$10))</f>
        <v>0</v>
      </c>
      <c r="AA149" s="130"/>
      <c r="AB149" s="131">
        <f>+IF(AA149='Tabla Valoración controles'!$D$9,'Tabla Valoración controles'!$F$9,IF(W149=FORMULAS!$A$10,0,'Tabla Valoración controles'!$F$10))</f>
        <v>0</v>
      </c>
      <c r="AC149" s="130"/>
      <c r="AD149" s="131">
        <f>+IF(AC149='Tabla Valoración controles'!$D$13,'Tabla Valoración controles'!$F$13,'Tabla Valoración controles'!$F$14)</f>
        <v>0</v>
      </c>
      <c r="AE149" s="133">
        <f t="shared" si="123"/>
        <v>0</v>
      </c>
      <c r="AF149" s="133">
        <f t="shared" ref="AF149" si="134">+AE149*AG148</f>
        <v>0</v>
      </c>
      <c r="AG149" s="133">
        <f t="shared" ref="AG149" si="135">+AG148-AF149</f>
        <v>0.36</v>
      </c>
      <c r="AH149" s="261"/>
      <c r="AI149" s="261"/>
      <c r="AJ149" s="261"/>
      <c r="AK149" s="261"/>
      <c r="AL149" s="262"/>
      <c r="AM149" s="264"/>
      <c r="AN149" s="258"/>
      <c r="AO149" s="134"/>
      <c r="AP149" s="134"/>
      <c r="AQ149" s="158"/>
      <c r="AR149" s="164"/>
      <c r="AS149" s="164"/>
      <c r="AT149" s="134"/>
      <c r="AU149" s="134"/>
      <c r="AV149" s="136"/>
      <c r="AW149" s="258"/>
      <c r="AX149" s="134"/>
      <c r="AY149" s="134"/>
      <c r="AZ149" s="134"/>
      <c r="BA149" s="134"/>
      <c r="BB149" s="134"/>
      <c r="BC149" s="134"/>
      <c r="BD149" s="134"/>
      <c r="BE149" s="184"/>
      <c r="BF149" s="134"/>
      <c r="BG149" s="134"/>
      <c r="BH149" s="134"/>
      <c r="BI149" s="144"/>
      <c r="BJ149" s="134"/>
      <c r="BK149" s="134"/>
      <c r="BL149" s="134"/>
      <c r="BM149" s="144"/>
      <c r="BN149" s="137"/>
      <c r="BO149" s="137"/>
      <c r="BP149" s="138"/>
      <c r="BQ149" s="138"/>
      <c r="BR149" s="137"/>
      <c r="BS149" s="137"/>
      <c r="BT149" s="138"/>
      <c r="BU149" s="138"/>
      <c r="BV149" s="137"/>
      <c r="BW149" s="137"/>
      <c r="BX149" s="138"/>
      <c r="BY149" s="138"/>
      <c r="BZ149" s="137"/>
      <c r="CA149" s="137"/>
      <c r="CB149" s="138"/>
      <c r="CC149" s="138"/>
      <c r="CD149" s="258"/>
      <c r="CE149" s="258"/>
      <c r="CF149" s="258"/>
      <c r="CG149" s="144"/>
      <c r="CH149" s="258"/>
      <c r="CI149" s="258"/>
      <c r="CJ149" s="258"/>
      <c r="CK149" s="144"/>
      <c r="CL149" s="258"/>
      <c r="CM149" s="258"/>
      <c r="CN149" s="258"/>
      <c r="CO149" s="144"/>
      <c r="CP149" s="258"/>
      <c r="CQ149" s="258"/>
      <c r="CR149" s="258"/>
      <c r="CS149" s="144"/>
      <c r="CT149" s="258"/>
      <c r="CU149" s="258"/>
      <c r="CV149" s="258"/>
      <c r="CW149" s="144"/>
      <c r="CX149" s="258"/>
      <c r="CY149" s="258"/>
      <c r="CZ149" s="258"/>
      <c r="DA149" s="258"/>
      <c r="DB149" s="258"/>
      <c r="DC149" s="258"/>
      <c r="DD149" s="258"/>
      <c r="DE149" s="258"/>
      <c r="DF149" s="144"/>
      <c r="DG149" s="258"/>
      <c r="DH149" s="258"/>
      <c r="DI149" s="258"/>
      <c r="DJ149" s="258"/>
      <c r="DK149" s="258"/>
      <c r="DL149" s="258"/>
      <c r="DM149" s="258"/>
      <c r="DN149" s="258"/>
      <c r="DO149" s="144"/>
      <c r="DP149" s="258"/>
      <c r="DQ149" s="258"/>
      <c r="DR149" s="258"/>
      <c r="DS149" s="258"/>
      <c r="DT149" s="258"/>
    </row>
    <row r="150" spans="1:124" ht="57" x14ac:dyDescent="0.2">
      <c r="A150" s="290"/>
      <c r="B150" s="309"/>
      <c r="C150" s="293"/>
      <c r="D150" s="293"/>
      <c r="E150" s="293"/>
      <c r="F150" s="293"/>
      <c r="G150" s="293"/>
      <c r="H150" s="293"/>
      <c r="I150" s="296"/>
      <c r="J150" s="290"/>
      <c r="K150" s="281"/>
      <c r="L150" s="284"/>
      <c r="M150" s="284"/>
      <c r="N150" s="281"/>
      <c r="O150" s="258"/>
      <c r="P150" s="258"/>
      <c r="Q150" s="287"/>
      <c r="R150" s="127"/>
      <c r="S150" s="128"/>
      <c r="T150" s="129">
        <f>VLOOKUP(U150,FORMULAS!$A$15:$B$18,2,0)</f>
        <v>0</v>
      </c>
      <c r="U150" s="130" t="s">
        <v>156</v>
      </c>
      <c r="V150" s="131">
        <f>+IF(U150='Tabla Valoración controles'!$D$4,'Tabla Valoración controles'!$F$4,IF('208-PLA-Ft-78 Mapa Gestión'!U150='Tabla Valoración controles'!$D$5,'Tabla Valoración controles'!$F$5,IF(U150=FORMULAS!$A$10,0,'Tabla Valoración controles'!$F$6)))</f>
        <v>0</v>
      </c>
      <c r="W150" s="130"/>
      <c r="X150" s="132">
        <f>+IF(W150='Tabla Valoración controles'!$D$7,'Tabla Valoración controles'!$F$7,IF(U150=FORMULAS!$A$10,0,'Tabla Valoración controles'!$F$8))</f>
        <v>0</v>
      </c>
      <c r="Y150" s="130"/>
      <c r="Z150" s="131">
        <f>+IF(Y150='Tabla Valoración controles'!$D$9,'Tabla Valoración controles'!$F$9,IF(U150=FORMULAS!$A$10,0,'Tabla Valoración controles'!$F$10))</f>
        <v>0</v>
      </c>
      <c r="AA150" s="130"/>
      <c r="AB150" s="131">
        <f>+IF(AA150='Tabla Valoración controles'!$D$9,'Tabla Valoración controles'!$F$9,IF(W150=FORMULAS!$A$10,0,'Tabla Valoración controles'!$F$10))</f>
        <v>0</v>
      </c>
      <c r="AC150" s="130"/>
      <c r="AD150" s="131">
        <f>+IF(AC150='Tabla Valoración controles'!$D$13,'Tabla Valoración controles'!$F$13,'Tabla Valoración controles'!$F$14)</f>
        <v>0</v>
      </c>
      <c r="AE150" s="133">
        <f t="shared" si="123"/>
        <v>0</v>
      </c>
      <c r="AF150" s="133">
        <f t="shared" ref="AF150:AF153" si="136">+AF149*AE150</f>
        <v>0</v>
      </c>
      <c r="AG150" s="133">
        <f t="shared" si="75"/>
        <v>0.36</v>
      </c>
      <c r="AH150" s="261"/>
      <c r="AI150" s="261"/>
      <c r="AJ150" s="261"/>
      <c r="AK150" s="261"/>
      <c r="AL150" s="262"/>
      <c r="AM150" s="264"/>
      <c r="AN150" s="258"/>
      <c r="AO150" s="136"/>
      <c r="AP150" s="136"/>
      <c r="AQ150" s="136"/>
      <c r="AR150" s="136"/>
      <c r="AS150" s="136"/>
      <c r="AT150" s="136"/>
      <c r="AU150" s="136"/>
      <c r="AV150" s="136"/>
      <c r="AW150" s="258"/>
      <c r="AX150" s="134"/>
      <c r="AY150" s="134"/>
      <c r="AZ150" s="134"/>
      <c r="BA150" s="134"/>
      <c r="BB150" s="134"/>
      <c r="BC150" s="134"/>
      <c r="BD150" s="134"/>
      <c r="BE150" s="134"/>
      <c r="BF150" s="134"/>
      <c r="BG150" s="134"/>
      <c r="BH150" s="134"/>
      <c r="BI150" s="144"/>
      <c r="BJ150" s="134"/>
      <c r="BK150" s="134"/>
      <c r="BL150" s="134"/>
      <c r="BM150" s="144"/>
      <c r="BN150" s="137"/>
      <c r="BO150" s="137"/>
      <c r="BP150" s="138"/>
      <c r="BQ150" s="138"/>
      <c r="BR150" s="137"/>
      <c r="BS150" s="137"/>
      <c r="BT150" s="138"/>
      <c r="BU150" s="138"/>
      <c r="BV150" s="137"/>
      <c r="BW150" s="137"/>
      <c r="BX150" s="138"/>
      <c r="BY150" s="138"/>
      <c r="BZ150" s="137"/>
      <c r="CA150" s="137"/>
      <c r="CB150" s="138"/>
      <c r="CC150" s="138"/>
      <c r="CD150" s="258"/>
      <c r="CE150" s="258"/>
      <c r="CF150" s="258"/>
      <c r="CG150" s="144"/>
      <c r="CH150" s="258"/>
      <c r="CI150" s="258"/>
      <c r="CJ150" s="258"/>
      <c r="CK150" s="144"/>
      <c r="CL150" s="258"/>
      <c r="CM150" s="258"/>
      <c r="CN150" s="258"/>
      <c r="CO150" s="144"/>
      <c r="CP150" s="258"/>
      <c r="CQ150" s="258"/>
      <c r="CR150" s="258"/>
      <c r="CS150" s="144"/>
      <c r="CT150" s="258"/>
      <c r="CU150" s="258"/>
      <c r="CV150" s="258"/>
      <c r="CW150" s="144"/>
      <c r="CX150" s="258"/>
      <c r="CY150" s="258"/>
      <c r="CZ150" s="258"/>
      <c r="DA150" s="258"/>
      <c r="DB150" s="258"/>
      <c r="DC150" s="258"/>
      <c r="DD150" s="258"/>
      <c r="DE150" s="258"/>
      <c r="DF150" s="144"/>
      <c r="DG150" s="258"/>
      <c r="DH150" s="258"/>
      <c r="DI150" s="258"/>
      <c r="DJ150" s="258"/>
      <c r="DK150" s="258"/>
      <c r="DL150" s="258"/>
      <c r="DM150" s="258"/>
      <c r="DN150" s="258"/>
      <c r="DO150" s="144"/>
      <c r="DP150" s="258"/>
      <c r="DQ150" s="258"/>
      <c r="DR150" s="258"/>
      <c r="DS150" s="258"/>
      <c r="DT150" s="258"/>
    </row>
    <row r="151" spans="1:124" ht="57" x14ac:dyDescent="0.2">
      <c r="A151" s="290"/>
      <c r="B151" s="309"/>
      <c r="C151" s="293"/>
      <c r="D151" s="293"/>
      <c r="E151" s="293"/>
      <c r="F151" s="293"/>
      <c r="G151" s="293"/>
      <c r="H151" s="293"/>
      <c r="I151" s="296"/>
      <c r="J151" s="290"/>
      <c r="K151" s="281"/>
      <c r="L151" s="284"/>
      <c r="M151" s="284"/>
      <c r="N151" s="281"/>
      <c r="O151" s="258"/>
      <c r="P151" s="258"/>
      <c r="Q151" s="287"/>
      <c r="R151" s="127"/>
      <c r="S151" s="128"/>
      <c r="T151" s="129">
        <f>VLOOKUP(U151,FORMULAS!$A$15:$B$18,2,0)</f>
        <v>0</v>
      </c>
      <c r="U151" s="130" t="s">
        <v>156</v>
      </c>
      <c r="V151" s="131">
        <f>+IF(U151='Tabla Valoración controles'!$D$4,'Tabla Valoración controles'!$F$4,IF('208-PLA-Ft-78 Mapa Gestión'!U151='Tabla Valoración controles'!$D$5,'Tabla Valoración controles'!$F$5,IF(U151=FORMULAS!$A$10,0,'Tabla Valoración controles'!$F$6)))</f>
        <v>0</v>
      </c>
      <c r="W151" s="130"/>
      <c r="X151" s="132">
        <f>+IF(W151='Tabla Valoración controles'!$D$7,'Tabla Valoración controles'!$F$7,IF(U151=FORMULAS!$A$10,0,'Tabla Valoración controles'!$F$8))</f>
        <v>0</v>
      </c>
      <c r="Y151" s="130"/>
      <c r="Z151" s="131">
        <f>+IF(Y151='Tabla Valoración controles'!$D$9,'Tabla Valoración controles'!$F$9,IF(U151=FORMULAS!$A$10,0,'Tabla Valoración controles'!$F$10))</f>
        <v>0</v>
      </c>
      <c r="AA151" s="130"/>
      <c r="AB151" s="131">
        <f>+IF(AA151='Tabla Valoración controles'!$D$9,'Tabla Valoración controles'!$F$9,IF(W151=FORMULAS!$A$10,0,'Tabla Valoración controles'!$F$10))</f>
        <v>0</v>
      </c>
      <c r="AC151" s="130"/>
      <c r="AD151" s="131">
        <f>+IF(AC151='Tabla Valoración controles'!$D$13,'Tabla Valoración controles'!$F$13,'Tabla Valoración controles'!$F$14)</f>
        <v>0</v>
      </c>
      <c r="AE151" s="133">
        <f t="shared" si="123"/>
        <v>0</v>
      </c>
      <c r="AF151" s="133">
        <f t="shared" si="136"/>
        <v>0</v>
      </c>
      <c r="AG151" s="133">
        <f t="shared" si="75"/>
        <v>0.36</v>
      </c>
      <c r="AH151" s="261"/>
      <c r="AI151" s="261"/>
      <c r="AJ151" s="261"/>
      <c r="AK151" s="261"/>
      <c r="AL151" s="262"/>
      <c r="AM151" s="264"/>
      <c r="AN151" s="258"/>
      <c r="AO151" s="136"/>
      <c r="AP151" s="136"/>
      <c r="AQ151" s="136"/>
      <c r="AR151" s="136"/>
      <c r="AS151" s="136"/>
      <c r="AT151" s="136"/>
      <c r="AU151" s="136"/>
      <c r="AV151" s="136"/>
      <c r="AW151" s="258"/>
      <c r="AX151" s="134"/>
      <c r="AY151" s="134"/>
      <c r="AZ151" s="134"/>
      <c r="BA151" s="134"/>
      <c r="BB151" s="134"/>
      <c r="BC151" s="134"/>
      <c r="BD151" s="184"/>
      <c r="BE151" s="134"/>
      <c r="BF151" s="134"/>
      <c r="BG151" s="134"/>
      <c r="BH151" s="134"/>
      <c r="BI151" s="144"/>
      <c r="BJ151" s="134"/>
      <c r="BK151" s="134"/>
      <c r="BL151" s="134"/>
      <c r="BM151" s="144"/>
      <c r="BN151" s="137"/>
      <c r="BO151" s="137"/>
      <c r="BP151" s="138"/>
      <c r="BQ151" s="138"/>
      <c r="BR151" s="137"/>
      <c r="BS151" s="137"/>
      <c r="BT151" s="138"/>
      <c r="BU151" s="138"/>
      <c r="BV151" s="137"/>
      <c r="BW151" s="137"/>
      <c r="BX151" s="138"/>
      <c r="BY151" s="138"/>
      <c r="BZ151" s="137"/>
      <c r="CA151" s="137"/>
      <c r="CB151" s="138"/>
      <c r="CC151" s="138"/>
      <c r="CD151" s="258"/>
      <c r="CE151" s="258"/>
      <c r="CF151" s="258"/>
      <c r="CG151" s="144"/>
      <c r="CH151" s="258"/>
      <c r="CI151" s="258"/>
      <c r="CJ151" s="258"/>
      <c r="CK151" s="144"/>
      <c r="CL151" s="258"/>
      <c r="CM151" s="258"/>
      <c r="CN151" s="258"/>
      <c r="CO151" s="144"/>
      <c r="CP151" s="258"/>
      <c r="CQ151" s="258"/>
      <c r="CR151" s="258"/>
      <c r="CS151" s="144"/>
      <c r="CT151" s="258"/>
      <c r="CU151" s="258"/>
      <c r="CV151" s="258"/>
      <c r="CW151" s="144"/>
      <c r="CX151" s="258"/>
      <c r="CY151" s="258"/>
      <c r="CZ151" s="258"/>
      <c r="DA151" s="258"/>
      <c r="DB151" s="258"/>
      <c r="DC151" s="258"/>
      <c r="DD151" s="258"/>
      <c r="DE151" s="258"/>
      <c r="DF151" s="144"/>
      <c r="DG151" s="258"/>
      <c r="DH151" s="258"/>
      <c r="DI151" s="258"/>
      <c r="DJ151" s="258"/>
      <c r="DK151" s="258"/>
      <c r="DL151" s="258"/>
      <c r="DM151" s="258"/>
      <c r="DN151" s="258"/>
      <c r="DO151" s="144"/>
      <c r="DP151" s="258"/>
      <c r="DQ151" s="258"/>
      <c r="DR151" s="258"/>
      <c r="DS151" s="258"/>
      <c r="DT151" s="258"/>
    </row>
    <row r="152" spans="1:124" ht="57" x14ac:dyDescent="0.2">
      <c r="A152" s="290"/>
      <c r="B152" s="309"/>
      <c r="C152" s="293"/>
      <c r="D152" s="293"/>
      <c r="E152" s="293"/>
      <c r="F152" s="293"/>
      <c r="G152" s="293"/>
      <c r="H152" s="293"/>
      <c r="I152" s="296"/>
      <c r="J152" s="290"/>
      <c r="K152" s="281"/>
      <c r="L152" s="284"/>
      <c r="M152" s="284"/>
      <c r="N152" s="281"/>
      <c r="O152" s="258"/>
      <c r="P152" s="258"/>
      <c r="Q152" s="287"/>
      <c r="R152" s="127"/>
      <c r="S152" s="128"/>
      <c r="T152" s="129">
        <f>VLOOKUP(U152,FORMULAS!$A$15:$B$18,2,0)</f>
        <v>0</v>
      </c>
      <c r="U152" s="130" t="s">
        <v>156</v>
      </c>
      <c r="V152" s="131">
        <f>+IF(U152='Tabla Valoración controles'!$D$4,'Tabla Valoración controles'!$F$4,IF('208-PLA-Ft-78 Mapa Gestión'!U152='Tabla Valoración controles'!$D$5,'Tabla Valoración controles'!$F$5,IF(U152=FORMULAS!$A$10,0,'Tabla Valoración controles'!$F$6)))</f>
        <v>0</v>
      </c>
      <c r="W152" s="130"/>
      <c r="X152" s="132">
        <f>+IF(W152='Tabla Valoración controles'!$D$7,'Tabla Valoración controles'!$F$7,IF(U152=FORMULAS!$A$10,0,'Tabla Valoración controles'!$F$8))</f>
        <v>0</v>
      </c>
      <c r="Y152" s="130"/>
      <c r="Z152" s="131">
        <f>+IF(Y152='Tabla Valoración controles'!$D$9,'Tabla Valoración controles'!$F$9,IF(U152=FORMULAS!$A$10,0,'Tabla Valoración controles'!$F$10))</f>
        <v>0</v>
      </c>
      <c r="AA152" s="130"/>
      <c r="AB152" s="131">
        <f>+IF(AA152='Tabla Valoración controles'!$D$9,'Tabla Valoración controles'!$F$9,IF(W152=FORMULAS!$A$10,0,'Tabla Valoración controles'!$F$10))</f>
        <v>0</v>
      </c>
      <c r="AC152" s="130"/>
      <c r="AD152" s="131">
        <f>+IF(AC152='Tabla Valoración controles'!$D$13,'Tabla Valoración controles'!$F$13,'Tabla Valoración controles'!$F$14)</f>
        <v>0</v>
      </c>
      <c r="AE152" s="133">
        <f t="shared" si="123"/>
        <v>0</v>
      </c>
      <c r="AF152" s="133">
        <f t="shared" si="136"/>
        <v>0</v>
      </c>
      <c r="AG152" s="133">
        <f t="shared" si="75"/>
        <v>0.36</v>
      </c>
      <c r="AH152" s="261"/>
      <c r="AI152" s="261"/>
      <c r="AJ152" s="261"/>
      <c r="AK152" s="261"/>
      <c r="AL152" s="262"/>
      <c r="AM152" s="264"/>
      <c r="AN152" s="258"/>
      <c r="AO152" s="136"/>
      <c r="AP152" s="136"/>
      <c r="AQ152" s="136"/>
      <c r="AR152" s="136"/>
      <c r="AS152" s="136"/>
      <c r="AT152" s="136"/>
      <c r="AU152" s="136"/>
      <c r="AV152" s="136"/>
      <c r="AW152" s="258"/>
      <c r="AX152" s="134"/>
      <c r="AY152" s="134"/>
      <c r="AZ152" s="134"/>
      <c r="BA152" s="134"/>
      <c r="BB152" s="134"/>
      <c r="BC152" s="134"/>
      <c r="BD152" s="134"/>
      <c r="BE152" s="134"/>
      <c r="BF152" s="134"/>
      <c r="BG152" s="134"/>
      <c r="BH152" s="134"/>
      <c r="BI152" s="144"/>
      <c r="BJ152" s="134"/>
      <c r="BK152" s="134"/>
      <c r="BL152" s="134"/>
      <c r="BM152" s="144"/>
      <c r="BN152" s="137"/>
      <c r="BO152" s="137"/>
      <c r="BP152" s="138"/>
      <c r="BQ152" s="138"/>
      <c r="BR152" s="137"/>
      <c r="BS152" s="137"/>
      <c r="BT152" s="138"/>
      <c r="BU152" s="138"/>
      <c r="BV152" s="137"/>
      <c r="BW152" s="137"/>
      <c r="BX152" s="138"/>
      <c r="BY152" s="138"/>
      <c r="BZ152" s="137"/>
      <c r="CA152" s="137"/>
      <c r="CB152" s="138"/>
      <c r="CC152" s="138"/>
      <c r="CD152" s="258"/>
      <c r="CE152" s="258"/>
      <c r="CF152" s="258"/>
      <c r="CG152" s="144"/>
      <c r="CH152" s="258"/>
      <c r="CI152" s="258"/>
      <c r="CJ152" s="258"/>
      <c r="CK152" s="144"/>
      <c r="CL152" s="258"/>
      <c r="CM152" s="258"/>
      <c r="CN152" s="258"/>
      <c r="CO152" s="144"/>
      <c r="CP152" s="258"/>
      <c r="CQ152" s="258"/>
      <c r="CR152" s="258"/>
      <c r="CS152" s="144"/>
      <c r="CT152" s="258"/>
      <c r="CU152" s="258"/>
      <c r="CV152" s="258"/>
      <c r="CW152" s="144"/>
      <c r="CX152" s="258"/>
      <c r="CY152" s="258"/>
      <c r="CZ152" s="258"/>
      <c r="DA152" s="258"/>
      <c r="DB152" s="258"/>
      <c r="DC152" s="258"/>
      <c r="DD152" s="258"/>
      <c r="DE152" s="258"/>
      <c r="DF152" s="144"/>
      <c r="DG152" s="258"/>
      <c r="DH152" s="258"/>
      <c r="DI152" s="258"/>
      <c r="DJ152" s="258"/>
      <c r="DK152" s="258"/>
      <c r="DL152" s="258"/>
      <c r="DM152" s="258"/>
      <c r="DN152" s="258"/>
      <c r="DO152" s="144"/>
      <c r="DP152" s="258"/>
      <c r="DQ152" s="258"/>
      <c r="DR152" s="258"/>
      <c r="DS152" s="258"/>
      <c r="DT152" s="258"/>
    </row>
    <row r="153" spans="1:124" ht="57" x14ac:dyDescent="0.2">
      <c r="A153" s="291"/>
      <c r="B153" s="310"/>
      <c r="C153" s="294"/>
      <c r="D153" s="294"/>
      <c r="E153" s="294"/>
      <c r="F153" s="294"/>
      <c r="G153" s="294"/>
      <c r="H153" s="294"/>
      <c r="I153" s="297"/>
      <c r="J153" s="291"/>
      <c r="K153" s="282"/>
      <c r="L153" s="285"/>
      <c r="M153" s="285"/>
      <c r="N153" s="282"/>
      <c r="O153" s="259"/>
      <c r="P153" s="259"/>
      <c r="Q153" s="288"/>
      <c r="R153" s="127"/>
      <c r="S153" s="128"/>
      <c r="T153" s="129">
        <f>VLOOKUP(U153,FORMULAS!$A$15:$B$18,2,0)</f>
        <v>0</v>
      </c>
      <c r="U153" s="130" t="s">
        <v>156</v>
      </c>
      <c r="V153" s="131">
        <f>+IF(U153='Tabla Valoración controles'!$D$4,'Tabla Valoración controles'!$F$4,IF('208-PLA-Ft-78 Mapa Gestión'!U153='Tabla Valoración controles'!$D$5,'Tabla Valoración controles'!$F$5,IF(U153=FORMULAS!$A$10,0,'Tabla Valoración controles'!$F$6)))</f>
        <v>0</v>
      </c>
      <c r="W153" s="130"/>
      <c r="X153" s="132">
        <f>+IF(W153='Tabla Valoración controles'!$D$7,'Tabla Valoración controles'!$F$7,IF(U153=FORMULAS!$A$10,0,'Tabla Valoración controles'!$F$8))</f>
        <v>0</v>
      </c>
      <c r="Y153" s="130"/>
      <c r="Z153" s="131">
        <f>+IF(Y153='Tabla Valoración controles'!$D$9,'Tabla Valoración controles'!$F$9,IF(U153=FORMULAS!$A$10,0,'Tabla Valoración controles'!$F$10))</f>
        <v>0</v>
      </c>
      <c r="AA153" s="130"/>
      <c r="AB153" s="131">
        <f>+IF(AA153='Tabla Valoración controles'!$D$9,'Tabla Valoración controles'!$F$9,IF(W153=FORMULAS!$A$10,0,'Tabla Valoración controles'!$F$10))</f>
        <v>0</v>
      </c>
      <c r="AC153" s="130"/>
      <c r="AD153" s="131">
        <f>+IF(AC153='Tabla Valoración controles'!$D$13,'Tabla Valoración controles'!$F$13,'Tabla Valoración controles'!$F$14)</f>
        <v>0</v>
      </c>
      <c r="AE153" s="133">
        <f t="shared" si="123"/>
        <v>0</v>
      </c>
      <c r="AF153" s="133">
        <f t="shared" si="136"/>
        <v>0</v>
      </c>
      <c r="AG153" s="133">
        <f t="shared" si="75"/>
        <v>0.36</v>
      </c>
      <c r="AH153" s="261"/>
      <c r="AI153" s="261"/>
      <c r="AJ153" s="261"/>
      <c r="AK153" s="261"/>
      <c r="AL153" s="262"/>
      <c r="AM153" s="265"/>
      <c r="AN153" s="259"/>
      <c r="AO153" s="136"/>
      <c r="AP153" s="136"/>
      <c r="AQ153" s="136"/>
      <c r="AR153" s="136"/>
      <c r="AS153" s="136"/>
      <c r="AT153" s="136"/>
      <c r="AU153" s="136"/>
      <c r="AV153" s="136"/>
      <c r="AW153" s="259"/>
      <c r="AX153" s="134"/>
      <c r="AY153" s="134"/>
      <c r="AZ153" s="134"/>
      <c r="BA153" s="134"/>
      <c r="BB153" s="134"/>
      <c r="BC153" s="134"/>
      <c r="BD153" s="134"/>
      <c r="BE153" s="134"/>
      <c r="BF153" s="134"/>
      <c r="BG153" s="134"/>
      <c r="BH153" s="134"/>
      <c r="BI153" s="144"/>
      <c r="BJ153" s="134"/>
      <c r="BK153" s="134"/>
      <c r="BL153" s="134"/>
      <c r="BM153" s="144"/>
      <c r="BN153" s="137"/>
      <c r="BO153" s="137"/>
      <c r="BP153" s="138"/>
      <c r="BQ153" s="138"/>
      <c r="BR153" s="137"/>
      <c r="BS153" s="137"/>
      <c r="BT153" s="138"/>
      <c r="BU153" s="138"/>
      <c r="BV153" s="137"/>
      <c r="BW153" s="137"/>
      <c r="BX153" s="138"/>
      <c r="BY153" s="138"/>
      <c r="BZ153" s="137"/>
      <c r="CA153" s="137"/>
      <c r="CB153" s="138"/>
      <c r="CC153" s="138"/>
      <c r="CD153" s="259"/>
      <c r="CE153" s="259"/>
      <c r="CF153" s="259"/>
      <c r="CG153" s="144"/>
      <c r="CH153" s="259"/>
      <c r="CI153" s="259"/>
      <c r="CJ153" s="259"/>
      <c r="CK153" s="144"/>
      <c r="CL153" s="259"/>
      <c r="CM153" s="259"/>
      <c r="CN153" s="259"/>
      <c r="CO153" s="144"/>
      <c r="CP153" s="259"/>
      <c r="CQ153" s="259"/>
      <c r="CR153" s="259"/>
      <c r="CS153" s="144"/>
      <c r="CT153" s="259"/>
      <c r="CU153" s="259"/>
      <c r="CV153" s="259"/>
      <c r="CW153" s="144"/>
      <c r="CX153" s="259"/>
      <c r="CY153" s="259"/>
      <c r="CZ153" s="259"/>
      <c r="DA153" s="259"/>
      <c r="DB153" s="259"/>
      <c r="DC153" s="259"/>
      <c r="DD153" s="259"/>
      <c r="DE153" s="259"/>
      <c r="DF153" s="144"/>
      <c r="DG153" s="259"/>
      <c r="DH153" s="259"/>
      <c r="DI153" s="259"/>
      <c r="DJ153" s="259"/>
      <c r="DK153" s="259"/>
      <c r="DL153" s="259"/>
      <c r="DM153" s="259"/>
      <c r="DN153" s="259"/>
      <c r="DO153" s="144"/>
      <c r="DP153" s="259"/>
      <c r="DQ153" s="259"/>
      <c r="DR153" s="259"/>
      <c r="DS153" s="259"/>
      <c r="DT153" s="259"/>
    </row>
    <row r="154" spans="1:124" ht="65.25" x14ac:dyDescent="0.2">
      <c r="A154" s="289">
        <v>25</v>
      </c>
      <c r="B154" s="308" t="s">
        <v>177</v>
      </c>
      <c r="C154" s="292" t="str">
        <f>VLOOKUP(B154,FORMULAS!$A$30:$B$52,2,0)</f>
        <v>Garantizar la disponibilidad de la información contenida en los documentos de archivo de las dependencias de la Caja de la Vivienda Popular.</v>
      </c>
      <c r="D154" s="292" t="str">
        <f>VLOOKUP(B154,FORMULAS!$A$30:$C$52,3,0)</f>
        <v xml:space="preserve">Subdirector Administrativo </v>
      </c>
      <c r="E154" s="292" t="s">
        <v>256</v>
      </c>
      <c r="F154" s="292" t="s">
        <v>405</v>
      </c>
      <c r="G154" s="292" t="s">
        <v>406</v>
      </c>
      <c r="H154" s="292" t="s">
        <v>407</v>
      </c>
      <c r="I154" s="295" t="s">
        <v>260</v>
      </c>
      <c r="J154" s="289">
        <v>400</v>
      </c>
      <c r="K154" s="280" t="str">
        <f>+IF(L154=FORMULAS!$N$2,FORMULAS!$O$2,IF('208-PLA-Ft-78 Mapa Gestión'!L154:L159=FORMULAS!$N$3,FORMULAS!$O$3,IF('208-PLA-Ft-78 Mapa Gestión'!L154:L159=FORMULAS!$N$4,FORMULAS!$O$4,IF('208-PLA-Ft-78 Mapa Gestión'!L154:L159=FORMULAS!$N$5,FORMULAS!$O$5,IF('208-PLA-Ft-78 Mapa Gestión'!L154:L159=FORMULAS!$N$6,FORMULAS!$O$6)))))</f>
        <v>Media</v>
      </c>
      <c r="L154" s="283">
        <f>+IF(J154&lt;=FORMULAS!$M$2,FORMULAS!$N$2,IF('208-PLA-Ft-78 Mapa Gestión'!J154&lt;=FORMULAS!$M$3,FORMULAS!$N$3,IF('208-PLA-Ft-78 Mapa Gestión'!J154&lt;=FORMULAS!$M$4,FORMULAS!$N$4,IF('208-PLA-Ft-78 Mapa Gestión'!J154&lt;=FORMULAS!$M$5,FORMULAS!$N$5,FORMULAS!$N$6))))</f>
        <v>0.6</v>
      </c>
      <c r="M154" s="283" t="s">
        <v>91</v>
      </c>
      <c r="N154" s="280" t="str">
        <f>+IF(M154=FORMULAS!$H$2,FORMULAS!$I$2,IF('208-PLA-Ft-78 Mapa Gestión'!M154:M159=FORMULAS!$H$3,FORMULAS!$I$3,IF('208-PLA-Ft-78 Mapa Gestión'!M154:M159=FORMULAS!$H$4,FORMULAS!$I$4,IF('208-PLA-Ft-78 Mapa Gestión'!M154:M159=FORMULAS!$H$5,FORMULAS!$I$5,IF('208-PLA-Ft-78 Mapa Gestión'!M154:M159=FORMULAS!$H$6,FORMULAS!$I$6,IF('208-PLA-Ft-78 Mapa Gestión'!M154:M159=FORMULAS!$H$7,FORMULAS!$I$7,IF('208-PLA-Ft-78 Mapa Gestión'!M154:M159=FORMULAS!$H$8,FORMULAS!$I$8,IF('208-PLA-Ft-78 Mapa Gestión'!M154:M159=FORMULAS!$H$9,FORMULAS!$I$9,IF('208-PLA-Ft-78 Mapa Gestión'!M154:M159=FORMULAS!$H$10,FORMULAS!$I$10,IF('208-PLA-Ft-78 Mapa Gestión'!M154:M159=FORMULAS!$H$11,FORMULAS!$I$11))))))))))</f>
        <v>Moderado</v>
      </c>
      <c r="O154" s="257">
        <f>VLOOKUP(N154,FORMULAS!$I$1:$J$6,2,0)</f>
        <v>0.6</v>
      </c>
      <c r="P154" s="257" t="str">
        <f t="shared" ref="P154" si="137">CONCATENATE(N154,K154)</f>
        <v>ModeradoMedia</v>
      </c>
      <c r="Q154" s="286" t="str">
        <f>VLOOKUP(P154,FORMULAS!$K$17:$L$42,2,0)</f>
        <v>Moderado</v>
      </c>
      <c r="R154" s="127">
        <v>1</v>
      </c>
      <c r="S154" s="128" t="s">
        <v>1074</v>
      </c>
      <c r="T154" s="129" t="str">
        <f>VLOOKUP(U154,FORMULAS!$A$15:$B$18,2,0)</f>
        <v>Probabilidad</v>
      </c>
      <c r="U154" s="130" t="s">
        <v>13</v>
      </c>
      <c r="V154" s="131">
        <f>+IF(U154='Tabla Valoración controles'!$D$4,'Tabla Valoración controles'!$F$4,IF('208-PLA-Ft-78 Mapa Gestión'!U154='Tabla Valoración controles'!$D$5,'Tabla Valoración controles'!$F$5,IF(U154=FORMULAS!$A$10,0,'Tabla Valoración controles'!$F$6)))</f>
        <v>0.25</v>
      </c>
      <c r="W154" s="130" t="s">
        <v>8</v>
      </c>
      <c r="X154" s="132">
        <f>+IF(W154='Tabla Valoración controles'!$D$7,'Tabla Valoración controles'!$F$7,IF(U154=FORMULAS!$A$10,0,'Tabla Valoración controles'!$F$8))</f>
        <v>0.15</v>
      </c>
      <c r="Y154" s="130" t="s">
        <v>18</v>
      </c>
      <c r="Z154" s="131">
        <f>+IF(Y154='Tabla Valoración controles'!$D$9,'Tabla Valoración controles'!$F$9,IF(U154=FORMULAS!$A$10,0,'Tabla Valoración controles'!$F$10))</f>
        <v>0</v>
      </c>
      <c r="AA154" s="130" t="s">
        <v>21</v>
      </c>
      <c r="AB154" s="131">
        <f>+IF(AA154='Tabla Valoración controles'!$D$9,'Tabla Valoración controles'!$F$9,IF(W154=FORMULAS!$A$10,0,'Tabla Valoración controles'!$F$10))</f>
        <v>0</v>
      </c>
      <c r="AC154" s="130" t="s">
        <v>100</v>
      </c>
      <c r="AD154" s="131">
        <f>+IF(AC154='Tabla Valoración controles'!$D$13,'Tabla Valoración controles'!$F$13,'Tabla Valoración controles'!$F$14)</f>
        <v>0</v>
      </c>
      <c r="AE154" s="133">
        <f t="shared" si="123"/>
        <v>0.4</v>
      </c>
      <c r="AF154" s="133">
        <f>+IF(T154=FORMULAS!$A$8,'208-PLA-Ft-78 Mapa Gestión'!AE154*'208-PLA-Ft-78 Mapa Gestión'!L154:L159,'208-PLA-Ft-78 Mapa Gestión'!AE154*'208-PLA-Ft-78 Mapa Gestión'!O154:O159)</f>
        <v>0.24</v>
      </c>
      <c r="AG154" s="133">
        <f>+IF(T154=FORMULAS!$A$8,'208-PLA-Ft-78 Mapa Gestión'!L154:L159-'208-PLA-Ft-78 Mapa Gestión'!AF154,0)</f>
        <v>0.36</v>
      </c>
      <c r="AH154" s="260">
        <f t="shared" ref="AH154" si="138">+AG159</f>
        <v>0.36</v>
      </c>
      <c r="AI154" s="260" t="str">
        <f>+IF(AH154&lt;=FORMULAS!$N$2,FORMULAS!$O$2,IF(AH154&lt;=FORMULAS!$N$3,FORMULAS!$O$3,IF(AH154&lt;=FORMULAS!$N$4,FORMULAS!$O$4,IF(AH154&lt;=FORMULAS!$N$5,FORMULAS!$O$5,FORMULAS!O150))))</f>
        <v>Baja</v>
      </c>
      <c r="AJ154" s="260" t="str">
        <f>+IF(T154=FORMULAS!$A$9,AG159,'208-PLA-Ft-78 Mapa Gestión'!N154:N159)</f>
        <v>Moderado</v>
      </c>
      <c r="AK154" s="260">
        <f>+IF(T154=FORMULAS!B153,'208-PLA-Ft-78 Mapa Gestión'!AG159,'208-PLA-Ft-78 Mapa Gestión'!O154:O159)</f>
        <v>0.6</v>
      </c>
      <c r="AL154" s="262" t="str">
        <f t="shared" ref="AL154" si="139">CONCATENATE(AJ154,AI154)</f>
        <v>ModeradoBaja</v>
      </c>
      <c r="AM154" s="263" t="str">
        <f>VLOOKUP(AL154,FORMULAS!$K$17:$L$42,2,0)</f>
        <v>Moderado</v>
      </c>
      <c r="AN154" s="257" t="s">
        <v>162</v>
      </c>
      <c r="AO154" s="134" t="s">
        <v>1075</v>
      </c>
      <c r="AP154" s="134" t="s">
        <v>565</v>
      </c>
      <c r="AQ154" s="134" t="s">
        <v>675</v>
      </c>
      <c r="AR154" s="135">
        <v>44562</v>
      </c>
      <c r="AS154" s="135">
        <v>44926</v>
      </c>
      <c r="AT154" s="134" t="s">
        <v>747</v>
      </c>
      <c r="AU154" s="134" t="s">
        <v>748</v>
      </c>
      <c r="AV154" s="136" t="s">
        <v>234</v>
      </c>
      <c r="AW154" s="257"/>
      <c r="AX154" s="134" t="s">
        <v>948</v>
      </c>
      <c r="AY154" s="134" t="s">
        <v>949</v>
      </c>
      <c r="AZ154" s="158" t="s">
        <v>512</v>
      </c>
      <c r="BA154" s="158" t="s">
        <v>512</v>
      </c>
      <c r="BB154" s="158" t="s">
        <v>512</v>
      </c>
      <c r="BC154" s="158" t="s">
        <v>512</v>
      </c>
      <c r="BD154" s="158" t="s">
        <v>512</v>
      </c>
      <c r="BE154" s="158" t="s">
        <v>512</v>
      </c>
      <c r="BF154" s="158" t="s">
        <v>512</v>
      </c>
      <c r="BG154" s="158" t="s">
        <v>512</v>
      </c>
      <c r="BH154" s="134" t="s">
        <v>950</v>
      </c>
      <c r="BI154" s="134">
        <v>1</v>
      </c>
      <c r="BJ154" s="158" t="s">
        <v>512</v>
      </c>
      <c r="BK154" s="158" t="s">
        <v>512</v>
      </c>
      <c r="BL154" s="158" t="s">
        <v>512</v>
      </c>
      <c r="BM154" s="158" t="s">
        <v>512</v>
      </c>
      <c r="BN154" s="137"/>
      <c r="BO154" s="137"/>
      <c r="BP154" s="138"/>
      <c r="BQ154" s="138"/>
      <c r="BR154" s="137"/>
      <c r="BS154" s="137"/>
      <c r="BT154" s="138"/>
      <c r="BU154" s="138"/>
      <c r="BV154" s="137"/>
      <c r="BW154" s="137"/>
      <c r="BX154" s="138"/>
      <c r="BY154" s="138"/>
      <c r="BZ154" s="137"/>
      <c r="CA154" s="137"/>
      <c r="CB154" s="138"/>
      <c r="CC154" s="138"/>
      <c r="CD154" s="257"/>
      <c r="CE154" s="257"/>
      <c r="CF154" s="257"/>
      <c r="CG154" s="144"/>
      <c r="CH154" s="257"/>
      <c r="CI154" s="257"/>
      <c r="CJ154" s="257"/>
      <c r="CK154" s="144"/>
      <c r="CL154" s="257"/>
      <c r="CM154" s="257"/>
      <c r="CN154" s="257"/>
      <c r="CO154" s="144"/>
      <c r="CP154" s="257"/>
      <c r="CQ154" s="257"/>
      <c r="CR154" s="257"/>
      <c r="CS154" s="144"/>
      <c r="CT154" s="257"/>
      <c r="CU154" s="257"/>
      <c r="CV154" s="257"/>
      <c r="CW154" s="144"/>
      <c r="CX154" s="257"/>
      <c r="CY154" s="257"/>
      <c r="CZ154" s="257"/>
      <c r="DA154" s="257"/>
      <c r="DB154" s="257"/>
      <c r="DC154" s="257"/>
      <c r="DD154" s="257"/>
      <c r="DE154" s="257"/>
      <c r="DF154" s="144"/>
      <c r="DG154" s="257"/>
      <c r="DH154" s="257"/>
      <c r="DI154" s="257"/>
      <c r="DJ154" s="257"/>
      <c r="DK154" s="257"/>
      <c r="DL154" s="257"/>
      <c r="DM154" s="257"/>
      <c r="DN154" s="257"/>
      <c r="DO154" s="144"/>
      <c r="DP154" s="257"/>
      <c r="DQ154" s="257"/>
      <c r="DR154" s="257"/>
      <c r="DS154" s="257"/>
      <c r="DT154" s="257"/>
    </row>
    <row r="155" spans="1:124" ht="191.25" x14ac:dyDescent="0.2">
      <c r="A155" s="290"/>
      <c r="B155" s="309"/>
      <c r="C155" s="293"/>
      <c r="D155" s="293"/>
      <c r="E155" s="293"/>
      <c r="F155" s="293"/>
      <c r="G155" s="293"/>
      <c r="H155" s="293"/>
      <c r="I155" s="296"/>
      <c r="J155" s="290"/>
      <c r="K155" s="281"/>
      <c r="L155" s="284"/>
      <c r="M155" s="284"/>
      <c r="N155" s="281"/>
      <c r="O155" s="258"/>
      <c r="P155" s="258"/>
      <c r="Q155" s="287"/>
      <c r="R155" s="127"/>
      <c r="S155" s="128"/>
      <c r="T155" s="129">
        <f>VLOOKUP(U155,FORMULAS!$A$15:$B$18,2,0)</f>
        <v>0</v>
      </c>
      <c r="U155" s="130" t="s">
        <v>156</v>
      </c>
      <c r="V155" s="131">
        <f>+IF(U155='Tabla Valoración controles'!$D$4,'Tabla Valoración controles'!$F$4,IF('208-PLA-Ft-78 Mapa Gestión'!U155='Tabla Valoración controles'!$D$5,'Tabla Valoración controles'!$F$5,IF(U155=FORMULAS!$A$10,0,'Tabla Valoración controles'!$F$6)))</f>
        <v>0</v>
      </c>
      <c r="W155" s="130"/>
      <c r="X155" s="132">
        <f>+IF(W155='Tabla Valoración controles'!$D$7,'Tabla Valoración controles'!$F$7,IF(U155=FORMULAS!$A$10,0,'Tabla Valoración controles'!$F$8))</f>
        <v>0</v>
      </c>
      <c r="Y155" s="130"/>
      <c r="Z155" s="131">
        <f>+IF(Y155='Tabla Valoración controles'!$D$9,'Tabla Valoración controles'!$F$9,IF(U155=FORMULAS!$A$10,0,'Tabla Valoración controles'!$F$10))</f>
        <v>0</v>
      </c>
      <c r="AA155" s="130"/>
      <c r="AB155" s="131">
        <f>+IF(AA155='Tabla Valoración controles'!$D$9,'Tabla Valoración controles'!$F$9,IF(W155=FORMULAS!$A$10,0,'Tabla Valoración controles'!$F$10))</f>
        <v>0</v>
      </c>
      <c r="AC155" s="130"/>
      <c r="AD155" s="131">
        <f>+IF(AC155='Tabla Valoración controles'!$D$13,'Tabla Valoración controles'!$F$13,'Tabla Valoración controles'!$F$14)</f>
        <v>0</v>
      </c>
      <c r="AE155" s="133">
        <f t="shared" si="123"/>
        <v>0</v>
      </c>
      <c r="AF155" s="133">
        <f t="shared" ref="AF155" si="140">+AE155*AG154</f>
        <v>0</v>
      </c>
      <c r="AG155" s="133">
        <f t="shared" ref="AG155" si="141">+AG154-AF155</f>
        <v>0.36</v>
      </c>
      <c r="AH155" s="261"/>
      <c r="AI155" s="261"/>
      <c r="AJ155" s="261"/>
      <c r="AK155" s="261"/>
      <c r="AL155" s="262"/>
      <c r="AM155" s="264"/>
      <c r="AN155" s="258"/>
      <c r="AO155" s="134" t="s">
        <v>530</v>
      </c>
      <c r="AP155" s="134" t="s">
        <v>565</v>
      </c>
      <c r="AQ155" s="134" t="s">
        <v>321</v>
      </c>
      <c r="AR155" s="135">
        <v>44562</v>
      </c>
      <c r="AS155" s="135">
        <v>44772</v>
      </c>
      <c r="AT155" s="134" t="s">
        <v>620</v>
      </c>
      <c r="AU155" s="134" t="s">
        <v>742</v>
      </c>
      <c r="AV155" s="136" t="s">
        <v>234</v>
      </c>
      <c r="AW155" s="258"/>
      <c r="AX155" s="158" t="s">
        <v>512</v>
      </c>
      <c r="AY155" s="158" t="s">
        <v>512</v>
      </c>
      <c r="AZ155" s="158" t="s">
        <v>512</v>
      </c>
      <c r="BA155" s="158" t="s">
        <v>512</v>
      </c>
      <c r="BB155" s="158" t="s">
        <v>512</v>
      </c>
      <c r="BC155" s="158" t="s">
        <v>512</v>
      </c>
      <c r="BD155" s="158" t="s">
        <v>512</v>
      </c>
      <c r="BE155" s="158" t="s">
        <v>512</v>
      </c>
      <c r="BF155" s="158" t="s">
        <v>512</v>
      </c>
      <c r="BG155" s="158" t="s">
        <v>512</v>
      </c>
      <c r="BH155" s="134" t="s">
        <v>951</v>
      </c>
      <c r="BI155" s="134">
        <f>1/12</f>
        <v>8.3333333333333329E-2</v>
      </c>
      <c r="BJ155" s="158" t="s">
        <v>512</v>
      </c>
      <c r="BK155" s="158" t="s">
        <v>512</v>
      </c>
      <c r="BL155" s="134" t="s">
        <v>952</v>
      </c>
      <c r="BM155" s="134">
        <v>0</v>
      </c>
      <c r="BN155" s="137"/>
      <c r="BO155" s="137"/>
      <c r="BP155" s="138"/>
      <c r="BQ155" s="138"/>
      <c r="BR155" s="137"/>
      <c r="BS155" s="137"/>
      <c r="BT155" s="138"/>
      <c r="BU155" s="138"/>
      <c r="BV155" s="137"/>
      <c r="BW155" s="137"/>
      <c r="BX155" s="138"/>
      <c r="BY155" s="138"/>
      <c r="BZ155" s="137"/>
      <c r="CA155" s="137"/>
      <c r="CB155" s="138"/>
      <c r="CC155" s="138"/>
      <c r="CD155" s="258"/>
      <c r="CE155" s="258"/>
      <c r="CF155" s="258"/>
      <c r="CG155" s="144"/>
      <c r="CH155" s="258"/>
      <c r="CI155" s="258"/>
      <c r="CJ155" s="258"/>
      <c r="CK155" s="144"/>
      <c r="CL155" s="258"/>
      <c r="CM155" s="258"/>
      <c r="CN155" s="258"/>
      <c r="CO155" s="144"/>
      <c r="CP155" s="258"/>
      <c r="CQ155" s="258"/>
      <c r="CR155" s="258"/>
      <c r="CS155" s="144"/>
      <c r="CT155" s="258"/>
      <c r="CU155" s="258"/>
      <c r="CV155" s="258"/>
      <c r="CW155" s="144"/>
      <c r="CX155" s="258"/>
      <c r="CY155" s="258"/>
      <c r="CZ155" s="258"/>
      <c r="DA155" s="258"/>
      <c r="DB155" s="258"/>
      <c r="DC155" s="258"/>
      <c r="DD155" s="258"/>
      <c r="DE155" s="258"/>
      <c r="DF155" s="144"/>
      <c r="DG155" s="258"/>
      <c r="DH155" s="258"/>
      <c r="DI155" s="258"/>
      <c r="DJ155" s="258"/>
      <c r="DK155" s="258"/>
      <c r="DL155" s="258"/>
      <c r="DM155" s="258"/>
      <c r="DN155" s="258"/>
      <c r="DO155" s="144"/>
      <c r="DP155" s="258"/>
      <c r="DQ155" s="258"/>
      <c r="DR155" s="258"/>
      <c r="DS155" s="258"/>
      <c r="DT155" s="258"/>
    </row>
    <row r="156" spans="1:124" ht="57" x14ac:dyDescent="0.2">
      <c r="A156" s="290"/>
      <c r="B156" s="309"/>
      <c r="C156" s="293"/>
      <c r="D156" s="293"/>
      <c r="E156" s="293"/>
      <c r="F156" s="293"/>
      <c r="G156" s="293"/>
      <c r="H156" s="293"/>
      <c r="I156" s="296"/>
      <c r="J156" s="290"/>
      <c r="K156" s="281"/>
      <c r="L156" s="284"/>
      <c r="M156" s="284"/>
      <c r="N156" s="281"/>
      <c r="O156" s="258"/>
      <c r="P156" s="258"/>
      <c r="Q156" s="287"/>
      <c r="R156" s="127"/>
      <c r="S156" s="128"/>
      <c r="T156" s="129">
        <f>VLOOKUP(U156,FORMULAS!$A$15:$B$18,2,0)</f>
        <v>0</v>
      </c>
      <c r="U156" s="130" t="s">
        <v>156</v>
      </c>
      <c r="V156" s="131">
        <f>+IF(U156='Tabla Valoración controles'!$D$4,'Tabla Valoración controles'!$F$4,IF('208-PLA-Ft-78 Mapa Gestión'!U156='Tabla Valoración controles'!$D$5,'Tabla Valoración controles'!$F$5,IF(U156=FORMULAS!$A$10,0,'Tabla Valoración controles'!$F$6)))</f>
        <v>0</v>
      </c>
      <c r="W156" s="130"/>
      <c r="X156" s="132">
        <f>+IF(W156='Tabla Valoración controles'!$D$7,'Tabla Valoración controles'!$F$7,IF(U156=FORMULAS!$A$10,0,'Tabla Valoración controles'!$F$8))</f>
        <v>0</v>
      </c>
      <c r="Y156" s="130"/>
      <c r="Z156" s="131">
        <f>+IF(Y156='Tabla Valoración controles'!$D$9,'Tabla Valoración controles'!$F$9,IF(U156=FORMULAS!$A$10,0,'Tabla Valoración controles'!$F$10))</f>
        <v>0</v>
      </c>
      <c r="AA156" s="130"/>
      <c r="AB156" s="131">
        <f>+IF(AA156='Tabla Valoración controles'!$D$9,'Tabla Valoración controles'!$F$9,IF(W156=FORMULAS!$A$10,0,'Tabla Valoración controles'!$F$10))</f>
        <v>0</v>
      </c>
      <c r="AC156" s="130"/>
      <c r="AD156" s="131">
        <f>+IF(AC156='Tabla Valoración controles'!$D$13,'Tabla Valoración controles'!$F$13,'Tabla Valoración controles'!$F$14)</f>
        <v>0</v>
      </c>
      <c r="AE156" s="133">
        <f t="shared" si="123"/>
        <v>0</v>
      </c>
      <c r="AF156" s="133">
        <f t="shared" ref="AF156:AF159" si="142">+AF155*AE156</f>
        <v>0</v>
      </c>
      <c r="AG156" s="133">
        <f t="shared" si="75"/>
        <v>0.36</v>
      </c>
      <c r="AH156" s="261"/>
      <c r="AI156" s="261"/>
      <c r="AJ156" s="261"/>
      <c r="AK156" s="261"/>
      <c r="AL156" s="262"/>
      <c r="AM156" s="264"/>
      <c r="AN156" s="258"/>
      <c r="AO156" s="136"/>
      <c r="AP156" s="136"/>
      <c r="AQ156" s="136"/>
      <c r="AR156" s="136"/>
      <c r="AS156" s="136"/>
      <c r="AT156" s="136"/>
      <c r="AU156" s="136"/>
      <c r="AV156" s="136"/>
      <c r="AW156" s="258"/>
      <c r="AX156" s="134"/>
      <c r="AY156" s="134"/>
      <c r="AZ156" s="134"/>
      <c r="BA156" s="134"/>
      <c r="BB156" s="134"/>
      <c r="BC156" s="134"/>
      <c r="BD156" s="134"/>
      <c r="BE156" s="134"/>
      <c r="BF156" s="134"/>
      <c r="BG156" s="134"/>
      <c r="BH156" s="134"/>
      <c r="BI156" s="144"/>
      <c r="BJ156" s="134"/>
      <c r="BK156" s="134"/>
      <c r="BL156" s="134"/>
      <c r="BM156" s="144"/>
      <c r="BN156" s="137"/>
      <c r="BO156" s="137"/>
      <c r="BP156" s="138"/>
      <c r="BQ156" s="138"/>
      <c r="BR156" s="137"/>
      <c r="BS156" s="137"/>
      <c r="BT156" s="138"/>
      <c r="BU156" s="138"/>
      <c r="BV156" s="137"/>
      <c r="BW156" s="137"/>
      <c r="BX156" s="138"/>
      <c r="BY156" s="138"/>
      <c r="BZ156" s="137"/>
      <c r="CA156" s="137"/>
      <c r="CB156" s="138"/>
      <c r="CC156" s="138"/>
      <c r="CD156" s="258"/>
      <c r="CE156" s="258"/>
      <c r="CF156" s="258"/>
      <c r="CG156" s="144"/>
      <c r="CH156" s="258"/>
      <c r="CI156" s="258"/>
      <c r="CJ156" s="258"/>
      <c r="CK156" s="144"/>
      <c r="CL156" s="258"/>
      <c r="CM156" s="258"/>
      <c r="CN156" s="258"/>
      <c r="CO156" s="144"/>
      <c r="CP156" s="258"/>
      <c r="CQ156" s="258"/>
      <c r="CR156" s="258"/>
      <c r="CS156" s="144"/>
      <c r="CT156" s="258"/>
      <c r="CU156" s="258"/>
      <c r="CV156" s="258"/>
      <c r="CW156" s="144"/>
      <c r="CX156" s="258"/>
      <c r="CY156" s="258"/>
      <c r="CZ156" s="258"/>
      <c r="DA156" s="258"/>
      <c r="DB156" s="258"/>
      <c r="DC156" s="258"/>
      <c r="DD156" s="258"/>
      <c r="DE156" s="258"/>
      <c r="DF156" s="144"/>
      <c r="DG156" s="258"/>
      <c r="DH156" s="258"/>
      <c r="DI156" s="258"/>
      <c r="DJ156" s="258"/>
      <c r="DK156" s="258"/>
      <c r="DL156" s="258"/>
      <c r="DM156" s="258"/>
      <c r="DN156" s="258"/>
      <c r="DO156" s="144"/>
      <c r="DP156" s="258"/>
      <c r="DQ156" s="258"/>
      <c r="DR156" s="258"/>
      <c r="DS156" s="258"/>
      <c r="DT156" s="258"/>
    </row>
    <row r="157" spans="1:124" ht="57" x14ac:dyDescent="0.2">
      <c r="A157" s="290"/>
      <c r="B157" s="309"/>
      <c r="C157" s="293"/>
      <c r="D157" s="293"/>
      <c r="E157" s="293"/>
      <c r="F157" s="293"/>
      <c r="G157" s="293"/>
      <c r="H157" s="293"/>
      <c r="I157" s="296"/>
      <c r="J157" s="290"/>
      <c r="K157" s="281"/>
      <c r="L157" s="284"/>
      <c r="M157" s="284"/>
      <c r="N157" s="281"/>
      <c r="O157" s="258"/>
      <c r="P157" s="258"/>
      <c r="Q157" s="287"/>
      <c r="R157" s="127"/>
      <c r="S157" s="128"/>
      <c r="T157" s="129">
        <f>VLOOKUP(U157,FORMULAS!$A$15:$B$18,2,0)</f>
        <v>0</v>
      </c>
      <c r="U157" s="130" t="s">
        <v>156</v>
      </c>
      <c r="V157" s="131">
        <f>+IF(U157='Tabla Valoración controles'!$D$4,'Tabla Valoración controles'!$F$4,IF('208-PLA-Ft-78 Mapa Gestión'!U157='Tabla Valoración controles'!$D$5,'Tabla Valoración controles'!$F$5,IF(U157=FORMULAS!$A$10,0,'Tabla Valoración controles'!$F$6)))</f>
        <v>0</v>
      </c>
      <c r="W157" s="130"/>
      <c r="X157" s="132">
        <f>+IF(W157='Tabla Valoración controles'!$D$7,'Tabla Valoración controles'!$F$7,IF(U157=FORMULAS!$A$10,0,'Tabla Valoración controles'!$F$8))</f>
        <v>0</v>
      </c>
      <c r="Y157" s="130"/>
      <c r="Z157" s="131">
        <f>+IF(Y157='Tabla Valoración controles'!$D$9,'Tabla Valoración controles'!$F$9,IF(U157=FORMULAS!$A$10,0,'Tabla Valoración controles'!$F$10))</f>
        <v>0</v>
      </c>
      <c r="AA157" s="130"/>
      <c r="AB157" s="131">
        <f>+IF(AA157='Tabla Valoración controles'!$D$9,'Tabla Valoración controles'!$F$9,IF(W157=FORMULAS!$A$10,0,'Tabla Valoración controles'!$F$10))</f>
        <v>0</v>
      </c>
      <c r="AC157" s="130"/>
      <c r="AD157" s="131">
        <f>+IF(AC157='Tabla Valoración controles'!$D$13,'Tabla Valoración controles'!$F$13,'Tabla Valoración controles'!$F$14)</f>
        <v>0</v>
      </c>
      <c r="AE157" s="133">
        <f t="shared" si="123"/>
        <v>0</v>
      </c>
      <c r="AF157" s="133">
        <f t="shared" si="142"/>
        <v>0</v>
      </c>
      <c r="AG157" s="133">
        <f t="shared" ref="AG157:AG219" si="143">+AG156-AF157</f>
        <v>0.36</v>
      </c>
      <c r="AH157" s="261"/>
      <c r="AI157" s="261"/>
      <c r="AJ157" s="261"/>
      <c r="AK157" s="261"/>
      <c r="AL157" s="262"/>
      <c r="AM157" s="264"/>
      <c r="AN157" s="258"/>
      <c r="AO157" s="136"/>
      <c r="AP157" s="136"/>
      <c r="AQ157" s="136"/>
      <c r="AR157" s="136"/>
      <c r="AS157" s="136"/>
      <c r="AT157" s="136"/>
      <c r="AU157" s="136"/>
      <c r="AV157" s="136"/>
      <c r="AW157" s="258"/>
      <c r="AX157" s="134"/>
      <c r="AY157" s="134"/>
      <c r="AZ157" s="134"/>
      <c r="BA157" s="134"/>
      <c r="BB157" s="134"/>
      <c r="BC157" s="134"/>
      <c r="BD157" s="134"/>
      <c r="BE157" s="134"/>
      <c r="BF157" s="134"/>
      <c r="BG157" s="134"/>
      <c r="BH157" s="134"/>
      <c r="BI157" s="144"/>
      <c r="BJ157" s="134"/>
      <c r="BK157" s="134"/>
      <c r="BL157" s="134"/>
      <c r="BM157" s="144"/>
      <c r="BN157" s="137"/>
      <c r="BO157" s="137"/>
      <c r="BP157" s="138"/>
      <c r="BQ157" s="138"/>
      <c r="BR157" s="137"/>
      <c r="BS157" s="137"/>
      <c r="BT157" s="138"/>
      <c r="BU157" s="138"/>
      <c r="BV157" s="137"/>
      <c r="BW157" s="137"/>
      <c r="BX157" s="138"/>
      <c r="BY157" s="138"/>
      <c r="BZ157" s="137"/>
      <c r="CA157" s="137"/>
      <c r="CB157" s="138"/>
      <c r="CC157" s="138"/>
      <c r="CD157" s="258"/>
      <c r="CE157" s="258"/>
      <c r="CF157" s="258"/>
      <c r="CG157" s="144"/>
      <c r="CH157" s="258"/>
      <c r="CI157" s="258"/>
      <c r="CJ157" s="258"/>
      <c r="CK157" s="144"/>
      <c r="CL157" s="258"/>
      <c r="CM157" s="258"/>
      <c r="CN157" s="258"/>
      <c r="CO157" s="144"/>
      <c r="CP157" s="258"/>
      <c r="CQ157" s="258"/>
      <c r="CR157" s="258"/>
      <c r="CS157" s="144"/>
      <c r="CT157" s="258"/>
      <c r="CU157" s="258"/>
      <c r="CV157" s="258"/>
      <c r="CW157" s="144"/>
      <c r="CX157" s="258"/>
      <c r="CY157" s="258"/>
      <c r="CZ157" s="258"/>
      <c r="DA157" s="258"/>
      <c r="DB157" s="258"/>
      <c r="DC157" s="258"/>
      <c r="DD157" s="258"/>
      <c r="DE157" s="258"/>
      <c r="DF157" s="144"/>
      <c r="DG157" s="258"/>
      <c r="DH157" s="258"/>
      <c r="DI157" s="258"/>
      <c r="DJ157" s="258"/>
      <c r="DK157" s="258"/>
      <c r="DL157" s="258"/>
      <c r="DM157" s="258"/>
      <c r="DN157" s="258"/>
      <c r="DO157" s="144"/>
      <c r="DP157" s="258"/>
      <c r="DQ157" s="258"/>
      <c r="DR157" s="258"/>
      <c r="DS157" s="258"/>
      <c r="DT157" s="258"/>
    </row>
    <row r="158" spans="1:124" ht="57" x14ac:dyDescent="0.2">
      <c r="A158" s="290"/>
      <c r="B158" s="309"/>
      <c r="C158" s="293"/>
      <c r="D158" s="293"/>
      <c r="E158" s="293"/>
      <c r="F158" s="293"/>
      <c r="G158" s="293"/>
      <c r="H158" s="293"/>
      <c r="I158" s="296"/>
      <c r="J158" s="290"/>
      <c r="K158" s="281"/>
      <c r="L158" s="284"/>
      <c r="M158" s="284"/>
      <c r="N158" s="281"/>
      <c r="O158" s="258"/>
      <c r="P158" s="258"/>
      <c r="Q158" s="287"/>
      <c r="R158" s="127"/>
      <c r="S158" s="128"/>
      <c r="T158" s="129">
        <f>VLOOKUP(U158,FORMULAS!$A$15:$B$18,2,0)</f>
        <v>0</v>
      </c>
      <c r="U158" s="130" t="s">
        <v>156</v>
      </c>
      <c r="V158" s="131">
        <f>+IF(U158='Tabla Valoración controles'!$D$4,'Tabla Valoración controles'!$F$4,IF('208-PLA-Ft-78 Mapa Gestión'!U158='Tabla Valoración controles'!$D$5,'Tabla Valoración controles'!$F$5,IF(U158=FORMULAS!$A$10,0,'Tabla Valoración controles'!$F$6)))</f>
        <v>0</v>
      </c>
      <c r="W158" s="130"/>
      <c r="X158" s="132">
        <f>+IF(W158='Tabla Valoración controles'!$D$7,'Tabla Valoración controles'!$F$7,IF(U158=FORMULAS!$A$10,0,'Tabla Valoración controles'!$F$8))</f>
        <v>0</v>
      </c>
      <c r="Y158" s="130"/>
      <c r="Z158" s="131">
        <f>+IF(Y158='Tabla Valoración controles'!$D$9,'Tabla Valoración controles'!$F$9,IF(U158=FORMULAS!$A$10,0,'Tabla Valoración controles'!$F$10))</f>
        <v>0</v>
      </c>
      <c r="AA158" s="130"/>
      <c r="AB158" s="131">
        <f>+IF(AA158='Tabla Valoración controles'!$D$9,'Tabla Valoración controles'!$F$9,IF(W158=FORMULAS!$A$10,0,'Tabla Valoración controles'!$F$10))</f>
        <v>0</v>
      </c>
      <c r="AC158" s="130"/>
      <c r="AD158" s="131">
        <f>+IF(AC158='Tabla Valoración controles'!$D$13,'Tabla Valoración controles'!$F$13,'Tabla Valoración controles'!$F$14)</f>
        <v>0</v>
      </c>
      <c r="AE158" s="133">
        <f t="shared" si="123"/>
        <v>0</v>
      </c>
      <c r="AF158" s="133">
        <f t="shared" si="142"/>
        <v>0</v>
      </c>
      <c r="AG158" s="133">
        <f t="shared" si="143"/>
        <v>0.36</v>
      </c>
      <c r="AH158" s="261"/>
      <c r="AI158" s="261"/>
      <c r="AJ158" s="261"/>
      <c r="AK158" s="261"/>
      <c r="AL158" s="262"/>
      <c r="AM158" s="264"/>
      <c r="AN158" s="258"/>
      <c r="AO158" s="136"/>
      <c r="AP158" s="136"/>
      <c r="AQ158" s="136"/>
      <c r="AR158" s="136"/>
      <c r="AS158" s="136"/>
      <c r="AT158" s="136"/>
      <c r="AU158" s="136"/>
      <c r="AV158" s="136"/>
      <c r="AW158" s="258"/>
      <c r="AX158" s="134"/>
      <c r="AY158" s="134"/>
      <c r="AZ158" s="134"/>
      <c r="BA158" s="134"/>
      <c r="BB158" s="134"/>
      <c r="BC158" s="134"/>
      <c r="BD158" s="134"/>
      <c r="BE158" s="134"/>
      <c r="BF158" s="134"/>
      <c r="BG158" s="134"/>
      <c r="BH158" s="134"/>
      <c r="BI158" s="144"/>
      <c r="BJ158" s="134"/>
      <c r="BK158" s="134"/>
      <c r="BL158" s="134"/>
      <c r="BM158" s="144"/>
      <c r="BN158" s="137"/>
      <c r="BO158" s="137"/>
      <c r="BP158" s="138"/>
      <c r="BQ158" s="138"/>
      <c r="BR158" s="137"/>
      <c r="BS158" s="137"/>
      <c r="BT158" s="138"/>
      <c r="BU158" s="138"/>
      <c r="BV158" s="137"/>
      <c r="BW158" s="137"/>
      <c r="BX158" s="138"/>
      <c r="BY158" s="138"/>
      <c r="BZ158" s="137"/>
      <c r="CA158" s="137"/>
      <c r="CB158" s="138"/>
      <c r="CC158" s="138"/>
      <c r="CD158" s="258"/>
      <c r="CE158" s="258"/>
      <c r="CF158" s="258"/>
      <c r="CG158" s="144"/>
      <c r="CH158" s="258"/>
      <c r="CI158" s="258"/>
      <c r="CJ158" s="258"/>
      <c r="CK158" s="144"/>
      <c r="CL158" s="258"/>
      <c r="CM158" s="258"/>
      <c r="CN158" s="258"/>
      <c r="CO158" s="144"/>
      <c r="CP158" s="258"/>
      <c r="CQ158" s="258"/>
      <c r="CR158" s="258"/>
      <c r="CS158" s="144"/>
      <c r="CT158" s="258"/>
      <c r="CU158" s="258"/>
      <c r="CV158" s="258"/>
      <c r="CW158" s="144"/>
      <c r="CX158" s="258"/>
      <c r="CY158" s="258"/>
      <c r="CZ158" s="258"/>
      <c r="DA158" s="258"/>
      <c r="DB158" s="258"/>
      <c r="DC158" s="258"/>
      <c r="DD158" s="258"/>
      <c r="DE158" s="258"/>
      <c r="DF158" s="144"/>
      <c r="DG158" s="258"/>
      <c r="DH158" s="258"/>
      <c r="DI158" s="258"/>
      <c r="DJ158" s="258"/>
      <c r="DK158" s="258"/>
      <c r="DL158" s="258"/>
      <c r="DM158" s="258"/>
      <c r="DN158" s="258"/>
      <c r="DO158" s="144"/>
      <c r="DP158" s="258"/>
      <c r="DQ158" s="258"/>
      <c r="DR158" s="258"/>
      <c r="DS158" s="258"/>
      <c r="DT158" s="258"/>
    </row>
    <row r="159" spans="1:124" ht="57" x14ac:dyDescent="0.2">
      <c r="A159" s="291"/>
      <c r="B159" s="310"/>
      <c r="C159" s="294"/>
      <c r="D159" s="294"/>
      <c r="E159" s="294"/>
      <c r="F159" s="294"/>
      <c r="G159" s="294"/>
      <c r="H159" s="294"/>
      <c r="I159" s="297"/>
      <c r="J159" s="291"/>
      <c r="K159" s="282"/>
      <c r="L159" s="285"/>
      <c r="M159" s="285"/>
      <c r="N159" s="282"/>
      <c r="O159" s="259"/>
      <c r="P159" s="259"/>
      <c r="Q159" s="288"/>
      <c r="R159" s="127"/>
      <c r="S159" s="128"/>
      <c r="T159" s="129">
        <f>VLOOKUP(U159,FORMULAS!$A$15:$B$18,2,0)</f>
        <v>0</v>
      </c>
      <c r="U159" s="130" t="s">
        <v>156</v>
      </c>
      <c r="V159" s="131">
        <f>+IF(U159='Tabla Valoración controles'!$D$4,'Tabla Valoración controles'!$F$4,IF('208-PLA-Ft-78 Mapa Gestión'!U159='Tabla Valoración controles'!$D$5,'Tabla Valoración controles'!$F$5,IF(U159=FORMULAS!$A$10,0,'Tabla Valoración controles'!$F$6)))</f>
        <v>0</v>
      </c>
      <c r="W159" s="130"/>
      <c r="X159" s="132">
        <f>+IF(W159='Tabla Valoración controles'!$D$7,'Tabla Valoración controles'!$F$7,IF(U159=FORMULAS!$A$10,0,'Tabla Valoración controles'!$F$8))</f>
        <v>0</v>
      </c>
      <c r="Y159" s="130"/>
      <c r="Z159" s="131">
        <f>+IF(Y159='Tabla Valoración controles'!$D$9,'Tabla Valoración controles'!$F$9,IF(U159=FORMULAS!$A$10,0,'Tabla Valoración controles'!$F$10))</f>
        <v>0</v>
      </c>
      <c r="AA159" s="130"/>
      <c r="AB159" s="131">
        <f>+IF(AA159='Tabla Valoración controles'!$D$9,'Tabla Valoración controles'!$F$9,IF(W159=FORMULAS!$A$10,0,'Tabla Valoración controles'!$F$10))</f>
        <v>0</v>
      </c>
      <c r="AC159" s="130"/>
      <c r="AD159" s="131">
        <f>+IF(AC159='Tabla Valoración controles'!$D$13,'Tabla Valoración controles'!$F$13,'Tabla Valoración controles'!$F$14)</f>
        <v>0</v>
      </c>
      <c r="AE159" s="133">
        <f t="shared" si="123"/>
        <v>0</v>
      </c>
      <c r="AF159" s="133">
        <f t="shared" si="142"/>
        <v>0</v>
      </c>
      <c r="AG159" s="133">
        <f t="shared" si="143"/>
        <v>0.36</v>
      </c>
      <c r="AH159" s="261"/>
      <c r="AI159" s="261"/>
      <c r="AJ159" s="261"/>
      <c r="AK159" s="261"/>
      <c r="AL159" s="262"/>
      <c r="AM159" s="265"/>
      <c r="AN159" s="259"/>
      <c r="AO159" s="136"/>
      <c r="AP159" s="136"/>
      <c r="AQ159" s="136"/>
      <c r="AR159" s="136"/>
      <c r="AS159" s="136"/>
      <c r="AT159" s="136"/>
      <c r="AU159" s="136"/>
      <c r="AV159" s="136"/>
      <c r="AW159" s="259"/>
      <c r="AX159" s="134"/>
      <c r="AY159" s="134"/>
      <c r="AZ159" s="134"/>
      <c r="BA159" s="134"/>
      <c r="BB159" s="134"/>
      <c r="BC159" s="134"/>
      <c r="BD159" s="134"/>
      <c r="BE159" s="134"/>
      <c r="BF159" s="134"/>
      <c r="BG159" s="134"/>
      <c r="BH159" s="134"/>
      <c r="BI159" s="144"/>
      <c r="BJ159" s="134"/>
      <c r="BK159" s="134"/>
      <c r="BL159" s="134"/>
      <c r="BM159" s="144"/>
      <c r="BN159" s="137"/>
      <c r="BO159" s="137"/>
      <c r="BP159" s="138"/>
      <c r="BQ159" s="138"/>
      <c r="BR159" s="137"/>
      <c r="BS159" s="137"/>
      <c r="BT159" s="138"/>
      <c r="BU159" s="138"/>
      <c r="BV159" s="137"/>
      <c r="BW159" s="137"/>
      <c r="BX159" s="138"/>
      <c r="BY159" s="138"/>
      <c r="BZ159" s="137"/>
      <c r="CA159" s="137"/>
      <c r="CB159" s="138"/>
      <c r="CC159" s="138"/>
      <c r="CD159" s="259"/>
      <c r="CE159" s="259"/>
      <c r="CF159" s="259"/>
      <c r="CG159" s="144"/>
      <c r="CH159" s="259"/>
      <c r="CI159" s="259"/>
      <c r="CJ159" s="259"/>
      <c r="CK159" s="144"/>
      <c r="CL159" s="259"/>
      <c r="CM159" s="259"/>
      <c r="CN159" s="259"/>
      <c r="CO159" s="144"/>
      <c r="CP159" s="259"/>
      <c r="CQ159" s="259"/>
      <c r="CR159" s="259"/>
      <c r="CS159" s="144"/>
      <c r="CT159" s="259"/>
      <c r="CU159" s="259"/>
      <c r="CV159" s="259"/>
      <c r="CW159" s="144"/>
      <c r="CX159" s="259"/>
      <c r="CY159" s="259"/>
      <c r="CZ159" s="259"/>
      <c r="DA159" s="259"/>
      <c r="DB159" s="259"/>
      <c r="DC159" s="259"/>
      <c r="DD159" s="259"/>
      <c r="DE159" s="259"/>
      <c r="DF159" s="144"/>
      <c r="DG159" s="259"/>
      <c r="DH159" s="259"/>
      <c r="DI159" s="259"/>
      <c r="DJ159" s="259"/>
      <c r="DK159" s="259"/>
      <c r="DL159" s="259"/>
      <c r="DM159" s="259"/>
      <c r="DN159" s="259"/>
      <c r="DO159" s="144"/>
      <c r="DP159" s="259"/>
      <c r="DQ159" s="259"/>
      <c r="DR159" s="259"/>
      <c r="DS159" s="259"/>
      <c r="DT159" s="259"/>
    </row>
    <row r="160" spans="1:124" ht="178.5" x14ac:dyDescent="0.2">
      <c r="A160" s="289">
        <v>26</v>
      </c>
      <c r="B160" s="292" t="s">
        <v>336</v>
      </c>
      <c r="C160" s="292" t="str">
        <f>VLOOKUP(B160,FORMULAS!$A$30:$B$52,2,0)</f>
        <v>Fortalecer el modelo de gestión, la infraestructura operacional y los sistemas de información de la Caja de Vivienda Popular.</v>
      </c>
      <c r="D160" s="292" t="str">
        <f>VLOOKUP(B160,FORMULAS!$A$30:$C$52,3,0)</f>
        <v xml:space="preserve">Jefe Oficina Asesora de Planeación </v>
      </c>
      <c r="E160" s="292" t="s">
        <v>113</v>
      </c>
      <c r="F160" s="295" t="s">
        <v>408</v>
      </c>
      <c r="G160" s="295" t="s">
        <v>409</v>
      </c>
      <c r="H160" s="318" t="s">
        <v>410</v>
      </c>
      <c r="I160" s="295" t="s">
        <v>260</v>
      </c>
      <c r="J160" s="289">
        <v>12</v>
      </c>
      <c r="K160" s="280" t="str">
        <f>+IF(L160=FORMULAS!$N$2,FORMULAS!$O$2,IF('208-PLA-Ft-78 Mapa Gestión'!L160:L165=FORMULAS!$N$3,FORMULAS!$O$3,IF('208-PLA-Ft-78 Mapa Gestión'!L160:L165=FORMULAS!$N$4,FORMULAS!$O$4,IF('208-PLA-Ft-78 Mapa Gestión'!L160:L165=FORMULAS!$N$5,FORMULAS!$O$5,IF('208-PLA-Ft-78 Mapa Gestión'!L160:L165=FORMULAS!$N$6,FORMULAS!$O$6)))))</f>
        <v>Baja</v>
      </c>
      <c r="L160" s="283">
        <f>+IF(J160&lt;=FORMULAS!$M$2,FORMULAS!$N$2,IF('208-PLA-Ft-78 Mapa Gestión'!J160&lt;=FORMULAS!$M$3,FORMULAS!$N$3,IF('208-PLA-Ft-78 Mapa Gestión'!J160&lt;=FORMULAS!$M$4,FORMULAS!$N$4,IF('208-PLA-Ft-78 Mapa Gestión'!J160&lt;=FORMULAS!$M$5,FORMULAS!$N$5,FORMULAS!$N$6))))</f>
        <v>0.4</v>
      </c>
      <c r="M160" s="283" t="s">
        <v>259</v>
      </c>
      <c r="N160" s="280" t="str">
        <f>+IF(M160=FORMULAS!$H$2,FORMULAS!$I$2,IF('208-PLA-Ft-78 Mapa Gestión'!M160:M165=FORMULAS!$H$3,FORMULAS!$I$3,IF('208-PLA-Ft-78 Mapa Gestión'!M160:M165=FORMULAS!$H$4,FORMULAS!$I$4,IF('208-PLA-Ft-78 Mapa Gestión'!M160:M165=FORMULAS!$H$5,FORMULAS!$I$5,IF('208-PLA-Ft-78 Mapa Gestión'!M160:M165=FORMULAS!$H$6,FORMULAS!$I$6,IF('208-PLA-Ft-78 Mapa Gestión'!M160:M165=FORMULAS!$H$7,FORMULAS!$I$7,IF('208-PLA-Ft-78 Mapa Gestión'!M160:M165=FORMULAS!$H$8,FORMULAS!$I$8,IF('208-PLA-Ft-78 Mapa Gestión'!M160:M165=FORMULAS!$H$9,FORMULAS!$I$9,IF('208-PLA-Ft-78 Mapa Gestión'!M160:M165=FORMULAS!$H$10,FORMULAS!$I$10,IF('208-PLA-Ft-78 Mapa Gestión'!M160:M165=FORMULAS!$H$11,FORMULAS!$I$11))))))))))</f>
        <v>Mayor</v>
      </c>
      <c r="O160" s="257">
        <f>VLOOKUP(N160,FORMULAS!$I$1:$J$6,2,0)</f>
        <v>0.8</v>
      </c>
      <c r="P160" s="257" t="str">
        <f t="shared" ref="P160" si="144">CONCATENATE(N160,K160)</f>
        <v>MayorBaja</v>
      </c>
      <c r="Q160" s="286" t="str">
        <f>VLOOKUP(P160,FORMULAS!$K$17:$L$42,2,0)</f>
        <v>Alto</v>
      </c>
      <c r="R160" s="127">
        <v>1</v>
      </c>
      <c r="S160" s="128" t="s">
        <v>485</v>
      </c>
      <c r="T160" s="129" t="str">
        <f>VLOOKUP(U160,FORMULAS!$A$15:$B$18,2,0)</f>
        <v>Probabilidad</v>
      </c>
      <c r="U160" s="130" t="s">
        <v>13</v>
      </c>
      <c r="V160" s="131">
        <f>+IF(U160='Tabla Valoración controles'!$D$4,'Tabla Valoración controles'!$F$4,IF('208-PLA-Ft-78 Mapa Gestión'!U160='Tabla Valoración controles'!$D$5,'Tabla Valoración controles'!$F$5,IF(U160=FORMULAS!$A$10,0,'Tabla Valoración controles'!$F$6)))</f>
        <v>0.25</v>
      </c>
      <c r="W160" s="130" t="s">
        <v>8</v>
      </c>
      <c r="X160" s="132">
        <f>+IF(W160='Tabla Valoración controles'!$D$7,'Tabla Valoración controles'!$F$7,IF(U160=FORMULAS!$A$10,0,'Tabla Valoración controles'!$F$8))</f>
        <v>0.15</v>
      </c>
      <c r="Y160" s="130" t="s">
        <v>19</v>
      </c>
      <c r="Z160" s="131">
        <f>+IF(Y160='Tabla Valoración controles'!$D$9,'Tabla Valoración controles'!$F$9,IF(U160=FORMULAS!$A$10,0,'Tabla Valoración controles'!$F$10))</f>
        <v>0</v>
      </c>
      <c r="AA160" s="130" t="s">
        <v>21</v>
      </c>
      <c r="AB160" s="131">
        <f>+IF(AA160='Tabla Valoración controles'!$D$9,'Tabla Valoración controles'!$F$9,IF(W160=FORMULAS!$A$10,0,'Tabla Valoración controles'!$F$10))</f>
        <v>0</v>
      </c>
      <c r="AC160" s="130" t="s">
        <v>100</v>
      </c>
      <c r="AD160" s="131">
        <f>+IF(AC160='Tabla Valoración controles'!$D$13,'Tabla Valoración controles'!$F$13,'Tabla Valoración controles'!$F$14)</f>
        <v>0</v>
      </c>
      <c r="AE160" s="133">
        <f t="shared" si="123"/>
        <v>0.4</v>
      </c>
      <c r="AF160" s="133">
        <f>+IF(T160=FORMULAS!$A$8,'208-PLA-Ft-78 Mapa Gestión'!AE160*'208-PLA-Ft-78 Mapa Gestión'!L160:L165,'208-PLA-Ft-78 Mapa Gestión'!AE160*'208-PLA-Ft-78 Mapa Gestión'!O160:O165)</f>
        <v>0.16000000000000003</v>
      </c>
      <c r="AG160" s="133">
        <f>+IF(T160=FORMULAS!$A$8,'208-PLA-Ft-78 Mapa Gestión'!L160:L165-'208-PLA-Ft-78 Mapa Gestión'!AF160,0)</f>
        <v>0.24</v>
      </c>
      <c r="AH160" s="260">
        <f t="shared" ref="AH160" si="145">+AG165</f>
        <v>0.16799999999999998</v>
      </c>
      <c r="AI160" s="260" t="str">
        <f>+IF(AH160&lt;=FORMULAS!$N$2,FORMULAS!$O$2,IF(AH160&lt;=FORMULAS!$N$3,FORMULAS!$O$3,IF(AH160&lt;=FORMULAS!$N$4,FORMULAS!$O$4,IF(AH160&lt;=FORMULAS!$N$5,FORMULAS!$O$5,FORMULAS!O156))))</f>
        <v>Muy Baja</v>
      </c>
      <c r="AJ160" s="260" t="str">
        <f>+IF(T160=FORMULAS!$A$9,AG165,'208-PLA-Ft-78 Mapa Gestión'!N160:N165)</f>
        <v>Mayor</v>
      </c>
      <c r="AK160" s="260">
        <f>+IF(T160=FORMULAS!B159,'208-PLA-Ft-78 Mapa Gestión'!AG165,'208-PLA-Ft-78 Mapa Gestión'!O160:O165)</f>
        <v>0.8</v>
      </c>
      <c r="AL160" s="262" t="str">
        <f t="shared" ref="AL160" si="146">CONCATENATE(AJ160,AI160)</f>
        <v>MayorMuy Baja</v>
      </c>
      <c r="AM160" s="263" t="str">
        <f>VLOOKUP(AL160,FORMULAS!$K$17:$L$42,2,0)</f>
        <v>Alto</v>
      </c>
      <c r="AN160" s="257" t="s">
        <v>162</v>
      </c>
      <c r="AO160" s="134" t="s">
        <v>531</v>
      </c>
      <c r="AP160" s="134" t="s">
        <v>568</v>
      </c>
      <c r="AQ160" s="158" t="s">
        <v>319</v>
      </c>
      <c r="AR160" s="164">
        <v>44593</v>
      </c>
      <c r="AS160" s="164">
        <v>44926</v>
      </c>
      <c r="AT160" s="134" t="s">
        <v>621</v>
      </c>
      <c r="AU160" s="134" t="s">
        <v>622</v>
      </c>
      <c r="AV160" s="136" t="s">
        <v>234</v>
      </c>
      <c r="AW160" s="254" t="s">
        <v>668</v>
      </c>
      <c r="AX160" s="138" t="s">
        <v>953</v>
      </c>
      <c r="AY160" s="138" t="s">
        <v>954</v>
      </c>
      <c r="AZ160" s="138" t="s">
        <v>512</v>
      </c>
      <c r="BA160" s="138" t="s">
        <v>512</v>
      </c>
      <c r="BB160" s="138" t="s">
        <v>955</v>
      </c>
      <c r="BC160" s="138" t="s">
        <v>956</v>
      </c>
      <c r="BD160" s="138" t="s">
        <v>512</v>
      </c>
      <c r="BE160" s="138" t="s">
        <v>512</v>
      </c>
      <c r="BF160" s="138" t="s">
        <v>512</v>
      </c>
      <c r="BG160" s="138" t="s">
        <v>512</v>
      </c>
      <c r="BH160" s="137" t="s">
        <v>957</v>
      </c>
      <c r="BI160" s="144">
        <v>1</v>
      </c>
      <c r="BJ160" s="181" t="s">
        <v>512</v>
      </c>
      <c r="BK160" s="181" t="s">
        <v>512</v>
      </c>
      <c r="BL160" s="138" t="s">
        <v>512</v>
      </c>
      <c r="BM160" s="138" t="s">
        <v>512</v>
      </c>
      <c r="BN160" s="137"/>
      <c r="BO160" s="137"/>
      <c r="BP160" s="138"/>
      <c r="BQ160" s="138"/>
      <c r="BR160" s="137"/>
      <c r="BS160" s="137"/>
      <c r="BT160" s="138"/>
      <c r="BU160" s="138"/>
      <c r="BV160" s="137"/>
      <c r="BW160" s="137"/>
      <c r="BX160" s="138"/>
      <c r="BY160" s="138"/>
      <c r="BZ160" s="137"/>
      <c r="CA160" s="137"/>
      <c r="CB160" s="138"/>
      <c r="CC160" s="138"/>
      <c r="CD160" s="257"/>
      <c r="CE160" s="257"/>
      <c r="CF160" s="257"/>
      <c r="CG160" s="144"/>
      <c r="CH160" s="257"/>
      <c r="CI160" s="257"/>
      <c r="CJ160" s="257"/>
      <c r="CK160" s="144"/>
      <c r="CL160" s="257"/>
      <c r="CM160" s="257"/>
      <c r="CN160" s="257"/>
      <c r="CO160" s="144"/>
      <c r="CP160" s="257"/>
      <c r="CQ160" s="257"/>
      <c r="CR160" s="257"/>
      <c r="CS160" s="144"/>
      <c r="CT160" s="257"/>
      <c r="CU160" s="257"/>
      <c r="CV160" s="257"/>
      <c r="CW160" s="144"/>
      <c r="CX160" s="257"/>
      <c r="CY160" s="257"/>
      <c r="CZ160" s="257"/>
      <c r="DA160" s="257"/>
      <c r="DB160" s="257"/>
      <c r="DC160" s="257"/>
      <c r="DD160" s="257"/>
      <c r="DE160" s="257"/>
      <c r="DF160" s="144"/>
      <c r="DG160" s="257"/>
      <c r="DH160" s="257"/>
      <c r="DI160" s="257"/>
      <c r="DJ160" s="257"/>
      <c r="DK160" s="257"/>
      <c r="DL160" s="257"/>
      <c r="DM160" s="257"/>
      <c r="DN160" s="257"/>
      <c r="DO160" s="144"/>
      <c r="DP160" s="257"/>
      <c r="DQ160" s="257"/>
      <c r="DR160" s="257"/>
      <c r="DS160" s="257"/>
      <c r="DT160" s="257"/>
    </row>
    <row r="161" spans="1:124" ht="114.75" x14ac:dyDescent="0.2">
      <c r="A161" s="290"/>
      <c r="B161" s="293"/>
      <c r="C161" s="293"/>
      <c r="D161" s="293"/>
      <c r="E161" s="293"/>
      <c r="F161" s="296"/>
      <c r="G161" s="296"/>
      <c r="H161" s="316"/>
      <c r="I161" s="296"/>
      <c r="J161" s="290"/>
      <c r="K161" s="281"/>
      <c r="L161" s="284"/>
      <c r="M161" s="284"/>
      <c r="N161" s="281"/>
      <c r="O161" s="258"/>
      <c r="P161" s="258"/>
      <c r="Q161" s="287"/>
      <c r="R161" s="127">
        <v>2</v>
      </c>
      <c r="S161" s="166" t="s">
        <v>486</v>
      </c>
      <c r="T161" s="129" t="str">
        <f>VLOOKUP(U161,FORMULAS!$A$15:$B$18,2,0)</f>
        <v>Probabilidad</v>
      </c>
      <c r="U161" s="130" t="s">
        <v>14</v>
      </c>
      <c r="V161" s="131">
        <f>+IF(U161='Tabla Valoración controles'!$D$4,'Tabla Valoración controles'!$F$4,IF('208-PLA-Ft-78 Mapa Gestión'!U161='Tabla Valoración controles'!$D$5,'Tabla Valoración controles'!$F$5,IF(U161=FORMULAS!$A$10,0,'Tabla Valoración controles'!$F$6)))</f>
        <v>0.15</v>
      </c>
      <c r="W161" s="130" t="s">
        <v>8</v>
      </c>
      <c r="X161" s="132">
        <f>+IF(W161='Tabla Valoración controles'!$D$7,'Tabla Valoración controles'!$F$7,IF(U161=FORMULAS!$A$10,0,'Tabla Valoración controles'!$F$8))</f>
        <v>0.15</v>
      </c>
      <c r="Y161" s="130" t="s">
        <v>18</v>
      </c>
      <c r="Z161" s="131">
        <f>+IF(Y161='Tabla Valoración controles'!$D$9,'Tabla Valoración controles'!$F$9,IF(U161=FORMULAS!$A$10,0,'Tabla Valoración controles'!$F$10))</f>
        <v>0</v>
      </c>
      <c r="AA161" s="130" t="s">
        <v>21</v>
      </c>
      <c r="AB161" s="131">
        <f>+IF(AA161='Tabla Valoración controles'!$D$9,'Tabla Valoración controles'!$F$9,IF(W161=FORMULAS!$A$10,0,'Tabla Valoración controles'!$F$10))</f>
        <v>0</v>
      </c>
      <c r="AC161" s="130" t="s">
        <v>100</v>
      </c>
      <c r="AD161" s="131">
        <f>+IF(AC161='Tabla Valoración controles'!$D$13,'Tabla Valoración controles'!$F$13,'Tabla Valoración controles'!$F$14)</f>
        <v>0</v>
      </c>
      <c r="AE161" s="133">
        <f t="shared" si="123"/>
        <v>0.3</v>
      </c>
      <c r="AF161" s="133">
        <f t="shared" ref="AF161" si="147">+AE161*AG160</f>
        <v>7.1999999999999995E-2</v>
      </c>
      <c r="AG161" s="133">
        <f t="shared" ref="AG161" si="148">+AG160-AF161</f>
        <v>0.16799999999999998</v>
      </c>
      <c r="AH161" s="261"/>
      <c r="AI161" s="261"/>
      <c r="AJ161" s="261"/>
      <c r="AK161" s="261"/>
      <c r="AL161" s="262"/>
      <c r="AM161" s="264"/>
      <c r="AN161" s="258"/>
      <c r="AO161" s="134"/>
      <c r="AP161" s="134"/>
      <c r="AQ161" s="158"/>
      <c r="AR161" s="134"/>
      <c r="AS161" s="134"/>
      <c r="AT161" s="134"/>
      <c r="AU161" s="134"/>
      <c r="AV161" s="136"/>
      <c r="AW161" s="255"/>
      <c r="AX161" s="137" t="s">
        <v>958</v>
      </c>
      <c r="AY161" s="137" t="s">
        <v>959</v>
      </c>
      <c r="AZ161" s="138" t="s">
        <v>512</v>
      </c>
      <c r="BA161" s="138" t="s">
        <v>512</v>
      </c>
      <c r="BB161" s="137" t="s">
        <v>960</v>
      </c>
      <c r="BC161" s="137" t="s">
        <v>961</v>
      </c>
      <c r="BD161" s="137" t="s">
        <v>512</v>
      </c>
      <c r="BE161" s="137" t="s">
        <v>512</v>
      </c>
      <c r="BF161" s="137" t="s">
        <v>962</v>
      </c>
      <c r="BG161" s="137" t="s">
        <v>963</v>
      </c>
      <c r="BH161" s="181" t="s">
        <v>512</v>
      </c>
      <c r="BI161" s="181" t="s">
        <v>512</v>
      </c>
      <c r="BJ161" s="137" t="s">
        <v>964</v>
      </c>
      <c r="BK161" s="137" t="s">
        <v>965</v>
      </c>
      <c r="BL161" s="181" t="s">
        <v>512</v>
      </c>
      <c r="BM161" s="181" t="s">
        <v>512</v>
      </c>
      <c r="BN161" s="137"/>
      <c r="BO161" s="137"/>
      <c r="BP161" s="138"/>
      <c r="BQ161" s="138"/>
      <c r="BR161" s="137"/>
      <c r="BS161" s="137"/>
      <c r="BT161" s="138"/>
      <c r="BU161" s="138"/>
      <c r="BV161" s="137"/>
      <c r="BW161" s="137"/>
      <c r="BX161" s="138"/>
      <c r="BY161" s="138"/>
      <c r="BZ161" s="137"/>
      <c r="CA161" s="137"/>
      <c r="CB161" s="138"/>
      <c r="CC161" s="138"/>
      <c r="CD161" s="258"/>
      <c r="CE161" s="258"/>
      <c r="CF161" s="258"/>
      <c r="CG161" s="144"/>
      <c r="CH161" s="258"/>
      <c r="CI161" s="258"/>
      <c r="CJ161" s="258"/>
      <c r="CK161" s="144"/>
      <c r="CL161" s="258"/>
      <c r="CM161" s="258"/>
      <c r="CN161" s="258"/>
      <c r="CO161" s="144"/>
      <c r="CP161" s="258"/>
      <c r="CQ161" s="258"/>
      <c r="CR161" s="258"/>
      <c r="CS161" s="144"/>
      <c r="CT161" s="258"/>
      <c r="CU161" s="258"/>
      <c r="CV161" s="258"/>
      <c r="CW161" s="144"/>
      <c r="CX161" s="258"/>
      <c r="CY161" s="258"/>
      <c r="CZ161" s="258"/>
      <c r="DA161" s="258"/>
      <c r="DB161" s="258"/>
      <c r="DC161" s="258"/>
      <c r="DD161" s="258"/>
      <c r="DE161" s="258"/>
      <c r="DF161" s="144"/>
      <c r="DG161" s="258"/>
      <c r="DH161" s="258"/>
      <c r="DI161" s="258"/>
      <c r="DJ161" s="258"/>
      <c r="DK161" s="258"/>
      <c r="DL161" s="258"/>
      <c r="DM161" s="258"/>
      <c r="DN161" s="258"/>
      <c r="DO161" s="144"/>
      <c r="DP161" s="258"/>
      <c r="DQ161" s="258"/>
      <c r="DR161" s="258"/>
      <c r="DS161" s="258"/>
      <c r="DT161" s="258"/>
    </row>
    <row r="162" spans="1:124" ht="57" x14ac:dyDescent="0.2">
      <c r="A162" s="290"/>
      <c r="B162" s="293"/>
      <c r="C162" s="293"/>
      <c r="D162" s="293"/>
      <c r="E162" s="293"/>
      <c r="F162" s="296"/>
      <c r="G162" s="296"/>
      <c r="H162" s="316"/>
      <c r="I162" s="296"/>
      <c r="J162" s="290"/>
      <c r="K162" s="281"/>
      <c r="L162" s="284"/>
      <c r="M162" s="284"/>
      <c r="N162" s="281"/>
      <c r="O162" s="258"/>
      <c r="P162" s="258"/>
      <c r="Q162" s="287"/>
      <c r="R162" s="127"/>
      <c r="S162" s="128"/>
      <c r="T162" s="129">
        <f>VLOOKUP(U162,FORMULAS!$A$15:$B$18,2,0)</f>
        <v>0</v>
      </c>
      <c r="U162" s="130" t="s">
        <v>156</v>
      </c>
      <c r="V162" s="131">
        <f>+IF(U162='Tabla Valoración controles'!$D$4,'Tabla Valoración controles'!$F$4,IF('208-PLA-Ft-78 Mapa Gestión'!U162='Tabla Valoración controles'!$D$5,'Tabla Valoración controles'!$F$5,IF(U162=FORMULAS!$A$10,0,'Tabla Valoración controles'!$F$6)))</f>
        <v>0</v>
      </c>
      <c r="W162" s="130"/>
      <c r="X162" s="132">
        <f>+IF(W162='Tabla Valoración controles'!$D$7,'Tabla Valoración controles'!$F$7,IF(U162=FORMULAS!$A$10,0,'Tabla Valoración controles'!$F$8))</f>
        <v>0</v>
      </c>
      <c r="Y162" s="130"/>
      <c r="Z162" s="131">
        <f>+IF(Y162='Tabla Valoración controles'!$D$9,'Tabla Valoración controles'!$F$9,IF(U162=FORMULAS!$A$10,0,'Tabla Valoración controles'!$F$10))</f>
        <v>0</v>
      </c>
      <c r="AA162" s="130"/>
      <c r="AB162" s="131">
        <f>+IF(AA162='Tabla Valoración controles'!$D$9,'Tabla Valoración controles'!$F$9,IF(W162=FORMULAS!$A$10,0,'Tabla Valoración controles'!$F$10))</f>
        <v>0</v>
      </c>
      <c r="AC162" s="130"/>
      <c r="AD162" s="131">
        <f>+IF(AC162='Tabla Valoración controles'!$D$13,'Tabla Valoración controles'!$F$13,'Tabla Valoración controles'!$F$14)</f>
        <v>0</v>
      </c>
      <c r="AE162" s="133">
        <f t="shared" si="123"/>
        <v>0</v>
      </c>
      <c r="AF162" s="133">
        <f t="shared" ref="AF162:AF165" si="149">+AF161*AE162</f>
        <v>0</v>
      </c>
      <c r="AG162" s="133">
        <f t="shared" si="143"/>
        <v>0.16799999999999998</v>
      </c>
      <c r="AH162" s="261"/>
      <c r="AI162" s="261"/>
      <c r="AJ162" s="261"/>
      <c r="AK162" s="261"/>
      <c r="AL162" s="262"/>
      <c r="AM162" s="264"/>
      <c r="AN162" s="258"/>
      <c r="AO162" s="134"/>
      <c r="AP162" s="134"/>
      <c r="AQ162" s="158"/>
      <c r="AR162" s="134"/>
      <c r="AS162" s="134"/>
      <c r="AT162" s="134"/>
      <c r="AU162" s="134"/>
      <c r="AV162" s="136"/>
      <c r="AW162" s="255"/>
      <c r="AX162" s="134"/>
      <c r="AY162" s="134"/>
      <c r="AZ162" s="134"/>
      <c r="BA162" s="134"/>
      <c r="BB162" s="134"/>
      <c r="BC162" s="134"/>
      <c r="BD162" s="134"/>
      <c r="BE162" s="134"/>
      <c r="BF162" s="134"/>
      <c r="BG162" s="134"/>
      <c r="BH162" s="134"/>
      <c r="BI162" s="144"/>
      <c r="BJ162" s="134"/>
      <c r="BK162" s="134"/>
      <c r="BL162" s="134"/>
      <c r="BM162" s="144"/>
      <c r="BN162" s="137"/>
      <c r="BO162" s="137"/>
      <c r="BP162" s="138"/>
      <c r="BQ162" s="138"/>
      <c r="BR162" s="137"/>
      <c r="BS162" s="137"/>
      <c r="BT162" s="138"/>
      <c r="BU162" s="138"/>
      <c r="BV162" s="137"/>
      <c r="BW162" s="137"/>
      <c r="BX162" s="138"/>
      <c r="BY162" s="138"/>
      <c r="BZ162" s="137"/>
      <c r="CA162" s="137"/>
      <c r="CB162" s="138"/>
      <c r="CC162" s="138"/>
      <c r="CD162" s="258"/>
      <c r="CE162" s="258"/>
      <c r="CF162" s="258"/>
      <c r="CG162" s="144"/>
      <c r="CH162" s="258"/>
      <c r="CI162" s="258"/>
      <c r="CJ162" s="258"/>
      <c r="CK162" s="144"/>
      <c r="CL162" s="258"/>
      <c r="CM162" s="258"/>
      <c r="CN162" s="258"/>
      <c r="CO162" s="144"/>
      <c r="CP162" s="258"/>
      <c r="CQ162" s="258"/>
      <c r="CR162" s="258"/>
      <c r="CS162" s="144"/>
      <c r="CT162" s="258"/>
      <c r="CU162" s="258"/>
      <c r="CV162" s="258"/>
      <c r="CW162" s="144"/>
      <c r="CX162" s="258"/>
      <c r="CY162" s="258"/>
      <c r="CZ162" s="258"/>
      <c r="DA162" s="258"/>
      <c r="DB162" s="258"/>
      <c r="DC162" s="258"/>
      <c r="DD162" s="258"/>
      <c r="DE162" s="258"/>
      <c r="DF162" s="144"/>
      <c r="DG162" s="258"/>
      <c r="DH162" s="258"/>
      <c r="DI162" s="258"/>
      <c r="DJ162" s="258"/>
      <c r="DK162" s="258"/>
      <c r="DL162" s="258"/>
      <c r="DM162" s="258"/>
      <c r="DN162" s="258"/>
      <c r="DO162" s="144"/>
      <c r="DP162" s="258"/>
      <c r="DQ162" s="258"/>
      <c r="DR162" s="258"/>
      <c r="DS162" s="258"/>
      <c r="DT162" s="258"/>
    </row>
    <row r="163" spans="1:124" ht="57" x14ac:dyDescent="0.2">
      <c r="A163" s="290"/>
      <c r="B163" s="293"/>
      <c r="C163" s="293"/>
      <c r="D163" s="293"/>
      <c r="E163" s="293"/>
      <c r="F163" s="296"/>
      <c r="G163" s="296"/>
      <c r="H163" s="316"/>
      <c r="I163" s="296"/>
      <c r="J163" s="290"/>
      <c r="K163" s="281"/>
      <c r="L163" s="284"/>
      <c r="M163" s="284"/>
      <c r="N163" s="281"/>
      <c r="O163" s="258"/>
      <c r="P163" s="258"/>
      <c r="Q163" s="287"/>
      <c r="R163" s="127"/>
      <c r="S163" s="128"/>
      <c r="T163" s="129">
        <f>VLOOKUP(U163,FORMULAS!$A$15:$B$18,2,0)</f>
        <v>0</v>
      </c>
      <c r="U163" s="130" t="s">
        <v>156</v>
      </c>
      <c r="V163" s="131">
        <f>+IF(U163='Tabla Valoración controles'!$D$4,'Tabla Valoración controles'!$F$4,IF('208-PLA-Ft-78 Mapa Gestión'!U163='Tabla Valoración controles'!$D$5,'Tabla Valoración controles'!$F$5,IF(U163=FORMULAS!$A$10,0,'Tabla Valoración controles'!$F$6)))</f>
        <v>0</v>
      </c>
      <c r="W163" s="130"/>
      <c r="X163" s="132">
        <f>+IF(W163='Tabla Valoración controles'!$D$7,'Tabla Valoración controles'!$F$7,IF(U163=FORMULAS!$A$10,0,'Tabla Valoración controles'!$F$8))</f>
        <v>0</v>
      </c>
      <c r="Y163" s="130"/>
      <c r="Z163" s="131">
        <f>+IF(Y163='Tabla Valoración controles'!$D$9,'Tabla Valoración controles'!$F$9,IF(U163=FORMULAS!$A$10,0,'Tabla Valoración controles'!$F$10))</f>
        <v>0</v>
      </c>
      <c r="AA163" s="130"/>
      <c r="AB163" s="131">
        <f>+IF(AA163='Tabla Valoración controles'!$D$9,'Tabla Valoración controles'!$F$9,IF(W163=FORMULAS!$A$10,0,'Tabla Valoración controles'!$F$10))</f>
        <v>0</v>
      </c>
      <c r="AC163" s="130"/>
      <c r="AD163" s="131">
        <f>+IF(AC163='Tabla Valoración controles'!$D$13,'Tabla Valoración controles'!$F$13,'Tabla Valoración controles'!$F$14)</f>
        <v>0</v>
      </c>
      <c r="AE163" s="133">
        <f t="shared" si="123"/>
        <v>0</v>
      </c>
      <c r="AF163" s="133">
        <f t="shared" si="149"/>
        <v>0</v>
      </c>
      <c r="AG163" s="133">
        <f t="shared" si="143"/>
        <v>0.16799999999999998</v>
      </c>
      <c r="AH163" s="261"/>
      <c r="AI163" s="261"/>
      <c r="AJ163" s="261"/>
      <c r="AK163" s="261"/>
      <c r="AL163" s="262"/>
      <c r="AM163" s="264"/>
      <c r="AN163" s="258"/>
      <c r="AO163" s="134"/>
      <c r="AP163" s="134"/>
      <c r="AQ163" s="158"/>
      <c r="AR163" s="134"/>
      <c r="AS163" s="134"/>
      <c r="AT163" s="134"/>
      <c r="AU163" s="134"/>
      <c r="AV163" s="136"/>
      <c r="AW163" s="255"/>
      <c r="AX163" s="134"/>
      <c r="AY163" s="134"/>
      <c r="AZ163" s="134"/>
      <c r="BA163" s="134"/>
      <c r="BB163" s="134"/>
      <c r="BC163" s="134"/>
      <c r="BD163" s="134"/>
      <c r="BE163" s="134"/>
      <c r="BF163" s="134"/>
      <c r="BG163" s="134"/>
      <c r="BH163" s="134"/>
      <c r="BI163" s="144"/>
      <c r="BJ163" s="134"/>
      <c r="BK163" s="134"/>
      <c r="BL163" s="134"/>
      <c r="BM163" s="144"/>
      <c r="BN163" s="137"/>
      <c r="BO163" s="137"/>
      <c r="BP163" s="138"/>
      <c r="BQ163" s="138"/>
      <c r="BR163" s="137"/>
      <c r="BS163" s="137"/>
      <c r="BT163" s="138"/>
      <c r="BU163" s="138"/>
      <c r="BV163" s="137"/>
      <c r="BW163" s="137"/>
      <c r="BX163" s="138"/>
      <c r="BY163" s="138"/>
      <c r="BZ163" s="137"/>
      <c r="CA163" s="137"/>
      <c r="CB163" s="138"/>
      <c r="CC163" s="138"/>
      <c r="CD163" s="258"/>
      <c r="CE163" s="258"/>
      <c r="CF163" s="258"/>
      <c r="CG163" s="144"/>
      <c r="CH163" s="258"/>
      <c r="CI163" s="258"/>
      <c r="CJ163" s="258"/>
      <c r="CK163" s="144"/>
      <c r="CL163" s="258"/>
      <c r="CM163" s="258"/>
      <c r="CN163" s="258"/>
      <c r="CO163" s="144"/>
      <c r="CP163" s="258"/>
      <c r="CQ163" s="258"/>
      <c r="CR163" s="258"/>
      <c r="CS163" s="144"/>
      <c r="CT163" s="258"/>
      <c r="CU163" s="258"/>
      <c r="CV163" s="258"/>
      <c r="CW163" s="144"/>
      <c r="CX163" s="258"/>
      <c r="CY163" s="258"/>
      <c r="CZ163" s="258"/>
      <c r="DA163" s="258"/>
      <c r="DB163" s="258"/>
      <c r="DC163" s="258"/>
      <c r="DD163" s="258"/>
      <c r="DE163" s="258"/>
      <c r="DF163" s="144"/>
      <c r="DG163" s="258"/>
      <c r="DH163" s="258"/>
      <c r="DI163" s="258"/>
      <c r="DJ163" s="258"/>
      <c r="DK163" s="258"/>
      <c r="DL163" s="258"/>
      <c r="DM163" s="258"/>
      <c r="DN163" s="258"/>
      <c r="DO163" s="144"/>
      <c r="DP163" s="258"/>
      <c r="DQ163" s="258"/>
      <c r="DR163" s="258"/>
      <c r="DS163" s="258"/>
      <c r="DT163" s="258"/>
    </row>
    <row r="164" spans="1:124" ht="57" x14ac:dyDescent="0.2">
      <c r="A164" s="290"/>
      <c r="B164" s="293"/>
      <c r="C164" s="293"/>
      <c r="D164" s="293"/>
      <c r="E164" s="293"/>
      <c r="F164" s="296"/>
      <c r="G164" s="296"/>
      <c r="H164" s="316"/>
      <c r="I164" s="296"/>
      <c r="J164" s="290"/>
      <c r="K164" s="281"/>
      <c r="L164" s="284"/>
      <c r="M164" s="284"/>
      <c r="N164" s="281"/>
      <c r="O164" s="258"/>
      <c r="P164" s="258"/>
      <c r="Q164" s="287"/>
      <c r="R164" s="127"/>
      <c r="S164" s="128"/>
      <c r="T164" s="129">
        <f>VLOOKUP(U164,FORMULAS!$A$15:$B$18,2,0)</f>
        <v>0</v>
      </c>
      <c r="U164" s="130" t="s">
        <v>156</v>
      </c>
      <c r="V164" s="131">
        <f>+IF(U164='Tabla Valoración controles'!$D$4,'Tabla Valoración controles'!$F$4,IF('208-PLA-Ft-78 Mapa Gestión'!U164='Tabla Valoración controles'!$D$5,'Tabla Valoración controles'!$F$5,IF(U164=FORMULAS!$A$10,0,'Tabla Valoración controles'!$F$6)))</f>
        <v>0</v>
      </c>
      <c r="W164" s="130"/>
      <c r="X164" s="132">
        <f>+IF(W164='Tabla Valoración controles'!$D$7,'Tabla Valoración controles'!$F$7,IF(U164=FORMULAS!$A$10,0,'Tabla Valoración controles'!$F$8))</f>
        <v>0</v>
      </c>
      <c r="Y164" s="130"/>
      <c r="Z164" s="131">
        <f>+IF(Y164='Tabla Valoración controles'!$D$9,'Tabla Valoración controles'!$F$9,IF(U164=FORMULAS!$A$10,0,'Tabla Valoración controles'!$F$10))</f>
        <v>0</v>
      </c>
      <c r="AA164" s="130"/>
      <c r="AB164" s="131">
        <f>+IF(AA164='Tabla Valoración controles'!$D$9,'Tabla Valoración controles'!$F$9,IF(W164=FORMULAS!$A$10,0,'Tabla Valoración controles'!$F$10))</f>
        <v>0</v>
      </c>
      <c r="AC164" s="130"/>
      <c r="AD164" s="131">
        <f>+IF(AC164='Tabla Valoración controles'!$D$13,'Tabla Valoración controles'!$F$13,'Tabla Valoración controles'!$F$14)</f>
        <v>0</v>
      </c>
      <c r="AE164" s="133">
        <f t="shared" si="123"/>
        <v>0</v>
      </c>
      <c r="AF164" s="133">
        <f t="shared" si="149"/>
        <v>0</v>
      </c>
      <c r="AG164" s="133">
        <f t="shared" si="143"/>
        <v>0.16799999999999998</v>
      </c>
      <c r="AH164" s="261"/>
      <c r="AI164" s="261"/>
      <c r="AJ164" s="261"/>
      <c r="AK164" s="261"/>
      <c r="AL164" s="262"/>
      <c r="AM164" s="264"/>
      <c r="AN164" s="258"/>
      <c r="AO164" s="134"/>
      <c r="AP164" s="134"/>
      <c r="AQ164" s="158"/>
      <c r="AR164" s="134"/>
      <c r="AS164" s="134"/>
      <c r="AT164" s="134"/>
      <c r="AU164" s="134"/>
      <c r="AV164" s="136"/>
      <c r="AW164" s="255"/>
      <c r="AX164" s="134"/>
      <c r="AY164" s="134"/>
      <c r="AZ164" s="134"/>
      <c r="BA164" s="134"/>
      <c r="BB164" s="134"/>
      <c r="BC164" s="134"/>
      <c r="BD164" s="134"/>
      <c r="BE164" s="134"/>
      <c r="BF164" s="134"/>
      <c r="BG164" s="134"/>
      <c r="BH164" s="134"/>
      <c r="BI164" s="144"/>
      <c r="BJ164" s="134"/>
      <c r="BK164" s="134"/>
      <c r="BL164" s="134"/>
      <c r="BM164" s="144"/>
      <c r="BN164" s="137"/>
      <c r="BO164" s="137"/>
      <c r="BP164" s="138"/>
      <c r="BQ164" s="138"/>
      <c r="BR164" s="137"/>
      <c r="BS164" s="137"/>
      <c r="BT164" s="138"/>
      <c r="BU164" s="138"/>
      <c r="BV164" s="137"/>
      <c r="BW164" s="137"/>
      <c r="BX164" s="138"/>
      <c r="BY164" s="138"/>
      <c r="BZ164" s="137"/>
      <c r="CA164" s="137"/>
      <c r="CB164" s="138"/>
      <c r="CC164" s="138"/>
      <c r="CD164" s="258"/>
      <c r="CE164" s="258"/>
      <c r="CF164" s="258"/>
      <c r="CG164" s="144"/>
      <c r="CH164" s="258"/>
      <c r="CI164" s="258"/>
      <c r="CJ164" s="258"/>
      <c r="CK164" s="144"/>
      <c r="CL164" s="258"/>
      <c r="CM164" s="258"/>
      <c r="CN164" s="258"/>
      <c r="CO164" s="144"/>
      <c r="CP164" s="258"/>
      <c r="CQ164" s="258"/>
      <c r="CR164" s="258"/>
      <c r="CS164" s="144"/>
      <c r="CT164" s="258"/>
      <c r="CU164" s="258"/>
      <c r="CV164" s="258"/>
      <c r="CW164" s="144"/>
      <c r="CX164" s="258"/>
      <c r="CY164" s="258"/>
      <c r="CZ164" s="258"/>
      <c r="DA164" s="258"/>
      <c r="DB164" s="258"/>
      <c r="DC164" s="258"/>
      <c r="DD164" s="258"/>
      <c r="DE164" s="258"/>
      <c r="DF164" s="144"/>
      <c r="DG164" s="258"/>
      <c r="DH164" s="258"/>
      <c r="DI164" s="258"/>
      <c r="DJ164" s="258"/>
      <c r="DK164" s="258"/>
      <c r="DL164" s="258"/>
      <c r="DM164" s="258"/>
      <c r="DN164" s="258"/>
      <c r="DO164" s="144"/>
      <c r="DP164" s="258"/>
      <c r="DQ164" s="258"/>
      <c r="DR164" s="258"/>
      <c r="DS164" s="258"/>
      <c r="DT164" s="258"/>
    </row>
    <row r="165" spans="1:124" ht="57" x14ac:dyDescent="0.2">
      <c r="A165" s="291"/>
      <c r="B165" s="294"/>
      <c r="C165" s="294"/>
      <c r="D165" s="294"/>
      <c r="E165" s="294"/>
      <c r="F165" s="297"/>
      <c r="G165" s="297"/>
      <c r="H165" s="317"/>
      <c r="I165" s="297"/>
      <c r="J165" s="291"/>
      <c r="K165" s="282"/>
      <c r="L165" s="285"/>
      <c r="M165" s="285"/>
      <c r="N165" s="282"/>
      <c r="O165" s="259"/>
      <c r="P165" s="259"/>
      <c r="Q165" s="288"/>
      <c r="R165" s="127"/>
      <c r="S165" s="128"/>
      <c r="T165" s="129">
        <f>VLOOKUP(U165,FORMULAS!$A$15:$B$18,2,0)</f>
        <v>0</v>
      </c>
      <c r="U165" s="130" t="s">
        <v>156</v>
      </c>
      <c r="V165" s="131">
        <f>+IF(U165='Tabla Valoración controles'!$D$4,'Tabla Valoración controles'!$F$4,IF('208-PLA-Ft-78 Mapa Gestión'!U165='Tabla Valoración controles'!$D$5,'Tabla Valoración controles'!$F$5,IF(U165=FORMULAS!$A$10,0,'Tabla Valoración controles'!$F$6)))</f>
        <v>0</v>
      </c>
      <c r="W165" s="130"/>
      <c r="X165" s="132">
        <f>+IF(W165='Tabla Valoración controles'!$D$7,'Tabla Valoración controles'!$F$7,IF(U165=FORMULAS!$A$10,0,'Tabla Valoración controles'!$F$8))</f>
        <v>0</v>
      </c>
      <c r="Y165" s="130"/>
      <c r="Z165" s="131">
        <f>+IF(Y165='Tabla Valoración controles'!$D$9,'Tabla Valoración controles'!$F$9,IF(U165=FORMULAS!$A$10,0,'Tabla Valoración controles'!$F$10))</f>
        <v>0</v>
      </c>
      <c r="AA165" s="130"/>
      <c r="AB165" s="131">
        <f>+IF(AA165='Tabla Valoración controles'!$D$9,'Tabla Valoración controles'!$F$9,IF(W165=FORMULAS!$A$10,0,'Tabla Valoración controles'!$F$10))</f>
        <v>0</v>
      </c>
      <c r="AC165" s="130"/>
      <c r="AD165" s="131">
        <f>+IF(AC165='Tabla Valoración controles'!$D$13,'Tabla Valoración controles'!$F$13,'Tabla Valoración controles'!$F$14)</f>
        <v>0</v>
      </c>
      <c r="AE165" s="133">
        <f t="shared" si="123"/>
        <v>0</v>
      </c>
      <c r="AF165" s="133">
        <f t="shared" si="149"/>
        <v>0</v>
      </c>
      <c r="AG165" s="133">
        <f t="shared" si="143"/>
        <v>0.16799999999999998</v>
      </c>
      <c r="AH165" s="261"/>
      <c r="AI165" s="261"/>
      <c r="AJ165" s="261"/>
      <c r="AK165" s="261"/>
      <c r="AL165" s="262"/>
      <c r="AM165" s="265"/>
      <c r="AN165" s="259"/>
      <c r="AO165" s="134"/>
      <c r="AP165" s="134"/>
      <c r="AQ165" s="158"/>
      <c r="AR165" s="134"/>
      <c r="AS165" s="134"/>
      <c r="AT165" s="134"/>
      <c r="AU165" s="134"/>
      <c r="AV165" s="136"/>
      <c r="AW165" s="256"/>
      <c r="AX165" s="134"/>
      <c r="AY165" s="134"/>
      <c r="AZ165" s="134"/>
      <c r="BA165" s="134"/>
      <c r="BB165" s="134"/>
      <c r="BC165" s="134"/>
      <c r="BD165" s="134"/>
      <c r="BE165" s="134"/>
      <c r="BF165" s="134"/>
      <c r="BG165" s="134"/>
      <c r="BH165" s="134"/>
      <c r="BI165" s="144"/>
      <c r="BJ165" s="134"/>
      <c r="BK165" s="134"/>
      <c r="BL165" s="134"/>
      <c r="BM165" s="144"/>
      <c r="BN165" s="137"/>
      <c r="BO165" s="137"/>
      <c r="BP165" s="138"/>
      <c r="BQ165" s="138"/>
      <c r="BR165" s="137"/>
      <c r="BS165" s="137"/>
      <c r="BT165" s="138"/>
      <c r="BU165" s="138"/>
      <c r="BV165" s="137"/>
      <c r="BW165" s="137"/>
      <c r="BX165" s="138"/>
      <c r="BY165" s="138"/>
      <c r="BZ165" s="137"/>
      <c r="CA165" s="137"/>
      <c r="CB165" s="138"/>
      <c r="CC165" s="138"/>
      <c r="CD165" s="259"/>
      <c r="CE165" s="259"/>
      <c r="CF165" s="259"/>
      <c r="CG165" s="144"/>
      <c r="CH165" s="259"/>
      <c r="CI165" s="259"/>
      <c r="CJ165" s="259"/>
      <c r="CK165" s="144"/>
      <c r="CL165" s="259"/>
      <c r="CM165" s="259"/>
      <c r="CN165" s="259"/>
      <c r="CO165" s="144"/>
      <c r="CP165" s="259"/>
      <c r="CQ165" s="259"/>
      <c r="CR165" s="259"/>
      <c r="CS165" s="144"/>
      <c r="CT165" s="259"/>
      <c r="CU165" s="259"/>
      <c r="CV165" s="259"/>
      <c r="CW165" s="144"/>
      <c r="CX165" s="259"/>
      <c r="CY165" s="259"/>
      <c r="CZ165" s="259"/>
      <c r="DA165" s="259"/>
      <c r="DB165" s="259"/>
      <c r="DC165" s="259"/>
      <c r="DD165" s="259"/>
      <c r="DE165" s="259"/>
      <c r="DF165" s="144"/>
      <c r="DG165" s="259"/>
      <c r="DH165" s="259"/>
      <c r="DI165" s="259"/>
      <c r="DJ165" s="259"/>
      <c r="DK165" s="259"/>
      <c r="DL165" s="259"/>
      <c r="DM165" s="259"/>
      <c r="DN165" s="259"/>
      <c r="DO165" s="144"/>
      <c r="DP165" s="259"/>
      <c r="DQ165" s="259"/>
      <c r="DR165" s="259"/>
      <c r="DS165" s="259"/>
      <c r="DT165" s="259"/>
    </row>
    <row r="166" spans="1:124" ht="102" x14ac:dyDescent="0.2">
      <c r="A166" s="289">
        <v>27</v>
      </c>
      <c r="B166" s="292" t="s">
        <v>167</v>
      </c>
      <c r="C166" s="292" t="str">
        <f>VLOOKUP(B166,FORMULAS!$A$30:$B$52,2,0)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66" s="292" t="str">
        <f>VLOOKUP(B166,FORMULAS!$A$30:$C$52,3,0)</f>
        <v xml:space="preserve">Jefe Oficina Asesora de Planeación </v>
      </c>
      <c r="E166" s="292" t="s">
        <v>256</v>
      </c>
      <c r="F166" s="295" t="s">
        <v>411</v>
      </c>
      <c r="G166" s="295" t="s">
        <v>412</v>
      </c>
      <c r="H166" s="318" t="s">
        <v>717</v>
      </c>
      <c r="I166" s="295" t="s">
        <v>257</v>
      </c>
      <c r="J166" s="289">
        <v>300</v>
      </c>
      <c r="K166" s="280" t="str">
        <f>+IF(L166=FORMULAS!$N$2,FORMULAS!$O$2,IF('208-PLA-Ft-78 Mapa Gestión'!L166:L171=FORMULAS!$N$3,FORMULAS!$O$3,IF('208-PLA-Ft-78 Mapa Gestión'!L166:L171=FORMULAS!$N$4,FORMULAS!$O$4,IF('208-PLA-Ft-78 Mapa Gestión'!L166:L171=FORMULAS!$N$5,FORMULAS!$O$5,IF('208-PLA-Ft-78 Mapa Gestión'!L166:L171=FORMULAS!$N$6,FORMULAS!$O$6)))))</f>
        <v>Media</v>
      </c>
      <c r="L166" s="283">
        <f>+IF(J166&lt;=FORMULAS!$M$2,FORMULAS!$N$2,IF('208-PLA-Ft-78 Mapa Gestión'!J166&lt;=FORMULAS!$M$3,FORMULAS!$N$3,IF('208-PLA-Ft-78 Mapa Gestión'!J166&lt;=FORMULAS!$M$4,FORMULAS!$N$4,IF('208-PLA-Ft-78 Mapa Gestión'!J166&lt;=FORMULAS!$M$5,FORMULAS!$N$5,FORMULAS!$N$6))))</f>
        <v>0.6</v>
      </c>
      <c r="M166" s="283" t="s">
        <v>258</v>
      </c>
      <c r="N166" s="280" t="str">
        <f>+IF(M166=FORMULAS!$H$2,FORMULAS!$I$2,IF('208-PLA-Ft-78 Mapa Gestión'!M166:M171=FORMULAS!$H$3,FORMULAS!$I$3,IF('208-PLA-Ft-78 Mapa Gestión'!M166:M171=FORMULAS!$H$4,FORMULAS!$I$4,IF('208-PLA-Ft-78 Mapa Gestión'!M166:M171=FORMULAS!$H$5,FORMULAS!$I$5,IF('208-PLA-Ft-78 Mapa Gestión'!M166:M171=FORMULAS!$H$6,FORMULAS!$I$6,IF('208-PLA-Ft-78 Mapa Gestión'!M166:M171=FORMULAS!$H$7,FORMULAS!$I$7,IF('208-PLA-Ft-78 Mapa Gestión'!M166:M171=FORMULAS!$H$8,FORMULAS!$I$8,IF('208-PLA-Ft-78 Mapa Gestión'!M166:M171=FORMULAS!$H$9,FORMULAS!$I$9,IF('208-PLA-Ft-78 Mapa Gestión'!M166:M171=FORMULAS!$H$10,FORMULAS!$I$10,IF('208-PLA-Ft-78 Mapa Gestión'!M166:M171=FORMULAS!$H$11,FORMULAS!$I$11))))))))))</f>
        <v>Menor</v>
      </c>
      <c r="O166" s="257">
        <f>VLOOKUP(N166,FORMULAS!$I$1:$J$6,2,0)</f>
        <v>0.4</v>
      </c>
      <c r="P166" s="257" t="str">
        <f t="shared" ref="P166" si="150">CONCATENATE(N166,K166)</f>
        <v>MenorMedia</v>
      </c>
      <c r="Q166" s="286" t="str">
        <f>VLOOKUP(P166,FORMULAS!$K$17:$L$42,2,0)</f>
        <v>Moderado</v>
      </c>
      <c r="R166" s="127">
        <v>1</v>
      </c>
      <c r="S166" s="128" t="s">
        <v>760</v>
      </c>
      <c r="T166" s="129" t="str">
        <f>VLOOKUP(U166,FORMULAS!$A$15:$B$18,2,0)</f>
        <v>Probabilidad</v>
      </c>
      <c r="U166" s="130" t="s">
        <v>14</v>
      </c>
      <c r="V166" s="131">
        <f>+IF(U166='Tabla Valoración controles'!$D$4,'Tabla Valoración controles'!$F$4,IF('208-PLA-Ft-78 Mapa Gestión'!U166='Tabla Valoración controles'!$D$5,'Tabla Valoración controles'!$F$5,IF(U166=FORMULAS!$A$10,0,'Tabla Valoración controles'!$F$6)))</f>
        <v>0.15</v>
      </c>
      <c r="W166" s="130" t="s">
        <v>8</v>
      </c>
      <c r="X166" s="132">
        <f>+IF(W166='Tabla Valoración controles'!$D$7,'Tabla Valoración controles'!$F$7,IF(U166=FORMULAS!$A$10,0,'Tabla Valoración controles'!$F$8))</f>
        <v>0.15</v>
      </c>
      <c r="Y166" s="130" t="s">
        <v>19</v>
      </c>
      <c r="Z166" s="131">
        <f>+IF(Y166='Tabla Valoración controles'!$D$9,'Tabla Valoración controles'!$F$9,IF(U166=FORMULAS!$A$10,0,'Tabla Valoración controles'!$F$10))</f>
        <v>0</v>
      </c>
      <c r="AA166" s="130" t="s">
        <v>21</v>
      </c>
      <c r="AB166" s="131">
        <f>+IF(AA166='Tabla Valoración controles'!$D$9,'Tabla Valoración controles'!$F$9,IF(W166=FORMULAS!$A$10,0,'Tabla Valoración controles'!$F$10))</f>
        <v>0</v>
      </c>
      <c r="AC166" s="130" t="s">
        <v>100</v>
      </c>
      <c r="AD166" s="131">
        <f>+IF(AC166='Tabla Valoración controles'!$D$13,'Tabla Valoración controles'!$F$13,'Tabla Valoración controles'!$F$14)</f>
        <v>0</v>
      </c>
      <c r="AE166" s="133">
        <f t="shared" si="123"/>
        <v>0.3</v>
      </c>
      <c r="AF166" s="133">
        <f>+IF(T166=FORMULAS!$A$8,'208-PLA-Ft-78 Mapa Gestión'!AE166*'208-PLA-Ft-78 Mapa Gestión'!L166:L171,'208-PLA-Ft-78 Mapa Gestión'!AE166*'208-PLA-Ft-78 Mapa Gestión'!O166:O171)</f>
        <v>0.18</v>
      </c>
      <c r="AG166" s="133">
        <f>+IF(T166=FORMULAS!$A$8,'208-PLA-Ft-78 Mapa Gestión'!L166:L171-'208-PLA-Ft-78 Mapa Gestión'!AF166,0)</f>
        <v>0.42</v>
      </c>
      <c r="AH166" s="260">
        <f t="shared" ref="AH166" si="151">+AG171</f>
        <v>0.252</v>
      </c>
      <c r="AI166" s="260" t="str">
        <f>+IF(AH166&lt;=FORMULAS!$N$2,FORMULAS!$O$2,IF(AH166&lt;=FORMULAS!$N$3,FORMULAS!$O$3,IF(AH166&lt;=FORMULAS!$N$4,FORMULAS!$O$4,IF(AH166&lt;=FORMULAS!$N$5,FORMULAS!$O$5,FORMULAS!O162))))</f>
        <v>Baja</v>
      </c>
      <c r="AJ166" s="260" t="str">
        <f>+IF(T166=FORMULAS!$A$9,AG171,'208-PLA-Ft-78 Mapa Gestión'!N166:N171)</f>
        <v>Menor</v>
      </c>
      <c r="AK166" s="260">
        <f>+IF(T166=FORMULAS!B165,'208-PLA-Ft-78 Mapa Gestión'!AG171,'208-PLA-Ft-78 Mapa Gestión'!O166:O171)</f>
        <v>0.4</v>
      </c>
      <c r="AL166" s="262" t="str">
        <f t="shared" ref="AL166" si="152">CONCATENATE(AJ166,AI166)</f>
        <v>MenorBaja</v>
      </c>
      <c r="AM166" s="263" t="str">
        <f>VLOOKUP(AL166,FORMULAS!$K$17:$L$42,2,0)</f>
        <v>Moderado</v>
      </c>
      <c r="AN166" s="257" t="s">
        <v>162</v>
      </c>
      <c r="AO166" s="185" t="s">
        <v>532</v>
      </c>
      <c r="AP166" s="134" t="s">
        <v>569</v>
      </c>
      <c r="AQ166" s="134" t="s">
        <v>320</v>
      </c>
      <c r="AR166" s="186">
        <v>44593</v>
      </c>
      <c r="AS166" s="186">
        <v>44910</v>
      </c>
      <c r="AT166" s="185" t="s">
        <v>623</v>
      </c>
      <c r="AU166" s="185" t="s">
        <v>624</v>
      </c>
      <c r="AV166" s="136" t="s">
        <v>234</v>
      </c>
      <c r="AW166" s="254" t="s">
        <v>669</v>
      </c>
      <c r="AX166" s="181" t="s">
        <v>512</v>
      </c>
      <c r="AY166" s="181" t="s">
        <v>512</v>
      </c>
      <c r="AZ166" s="181" t="s">
        <v>512</v>
      </c>
      <c r="BA166" s="181" t="s">
        <v>512</v>
      </c>
      <c r="BB166" s="181" t="s">
        <v>512</v>
      </c>
      <c r="BC166" s="181" t="s">
        <v>512</v>
      </c>
      <c r="BD166" s="181" t="s">
        <v>512</v>
      </c>
      <c r="BE166" s="181" t="s">
        <v>512</v>
      </c>
      <c r="BF166" s="181" t="s">
        <v>512</v>
      </c>
      <c r="BG166" s="181" t="s">
        <v>512</v>
      </c>
      <c r="BH166" s="181" t="s">
        <v>512</v>
      </c>
      <c r="BI166" s="181" t="s">
        <v>512</v>
      </c>
      <c r="BJ166" s="181" t="s">
        <v>512</v>
      </c>
      <c r="BK166" s="181" t="s">
        <v>512</v>
      </c>
      <c r="BL166" s="137" t="s">
        <v>966</v>
      </c>
      <c r="BM166" s="187">
        <v>1</v>
      </c>
      <c r="BN166" s="137"/>
      <c r="BO166" s="137"/>
      <c r="BP166" s="138"/>
      <c r="BQ166" s="138"/>
      <c r="BR166" s="137"/>
      <c r="BS166" s="137"/>
      <c r="BT166" s="138"/>
      <c r="BU166" s="138"/>
      <c r="BV166" s="137"/>
      <c r="BW166" s="137"/>
      <c r="BX166" s="138"/>
      <c r="BY166" s="138"/>
      <c r="BZ166" s="137"/>
      <c r="CA166" s="137"/>
      <c r="CB166" s="138"/>
      <c r="CC166" s="138"/>
      <c r="CD166" s="257"/>
      <c r="CE166" s="257"/>
      <c r="CF166" s="257"/>
      <c r="CG166" s="144"/>
      <c r="CH166" s="257"/>
      <c r="CI166" s="257"/>
      <c r="CJ166" s="257"/>
      <c r="CK166" s="144"/>
      <c r="CL166" s="257"/>
      <c r="CM166" s="257"/>
      <c r="CN166" s="257"/>
      <c r="CO166" s="144"/>
      <c r="CP166" s="257"/>
      <c r="CQ166" s="257"/>
      <c r="CR166" s="257"/>
      <c r="CS166" s="144"/>
      <c r="CT166" s="257"/>
      <c r="CU166" s="257"/>
      <c r="CV166" s="257"/>
      <c r="CW166" s="144"/>
      <c r="CX166" s="257"/>
      <c r="CY166" s="257"/>
      <c r="CZ166" s="257"/>
      <c r="DA166" s="257"/>
      <c r="DB166" s="257"/>
      <c r="DC166" s="257"/>
      <c r="DD166" s="257"/>
      <c r="DE166" s="257"/>
      <c r="DF166" s="144"/>
      <c r="DG166" s="257"/>
      <c r="DH166" s="257"/>
      <c r="DI166" s="257"/>
      <c r="DJ166" s="257"/>
      <c r="DK166" s="257"/>
      <c r="DL166" s="257"/>
      <c r="DM166" s="257"/>
      <c r="DN166" s="257"/>
      <c r="DO166" s="144"/>
      <c r="DP166" s="257"/>
      <c r="DQ166" s="257"/>
      <c r="DR166" s="257"/>
      <c r="DS166" s="257"/>
      <c r="DT166" s="257"/>
    </row>
    <row r="167" spans="1:124" ht="178.5" x14ac:dyDescent="0.2">
      <c r="A167" s="290"/>
      <c r="B167" s="293"/>
      <c r="C167" s="293"/>
      <c r="D167" s="293"/>
      <c r="E167" s="293"/>
      <c r="F167" s="296"/>
      <c r="G167" s="296"/>
      <c r="H167" s="316"/>
      <c r="I167" s="296"/>
      <c r="J167" s="290"/>
      <c r="K167" s="281"/>
      <c r="L167" s="284"/>
      <c r="M167" s="284"/>
      <c r="N167" s="281"/>
      <c r="O167" s="258"/>
      <c r="P167" s="258"/>
      <c r="Q167" s="287"/>
      <c r="R167" s="127">
        <v>2</v>
      </c>
      <c r="S167" s="166" t="s">
        <v>761</v>
      </c>
      <c r="T167" s="129" t="str">
        <f>VLOOKUP(U167,FORMULAS!$A$15:$B$18,2,0)</f>
        <v>Probabilidad</v>
      </c>
      <c r="U167" s="130" t="s">
        <v>13</v>
      </c>
      <c r="V167" s="131">
        <f>+IF(U167='Tabla Valoración controles'!$D$4,'Tabla Valoración controles'!$F$4,IF('208-PLA-Ft-78 Mapa Gestión'!U167='Tabla Valoración controles'!$D$5,'Tabla Valoración controles'!$F$5,IF(U167=FORMULAS!$A$10,0,'Tabla Valoración controles'!$F$6)))</f>
        <v>0.25</v>
      </c>
      <c r="W167" s="130" t="s">
        <v>8</v>
      </c>
      <c r="X167" s="132">
        <f>+IF(W167='Tabla Valoración controles'!$D$7,'Tabla Valoración controles'!$F$7,IF(U167=FORMULAS!$A$10,0,'Tabla Valoración controles'!$F$8))</f>
        <v>0.15</v>
      </c>
      <c r="Y167" s="130" t="s">
        <v>18</v>
      </c>
      <c r="Z167" s="131">
        <f>+IF(Y167='Tabla Valoración controles'!$D$9,'Tabla Valoración controles'!$F$9,IF(U167=FORMULAS!$A$10,0,'Tabla Valoración controles'!$F$10))</f>
        <v>0</v>
      </c>
      <c r="AA167" s="130" t="s">
        <v>21</v>
      </c>
      <c r="AB167" s="131">
        <f>+IF(AA167='Tabla Valoración controles'!$D$9,'Tabla Valoración controles'!$F$9,IF(W167=FORMULAS!$A$10,0,'Tabla Valoración controles'!$F$10))</f>
        <v>0</v>
      </c>
      <c r="AC167" s="130" t="s">
        <v>100</v>
      </c>
      <c r="AD167" s="131">
        <f>+IF(AC167='Tabla Valoración controles'!$D$13,'Tabla Valoración controles'!$F$13,'Tabla Valoración controles'!$F$14)</f>
        <v>0</v>
      </c>
      <c r="AE167" s="133">
        <f t="shared" si="123"/>
        <v>0.4</v>
      </c>
      <c r="AF167" s="133">
        <f t="shared" ref="AF167" si="153">+AE167*AG166</f>
        <v>0.16800000000000001</v>
      </c>
      <c r="AG167" s="133">
        <f t="shared" ref="AG167" si="154">+AG166-AF167</f>
        <v>0.252</v>
      </c>
      <c r="AH167" s="261"/>
      <c r="AI167" s="261"/>
      <c r="AJ167" s="261"/>
      <c r="AK167" s="261"/>
      <c r="AL167" s="262"/>
      <c r="AM167" s="264"/>
      <c r="AN167" s="258"/>
      <c r="AO167" s="185" t="s">
        <v>533</v>
      </c>
      <c r="AP167" s="134" t="s">
        <v>569</v>
      </c>
      <c r="AQ167" s="134" t="s">
        <v>320</v>
      </c>
      <c r="AR167" s="186">
        <v>44593</v>
      </c>
      <c r="AS167" s="186">
        <v>44926</v>
      </c>
      <c r="AT167" s="185" t="s">
        <v>625</v>
      </c>
      <c r="AU167" s="185" t="s">
        <v>626</v>
      </c>
      <c r="AV167" s="136" t="s">
        <v>234</v>
      </c>
      <c r="AW167" s="255"/>
      <c r="AX167" s="137" t="s">
        <v>967</v>
      </c>
      <c r="AY167" s="137" t="s">
        <v>968</v>
      </c>
      <c r="AZ167" s="137" t="s">
        <v>512</v>
      </c>
      <c r="BA167" s="137" t="s">
        <v>512</v>
      </c>
      <c r="BB167" s="137" t="s">
        <v>969</v>
      </c>
      <c r="BC167" s="137" t="s">
        <v>970</v>
      </c>
      <c r="BD167" s="137" t="s">
        <v>512</v>
      </c>
      <c r="BE167" s="137" t="s">
        <v>512</v>
      </c>
      <c r="BF167" s="137" t="s">
        <v>971</v>
      </c>
      <c r="BG167" s="137" t="s">
        <v>972</v>
      </c>
      <c r="BH167" s="138" t="s">
        <v>512</v>
      </c>
      <c r="BI167" s="138" t="s">
        <v>512</v>
      </c>
      <c r="BJ167" s="137" t="s">
        <v>973</v>
      </c>
      <c r="BK167" s="137" t="s">
        <v>974</v>
      </c>
      <c r="BL167" s="138" t="s">
        <v>512</v>
      </c>
      <c r="BM167" s="138" t="s">
        <v>512</v>
      </c>
      <c r="BN167" s="137"/>
      <c r="BO167" s="137"/>
      <c r="BP167" s="138"/>
      <c r="BQ167" s="138"/>
      <c r="BR167" s="137"/>
      <c r="BS167" s="137"/>
      <c r="BT167" s="138"/>
      <c r="BU167" s="138"/>
      <c r="BV167" s="137"/>
      <c r="BW167" s="137"/>
      <c r="BX167" s="138"/>
      <c r="BY167" s="138"/>
      <c r="BZ167" s="137"/>
      <c r="CA167" s="137"/>
      <c r="CB167" s="138"/>
      <c r="CC167" s="138"/>
      <c r="CD167" s="258"/>
      <c r="CE167" s="258"/>
      <c r="CF167" s="258"/>
      <c r="CG167" s="144"/>
      <c r="CH167" s="258"/>
      <c r="CI167" s="258"/>
      <c r="CJ167" s="258"/>
      <c r="CK167" s="144"/>
      <c r="CL167" s="258"/>
      <c r="CM167" s="258"/>
      <c r="CN167" s="258"/>
      <c r="CO167" s="144"/>
      <c r="CP167" s="258"/>
      <c r="CQ167" s="258"/>
      <c r="CR167" s="258"/>
      <c r="CS167" s="144"/>
      <c r="CT167" s="258"/>
      <c r="CU167" s="258"/>
      <c r="CV167" s="258"/>
      <c r="CW167" s="144"/>
      <c r="CX167" s="258"/>
      <c r="CY167" s="258"/>
      <c r="CZ167" s="258"/>
      <c r="DA167" s="258"/>
      <c r="DB167" s="258"/>
      <c r="DC167" s="258"/>
      <c r="DD167" s="258"/>
      <c r="DE167" s="258"/>
      <c r="DF167" s="144"/>
      <c r="DG167" s="258"/>
      <c r="DH167" s="258"/>
      <c r="DI167" s="258"/>
      <c r="DJ167" s="258"/>
      <c r="DK167" s="258"/>
      <c r="DL167" s="258"/>
      <c r="DM167" s="258"/>
      <c r="DN167" s="258"/>
      <c r="DO167" s="144"/>
      <c r="DP167" s="258"/>
      <c r="DQ167" s="258"/>
      <c r="DR167" s="258"/>
      <c r="DS167" s="258"/>
      <c r="DT167" s="258"/>
    </row>
    <row r="168" spans="1:124" ht="57" x14ac:dyDescent="0.2">
      <c r="A168" s="290"/>
      <c r="B168" s="293"/>
      <c r="C168" s="293"/>
      <c r="D168" s="293"/>
      <c r="E168" s="293"/>
      <c r="F168" s="296"/>
      <c r="G168" s="296"/>
      <c r="H168" s="316"/>
      <c r="I168" s="296"/>
      <c r="J168" s="290"/>
      <c r="K168" s="281"/>
      <c r="L168" s="284"/>
      <c r="M168" s="284"/>
      <c r="N168" s="281"/>
      <c r="O168" s="258"/>
      <c r="P168" s="258"/>
      <c r="Q168" s="287"/>
      <c r="R168" s="127"/>
      <c r="S168" s="128"/>
      <c r="T168" s="129">
        <f>VLOOKUP(U168,FORMULAS!$A$15:$B$18,2,0)</f>
        <v>0</v>
      </c>
      <c r="U168" s="130" t="s">
        <v>156</v>
      </c>
      <c r="V168" s="131">
        <f>+IF(U168='Tabla Valoración controles'!$D$4,'Tabla Valoración controles'!$F$4,IF('208-PLA-Ft-78 Mapa Gestión'!U168='Tabla Valoración controles'!$D$5,'Tabla Valoración controles'!$F$5,IF(U168=FORMULAS!$A$10,0,'Tabla Valoración controles'!$F$6)))</f>
        <v>0</v>
      </c>
      <c r="W168" s="130"/>
      <c r="X168" s="132">
        <f>+IF(W168='Tabla Valoración controles'!$D$7,'Tabla Valoración controles'!$F$7,IF(U168=FORMULAS!$A$10,0,'Tabla Valoración controles'!$F$8))</f>
        <v>0</v>
      </c>
      <c r="Y168" s="130"/>
      <c r="Z168" s="131">
        <f>+IF(Y168='Tabla Valoración controles'!$D$9,'Tabla Valoración controles'!$F$9,IF(U168=FORMULAS!$A$10,0,'Tabla Valoración controles'!$F$10))</f>
        <v>0</v>
      </c>
      <c r="AA168" s="130"/>
      <c r="AB168" s="131">
        <f>+IF(AA168='Tabla Valoración controles'!$D$9,'Tabla Valoración controles'!$F$9,IF(W168=FORMULAS!$A$10,0,'Tabla Valoración controles'!$F$10))</f>
        <v>0</v>
      </c>
      <c r="AC168" s="130"/>
      <c r="AD168" s="131">
        <f>+IF(AC168='Tabla Valoración controles'!$D$13,'Tabla Valoración controles'!$F$13,'Tabla Valoración controles'!$F$14)</f>
        <v>0</v>
      </c>
      <c r="AE168" s="133">
        <f t="shared" si="123"/>
        <v>0</v>
      </c>
      <c r="AF168" s="133">
        <f t="shared" ref="AF168:AF171" si="155">+AF167*AE168</f>
        <v>0</v>
      </c>
      <c r="AG168" s="133">
        <f t="shared" si="143"/>
        <v>0.252</v>
      </c>
      <c r="AH168" s="261"/>
      <c r="AI168" s="261"/>
      <c r="AJ168" s="261"/>
      <c r="AK168" s="261"/>
      <c r="AL168" s="262"/>
      <c r="AM168" s="264"/>
      <c r="AN168" s="258"/>
      <c r="AO168" s="148"/>
      <c r="AP168" s="148"/>
      <c r="AQ168" s="148"/>
      <c r="AR168" s="148"/>
      <c r="AS168" s="148"/>
      <c r="AT168" s="148"/>
      <c r="AU168" s="148"/>
      <c r="AV168" s="136"/>
      <c r="AW168" s="255"/>
      <c r="AX168" s="134"/>
      <c r="AY168" s="134"/>
      <c r="AZ168" s="134"/>
      <c r="BA168" s="134"/>
      <c r="BB168" s="134"/>
      <c r="BC168" s="134"/>
      <c r="BD168" s="134"/>
      <c r="BE168" s="134"/>
      <c r="BF168" s="134"/>
      <c r="BG168" s="134"/>
      <c r="BH168" s="134"/>
      <c r="BI168" s="144"/>
      <c r="BJ168" s="134"/>
      <c r="BK168" s="134"/>
      <c r="BL168" s="134"/>
      <c r="BM168" s="144"/>
      <c r="BN168" s="137"/>
      <c r="BO168" s="137"/>
      <c r="BP168" s="138"/>
      <c r="BQ168" s="138"/>
      <c r="BR168" s="137"/>
      <c r="BS168" s="137"/>
      <c r="BT168" s="138"/>
      <c r="BU168" s="138"/>
      <c r="BV168" s="137"/>
      <c r="BW168" s="137"/>
      <c r="BX168" s="138"/>
      <c r="BY168" s="138"/>
      <c r="BZ168" s="137"/>
      <c r="CA168" s="137"/>
      <c r="CB168" s="138"/>
      <c r="CC168" s="138"/>
      <c r="CD168" s="258"/>
      <c r="CE168" s="258"/>
      <c r="CF168" s="258"/>
      <c r="CG168" s="144"/>
      <c r="CH168" s="258"/>
      <c r="CI168" s="258"/>
      <c r="CJ168" s="258"/>
      <c r="CK168" s="144"/>
      <c r="CL168" s="258"/>
      <c r="CM168" s="258"/>
      <c r="CN168" s="258"/>
      <c r="CO168" s="144"/>
      <c r="CP168" s="258"/>
      <c r="CQ168" s="258"/>
      <c r="CR168" s="258"/>
      <c r="CS168" s="144"/>
      <c r="CT168" s="258"/>
      <c r="CU168" s="258"/>
      <c r="CV168" s="258"/>
      <c r="CW168" s="144"/>
      <c r="CX168" s="258"/>
      <c r="CY168" s="258"/>
      <c r="CZ168" s="258"/>
      <c r="DA168" s="258"/>
      <c r="DB168" s="258"/>
      <c r="DC168" s="258"/>
      <c r="DD168" s="258"/>
      <c r="DE168" s="258"/>
      <c r="DF168" s="144"/>
      <c r="DG168" s="258"/>
      <c r="DH168" s="258"/>
      <c r="DI168" s="258"/>
      <c r="DJ168" s="258"/>
      <c r="DK168" s="258"/>
      <c r="DL168" s="258"/>
      <c r="DM168" s="258"/>
      <c r="DN168" s="258"/>
      <c r="DO168" s="144"/>
      <c r="DP168" s="258"/>
      <c r="DQ168" s="258"/>
      <c r="DR168" s="258"/>
      <c r="DS168" s="258"/>
      <c r="DT168" s="258"/>
    </row>
    <row r="169" spans="1:124" ht="57" x14ac:dyDescent="0.2">
      <c r="A169" s="290"/>
      <c r="B169" s="293"/>
      <c r="C169" s="293"/>
      <c r="D169" s="293"/>
      <c r="E169" s="293"/>
      <c r="F169" s="296"/>
      <c r="G169" s="296"/>
      <c r="H169" s="316"/>
      <c r="I169" s="296"/>
      <c r="J169" s="290"/>
      <c r="K169" s="281"/>
      <c r="L169" s="284"/>
      <c r="M169" s="284"/>
      <c r="N169" s="281"/>
      <c r="O169" s="258"/>
      <c r="P169" s="258"/>
      <c r="Q169" s="287"/>
      <c r="R169" s="127"/>
      <c r="S169" s="128"/>
      <c r="T169" s="129">
        <f>VLOOKUP(U169,FORMULAS!$A$15:$B$18,2,0)</f>
        <v>0</v>
      </c>
      <c r="U169" s="130" t="s">
        <v>156</v>
      </c>
      <c r="V169" s="131">
        <f>+IF(U169='Tabla Valoración controles'!$D$4,'Tabla Valoración controles'!$F$4,IF('208-PLA-Ft-78 Mapa Gestión'!U169='Tabla Valoración controles'!$D$5,'Tabla Valoración controles'!$F$5,IF(U169=FORMULAS!$A$10,0,'Tabla Valoración controles'!$F$6)))</f>
        <v>0</v>
      </c>
      <c r="W169" s="130"/>
      <c r="X169" s="132">
        <f>+IF(W169='Tabla Valoración controles'!$D$7,'Tabla Valoración controles'!$F$7,IF(U169=FORMULAS!$A$10,0,'Tabla Valoración controles'!$F$8))</f>
        <v>0</v>
      </c>
      <c r="Y169" s="130"/>
      <c r="Z169" s="131">
        <f>+IF(Y169='Tabla Valoración controles'!$D$9,'Tabla Valoración controles'!$F$9,IF(U169=FORMULAS!$A$10,0,'Tabla Valoración controles'!$F$10))</f>
        <v>0</v>
      </c>
      <c r="AA169" s="130"/>
      <c r="AB169" s="131">
        <f>+IF(AA169='Tabla Valoración controles'!$D$9,'Tabla Valoración controles'!$F$9,IF(W169=FORMULAS!$A$10,0,'Tabla Valoración controles'!$F$10))</f>
        <v>0</v>
      </c>
      <c r="AC169" s="130"/>
      <c r="AD169" s="131">
        <f>+IF(AC169='Tabla Valoración controles'!$D$13,'Tabla Valoración controles'!$F$13,'Tabla Valoración controles'!$F$14)</f>
        <v>0</v>
      </c>
      <c r="AE169" s="133">
        <f t="shared" si="123"/>
        <v>0</v>
      </c>
      <c r="AF169" s="133">
        <f t="shared" si="155"/>
        <v>0</v>
      </c>
      <c r="AG169" s="133">
        <f t="shared" si="143"/>
        <v>0.252</v>
      </c>
      <c r="AH169" s="261"/>
      <c r="AI169" s="261"/>
      <c r="AJ169" s="261"/>
      <c r="AK169" s="261"/>
      <c r="AL169" s="262"/>
      <c r="AM169" s="264"/>
      <c r="AN169" s="258"/>
      <c r="AO169" s="148"/>
      <c r="AP169" s="148"/>
      <c r="AQ169" s="148"/>
      <c r="AR169" s="148"/>
      <c r="AS169" s="148"/>
      <c r="AT169" s="148"/>
      <c r="AU169" s="148"/>
      <c r="AV169" s="136"/>
      <c r="AW169" s="255"/>
      <c r="AX169" s="134"/>
      <c r="AY169" s="134"/>
      <c r="AZ169" s="134"/>
      <c r="BA169" s="134"/>
      <c r="BB169" s="134"/>
      <c r="BC169" s="134"/>
      <c r="BD169" s="134"/>
      <c r="BE169" s="134"/>
      <c r="BF169" s="134"/>
      <c r="BG169" s="134"/>
      <c r="BH169" s="134"/>
      <c r="BI169" s="144"/>
      <c r="BJ169" s="134"/>
      <c r="BK169" s="134"/>
      <c r="BL169" s="134"/>
      <c r="BM169" s="144"/>
      <c r="BN169" s="137"/>
      <c r="BO169" s="137"/>
      <c r="BP169" s="138"/>
      <c r="BQ169" s="138"/>
      <c r="BR169" s="137"/>
      <c r="BS169" s="137"/>
      <c r="BT169" s="138"/>
      <c r="BU169" s="138"/>
      <c r="BV169" s="137"/>
      <c r="BW169" s="137"/>
      <c r="BX169" s="138"/>
      <c r="BY169" s="138"/>
      <c r="BZ169" s="137"/>
      <c r="CA169" s="137"/>
      <c r="CB169" s="138"/>
      <c r="CC169" s="138"/>
      <c r="CD169" s="258"/>
      <c r="CE169" s="258"/>
      <c r="CF169" s="258"/>
      <c r="CG169" s="144"/>
      <c r="CH169" s="258"/>
      <c r="CI169" s="258"/>
      <c r="CJ169" s="258"/>
      <c r="CK169" s="144"/>
      <c r="CL169" s="258"/>
      <c r="CM169" s="258"/>
      <c r="CN169" s="258"/>
      <c r="CO169" s="144"/>
      <c r="CP169" s="258"/>
      <c r="CQ169" s="258"/>
      <c r="CR169" s="258"/>
      <c r="CS169" s="144"/>
      <c r="CT169" s="258"/>
      <c r="CU169" s="258"/>
      <c r="CV169" s="258"/>
      <c r="CW169" s="144"/>
      <c r="CX169" s="258"/>
      <c r="CY169" s="258"/>
      <c r="CZ169" s="258"/>
      <c r="DA169" s="258"/>
      <c r="DB169" s="258"/>
      <c r="DC169" s="258"/>
      <c r="DD169" s="258"/>
      <c r="DE169" s="258"/>
      <c r="DF169" s="144"/>
      <c r="DG169" s="258"/>
      <c r="DH169" s="258"/>
      <c r="DI169" s="258"/>
      <c r="DJ169" s="258"/>
      <c r="DK169" s="258"/>
      <c r="DL169" s="258"/>
      <c r="DM169" s="258"/>
      <c r="DN169" s="258"/>
      <c r="DO169" s="144"/>
      <c r="DP169" s="258"/>
      <c r="DQ169" s="258"/>
      <c r="DR169" s="258"/>
      <c r="DS169" s="258"/>
      <c r="DT169" s="258"/>
    </row>
    <row r="170" spans="1:124" ht="57" x14ac:dyDescent="0.2">
      <c r="A170" s="290"/>
      <c r="B170" s="293"/>
      <c r="C170" s="293"/>
      <c r="D170" s="293"/>
      <c r="E170" s="293"/>
      <c r="F170" s="296"/>
      <c r="G170" s="296"/>
      <c r="H170" s="316"/>
      <c r="I170" s="296"/>
      <c r="J170" s="290"/>
      <c r="K170" s="281"/>
      <c r="L170" s="284"/>
      <c r="M170" s="284"/>
      <c r="N170" s="281"/>
      <c r="O170" s="258"/>
      <c r="P170" s="258"/>
      <c r="Q170" s="287"/>
      <c r="R170" s="127"/>
      <c r="S170" s="128"/>
      <c r="T170" s="129">
        <f>VLOOKUP(U170,FORMULAS!$A$15:$B$18,2,0)</f>
        <v>0</v>
      </c>
      <c r="U170" s="130" t="s">
        <v>156</v>
      </c>
      <c r="V170" s="131">
        <f>+IF(U170='Tabla Valoración controles'!$D$4,'Tabla Valoración controles'!$F$4,IF('208-PLA-Ft-78 Mapa Gestión'!U170='Tabla Valoración controles'!$D$5,'Tabla Valoración controles'!$F$5,IF(U170=FORMULAS!$A$10,0,'Tabla Valoración controles'!$F$6)))</f>
        <v>0</v>
      </c>
      <c r="W170" s="130"/>
      <c r="X170" s="132">
        <f>+IF(W170='Tabla Valoración controles'!$D$7,'Tabla Valoración controles'!$F$7,IF(U170=FORMULAS!$A$10,0,'Tabla Valoración controles'!$F$8))</f>
        <v>0</v>
      </c>
      <c r="Y170" s="130"/>
      <c r="Z170" s="131">
        <f>+IF(Y170='Tabla Valoración controles'!$D$9,'Tabla Valoración controles'!$F$9,IF(U170=FORMULAS!$A$10,0,'Tabla Valoración controles'!$F$10))</f>
        <v>0</v>
      </c>
      <c r="AA170" s="130"/>
      <c r="AB170" s="131">
        <f>+IF(AA170='Tabla Valoración controles'!$D$9,'Tabla Valoración controles'!$F$9,IF(W170=FORMULAS!$A$10,0,'Tabla Valoración controles'!$F$10))</f>
        <v>0</v>
      </c>
      <c r="AC170" s="130"/>
      <c r="AD170" s="131">
        <f>+IF(AC170='Tabla Valoración controles'!$D$13,'Tabla Valoración controles'!$F$13,'Tabla Valoración controles'!$F$14)</f>
        <v>0</v>
      </c>
      <c r="AE170" s="133">
        <f t="shared" si="123"/>
        <v>0</v>
      </c>
      <c r="AF170" s="133">
        <f t="shared" si="155"/>
        <v>0</v>
      </c>
      <c r="AG170" s="133">
        <f t="shared" si="143"/>
        <v>0.252</v>
      </c>
      <c r="AH170" s="261"/>
      <c r="AI170" s="261"/>
      <c r="AJ170" s="261"/>
      <c r="AK170" s="261"/>
      <c r="AL170" s="262"/>
      <c r="AM170" s="264"/>
      <c r="AN170" s="258"/>
      <c r="AO170" s="148"/>
      <c r="AP170" s="148"/>
      <c r="AQ170" s="148"/>
      <c r="AR170" s="148"/>
      <c r="AS170" s="148"/>
      <c r="AT170" s="148"/>
      <c r="AU170" s="148"/>
      <c r="AV170" s="136"/>
      <c r="AW170" s="255"/>
      <c r="AX170" s="134"/>
      <c r="AY170" s="134"/>
      <c r="AZ170" s="134"/>
      <c r="BA170" s="134"/>
      <c r="BB170" s="134"/>
      <c r="BC170" s="134"/>
      <c r="BD170" s="134"/>
      <c r="BE170" s="134"/>
      <c r="BF170" s="134"/>
      <c r="BG170" s="134"/>
      <c r="BH170" s="134"/>
      <c r="BI170" s="144"/>
      <c r="BJ170" s="134"/>
      <c r="BK170" s="134"/>
      <c r="BL170" s="134"/>
      <c r="BM170" s="144"/>
      <c r="BN170" s="137"/>
      <c r="BO170" s="137"/>
      <c r="BP170" s="138"/>
      <c r="BQ170" s="138"/>
      <c r="BR170" s="137"/>
      <c r="BS170" s="137"/>
      <c r="BT170" s="138"/>
      <c r="BU170" s="138"/>
      <c r="BV170" s="137"/>
      <c r="BW170" s="137"/>
      <c r="BX170" s="138"/>
      <c r="BY170" s="138"/>
      <c r="BZ170" s="137"/>
      <c r="CA170" s="137"/>
      <c r="CB170" s="138"/>
      <c r="CC170" s="138"/>
      <c r="CD170" s="258"/>
      <c r="CE170" s="258"/>
      <c r="CF170" s="258"/>
      <c r="CG170" s="144"/>
      <c r="CH170" s="258"/>
      <c r="CI170" s="258"/>
      <c r="CJ170" s="258"/>
      <c r="CK170" s="144"/>
      <c r="CL170" s="258"/>
      <c r="CM170" s="258"/>
      <c r="CN170" s="258"/>
      <c r="CO170" s="144"/>
      <c r="CP170" s="258"/>
      <c r="CQ170" s="258"/>
      <c r="CR170" s="258"/>
      <c r="CS170" s="144"/>
      <c r="CT170" s="258"/>
      <c r="CU170" s="258"/>
      <c r="CV170" s="258"/>
      <c r="CW170" s="144"/>
      <c r="CX170" s="258"/>
      <c r="CY170" s="258"/>
      <c r="CZ170" s="258"/>
      <c r="DA170" s="258"/>
      <c r="DB170" s="258"/>
      <c r="DC170" s="258"/>
      <c r="DD170" s="258"/>
      <c r="DE170" s="258"/>
      <c r="DF170" s="144"/>
      <c r="DG170" s="258"/>
      <c r="DH170" s="258"/>
      <c r="DI170" s="258"/>
      <c r="DJ170" s="258"/>
      <c r="DK170" s="258"/>
      <c r="DL170" s="258"/>
      <c r="DM170" s="258"/>
      <c r="DN170" s="258"/>
      <c r="DO170" s="144"/>
      <c r="DP170" s="258"/>
      <c r="DQ170" s="258"/>
      <c r="DR170" s="258"/>
      <c r="DS170" s="258"/>
      <c r="DT170" s="258"/>
    </row>
    <row r="171" spans="1:124" ht="57" x14ac:dyDescent="0.2">
      <c r="A171" s="291"/>
      <c r="B171" s="294"/>
      <c r="C171" s="294"/>
      <c r="D171" s="294"/>
      <c r="E171" s="294"/>
      <c r="F171" s="297"/>
      <c r="G171" s="297"/>
      <c r="H171" s="317"/>
      <c r="I171" s="297"/>
      <c r="J171" s="291"/>
      <c r="K171" s="282"/>
      <c r="L171" s="285"/>
      <c r="M171" s="285"/>
      <c r="N171" s="282"/>
      <c r="O171" s="259"/>
      <c r="P171" s="259"/>
      <c r="Q171" s="288"/>
      <c r="R171" s="127"/>
      <c r="S171" s="128"/>
      <c r="T171" s="129">
        <f>VLOOKUP(U171,FORMULAS!$A$15:$B$18,2,0)</f>
        <v>0</v>
      </c>
      <c r="U171" s="130" t="s">
        <v>156</v>
      </c>
      <c r="V171" s="131">
        <f>+IF(U171='Tabla Valoración controles'!$D$4,'Tabla Valoración controles'!$F$4,IF('208-PLA-Ft-78 Mapa Gestión'!U171='Tabla Valoración controles'!$D$5,'Tabla Valoración controles'!$F$5,IF(U171=FORMULAS!$A$10,0,'Tabla Valoración controles'!$F$6)))</f>
        <v>0</v>
      </c>
      <c r="W171" s="130"/>
      <c r="X171" s="132">
        <f>+IF(W171='Tabla Valoración controles'!$D$7,'Tabla Valoración controles'!$F$7,IF(U171=FORMULAS!$A$10,0,'Tabla Valoración controles'!$F$8))</f>
        <v>0</v>
      </c>
      <c r="Y171" s="130"/>
      <c r="Z171" s="131">
        <f>+IF(Y171='Tabla Valoración controles'!$D$9,'Tabla Valoración controles'!$F$9,IF(U171=FORMULAS!$A$10,0,'Tabla Valoración controles'!$F$10))</f>
        <v>0</v>
      </c>
      <c r="AA171" s="130"/>
      <c r="AB171" s="131">
        <f>+IF(AA171='Tabla Valoración controles'!$D$9,'Tabla Valoración controles'!$F$9,IF(W171=FORMULAS!$A$10,0,'Tabla Valoración controles'!$F$10))</f>
        <v>0</v>
      </c>
      <c r="AC171" s="130"/>
      <c r="AD171" s="131">
        <f>+IF(AC171='Tabla Valoración controles'!$D$13,'Tabla Valoración controles'!$F$13,'Tabla Valoración controles'!$F$14)</f>
        <v>0</v>
      </c>
      <c r="AE171" s="133">
        <f t="shared" si="123"/>
        <v>0</v>
      </c>
      <c r="AF171" s="133">
        <f t="shared" si="155"/>
        <v>0</v>
      </c>
      <c r="AG171" s="133">
        <f t="shared" si="143"/>
        <v>0.252</v>
      </c>
      <c r="AH171" s="261"/>
      <c r="AI171" s="261"/>
      <c r="AJ171" s="261"/>
      <c r="AK171" s="261"/>
      <c r="AL171" s="262"/>
      <c r="AM171" s="265"/>
      <c r="AN171" s="259"/>
      <c r="AO171" s="149"/>
      <c r="AP171" s="149"/>
      <c r="AQ171" s="149"/>
      <c r="AR171" s="149"/>
      <c r="AS171" s="149"/>
      <c r="AT171" s="149"/>
      <c r="AU171" s="149"/>
      <c r="AV171" s="136"/>
      <c r="AW171" s="256"/>
      <c r="AX171" s="134"/>
      <c r="AY171" s="134"/>
      <c r="AZ171" s="134"/>
      <c r="BA171" s="134"/>
      <c r="BB171" s="134"/>
      <c r="BC171" s="134"/>
      <c r="BD171" s="134"/>
      <c r="BE171" s="134"/>
      <c r="BF171" s="134"/>
      <c r="BG171" s="134"/>
      <c r="BH171" s="134"/>
      <c r="BI171" s="144"/>
      <c r="BJ171" s="134"/>
      <c r="BK171" s="134"/>
      <c r="BL171" s="134"/>
      <c r="BM171" s="144"/>
      <c r="BN171" s="137"/>
      <c r="BO171" s="137"/>
      <c r="BP171" s="138"/>
      <c r="BQ171" s="138"/>
      <c r="BR171" s="137"/>
      <c r="BS171" s="137"/>
      <c r="BT171" s="138"/>
      <c r="BU171" s="138"/>
      <c r="BV171" s="137"/>
      <c r="BW171" s="137"/>
      <c r="BX171" s="138"/>
      <c r="BY171" s="138"/>
      <c r="BZ171" s="137"/>
      <c r="CA171" s="137"/>
      <c r="CB171" s="138"/>
      <c r="CC171" s="138"/>
      <c r="CD171" s="259"/>
      <c r="CE171" s="259"/>
      <c r="CF171" s="259"/>
      <c r="CG171" s="144"/>
      <c r="CH171" s="259"/>
      <c r="CI171" s="259"/>
      <c r="CJ171" s="259"/>
      <c r="CK171" s="144"/>
      <c r="CL171" s="259"/>
      <c r="CM171" s="259"/>
      <c r="CN171" s="259"/>
      <c r="CO171" s="144"/>
      <c r="CP171" s="259"/>
      <c r="CQ171" s="259"/>
      <c r="CR171" s="259"/>
      <c r="CS171" s="144"/>
      <c r="CT171" s="259"/>
      <c r="CU171" s="259"/>
      <c r="CV171" s="259"/>
      <c r="CW171" s="144"/>
      <c r="CX171" s="259"/>
      <c r="CY171" s="259"/>
      <c r="CZ171" s="259"/>
      <c r="DA171" s="259"/>
      <c r="DB171" s="259"/>
      <c r="DC171" s="259"/>
      <c r="DD171" s="259"/>
      <c r="DE171" s="259"/>
      <c r="DF171" s="144"/>
      <c r="DG171" s="259"/>
      <c r="DH171" s="259"/>
      <c r="DI171" s="259"/>
      <c r="DJ171" s="259"/>
      <c r="DK171" s="259"/>
      <c r="DL171" s="259"/>
      <c r="DM171" s="259"/>
      <c r="DN171" s="259"/>
      <c r="DO171" s="144"/>
      <c r="DP171" s="259"/>
      <c r="DQ171" s="259"/>
      <c r="DR171" s="259"/>
      <c r="DS171" s="259"/>
      <c r="DT171" s="259"/>
    </row>
    <row r="172" spans="1:124" ht="178.5" x14ac:dyDescent="0.2">
      <c r="A172" s="289">
        <v>28</v>
      </c>
      <c r="B172" s="292" t="s">
        <v>167</v>
      </c>
      <c r="C172" s="292" t="str">
        <f>VLOOKUP(B172,FORMULAS!$A$30:$B$52,2,0)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72" s="292" t="str">
        <f>VLOOKUP(B172,FORMULAS!$A$30:$C$52,3,0)</f>
        <v xml:space="preserve">Jefe Oficina Asesora de Planeación </v>
      </c>
      <c r="E172" s="292" t="s">
        <v>256</v>
      </c>
      <c r="F172" s="321" t="s">
        <v>413</v>
      </c>
      <c r="G172" s="321" t="s">
        <v>414</v>
      </c>
      <c r="H172" s="322" t="s">
        <v>415</v>
      </c>
      <c r="I172" s="295" t="s">
        <v>260</v>
      </c>
      <c r="J172" s="289">
        <v>20</v>
      </c>
      <c r="K172" s="280" t="str">
        <f>+IF(L172=FORMULAS!$N$2,FORMULAS!$O$2,IF('208-PLA-Ft-78 Mapa Gestión'!L172:L177=FORMULAS!$N$3,FORMULAS!$O$3,IF('208-PLA-Ft-78 Mapa Gestión'!L172:L177=FORMULAS!$N$4,FORMULAS!$O$4,IF('208-PLA-Ft-78 Mapa Gestión'!L172:L177=FORMULAS!$N$5,FORMULAS!$O$5,IF('208-PLA-Ft-78 Mapa Gestión'!L172:L177=FORMULAS!$N$6,FORMULAS!$O$6)))))</f>
        <v>Baja</v>
      </c>
      <c r="L172" s="283">
        <f>+IF(J172&lt;=FORMULAS!$M$2,FORMULAS!$N$2,IF('208-PLA-Ft-78 Mapa Gestión'!J172&lt;=FORMULAS!$M$3,FORMULAS!$N$3,IF('208-PLA-Ft-78 Mapa Gestión'!J172&lt;=FORMULAS!$M$4,FORMULAS!$N$4,IF('208-PLA-Ft-78 Mapa Gestión'!J172&lt;=FORMULAS!$M$5,FORMULAS!$N$5,FORMULAS!$N$6))))</f>
        <v>0.4</v>
      </c>
      <c r="M172" s="283" t="s">
        <v>91</v>
      </c>
      <c r="N172" s="280" t="str">
        <f>+IF(M172=FORMULAS!$H$2,FORMULAS!$I$2,IF('208-PLA-Ft-78 Mapa Gestión'!M172:M177=FORMULAS!$H$3,FORMULAS!$I$3,IF('208-PLA-Ft-78 Mapa Gestión'!M172:M177=FORMULAS!$H$4,FORMULAS!$I$4,IF('208-PLA-Ft-78 Mapa Gestión'!M172:M177=FORMULAS!$H$5,FORMULAS!$I$5,IF('208-PLA-Ft-78 Mapa Gestión'!M172:M177=FORMULAS!$H$6,FORMULAS!$I$6,IF('208-PLA-Ft-78 Mapa Gestión'!M172:M177=FORMULAS!$H$7,FORMULAS!$I$7,IF('208-PLA-Ft-78 Mapa Gestión'!M172:M177=FORMULAS!$H$8,FORMULAS!$I$8,IF('208-PLA-Ft-78 Mapa Gestión'!M172:M177=FORMULAS!$H$9,FORMULAS!$I$9,IF('208-PLA-Ft-78 Mapa Gestión'!M172:M177=FORMULAS!$H$10,FORMULAS!$I$10,IF('208-PLA-Ft-78 Mapa Gestión'!M172:M177=FORMULAS!$H$11,FORMULAS!$I$11))))))))))</f>
        <v>Moderado</v>
      </c>
      <c r="O172" s="257">
        <f>VLOOKUP(N172,FORMULAS!$I$1:$J$6,2,0)</f>
        <v>0.6</v>
      </c>
      <c r="P172" s="257" t="str">
        <f t="shared" ref="P172" si="156">CONCATENATE(N172,K172)</f>
        <v>ModeradoBaja</v>
      </c>
      <c r="Q172" s="286" t="str">
        <f>VLOOKUP(P172,FORMULAS!$K$17:$L$42,2,0)</f>
        <v>Moderado</v>
      </c>
      <c r="R172" s="128">
        <v>1</v>
      </c>
      <c r="S172" s="128" t="s">
        <v>762</v>
      </c>
      <c r="T172" s="129" t="str">
        <f>VLOOKUP(U172,FORMULAS!$A$15:$B$18,2,0)</f>
        <v>Probabilidad</v>
      </c>
      <c r="U172" s="130" t="s">
        <v>13</v>
      </c>
      <c r="V172" s="131">
        <f>+IF(U172='Tabla Valoración controles'!$D$4,'Tabla Valoración controles'!$F$4,IF('208-PLA-Ft-78 Mapa Gestión'!U172='Tabla Valoración controles'!$D$5,'Tabla Valoración controles'!$F$5,IF(U172=FORMULAS!$A$10,0,'Tabla Valoración controles'!$F$6)))</f>
        <v>0.25</v>
      </c>
      <c r="W172" s="130" t="s">
        <v>8</v>
      </c>
      <c r="X172" s="132">
        <f>+IF(W172='Tabla Valoración controles'!$D$7,'Tabla Valoración controles'!$F$7,IF(U172=FORMULAS!$A$10,0,'Tabla Valoración controles'!$F$8))</f>
        <v>0.15</v>
      </c>
      <c r="Y172" s="130" t="s">
        <v>18</v>
      </c>
      <c r="Z172" s="131">
        <f>+IF(Y172='Tabla Valoración controles'!$D$9,'Tabla Valoración controles'!$F$9,IF(U172=FORMULAS!$A$10,0,'Tabla Valoración controles'!$F$10))</f>
        <v>0</v>
      </c>
      <c r="AA172" s="130" t="s">
        <v>21</v>
      </c>
      <c r="AB172" s="131">
        <f>+IF(AA172='Tabla Valoración controles'!$D$9,'Tabla Valoración controles'!$F$9,IF(W172=FORMULAS!$A$10,0,'Tabla Valoración controles'!$F$10))</f>
        <v>0</v>
      </c>
      <c r="AC172" s="130" t="s">
        <v>100</v>
      </c>
      <c r="AD172" s="131">
        <f>+IF(AC172='Tabla Valoración controles'!$D$13,'Tabla Valoración controles'!$F$13,'Tabla Valoración controles'!$F$14)</f>
        <v>0</v>
      </c>
      <c r="AE172" s="133">
        <f t="shared" si="123"/>
        <v>0.4</v>
      </c>
      <c r="AF172" s="133">
        <f>+IF(T172=FORMULAS!$A$8,'208-PLA-Ft-78 Mapa Gestión'!AE172*'208-PLA-Ft-78 Mapa Gestión'!L172:L177,'208-PLA-Ft-78 Mapa Gestión'!AE172*'208-PLA-Ft-78 Mapa Gestión'!O172:O177)</f>
        <v>0.16000000000000003</v>
      </c>
      <c r="AG172" s="133">
        <f>+IF(T172=FORMULAS!$A$8,'208-PLA-Ft-78 Mapa Gestión'!L172:L177-'208-PLA-Ft-78 Mapa Gestión'!AF172,0)</f>
        <v>0.24</v>
      </c>
      <c r="AH172" s="260">
        <f t="shared" ref="AH172" si="157">+AG177</f>
        <v>0.24</v>
      </c>
      <c r="AI172" s="260" t="str">
        <f>+IF(AH172&lt;=FORMULAS!$N$2,FORMULAS!$O$2,IF(AH172&lt;=FORMULAS!$N$3,FORMULAS!$O$3,IF(AH172&lt;=FORMULAS!$N$4,FORMULAS!$O$4,IF(AH172&lt;=FORMULAS!$N$5,FORMULAS!$O$5,FORMULAS!O168))))</f>
        <v>Baja</v>
      </c>
      <c r="AJ172" s="260" t="str">
        <f>+IF(T172=FORMULAS!$A$9,AG177,'208-PLA-Ft-78 Mapa Gestión'!N172:N177)</f>
        <v>Moderado</v>
      </c>
      <c r="AK172" s="260">
        <f>+IF(T172=FORMULAS!B171,'208-PLA-Ft-78 Mapa Gestión'!AG177,'208-PLA-Ft-78 Mapa Gestión'!O172:O177)</f>
        <v>0.6</v>
      </c>
      <c r="AL172" s="262" t="str">
        <f t="shared" ref="AL172" si="158">CONCATENATE(AJ172,AI172)</f>
        <v>ModeradoBaja</v>
      </c>
      <c r="AM172" s="263" t="str">
        <f>VLOOKUP(AL172,FORMULAS!$K$17:$L$42,2,0)</f>
        <v>Moderado</v>
      </c>
      <c r="AN172" s="257" t="s">
        <v>162</v>
      </c>
      <c r="AO172" s="151" t="s">
        <v>534</v>
      </c>
      <c r="AP172" s="151" t="s">
        <v>570</v>
      </c>
      <c r="AQ172" s="212" t="s">
        <v>320</v>
      </c>
      <c r="AR172" s="152">
        <v>44562</v>
      </c>
      <c r="AS172" s="152">
        <v>44926</v>
      </c>
      <c r="AT172" s="151" t="s">
        <v>627</v>
      </c>
      <c r="AU172" s="151" t="s">
        <v>626</v>
      </c>
      <c r="AV172" s="136" t="s">
        <v>234</v>
      </c>
      <c r="AW172" s="254" t="s">
        <v>656</v>
      </c>
      <c r="AX172" s="188" t="s">
        <v>975</v>
      </c>
      <c r="AY172" s="137" t="s">
        <v>976</v>
      </c>
      <c r="AZ172" s="137" t="s">
        <v>512</v>
      </c>
      <c r="BA172" s="139" t="s">
        <v>512</v>
      </c>
      <c r="BB172" s="188" t="s">
        <v>975</v>
      </c>
      <c r="BC172" s="137" t="s">
        <v>977</v>
      </c>
      <c r="BD172" s="137" t="s">
        <v>512</v>
      </c>
      <c r="BE172" s="139" t="s">
        <v>512</v>
      </c>
      <c r="BF172" s="188" t="s">
        <v>975</v>
      </c>
      <c r="BG172" s="137" t="s">
        <v>978</v>
      </c>
      <c r="BH172" s="137" t="s">
        <v>512</v>
      </c>
      <c r="BI172" s="139" t="s">
        <v>512</v>
      </c>
      <c r="BJ172" s="188" t="s">
        <v>975</v>
      </c>
      <c r="BK172" s="137" t="s">
        <v>979</v>
      </c>
      <c r="BL172" s="137" t="s">
        <v>512</v>
      </c>
      <c r="BM172" s="139" t="s">
        <v>512</v>
      </c>
      <c r="BN172" s="137"/>
      <c r="BO172" s="137"/>
      <c r="BP172" s="138"/>
      <c r="BQ172" s="138"/>
      <c r="BR172" s="137"/>
      <c r="BS172" s="137"/>
      <c r="BT172" s="138"/>
      <c r="BU172" s="138"/>
      <c r="BV172" s="137"/>
      <c r="BW172" s="137"/>
      <c r="BX172" s="138"/>
      <c r="BY172" s="138"/>
      <c r="BZ172" s="137"/>
      <c r="CA172" s="137"/>
      <c r="CB172" s="138"/>
      <c r="CC172" s="138"/>
      <c r="CD172" s="257"/>
      <c r="CE172" s="257"/>
      <c r="CF172" s="257"/>
      <c r="CG172" s="144"/>
      <c r="CH172" s="257"/>
      <c r="CI172" s="257"/>
      <c r="CJ172" s="257"/>
      <c r="CK172" s="144"/>
      <c r="CL172" s="257"/>
      <c r="CM172" s="257"/>
      <c r="CN172" s="257"/>
      <c r="CO172" s="144"/>
      <c r="CP172" s="257"/>
      <c r="CQ172" s="257"/>
      <c r="CR172" s="257"/>
      <c r="CS172" s="144"/>
      <c r="CT172" s="257"/>
      <c r="CU172" s="257"/>
      <c r="CV172" s="257"/>
      <c r="CW172" s="144"/>
      <c r="CX172" s="257"/>
      <c r="CY172" s="257"/>
      <c r="CZ172" s="257"/>
      <c r="DA172" s="257"/>
      <c r="DB172" s="257"/>
      <c r="DC172" s="257"/>
      <c r="DD172" s="257"/>
      <c r="DE172" s="257"/>
      <c r="DF172" s="144"/>
      <c r="DG172" s="257"/>
      <c r="DH172" s="257"/>
      <c r="DI172" s="257"/>
      <c r="DJ172" s="257"/>
      <c r="DK172" s="257"/>
      <c r="DL172" s="257"/>
      <c r="DM172" s="257"/>
      <c r="DN172" s="257"/>
      <c r="DO172" s="144"/>
      <c r="DP172" s="257"/>
      <c r="DQ172" s="257"/>
      <c r="DR172" s="257"/>
      <c r="DS172" s="257"/>
      <c r="DT172" s="257"/>
    </row>
    <row r="173" spans="1:124" ht="57" x14ac:dyDescent="0.2">
      <c r="A173" s="290"/>
      <c r="B173" s="293"/>
      <c r="C173" s="293"/>
      <c r="D173" s="293"/>
      <c r="E173" s="293"/>
      <c r="F173" s="311"/>
      <c r="G173" s="311"/>
      <c r="H173" s="314"/>
      <c r="I173" s="296"/>
      <c r="J173" s="290"/>
      <c r="K173" s="281"/>
      <c r="L173" s="284"/>
      <c r="M173" s="284"/>
      <c r="N173" s="281"/>
      <c r="O173" s="258"/>
      <c r="P173" s="258"/>
      <c r="Q173" s="287"/>
      <c r="R173" s="127"/>
      <c r="S173" s="128"/>
      <c r="T173" s="129">
        <f>VLOOKUP(U173,FORMULAS!$A$15:$B$18,2,0)</f>
        <v>0</v>
      </c>
      <c r="U173" s="130" t="s">
        <v>156</v>
      </c>
      <c r="V173" s="131">
        <f>+IF(U173='Tabla Valoración controles'!$D$4,'Tabla Valoración controles'!$F$4,IF('208-PLA-Ft-78 Mapa Gestión'!U173='Tabla Valoración controles'!$D$5,'Tabla Valoración controles'!$F$5,IF(U173=FORMULAS!$A$10,0,'Tabla Valoración controles'!$F$6)))</f>
        <v>0</v>
      </c>
      <c r="W173" s="130"/>
      <c r="X173" s="132">
        <f>+IF(W173='Tabla Valoración controles'!$D$7,'Tabla Valoración controles'!$F$7,IF(U173=FORMULAS!$A$10,0,'Tabla Valoración controles'!$F$8))</f>
        <v>0</v>
      </c>
      <c r="Y173" s="130"/>
      <c r="Z173" s="131">
        <f>+IF(Y173='Tabla Valoración controles'!$D$9,'Tabla Valoración controles'!$F$9,IF(U173=FORMULAS!$A$10,0,'Tabla Valoración controles'!$F$10))</f>
        <v>0</v>
      </c>
      <c r="AA173" s="130"/>
      <c r="AB173" s="131">
        <f>+IF(AA173='Tabla Valoración controles'!$D$9,'Tabla Valoración controles'!$F$9,IF(W173=FORMULAS!$A$10,0,'Tabla Valoración controles'!$F$10))</f>
        <v>0</v>
      </c>
      <c r="AC173" s="130"/>
      <c r="AD173" s="131">
        <f>+IF(AC173='Tabla Valoración controles'!$D$13,'Tabla Valoración controles'!$F$13,'Tabla Valoración controles'!$F$14)</f>
        <v>0</v>
      </c>
      <c r="AE173" s="133">
        <f t="shared" si="123"/>
        <v>0</v>
      </c>
      <c r="AF173" s="133">
        <f t="shared" ref="AF173" si="159">+AE173*AG172</f>
        <v>0</v>
      </c>
      <c r="AG173" s="133">
        <f t="shared" ref="AG173" si="160">+AG172-AF173</f>
        <v>0.24</v>
      </c>
      <c r="AH173" s="261"/>
      <c r="AI173" s="261"/>
      <c r="AJ173" s="261"/>
      <c r="AK173" s="261"/>
      <c r="AL173" s="262"/>
      <c r="AM173" s="264"/>
      <c r="AN173" s="258"/>
      <c r="AO173" s="142"/>
      <c r="AP173" s="142"/>
      <c r="AQ173" s="213"/>
      <c r="AR173" s="142"/>
      <c r="AS173" s="142"/>
      <c r="AT173" s="142"/>
      <c r="AU173" s="142"/>
      <c r="AV173" s="136"/>
      <c r="AW173" s="255"/>
      <c r="AX173" s="134"/>
      <c r="AY173" s="134"/>
      <c r="AZ173" s="134"/>
      <c r="BA173" s="134"/>
      <c r="BB173" s="134"/>
      <c r="BC173" s="134"/>
      <c r="BD173" s="134"/>
      <c r="BE173" s="134"/>
      <c r="BF173" s="134"/>
      <c r="BG173" s="134"/>
      <c r="BH173" s="134"/>
      <c r="BI173" s="144"/>
      <c r="BJ173" s="134"/>
      <c r="BK173" s="134"/>
      <c r="BL173" s="134"/>
      <c r="BM173" s="144"/>
      <c r="BN173" s="137"/>
      <c r="BO173" s="137"/>
      <c r="BP173" s="138"/>
      <c r="BQ173" s="138"/>
      <c r="BR173" s="137"/>
      <c r="BS173" s="137"/>
      <c r="BT173" s="138"/>
      <c r="BU173" s="138"/>
      <c r="BV173" s="137"/>
      <c r="BW173" s="137"/>
      <c r="BX173" s="138"/>
      <c r="BY173" s="138"/>
      <c r="BZ173" s="137"/>
      <c r="CA173" s="137"/>
      <c r="CB173" s="138"/>
      <c r="CC173" s="138"/>
      <c r="CD173" s="258"/>
      <c r="CE173" s="258"/>
      <c r="CF173" s="258"/>
      <c r="CG173" s="144"/>
      <c r="CH173" s="258"/>
      <c r="CI173" s="258"/>
      <c r="CJ173" s="258"/>
      <c r="CK173" s="144"/>
      <c r="CL173" s="258"/>
      <c r="CM173" s="258"/>
      <c r="CN173" s="258"/>
      <c r="CO173" s="144"/>
      <c r="CP173" s="258"/>
      <c r="CQ173" s="258"/>
      <c r="CR173" s="258"/>
      <c r="CS173" s="144"/>
      <c r="CT173" s="258"/>
      <c r="CU173" s="258"/>
      <c r="CV173" s="258"/>
      <c r="CW173" s="144"/>
      <c r="CX173" s="258"/>
      <c r="CY173" s="258"/>
      <c r="CZ173" s="258"/>
      <c r="DA173" s="258"/>
      <c r="DB173" s="258"/>
      <c r="DC173" s="258"/>
      <c r="DD173" s="258"/>
      <c r="DE173" s="258"/>
      <c r="DF173" s="144"/>
      <c r="DG173" s="258"/>
      <c r="DH173" s="258"/>
      <c r="DI173" s="258"/>
      <c r="DJ173" s="258"/>
      <c r="DK173" s="258"/>
      <c r="DL173" s="258"/>
      <c r="DM173" s="258"/>
      <c r="DN173" s="258"/>
      <c r="DO173" s="144"/>
      <c r="DP173" s="258"/>
      <c r="DQ173" s="258"/>
      <c r="DR173" s="258"/>
      <c r="DS173" s="258"/>
      <c r="DT173" s="258"/>
    </row>
    <row r="174" spans="1:124" ht="57" x14ac:dyDescent="0.2">
      <c r="A174" s="290"/>
      <c r="B174" s="293"/>
      <c r="C174" s="293"/>
      <c r="D174" s="293"/>
      <c r="E174" s="293"/>
      <c r="F174" s="311"/>
      <c r="G174" s="311"/>
      <c r="H174" s="314"/>
      <c r="I174" s="296"/>
      <c r="J174" s="290"/>
      <c r="K174" s="281"/>
      <c r="L174" s="284"/>
      <c r="M174" s="284"/>
      <c r="N174" s="281"/>
      <c r="O174" s="258"/>
      <c r="P174" s="258"/>
      <c r="Q174" s="287"/>
      <c r="R174" s="127"/>
      <c r="S174" s="128"/>
      <c r="T174" s="129">
        <f>VLOOKUP(U174,FORMULAS!$A$15:$B$18,2,0)</f>
        <v>0</v>
      </c>
      <c r="U174" s="130" t="s">
        <v>156</v>
      </c>
      <c r="V174" s="131">
        <f>+IF(U174='Tabla Valoración controles'!$D$4,'Tabla Valoración controles'!$F$4,IF('208-PLA-Ft-78 Mapa Gestión'!U174='Tabla Valoración controles'!$D$5,'Tabla Valoración controles'!$F$5,IF(U174=FORMULAS!$A$10,0,'Tabla Valoración controles'!$F$6)))</f>
        <v>0</v>
      </c>
      <c r="W174" s="130"/>
      <c r="X174" s="132">
        <f>+IF(W174='Tabla Valoración controles'!$D$7,'Tabla Valoración controles'!$F$7,IF(U174=FORMULAS!$A$10,0,'Tabla Valoración controles'!$F$8))</f>
        <v>0</v>
      </c>
      <c r="Y174" s="130"/>
      <c r="Z174" s="131">
        <f>+IF(Y174='Tabla Valoración controles'!$D$9,'Tabla Valoración controles'!$F$9,IF(U174=FORMULAS!$A$10,0,'Tabla Valoración controles'!$F$10))</f>
        <v>0</v>
      </c>
      <c r="AA174" s="130"/>
      <c r="AB174" s="131">
        <f>+IF(AA174='Tabla Valoración controles'!$D$9,'Tabla Valoración controles'!$F$9,IF(W174=FORMULAS!$A$10,0,'Tabla Valoración controles'!$F$10))</f>
        <v>0</v>
      </c>
      <c r="AC174" s="130"/>
      <c r="AD174" s="131">
        <f>+IF(AC174='Tabla Valoración controles'!$D$13,'Tabla Valoración controles'!$F$13,'Tabla Valoración controles'!$F$14)</f>
        <v>0</v>
      </c>
      <c r="AE174" s="133">
        <f t="shared" si="123"/>
        <v>0</v>
      </c>
      <c r="AF174" s="133">
        <f t="shared" ref="AF174:AF177" si="161">+AF173*AE174</f>
        <v>0</v>
      </c>
      <c r="AG174" s="133">
        <f t="shared" si="143"/>
        <v>0.24</v>
      </c>
      <c r="AH174" s="261"/>
      <c r="AI174" s="261"/>
      <c r="AJ174" s="261"/>
      <c r="AK174" s="261"/>
      <c r="AL174" s="262"/>
      <c r="AM174" s="264"/>
      <c r="AN174" s="258"/>
      <c r="AO174" s="142"/>
      <c r="AP174" s="142"/>
      <c r="AQ174" s="213"/>
      <c r="AR174" s="142"/>
      <c r="AS174" s="142"/>
      <c r="AT174" s="142"/>
      <c r="AU174" s="142"/>
      <c r="AV174" s="136"/>
      <c r="AW174" s="255"/>
      <c r="AX174" s="134"/>
      <c r="AY174" s="134"/>
      <c r="AZ174" s="134"/>
      <c r="BA174" s="134"/>
      <c r="BB174" s="134"/>
      <c r="BC174" s="134"/>
      <c r="BD174" s="134"/>
      <c r="BE174" s="134"/>
      <c r="BF174" s="134"/>
      <c r="BG174" s="134"/>
      <c r="BH174" s="134"/>
      <c r="BI174" s="144"/>
      <c r="BJ174" s="134"/>
      <c r="BK174" s="134"/>
      <c r="BL174" s="134"/>
      <c r="BM174" s="144"/>
      <c r="BN174" s="137"/>
      <c r="BO174" s="137"/>
      <c r="BP174" s="138"/>
      <c r="BQ174" s="138"/>
      <c r="BR174" s="137"/>
      <c r="BS174" s="137"/>
      <c r="BT174" s="138"/>
      <c r="BU174" s="138"/>
      <c r="BV174" s="137"/>
      <c r="BW174" s="137"/>
      <c r="BX174" s="138"/>
      <c r="BY174" s="138"/>
      <c r="BZ174" s="137"/>
      <c r="CA174" s="137"/>
      <c r="CB174" s="138"/>
      <c r="CC174" s="138"/>
      <c r="CD174" s="258"/>
      <c r="CE174" s="258"/>
      <c r="CF174" s="258"/>
      <c r="CG174" s="144"/>
      <c r="CH174" s="258"/>
      <c r="CI174" s="258"/>
      <c r="CJ174" s="258"/>
      <c r="CK174" s="144"/>
      <c r="CL174" s="258"/>
      <c r="CM174" s="258"/>
      <c r="CN174" s="258"/>
      <c r="CO174" s="144"/>
      <c r="CP174" s="258"/>
      <c r="CQ174" s="258"/>
      <c r="CR174" s="258"/>
      <c r="CS174" s="144"/>
      <c r="CT174" s="258"/>
      <c r="CU174" s="258"/>
      <c r="CV174" s="258"/>
      <c r="CW174" s="144"/>
      <c r="CX174" s="258"/>
      <c r="CY174" s="258"/>
      <c r="CZ174" s="258"/>
      <c r="DA174" s="258"/>
      <c r="DB174" s="258"/>
      <c r="DC174" s="258"/>
      <c r="DD174" s="258"/>
      <c r="DE174" s="258"/>
      <c r="DF174" s="144"/>
      <c r="DG174" s="258"/>
      <c r="DH174" s="258"/>
      <c r="DI174" s="258"/>
      <c r="DJ174" s="258"/>
      <c r="DK174" s="258"/>
      <c r="DL174" s="258"/>
      <c r="DM174" s="258"/>
      <c r="DN174" s="258"/>
      <c r="DO174" s="144"/>
      <c r="DP174" s="258"/>
      <c r="DQ174" s="258"/>
      <c r="DR174" s="258"/>
      <c r="DS174" s="258"/>
      <c r="DT174" s="258"/>
    </row>
    <row r="175" spans="1:124" ht="57" x14ac:dyDescent="0.2">
      <c r="A175" s="290"/>
      <c r="B175" s="293"/>
      <c r="C175" s="293"/>
      <c r="D175" s="293"/>
      <c r="E175" s="293"/>
      <c r="F175" s="311"/>
      <c r="G175" s="311"/>
      <c r="H175" s="314"/>
      <c r="I175" s="296"/>
      <c r="J175" s="290"/>
      <c r="K175" s="281"/>
      <c r="L175" s="284"/>
      <c r="M175" s="284"/>
      <c r="N175" s="281"/>
      <c r="O175" s="258"/>
      <c r="P175" s="258"/>
      <c r="Q175" s="287"/>
      <c r="R175" s="127"/>
      <c r="S175" s="128"/>
      <c r="T175" s="129">
        <f>VLOOKUP(U175,FORMULAS!$A$15:$B$18,2,0)</f>
        <v>0</v>
      </c>
      <c r="U175" s="130" t="s">
        <v>156</v>
      </c>
      <c r="V175" s="131">
        <f>+IF(U175='Tabla Valoración controles'!$D$4,'Tabla Valoración controles'!$F$4,IF('208-PLA-Ft-78 Mapa Gestión'!U175='Tabla Valoración controles'!$D$5,'Tabla Valoración controles'!$F$5,IF(U175=FORMULAS!$A$10,0,'Tabla Valoración controles'!$F$6)))</f>
        <v>0</v>
      </c>
      <c r="W175" s="130"/>
      <c r="X175" s="132">
        <f>+IF(W175='Tabla Valoración controles'!$D$7,'Tabla Valoración controles'!$F$7,IF(U175=FORMULAS!$A$10,0,'Tabla Valoración controles'!$F$8))</f>
        <v>0</v>
      </c>
      <c r="Y175" s="130"/>
      <c r="Z175" s="131">
        <f>+IF(Y175='Tabla Valoración controles'!$D$9,'Tabla Valoración controles'!$F$9,IF(U175=FORMULAS!$A$10,0,'Tabla Valoración controles'!$F$10))</f>
        <v>0</v>
      </c>
      <c r="AA175" s="130"/>
      <c r="AB175" s="131">
        <f>+IF(AA175='Tabla Valoración controles'!$D$9,'Tabla Valoración controles'!$F$9,IF(W175=FORMULAS!$A$10,0,'Tabla Valoración controles'!$F$10))</f>
        <v>0</v>
      </c>
      <c r="AC175" s="130"/>
      <c r="AD175" s="131">
        <f>+IF(AC175='Tabla Valoración controles'!$D$13,'Tabla Valoración controles'!$F$13,'Tabla Valoración controles'!$F$14)</f>
        <v>0</v>
      </c>
      <c r="AE175" s="133">
        <f t="shared" si="123"/>
        <v>0</v>
      </c>
      <c r="AF175" s="133">
        <f t="shared" si="161"/>
        <v>0</v>
      </c>
      <c r="AG175" s="133">
        <f t="shared" si="143"/>
        <v>0.24</v>
      </c>
      <c r="AH175" s="261"/>
      <c r="AI175" s="261"/>
      <c r="AJ175" s="261"/>
      <c r="AK175" s="261"/>
      <c r="AL175" s="262"/>
      <c r="AM175" s="264"/>
      <c r="AN175" s="258"/>
      <c r="AO175" s="142"/>
      <c r="AP175" s="142"/>
      <c r="AQ175" s="213"/>
      <c r="AR175" s="142"/>
      <c r="AS175" s="142"/>
      <c r="AT175" s="142"/>
      <c r="AU175" s="142"/>
      <c r="AV175" s="136"/>
      <c r="AW175" s="255"/>
      <c r="AX175" s="134"/>
      <c r="AY175" s="134"/>
      <c r="AZ175" s="134"/>
      <c r="BA175" s="134"/>
      <c r="BB175" s="134"/>
      <c r="BC175" s="134"/>
      <c r="BD175" s="134"/>
      <c r="BE175" s="134"/>
      <c r="BF175" s="134"/>
      <c r="BG175" s="134"/>
      <c r="BH175" s="134"/>
      <c r="BI175" s="144"/>
      <c r="BJ175" s="134"/>
      <c r="BK175" s="134"/>
      <c r="BL175" s="134"/>
      <c r="BM175" s="144"/>
      <c r="BN175" s="137"/>
      <c r="BO175" s="137"/>
      <c r="BP175" s="138"/>
      <c r="BQ175" s="138"/>
      <c r="BR175" s="137"/>
      <c r="BS175" s="137"/>
      <c r="BT175" s="138"/>
      <c r="BU175" s="138"/>
      <c r="BV175" s="137"/>
      <c r="BW175" s="137"/>
      <c r="BX175" s="138"/>
      <c r="BY175" s="138"/>
      <c r="BZ175" s="137"/>
      <c r="CA175" s="137"/>
      <c r="CB175" s="138"/>
      <c r="CC175" s="138"/>
      <c r="CD175" s="258"/>
      <c r="CE175" s="258"/>
      <c r="CF175" s="258"/>
      <c r="CG175" s="144"/>
      <c r="CH175" s="258"/>
      <c r="CI175" s="258"/>
      <c r="CJ175" s="258"/>
      <c r="CK175" s="144"/>
      <c r="CL175" s="258"/>
      <c r="CM175" s="258"/>
      <c r="CN175" s="258"/>
      <c r="CO175" s="144"/>
      <c r="CP175" s="258"/>
      <c r="CQ175" s="258"/>
      <c r="CR175" s="258"/>
      <c r="CS175" s="144"/>
      <c r="CT175" s="258"/>
      <c r="CU175" s="258"/>
      <c r="CV175" s="258"/>
      <c r="CW175" s="144"/>
      <c r="CX175" s="258"/>
      <c r="CY175" s="258"/>
      <c r="CZ175" s="258"/>
      <c r="DA175" s="258"/>
      <c r="DB175" s="258"/>
      <c r="DC175" s="258"/>
      <c r="DD175" s="258"/>
      <c r="DE175" s="258"/>
      <c r="DF175" s="144"/>
      <c r="DG175" s="258"/>
      <c r="DH175" s="258"/>
      <c r="DI175" s="258"/>
      <c r="DJ175" s="258"/>
      <c r="DK175" s="258"/>
      <c r="DL175" s="258"/>
      <c r="DM175" s="258"/>
      <c r="DN175" s="258"/>
      <c r="DO175" s="144"/>
      <c r="DP175" s="258"/>
      <c r="DQ175" s="258"/>
      <c r="DR175" s="258"/>
      <c r="DS175" s="258"/>
      <c r="DT175" s="258"/>
    </row>
    <row r="176" spans="1:124" ht="57" x14ac:dyDescent="0.2">
      <c r="A176" s="290"/>
      <c r="B176" s="293"/>
      <c r="C176" s="293"/>
      <c r="D176" s="293"/>
      <c r="E176" s="293"/>
      <c r="F176" s="311"/>
      <c r="G176" s="311"/>
      <c r="H176" s="314"/>
      <c r="I176" s="296"/>
      <c r="J176" s="290"/>
      <c r="K176" s="281"/>
      <c r="L176" s="284"/>
      <c r="M176" s="284"/>
      <c r="N176" s="281"/>
      <c r="O176" s="258"/>
      <c r="P176" s="258"/>
      <c r="Q176" s="287"/>
      <c r="R176" s="127"/>
      <c r="S176" s="128"/>
      <c r="T176" s="129">
        <f>VLOOKUP(U176,FORMULAS!$A$15:$B$18,2,0)</f>
        <v>0</v>
      </c>
      <c r="U176" s="130" t="s">
        <v>156</v>
      </c>
      <c r="V176" s="131">
        <f>+IF(U176='Tabla Valoración controles'!$D$4,'Tabla Valoración controles'!$F$4,IF('208-PLA-Ft-78 Mapa Gestión'!U176='Tabla Valoración controles'!$D$5,'Tabla Valoración controles'!$F$5,IF(U176=FORMULAS!$A$10,0,'Tabla Valoración controles'!$F$6)))</f>
        <v>0</v>
      </c>
      <c r="W176" s="130"/>
      <c r="X176" s="132">
        <f>+IF(W176='Tabla Valoración controles'!$D$7,'Tabla Valoración controles'!$F$7,IF(U176=FORMULAS!$A$10,0,'Tabla Valoración controles'!$F$8))</f>
        <v>0</v>
      </c>
      <c r="Y176" s="130"/>
      <c r="Z176" s="131">
        <f>+IF(Y176='Tabla Valoración controles'!$D$9,'Tabla Valoración controles'!$F$9,IF(U176=FORMULAS!$A$10,0,'Tabla Valoración controles'!$F$10))</f>
        <v>0</v>
      </c>
      <c r="AA176" s="130"/>
      <c r="AB176" s="131">
        <f>+IF(AA176='Tabla Valoración controles'!$D$9,'Tabla Valoración controles'!$F$9,IF(W176=FORMULAS!$A$10,0,'Tabla Valoración controles'!$F$10))</f>
        <v>0</v>
      </c>
      <c r="AC176" s="130"/>
      <c r="AD176" s="131">
        <f>+IF(AC176='Tabla Valoración controles'!$D$13,'Tabla Valoración controles'!$F$13,'Tabla Valoración controles'!$F$14)</f>
        <v>0</v>
      </c>
      <c r="AE176" s="133">
        <f t="shared" si="123"/>
        <v>0</v>
      </c>
      <c r="AF176" s="133">
        <f t="shared" si="161"/>
        <v>0</v>
      </c>
      <c r="AG176" s="133">
        <f t="shared" si="143"/>
        <v>0.24</v>
      </c>
      <c r="AH176" s="261"/>
      <c r="AI176" s="261"/>
      <c r="AJ176" s="261"/>
      <c r="AK176" s="261"/>
      <c r="AL176" s="262"/>
      <c r="AM176" s="264"/>
      <c r="AN176" s="258"/>
      <c r="AO176" s="142"/>
      <c r="AP176" s="142"/>
      <c r="AQ176" s="213"/>
      <c r="AR176" s="142"/>
      <c r="AS176" s="142"/>
      <c r="AT176" s="142"/>
      <c r="AU176" s="142"/>
      <c r="AV176" s="136"/>
      <c r="AW176" s="255"/>
      <c r="AX176" s="134"/>
      <c r="AY176" s="134"/>
      <c r="AZ176" s="134"/>
      <c r="BA176" s="134"/>
      <c r="BB176" s="134"/>
      <c r="BC176" s="134"/>
      <c r="BD176" s="134"/>
      <c r="BE176" s="134"/>
      <c r="BF176" s="134"/>
      <c r="BG176" s="134"/>
      <c r="BH176" s="134"/>
      <c r="BI176" s="144"/>
      <c r="BJ176" s="134"/>
      <c r="BK176" s="134"/>
      <c r="BL176" s="134"/>
      <c r="BM176" s="144"/>
      <c r="BN176" s="137"/>
      <c r="BO176" s="137"/>
      <c r="BP176" s="138"/>
      <c r="BQ176" s="138"/>
      <c r="BR176" s="137"/>
      <c r="BS176" s="137"/>
      <c r="BT176" s="138"/>
      <c r="BU176" s="138"/>
      <c r="BV176" s="137"/>
      <c r="BW176" s="137"/>
      <c r="BX176" s="138"/>
      <c r="BY176" s="138"/>
      <c r="BZ176" s="137"/>
      <c r="CA176" s="137"/>
      <c r="CB176" s="138"/>
      <c r="CC176" s="138"/>
      <c r="CD176" s="258"/>
      <c r="CE176" s="258"/>
      <c r="CF176" s="258"/>
      <c r="CG176" s="144"/>
      <c r="CH176" s="258"/>
      <c r="CI176" s="258"/>
      <c r="CJ176" s="258"/>
      <c r="CK176" s="144"/>
      <c r="CL176" s="258"/>
      <c r="CM176" s="258"/>
      <c r="CN176" s="258"/>
      <c r="CO176" s="144"/>
      <c r="CP176" s="258"/>
      <c r="CQ176" s="258"/>
      <c r="CR176" s="258"/>
      <c r="CS176" s="144"/>
      <c r="CT176" s="258"/>
      <c r="CU176" s="258"/>
      <c r="CV176" s="258"/>
      <c r="CW176" s="144"/>
      <c r="CX176" s="258"/>
      <c r="CY176" s="258"/>
      <c r="CZ176" s="258"/>
      <c r="DA176" s="258"/>
      <c r="DB176" s="258"/>
      <c r="DC176" s="258"/>
      <c r="DD176" s="258"/>
      <c r="DE176" s="258"/>
      <c r="DF176" s="144"/>
      <c r="DG176" s="258"/>
      <c r="DH176" s="258"/>
      <c r="DI176" s="258"/>
      <c r="DJ176" s="258"/>
      <c r="DK176" s="258"/>
      <c r="DL176" s="258"/>
      <c r="DM176" s="258"/>
      <c r="DN176" s="258"/>
      <c r="DO176" s="144"/>
      <c r="DP176" s="258"/>
      <c r="DQ176" s="258"/>
      <c r="DR176" s="258"/>
      <c r="DS176" s="258"/>
      <c r="DT176" s="258"/>
    </row>
    <row r="177" spans="1:124" ht="57" x14ac:dyDescent="0.2">
      <c r="A177" s="291"/>
      <c r="B177" s="294"/>
      <c r="C177" s="294"/>
      <c r="D177" s="294"/>
      <c r="E177" s="294"/>
      <c r="F177" s="312"/>
      <c r="G177" s="312"/>
      <c r="H177" s="315"/>
      <c r="I177" s="297"/>
      <c r="J177" s="291"/>
      <c r="K177" s="282"/>
      <c r="L177" s="285"/>
      <c r="M177" s="285"/>
      <c r="N177" s="282"/>
      <c r="O177" s="259"/>
      <c r="P177" s="259"/>
      <c r="Q177" s="288"/>
      <c r="R177" s="127"/>
      <c r="S177" s="128"/>
      <c r="T177" s="129">
        <f>VLOOKUP(U177,FORMULAS!$A$15:$B$18,2,0)</f>
        <v>0</v>
      </c>
      <c r="U177" s="130" t="s">
        <v>156</v>
      </c>
      <c r="V177" s="131">
        <f>+IF(U177='Tabla Valoración controles'!$D$4,'Tabla Valoración controles'!$F$4,IF('208-PLA-Ft-78 Mapa Gestión'!U177='Tabla Valoración controles'!$D$5,'Tabla Valoración controles'!$F$5,IF(U177=FORMULAS!$A$10,0,'Tabla Valoración controles'!$F$6)))</f>
        <v>0</v>
      </c>
      <c r="W177" s="130"/>
      <c r="X177" s="132">
        <f>+IF(W177='Tabla Valoración controles'!$D$7,'Tabla Valoración controles'!$F$7,IF(U177=FORMULAS!$A$10,0,'Tabla Valoración controles'!$F$8))</f>
        <v>0</v>
      </c>
      <c r="Y177" s="130"/>
      <c r="Z177" s="131">
        <f>+IF(Y177='Tabla Valoración controles'!$D$9,'Tabla Valoración controles'!$F$9,IF(U177=FORMULAS!$A$10,0,'Tabla Valoración controles'!$F$10))</f>
        <v>0</v>
      </c>
      <c r="AA177" s="130"/>
      <c r="AB177" s="131">
        <f>+IF(AA177='Tabla Valoración controles'!$D$9,'Tabla Valoración controles'!$F$9,IF(W177=FORMULAS!$A$10,0,'Tabla Valoración controles'!$F$10))</f>
        <v>0</v>
      </c>
      <c r="AC177" s="130"/>
      <c r="AD177" s="131">
        <f>+IF(AC177='Tabla Valoración controles'!$D$13,'Tabla Valoración controles'!$F$13,'Tabla Valoración controles'!$F$14)</f>
        <v>0</v>
      </c>
      <c r="AE177" s="133">
        <f t="shared" si="123"/>
        <v>0</v>
      </c>
      <c r="AF177" s="133">
        <f t="shared" si="161"/>
        <v>0</v>
      </c>
      <c r="AG177" s="133">
        <f t="shared" si="143"/>
        <v>0.24</v>
      </c>
      <c r="AH177" s="261"/>
      <c r="AI177" s="261"/>
      <c r="AJ177" s="261"/>
      <c r="AK177" s="261"/>
      <c r="AL177" s="262"/>
      <c r="AM177" s="265"/>
      <c r="AN177" s="259"/>
      <c r="AO177" s="145"/>
      <c r="AP177" s="145"/>
      <c r="AQ177" s="214"/>
      <c r="AR177" s="145"/>
      <c r="AS177" s="145"/>
      <c r="AT177" s="145"/>
      <c r="AU177" s="145"/>
      <c r="AV177" s="136"/>
      <c r="AW177" s="256"/>
      <c r="AX177" s="134"/>
      <c r="AY177" s="134"/>
      <c r="AZ177" s="134"/>
      <c r="BA177" s="134"/>
      <c r="BB177" s="134"/>
      <c r="BC177" s="134"/>
      <c r="BD177" s="134"/>
      <c r="BE177" s="134"/>
      <c r="BF177" s="134"/>
      <c r="BG177" s="134"/>
      <c r="BH177" s="134"/>
      <c r="BI177" s="144"/>
      <c r="BJ177" s="134"/>
      <c r="BK177" s="134"/>
      <c r="BL177" s="134"/>
      <c r="BM177" s="144"/>
      <c r="BN177" s="137"/>
      <c r="BO177" s="137"/>
      <c r="BP177" s="138"/>
      <c r="BQ177" s="138"/>
      <c r="BR177" s="137"/>
      <c r="BS177" s="137"/>
      <c r="BT177" s="138"/>
      <c r="BU177" s="138"/>
      <c r="BV177" s="137"/>
      <c r="BW177" s="137"/>
      <c r="BX177" s="138"/>
      <c r="BY177" s="138"/>
      <c r="BZ177" s="137"/>
      <c r="CA177" s="137"/>
      <c r="CB177" s="138"/>
      <c r="CC177" s="138"/>
      <c r="CD177" s="259"/>
      <c r="CE177" s="259"/>
      <c r="CF177" s="259"/>
      <c r="CG177" s="144"/>
      <c r="CH177" s="259"/>
      <c r="CI177" s="259"/>
      <c r="CJ177" s="259"/>
      <c r="CK177" s="144"/>
      <c r="CL177" s="259"/>
      <c r="CM177" s="259"/>
      <c r="CN177" s="259"/>
      <c r="CO177" s="144"/>
      <c r="CP177" s="259"/>
      <c r="CQ177" s="259"/>
      <c r="CR177" s="259"/>
      <c r="CS177" s="144"/>
      <c r="CT177" s="259"/>
      <c r="CU177" s="259"/>
      <c r="CV177" s="259"/>
      <c r="CW177" s="144"/>
      <c r="CX177" s="259"/>
      <c r="CY177" s="259"/>
      <c r="CZ177" s="259"/>
      <c r="DA177" s="259"/>
      <c r="DB177" s="259"/>
      <c r="DC177" s="259"/>
      <c r="DD177" s="259"/>
      <c r="DE177" s="259"/>
      <c r="DF177" s="144"/>
      <c r="DG177" s="259"/>
      <c r="DH177" s="259"/>
      <c r="DI177" s="259"/>
      <c r="DJ177" s="259"/>
      <c r="DK177" s="259"/>
      <c r="DL177" s="259"/>
      <c r="DM177" s="259"/>
      <c r="DN177" s="259"/>
      <c r="DO177" s="144"/>
      <c r="DP177" s="259"/>
      <c r="DQ177" s="259"/>
      <c r="DR177" s="259"/>
      <c r="DS177" s="259"/>
      <c r="DT177" s="259"/>
    </row>
    <row r="178" spans="1:124" ht="75" x14ac:dyDescent="0.2">
      <c r="A178" s="289">
        <v>29</v>
      </c>
      <c r="B178" s="292" t="s">
        <v>176</v>
      </c>
      <c r="C178" s="292" t="str">
        <f>VLOOKUP(B178,FORMULAS!$A$30:$B$52,2,0)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78" s="292" t="str">
        <f>VLOOKUP(B178,FORMULAS!$A$30:$C$52,3,0)</f>
        <v>Subdirector Financiero</v>
      </c>
      <c r="E178" s="292" t="s">
        <v>112</v>
      </c>
      <c r="F178" s="292" t="s">
        <v>416</v>
      </c>
      <c r="G178" s="292" t="s">
        <v>417</v>
      </c>
      <c r="H178" s="313" t="s">
        <v>418</v>
      </c>
      <c r="I178" s="295" t="s">
        <v>257</v>
      </c>
      <c r="J178" s="289">
        <v>1250</v>
      </c>
      <c r="K178" s="280" t="str">
        <f>+IF(L178=FORMULAS!$N$2,FORMULAS!$O$2,IF('208-PLA-Ft-78 Mapa Gestión'!L178:L183=FORMULAS!$N$3,FORMULAS!$O$3,IF('208-PLA-Ft-78 Mapa Gestión'!L178:L183=FORMULAS!$N$4,FORMULAS!$O$4,IF('208-PLA-Ft-78 Mapa Gestión'!L178:L183=FORMULAS!$N$5,FORMULAS!$O$5,IF('208-PLA-Ft-78 Mapa Gestión'!L178:L183=FORMULAS!$N$6,FORMULAS!$O$6)))))</f>
        <v>Alta</v>
      </c>
      <c r="L178" s="283">
        <f>+IF(J178&lt;=FORMULAS!$M$2,FORMULAS!$N$2,IF('208-PLA-Ft-78 Mapa Gestión'!J178&lt;=FORMULAS!$M$3,FORMULAS!$N$3,IF('208-PLA-Ft-78 Mapa Gestión'!J178&lt;=FORMULAS!$M$4,FORMULAS!$N$4,IF('208-PLA-Ft-78 Mapa Gestión'!J178&lt;=FORMULAS!$M$5,FORMULAS!$N$5,FORMULAS!$N$6))))</f>
        <v>0.8</v>
      </c>
      <c r="M178" s="283" t="s">
        <v>86</v>
      </c>
      <c r="N178" s="280" t="str">
        <f>+IF(M178=FORMULAS!$H$2,FORMULAS!$I$2,IF('208-PLA-Ft-78 Mapa Gestión'!M178:M183=FORMULAS!$H$3,FORMULAS!$I$3,IF('208-PLA-Ft-78 Mapa Gestión'!M178:M183=FORMULAS!$H$4,FORMULAS!$I$4,IF('208-PLA-Ft-78 Mapa Gestión'!M178:M183=FORMULAS!$H$5,FORMULAS!$I$5,IF('208-PLA-Ft-78 Mapa Gestión'!M178:M183=FORMULAS!$H$6,FORMULAS!$I$6,IF('208-PLA-Ft-78 Mapa Gestión'!M178:M183=FORMULAS!$H$7,FORMULAS!$I$7,IF('208-PLA-Ft-78 Mapa Gestión'!M178:M183=FORMULAS!$H$8,FORMULAS!$I$8,IF('208-PLA-Ft-78 Mapa Gestión'!M178:M183=FORMULAS!$H$9,FORMULAS!$I$9,IF('208-PLA-Ft-78 Mapa Gestión'!M178:M183=FORMULAS!$H$10,FORMULAS!$I$10,IF('208-PLA-Ft-78 Mapa Gestión'!M178:M183=FORMULAS!$H$11,FORMULAS!$I$11))))))))))</f>
        <v>Mayor</v>
      </c>
      <c r="O178" s="257">
        <f>VLOOKUP(N178,FORMULAS!$I$1:$J$6,2,0)</f>
        <v>0.8</v>
      </c>
      <c r="P178" s="257" t="str">
        <f t="shared" ref="P178" si="162">CONCATENATE(N178,K178)</f>
        <v>MayorAlta</v>
      </c>
      <c r="Q178" s="286" t="str">
        <f>VLOOKUP(P178,FORMULAS!$K$17:$L$42,2,0)</f>
        <v>Alto</v>
      </c>
      <c r="R178" s="127">
        <v>1</v>
      </c>
      <c r="S178" s="128" t="s">
        <v>487</v>
      </c>
      <c r="T178" s="129" t="str">
        <f>VLOOKUP(U178,FORMULAS!$A$15:$B$18,2,0)</f>
        <v>Probabilidad</v>
      </c>
      <c r="U178" s="130" t="s">
        <v>14</v>
      </c>
      <c r="V178" s="131">
        <f>+IF(U178='Tabla Valoración controles'!$D$4,'Tabla Valoración controles'!$F$4,IF('208-PLA-Ft-78 Mapa Gestión'!U178='Tabla Valoración controles'!$D$5,'Tabla Valoración controles'!$F$5,IF(U178=FORMULAS!$A$10,0,'Tabla Valoración controles'!$F$6)))</f>
        <v>0.15</v>
      </c>
      <c r="W178" s="130" t="s">
        <v>8</v>
      </c>
      <c r="X178" s="132">
        <f>+IF(W178='Tabla Valoración controles'!$D$7,'Tabla Valoración controles'!$F$7,IF(U178=FORMULAS!$A$10,0,'Tabla Valoración controles'!$F$8))</f>
        <v>0.15</v>
      </c>
      <c r="Y178" s="130" t="s">
        <v>19</v>
      </c>
      <c r="Z178" s="131">
        <f>+IF(Y178='Tabla Valoración controles'!$D$9,'Tabla Valoración controles'!$F$9,IF(U178=FORMULAS!$A$10,0,'Tabla Valoración controles'!$F$10))</f>
        <v>0</v>
      </c>
      <c r="AA178" s="130" t="s">
        <v>21</v>
      </c>
      <c r="AB178" s="131">
        <f>+IF(AA178='Tabla Valoración controles'!$D$9,'Tabla Valoración controles'!$F$9,IF(W178=FORMULAS!$A$10,0,'Tabla Valoración controles'!$F$10))</f>
        <v>0</v>
      </c>
      <c r="AC178" s="130" t="s">
        <v>100</v>
      </c>
      <c r="AD178" s="131">
        <f>+IF(AC178='Tabla Valoración controles'!$D$13,'Tabla Valoración controles'!$F$13,'Tabla Valoración controles'!$F$14)</f>
        <v>0</v>
      </c>
      <c r="AE178" s="133">
        <f t="shared" si="123"/>
        <v>0.3</v>
      </c>
      <c r="AF178" s="133">
        <f>+IF(T178=FORMULAS!$A$8,'208-PLA-Ft-78 Mapa Gestión'!AE178*'208-PLA-Ft-78 Mapa Gestión'!L178:L183,'208-PLA-Ft-78 Mapa Gestión'!AE178*'208-PLA-Ft-78 Mapa Gestión'!O178:O183)</f>
        <v>0.24</v>
      </c>
      <c r="AG178" s="133">
        <f>+IF(T178=FORMULAS!$A$8,'208-PLA-Ft-78 Mapa Gestión'!L178:L183-'208-PLA-Ft-78 Mapa Gestión'!AF178,0)</f>
        <v>0.56000000000000005</v>
      </c>
      <c r="AH178" s="260">
        <f t="shared" ref="AH178" si="163">+AG183</f>
        <v>0.56000000000000005</v>
      </c>
      <c r="AI178" s="260" t="str">
        <f>+IF(AH178&lt;=FORMULAS!$N$2,FORMULAS!$O$2,IF(AH178&lt;=FORMULAS!$N$3,FORMULAS!$O$3,IF(AH178&lt;=FORMULAS!$N$4,FORMULAS!$O$4,IF(AH178&lt;=FORMULAS!$N$5,FORMULAS!$O$5,FORMULAS!O174))))</f>
        <v>Media</v>
      </c>
      <c r="AJ178" s="260" t="str">
        <f>+IF(T178=FORMULAS!$A$9,AG183,'208-PLA-Ft-78 Mapa Gestión'!N178:N183)</f>
        <v>Mayor</v>
      </c>
      <c r="AK178" s="260">
        <f>+IF(T178=FORMULAS!B177,'208-PLA-Ft-78 Mapa Gestión'!AG183,'208-PLA-Ft-78 Mapa Gestión'!O178:O183)</f>
        <v>0.8</v>
      </c>
      <c r="AL178" s="262" t="str">
        <f t="shared" ref="AL178" si="164">CONCATENATE(AJ178,AI178)</f>
        <v>MayorMedia</v>
      </c>
      <c r="AM178" s="263" t="str">
        <f>VLOOKUP(AL178,FORMULAS!$K$17:$L$42,2,0)</f>
        <v>Alto</v>
      </c>
      <c r="AN178" s="257" t="s">
        <v>162</v>
      </c>
      <c r="AO178" s="134" t="s">
        <v>535</v>
      </c>
      <c r="AP178" s="134" t="s">
        <v>559</v>
      </c>
      <c r="AQ178" s="158" t="s">
        <v>675</v>
      </c>
      <c r="AR178" s="164">
        <v>44562</v>
      </c>
      <c r="AS178" s="164">
        <v>44926</v>
      </c>
      <c r="AT178" s="134" t="s">
        <v>628</v>
      </c>
      <c r="AU178" s="134" t="s">
        <v>629</v>
      </c>
      <c r="AV178" s="136" t="s">
        <v>234</v>
      </c>
      <c r="AW178" s="254" t="s">
        <v>670</v>
      </c>
      <c r="AX178" s="144" t="s">
        <v>512</v>
      </c>
      <c r="AY178" s="144" t="s">
        <v>512</v>
      </c>
      <c r="AZ178" s="144" t="s">
        <v>512</v>
      </c>
      <c r="BA178" s="144" t="s">
        <v>512</v>
      </c>
      <c r="BB178" s="144" t="s">
        <v>512</v>
      </c>
      <c r="BC178" s="144" t="s">
        <v>512</v>
      </c>
      <c r="BD178" s="139" t="s">
        <v>980</v>
      </c>
      <c r="BE178" s="144">
        <v>1</v>
      </c>
      <c r="BF178" s="144" t="s">
        <v>512</v>
      </c>
      <c r="BG178" s="144" t="s">
        <v>512</v>
      </c>
      <c r="BH178" s="144" t="s">
        <v>512</v>
      </c>
      <c r="BI178" s="144" t="s">
        <v>512</v>
      </c>
      <c r="BJ178" s="144" t="s">
        <v>512</v>
      </c>
      <c r="BK178" s="144" t="s">
        <v>512</v>
      </c>
      <c r="BL178" s="144" t="s">
        <v>512</v>
      </c>
      <c r="BM178" s="144" t="s">
        <v>512</v>
      </c>
      <c r="BN178" s="137"/>
      <c r="BO178" s="137"/>
      <c r="BP178" s="138"/>
      <c r="BQ178" s="138"/>
      <c r="BR178" s="137"/>
      <c r="BS178" s="137"/>
      <c r="BT178" s="138"/>
      <c r="BU178" s="138"/>
      <c r="BV178" s="137"/>
      <c r="BW178" s="137"/>
      <c r="BX178" s="138"/>
      <c r="BY178" s="138"/>
      <c r="BZ178" s="137"/>
      <c r="CA178" s="137"/>
      <c r="CB178" s="138"/>
      <c r="CC178" s="138"/>
      <c r="CD178" s="257"/>
      <c r="CE178" s="257"/>
      <c r="CF178" s="257"/>
      <c r="CG178" s="144"/>
      <c r="CH178" s="257"/>
      <c r="CI178" s="257"/>
      <c r="CJ178" s="257"/>
      <c r="CK178" s="144"/>
      <c r="CL178" s="257"/>
      <c r="CM178" s="257"/>
      <c r="CN178" s="257"/>
      <c r="CO178" s="144"/>
      <c r="CP178" s="257"/>
      <c r="CQ178" s="257"/>
      <c r="CR178" s="257"/>
      <c r="CS178" s="144"/>
      <c r="CT178" s="257"/>
      <c r="CU178" s="257"/>
      <c r="CV178" s="257"/>
      <c r="CW178" s="144"/>
      <c r="CX178" s="257"/>
      <c r="CY178" s="257"/>
      <c r="CZ178" s="257"/>
      <c r="DA178" s="257"/>
      <c r="DB178" s="257"/>
      <c r="DC178" s="257"/>
      <c r="DD178" s="257"/>
      <c r="DE178" s="257"/>
      <c r="DF178" s="144"/>
      <c r="DG178" s="257"/>
      <c r="DH178" s="257"/>
      <c r="DI178" s="257"/>
      <c r="DJ178" s="257"/>
      <c r="DK178" s="257"/>
      <c r="DL178" s="257"/>
      <c r="DM178" s="257"/>
      <c r="DN178" s="257"/>
      <c r="DO178" s="144"/>
      <c r="DP178" s="257"/>
      <c r="DQ178" s="257"/>
      <c r="DR178" s="257"/>
      <c r="DS178" s="257"/>
      <c r="DT178" s="257"/>
    </row>
    <row r="179" spans="1:124" ht="57" x14ac:dyDescent="0.2">
      <c r="A179" s="290"/>
      <c r="B179" s="293"/>
      <c r="C179" s="293"/>
      <c r="D179" s="293"/>
      <c r="E179" s="293"/>
      <c r="F179" s="293"/>
      <c r="G179" s="293"/>
      <c r="H179" s="319"/>
      <c r="I179" s="296"/>
      <c r="J179" s="290"/>
      <c r="K179" s="281"/>
      <c r="L179" s="284"/>
      <c r="M179" s="284"/>
      <c r="N179" s="281"/>
      <c r="O179" s="258"/>
      <c r="P179" s="258"/>
      <c r="Q179" s="287"/>
      <c r="R179" s="127"/>
      <c r="S179" s="128"/>
      <c r="T179" s="129">
        <f>VLOOKUP(U179,FORMULAS!$A$15:$B$18,2,0)</f>
        <v>0</v>
      </c>
      <c r="U179" s="130" t="s">
        <v>156</v>
      </c>
      <c r="V179" s="131">
        <f>+IF(U179='Tabla Valoración controles'!$D$4,'Tabla Valoración controles'!$F$4,IF('208-PLA-Ft-78 Mapa Gestión'!U179='Tabla Valoración controles'!$D$5,'Tabla Valoración controles'!$F$5,IF(U179=FORMULAS!$A$10,0,'Tabla Valoración controles'!$F$6)))</f>
        <v>0</v>
      </c>
      <c r="W179" s="130"/>
      <c r="X179" s="132">
        <f>+IF(W179='Tabla Valoración controles'!$D$7,'Tabla Valoración controles'!$F$7,IF(U179=FORMULAS!$A$10,0,'Tabla Valoración controles'!$F$8))</f>
        <v>0</v>
      </c>
      <c r="Y179" s="130"/>
      <c r="Z179" s="131">
        <f>+IF(Y179='Tabla Valoración controles'!$D$9,'Tabla Valoración controles'!$F$9,IF(U179=FORMULAS!$A$10,0,'Tabla Valoración controles'!$F$10))</f>
        <v>0</v>
      </c>
      <c r="AA179" s="130"/>
      <c r="AB179" s="131">
        <f>+IF(AA179='Tabla Valoración controles'!$D$9,'Tabla Valoración controles'!$F$9,IF(W179=FORMULAS!$A$10,0,'Tabla Valoración controles'!$F$10))</f>
        <v>0</v>
      </c>
      <c r="AC179" s="130"/>
      <c r="AD179" s="131">
        <f>+IF(AC179='Tabla Valoración controles'!$D$13,'Tabla Valoración controles'!$F$13,'Tabla Valoración controles'!$F$14)</f>
        <v>0</v>
      </c>
      <c r="AE179" s="133">
        <f t="shared" si="123"/>
        <v>0</v>
      </c>
      <c r="AF179" s="133">
        <f t="shared" ref="AF179" si="165">+AE179*AG178</f>
        <v>0</v>
      </c>
      <c r="AG179" s="133">
        <f t="shared" ref="AG179" si="166">+AG178-AF179</f>
        <v>0.56000000000000005</v>
      </c>
      <c r="AH179" s="261"/>
      <c r="AI179" s="261"/>
      <c r="AJ179" s="261"/>
      <c r="AK179" s="261"/>
      <c r="AL179" s="262"/>
      <c r="AM179" s="264"/>
      <c r="AN179" s="258"/>
      <c r="AO179" s="134"/>
      <c r="AP179" s="134"/>
      <c r="AQ179" s="158"/>
      <c r="AR179" s="164"/>
      <c r="AS179" s="164"/>
      <c r="AT179" s="134"/>
      <c r="AU179" s="134"/>
      <c r="AV179" s="136"/>
      <c r="AW179" s="255"/>
      <c r="AX179" s="144"/>
      <c r="AY179" s="144"/>
      <c r="AZ179" s="144"/>
      <c r="BA179" s="144"/>
      <c r="BB179" s="144"/>
      <c r="BC179" s="144"/>
      <c r="BD179" s="144"/>
      <c r="BE179" s="144"/>
      <c r="BF179" s="144"/>
      <c r="BG179" s="144"/>
      <c r="BH179" s="144"/>
      <c r="BI179" s="144"/>
      <c r="BJ179" s="144"/>
      <c r="BK179" s="144"/>
      <c r="BL179" s="144"/>
      <c r="BM179" s="144"/>
      <c r="BN179" s="137"/>
      <c r="BO179" s="137"/>
      <c r="BP179" s="138"/>
      <c r="BQ179" s="138"/>
      <c r="BR179" s="137"/>
      <c r="BS179" s="137"/>
      <c r="BT179" s="138"/>
      <c r="BU179" s="138"/>
      <c r="BV179" s="137"/>
      <c r="BW179" s="137"/>
      <c r="BX179" s="138"/>
      <c r="BY179" s="138"/>
      <c r="BZ179" s="137"/>
      <c r="CA179" s="137"/>
      <c r="CB179" s="138"/>
      <c r="CC179" s="138"/>
      <c r="CD179" s="258"/>
      <c r="CE179" s="258"/>
      <c r="CF179" s="258"/>
      <c r="CG179" s="144"/>
      <c r="CH179" s="258"/>
      <c r="CI179" s="258"/>
      <c r="CJ179" s="258"/>
      <c r="CK179" s="144"/>
      <c r="CL179" s="258"/>
      <c r="CM179" s="258"/>
      <c r="CN179" s="258"/>
      <c r="CO179" s="144"/>
      <c r="CP179" s="258"/>
      <c r="CQ179" s="258"/>
      <c r="CR179" s="258"/>
      <c r="CS179" s="144"/>
      <c r="CT179" s="258"/>
      <c r="CU179" s="258"/>
      <c r="CV179" s="258"/>
      <c r="CW179" s="144"/>
      <c r="CX179" s="258"/>
      <c r="CY179" s="258"/>
      <c r="CZ179" s="258"/>
      <c r="DA179" s="258"/>
      <c r="DB179" s="258"/>
      <c r="DC179" s="258"/>
      <c r="DD179" s="258"/>
      <c r="DE179" s="258"/>
      <c r="DF179" s="144"/>
      <c r="DG179" s="258"/>
      <c r="DH179" s="258"/>
      <c r="DI179" s="258"/>
      <c r="DJ179" s="258"/>
      <c r="DK179" s="258"/>
      <c r="DL179" s="258"/>
      <c r="DM179" s="258"/>
      <c r="DN179" s="258"/>
      <c r="DO179" s="144"/>
      <c r="DP179" s="258"/>
      <c r="DQ179" s="258"/>
      <c r="DR179" s="258"/>
      <c r="DS179" s="258"/>
      <c r="DT179" s="258"/>
    </row>
    <row r="180" spans="1:124" ht="57" x14ac:dyDescent="0.2">
      <c r="A180" s="290"/>
      <c r="B180" s="293"/>
      <c r="C180" s="293"/>
      <c r="D180" s="293"/>
      <c r="E180" s="293"/>
      <c r="F180" s="293"/>
      <c r="G180" s="293"/>
      <c r="H180" s="319"/>
      <c r="I180" s="296"/>
      <c r="J180" s="290"/>
      <c r="K180" s="281"/>
      <c r="L180" s="284"/>
      <c r="M180" s="284"/>
      <c r="N180" s="281"/>
      <c r="O180" s="258"/>
      <c r="P180" s="258"/>
      <c r="Q180" s="287"/>
      <c r="R180" s="127"/>
      <c r="S180" s="128"/>
      <c r="T180" s="129">
        <f>VLOOKUP(U180,FORMULAS!$A$15:$B$18,2,0)</f>
        <v>0</v>
      </c>
      <c r="U180" s="130" t="s">
        <v>156</v>
      </c>
      <c r="V180" s="131">
        <f>+IF(U180='Tabla Valoración controles'!$D$4,'Tabla Valoración controles'!$F$4,IF('208-PLA-Ft-78 Mapa Gestión'!U180='Tabla Valoración controles'!$D$5,'Tabla Valoración controles'!$F$5,IF(U180=FORMULAS!$A$10,0,'Tabla Valoración controles'!$F$6)))</f>
        <v>0</v>
      </c>
      <c r="W180" s="130"/>
      <c r="X180" s="132">
        <f>+IF(W180='Tabla Valoración controles'!$D$7,'Tabla Valoración controles'!$F$7,IF(U180=FORMULAS!$A$10,0,'Tabla Valoración controles'!$F$8))</f>
        <v>0</v>
      </c>
      <c r="Y180" s="130"/>
      <c r="Z180" s="131">
        <f>+IF(Y180='Tabla Valoración controles'!$D$9,'Tabla Valoración controles'!$F$9,IF(U180=FORMULAS!$A$10,0,'Tabla Valoración controles'!$F$10))</f>
        <v>0</v>
      </c>
      <c r="AA180" s="130"/>
      <c r="AB180" s="131">
        <f>+IF(AA180='Tabla Valoración controles'!$D$9,'Tabla Valoración controles'!$F$9,IF(W180=FORMULAS!$A$10,0,'Tabla Valoración controles'!$F$10))</f>
        <v>0</v>
      </c>
      <c r="AC180" s="130"/>
      <c r="AD180" s="131">
        <f>+IF(AC180='Tabla Valoración controles'!$D$13,'Tabla Valoración controles'!$F$13,'Tabla Valoración controles'!$F$14)</f>
        <v>0</v>
      </c>
      <c r="AE180" s="133">
        <f t="shared" si="123"/>
        <v>0</v>
      </c>
      <c r="AF180" s="133">
        <f t="shared" ref="AF180:AF183" si="167">+AF179*AE180</f>
        <v>0</v>
      </c>
      <c r="AG180" s="133">
        <f t="shared" si="143"/>
        <v>0.56000000000000005</v>
      </c>
      <c r="AH180" s="261"/>
      <c r="AI180" s="261"/>
      <c r="AJ180" s="261"/>
      <c r="AK180" s="261"/>
      <c r="AL180" s="262"/>
      <c r="AM180" s="264"/>
      <c r="AN180" s="258"/>
      <c r="AO180" s="134"/>
      <c r="AP180" s="134"/>
      <c r="AQ180" s="158"/>
      <c r="AR180" s="164"/>
      <c r="AS180" s="164"/>
      <c r="AT180" s="134"/>
      <c r="AU180" s="134"/>
      <c r="AV180" s="136"/>
      <c r="AW180" s="255"/>
      <c r="AX180" s="144"/>
      <c r="AY180" s="144"/>
      <c r="AZ180" s="144"/>
      <c r="BA180" s="144"/>
      <c r="BB180" s="144"/>
      <c r="BC180" s="144"/>
      <c r="BD180" s="144"/>
      <c r="BE180" s="144"/>
      <c r="BF180" s="144"/>
      <c r="BG180" s="144"/>
      <c r="BH180" s="144"/>
      <c r="BI180" s="144"/>
      <c r="BJ180" s="144"/>
      <c r="BK180" s="144"/>
      <c r="BL180" s="144"/>
      <c r="BM180" s="144"/>
      <c r="BN180" s="137"/>
      <c r="BO180" s="137"/>
      <c r="BP180" s="138"/>
      <c r="BQ180" s="138"/>
      <c r="BR180" s="137"/>
      <c r="BS180" s="137"/>
      <c r="BT180" s="138"/>
      <c r="BU180" s="138"/>
      <c r="BV180" s="137"/>
      <c r="BW180" s="137"/>
      <c r="BX180" s="138"/>
      <c r="BY180" s="138"/>
      <c r="BZ180" s="137"/>
      <c r="CA180" s="137"/>
      <c r="CB180" s="138"/>
      <c r="CC180" s="138"/>
      <c r="CD180" s="258"/>
      <c r="CE180" s="258"/>
      <c r="CF180" s="258"/>
      <c r="CG180" s="144"/>
      <c r="CH180" s="258"/>
      <c r="CI180" s="258"/>
      <c r="CJ180" s="258"/>
      <c r="CK180" s="144"/>
      <c r="CL180" s="258"/>
      <c r="CM180" s="258"/>
      <c r="CN180" s="258"/>
      <c r="CO180" s="144"/>
      <c r="CP180" s="258"/>
      <c r="CQ180" s="258"/>
      <c r="CR180" s="258"/>
      <c r="CS180" s="144"/>
      <c r="CT180" s="258"/>
      <c r="CU180" s="258"/>
      <c r="CV180" s="258"/>
      <c r="CW180" s="144"/>
      <c r="CX180" s="258"/>
      <c r="CY180" s="258"/>
      <c r="CZ180" s="258"/>
      <c r="DA180" s="258"/>
      <c r="DB180" s="258"/>
      <c r="DC180" s="258"/>
      <c r="DD180" s="258"/>
      <c r="DE180" s="258"/>
      <c r="DF180" s="144"/>
      <c r="DG180" s="258"/>
      <c r="DH180" s="258"/>
      <c r="DI180" s="258"/>
      <c r="DJ180" s="258"/>
      <c r="DK180" s="258"/>
      <c r="DL180" s="258"/>
      <c r="DM180" s="258"/>
      <c r="DN180" s="258"/>
      <c r="DO180" s="144"/>
      <c r="DP180" s="258"/>
      <c r="DQ180" s="258"/>
      <c r="DR180" s="258"/>
      <c r="DS180" s="258"/>
      <c r="DT180" s="258"/>
    </row>
    <row r="181" spans="1:124" ht="57" x14ac:dyDescent="0.2">
      <c r="A181" s="290"/>
      <c r="B181" s="293"/>
      <c r="C181" s="293"/>
      <c r="D181" s="293"/>
      <c r="E181" s="293"/>
      <c r="F181" s="293"/>
      <c r="G181" s="293"/>
      <c r="H181" s="319"/>
      <c r="I181" s="296"/>
      <c r="J181" s="290"/>
      <c r="K181" s="281"/>
      <c r="L181" s="284"/>
      <c r="M181" s="284"/>
      <c r="N181" s="281"/>
      <c r="O181" s="258"/>
      <c r="P181" s="258"/>
      <c r="Q181" s="287"/>
      <c r="R181" s="127"/>
      <c r="S181" s="128"/>
      <c r="T181" s="129">
        <f>VLOOKUP(U181,FORMULAS!$A$15:$B$18,2,0)</f>
        <v>0</v>
      </c>
      <c r="U181" s="130" t="s">
        <v>156</v>
      </c>
      <c r="V181" s="131">
        <f>+IF(U181='Tabla Valoración controles'!$D$4,'Tabla Valoración controles'!$F$4,IF('208-PLA-Ft-78 Mapa Gestión'!U181='Tabla Valoración controles'!$D$5,'Tabla Valoración controles'!$F$5,IF(U181=FORMULAS!$A$10,0,'Tabla Valoración controles'!$F$6)))</f>
        <v>0</v>
      </c>
      <c r="W181" s="130"/>
      <c r="X181" s="132">
        <f>+IF(W181='Tabla Valoración controles'!$D$7,'Tabla Valoración controles'!$F$7,IF(U181=FORMULAS!$A$10,0,'Tabla Valoración controles'!$F$8))</f>
        <v>0</v>
      </c>
      <c r="Y181" s="130"/>
      <c r="Z181" s="131">
        <f>+IF(Y181='Tabla Valoración controles'!$D$9,'Tabla Valoración controles'!$F$9,IF(U181=FORMULAS!$A$10,0,'Tabla Valoración controles'!$F$10))</f>
        <v>0</v>
      </c>
      <c r="AA181" s="130"/>
      <c r="AB181" s="131">
        <f>+IF(AA181='Tabla Valoración controles'!$D$9,'Tabla Valoración controles'!$F$9,IF(W181=FORMULAS!$A$10,0,'Tabla Valoración controles'!$F$10))</f>
        <v>0</v>
      </c>
      <c r="AC181" s="130"/>
      <c r="AD181" s="131">
        <f>+IF(AC181='Tabla Valoración controles'!$D$13,'Tabla Valoración controles'!$F$13,'Tabla Valoración controles'!$F$14)</f>
        <v>0</v>
      </c>
      <c r="AE181" s="133">
        <f t="shared" si="123"/>
        <v>0</v>
      </c>
      <c r="AF181" s="133">
        <f t="shared" si="167"/>
        <v>0</v>
      </c>
      <c r="AG181" s="133">
        <f t="shared" si="143"/>
        <v>0.56000000000000005</v>
      </c>
      <c r="AH181" s="261"/>
      <c r="AI181" s="261"/>
      <c r="AJ181" s="261"/>
      <c r="AK181" s="261"/>
      <c r="AL181" s="262"/>
      <c r="AM181" s="264"/>
      <c r="AN181" s="258"/>
      <c r="AO181" s="134"/>
      <c r="AP181" s="134"/>
      <c r="AQ181" s="158"/>
      <c r="AR181" s="164"/>
      <c r="AS181" s="164"/>
      <c r="AT181" s="134"/>
      <c r="AU181" s="134"/>
      <c r="AV181" s="136"/>
      <c r="AW181" s="255"/>
      <c r="AX181" s="144"/>
      <c r="AY181" s="144"/>
      <c r="AZ181" s="144"/>
      <c r="BA181" s="144"/>
      <c r="BB181" s="144"/>
      <c r="BC181" s="144"/>
      <c r="BD181" s="144"/>
      <c r="BE181" s="144"/>
      <c r="BF181" s="144"/>
      <c r="BG181" s="144"/>
      <c r="BH181" s="144"/>
      <c r="BI181" s="144"/>
      <c r="BJ181" s="144"/>
      <c r="BK181" s="144"/>
      <c r="BL181" s="144"/>
      <c r="BM181" s="144"/>
      <c r="BN181" s="137"/>
      <c r="BO181" s="137"/>
      <c r="BP181" s="138"/>
      <c r="BQ181" s="138"/>
      <c r="BR181" s="137"/>
      <c r="BS181" s="137"/>
      <c r="BT181" s="138"/>
      <c r="BU181" s="138"/>
      <c r="BV181" s="137"/>
      <c r="BW181" s="137"/>
      <c r="BX181" s="138"/>
      <c r="BY181" s="138"/>
      <c r="BZ181" s="137"/>
      <c r="CA181" s="137"/>
      <c r="CB181" s="138"/>
      <c r="CC181" s="138"/>
      <c r="CD181" s="258"/>
      <c r="CE181" s="258"/>
      <c r="CF181" s="258"/>
      <c r="CG181" s="144"/>
      <c r="CH181" s="258"/>
      <c r="CI181" s="258"/>
      <c r="CJ181" s="258"/>
      <c r="CK181" s="144"/>
      <c r="CL181" s="258"/>
      <c r="CM181" s="258"/>
      <c r="CN181" s="258"/>
      <c r="CO181" s="144"/>
      <c r="CP181" s="258"/>
      <c r="CQ181" s="258"/>
      <c r="CR181" s="258"/>
      <c r="CS181" s="144"/>
      <c r="CT181" s="258"/>
      <c r="CU181" s="258"/>
      <c r="CV181" s="258"/>
      <c r="CW181" s="144"/>
      <c r="CX181" s="258"/>
      <c r="CY181" s="258"/>
      <c r="CZ181" s="258"/>
      <c r="DA181" s="258"/>
      <c r="DB181" s="258"/>
      <c r="DC181" s="258"/>
      <c r="DD181" s="258"/>
      <c r="DE181" s="258"/>
      <c r="DF181" s="144"/>
      <c r="DG181" s="258"/>
      <c r="DH181" s="258"/>
      <c r="DI181" s="258"/>
      <c r="DJ181" s="258"/>
      <c r="DK181" s="258"/>
      <c r="DL181" s="258"/>
      <c r="DM181" s="258"/>
      <c r="DN181" s="258"/>
      <c r="DO181" s="144"/>
      <c r="DP181" s="258"/>
      <c r="DQ181" s="258"/>
      <c r="DR181" s="258"/>
      <c r="DS181" s="258"/>
      <c r="DT181" s="258"/>
    </row>
    <row r="182" spans="1:124" ht="57" x14ac:dyDescent="0.2">
      <c r="A182" s="290"/>
      <c r="B182" s="293"/>
      <c r="C182" s="293"/>
      <c r="D182" s="293"/>
      <c r="E182" s="293"/>
      <c r="F182" s="293"/>
      <c r="G182" s="293"/>
      <c r="H182" s="319"/>
      <c r="I182" s="296"/>
      <c r="J182" s="290"/>
      <c r="K182" s="281"/>
      <c r="L182" s="284"/>
      <c r="M182" s="284"/>
      <c r="N182" s="281"/>
      <c r="O182" s="258"/>
      <c r="P182" s="258"/>
      <c r="Q182" s="287"/>
      <c r="R182" s="127"/>
      <c r="S182" s="128"/>
      <c r="T182" s="129">
        <f>VLOOKUP(U182,FORMULAS!$A$15:$B$18,2,0)</f>
        <v>0</v>
      </c>
      <c r="U182" s="130" t="s">
        <v>156</v>
      </c>
      <c r="V182" s="131">
        <f>+IF(U182='Tabla Valoración controles'!$D$4,'Tabla Valoración controles'!$F$4,IF('208-PLA-Ft-78 Mapa Gestión'!U182='Tabla Valoración controles'!$D$5,'Tabla Valoración controles'!$F$5,IF(U182=FORMULAS!$A$10,0,'Tabla Valoración controles'!$F$6)))</f>
        <v>0</v>
      </c>
      <c r="W182" s="130"/>
      <c r="X182" s="132">
        <f>+IF(W182='Tabla Valoración controles'!$D$7,'Tabla Valoración controles'!$F$7,IF(U182=FORMULAS!$A$10,0,'Tabla Valoración controles'!$F$8))</f>
        <v>0</v>
      </c>
      <c r="Y182" s="130"/>
      <c r="Z182" s="131">
        <f>+IF(Y182='Tabla Valoración controles'!$D$9,'Tabla Valoración controles'!$F$9,IF(U182=FORMULAS!$A$10,0,'Tabla Valoración controles'!$F$10))</f>
        <v>0</v>
      </c>
      <c r="AA182" s="130"/>
      <c r="AB182" s="131">
        <f>+IF(AA182='Tabla Valoración controles'!$D$9,'Tabla Valoración controles'!$F$9,IF(W182=FORMULAS!$A$10,0,'Tabla Valoración controles'!$F$10))</f>
        <v>0</v>
      </c>
      <c r="AC182" s="130"/>
      <c r="AD182" s="131">
        <f>+IF(AC182='Tabla Valoración controles'!$D$13,'Tabla Valoración controles'!$F$13,'Tabla Valoración controles'!$F$14)</f>
        <v>0</v>
      </c>
      <c r="AE182" s="133">
        <f t="shared" si="123"/>
        <v>0</v>
      </c>
      <c r="AF182" s="133">
        <f t="shared" si="167"/>
        <v>0</v>
      </c>
      <c r="AG182" s="133">
        <f t="shared" si="143"/>
        <v>0.56000000000000005</v>
      </c>
      <c r="AH182" s="261"/>
      <c r="AI182" s="261"/>
      <c r="AJ182" s="261"/>
      <c r="AK182" s="261"/>
      <c r="AL182" s="262"/>
      <c r="AM182" s="264"/>
      <c r="AN182" s="258"/>
      <c r="AO182" s="134"/>
      <c r="AP182" s="134"/>
      <c r="AQ182" s="158"/>
      <c r="AR182" s="164"/>
      <c r="AS182" s="164"/>
      <c r="AT182" s="134"/>
      <c r="AU182" s="134"/>
      <c r="AV182" s="136"/>
      <c r="AW182" s="255"/>
      <c r="AX182" s="144"/>
      <c r="AY182" s="144"/>
      <c r="AZ182" s="144"/>
      <c r="BA182" s="144"/>
      <c r="BB182" s="144"/>
      <c r="BC182" s="144"/>
      <c r="BD182" s="144"/>
      <c r="BE182" s="144"/>
      <c r="BF182" s="144"/>
      <c r="BG182" s="144"/>
      <c r="BH182" s="144"/>
      <c r="BI182" s="144"/>
      <c r="BJ182" s="144"/>
      <c r="BK182" s="144"/>
      <c r="BL182" s="144"/>
      <c r="BM182" s="144"/>
      <c r="BN182" s="137"/>
      <c r="BO182" s="137"/>
      <c r="BP182" s="138"/>
      <c r="BQ182" s="138"/>
      <c r="BR182" s="137"/>
      <c r="BS182" s="137"/>
      <c r="BT182" s="138"/>
      <c r="BU182" s="138"/>
      <c r="BV182" s="137"/>
      <c r="BW182" s="137"/>
      <c r="BX182" s="138"/>
      <c r="BY182" s="138"/>
      <c r="BZ182" s="137"/>
      <c r="CA182" s="137"/>
      <c r="CB182" s="138"/>
      <c r="CC182" s="138"/>
      <c r="CD182" s="258"/>
      <c r="CE182" s="258"/>
      <c r="CF182" s="258"/>
      <c r="CG182" s="144"/>
      <c r="CH182" s="258"/>
      <c r="CI182" s="258"/>
      <c r="CJ182" s="258"/>
      <c r="CK182" s="144"/>
      <c r="CL182" s="258"/>
      <c r="CM182" s="258"/>
      <c r="CN182" s="258"/>
      <c r="CO182" s="144"/>
      <c r="CP182" s="258"/>
      <c r="CQ182" s="258"/>
      <c r="CR182" s="258"/>
      <c r="CS182" s="144"/>
      <c r="CT182" s="258"/>
      <c r="CU182" s="258"/>
      <c r="CV182" s="258"/>
      <c r="CW182" s="144"/>
      <c r="CX182" s="258"/>
      <c r="CY182" s="258"/>
      <c r="CZ182" s="258"/>
      <c r="DA182" s="258"/>
      <c r="DB182" s="258"/>
      <c r="DC182" s="258"/>
      <c r="DD182" s="258"/>
      <c r="DE182" s="258"/>
      <c r="DF182" s="144"/>
      <c r="DG182" s="258"/>
      <c r="DH182" s="258"/>
      <c r="DI182" s="258"/>
      <c r="DJ182" s="258"/>
      <c r="DK182" s="258"/>
      <c r="DL182" s="258"/>
      <c r="DM182" s="258"/>
      <c r="DN182" s="258"/>
      <c r="DO182" s="144"/>
      <c r="DP182" s="258"/>
      <c r="DQ182" s="258"/>
      <c r="DR182" s="258"/>
      <c r="DS182" s="258"/>
      <c r="DT182" s="258"/>
    </row>
    <row r="183" spans="1:124" ht="57" x14ac:dyDescent="0.2">
      <c r="A183" s="291"/>
      <c r="B183" s="294"/>
      <c r="C183" s="294"/>
      <c r="D183" s="294"/>
      <c r="E183" s="294"/>
      <c r="F183" s="294"/>
      <c r="G183" s="294"/>
      <c r="H183" s="320"/>
      <c r="I183" s="297"/>
      <c r="J183" s="291"/>
      <c r="K183" s="282"/>
      <c r="L183" s="285"/>
      <c r="M183" s="285"/>
      <c r="N183" s="282"/>
      <c r="O183" s="259"/>
      <c r="P183" s="259"/>
      <c r="Q183" s="288"/>
      <c r="R183" s="127"/>
      <c r="S183" s="128"/>
      <c r="T183" s="129">
        <f>VLOOKUP(U183,FORMULAS!$A$15:$B$18,2,0)</f>
        <v>0</v>
      </c>
      <c r="U183" s="130" t="s">
        <v>156</v>
      </c>
      <c r="V183" s="131">
        <f>+IF(U183='Tabla Valoración controles'!$D$4,'Tabla Valoración controles'!$F$4,IF('208-PLA-Ft-78 Mapa Gestión'!U183='Tabla Valoración controles'!$D$5,'Tabla Valoración controles'!$F$5,IF(U183=FORMULAS!$A$10,0,'Tabla Valoración controles'!$F$6)))</f>
        <v>0</v>
      </c>
      <c r="W183" s="130"/>
      <c r="X183" s="132">
        <f>+IF(W183='Tabla Valoración controles'!$D$7,'Tabla Valoración controles'!$F$7,IF(U183=FORMULAS!$A$10,0,'Tabla Valoración controles'!$F$8))</f>
        <v>0</v>
      </c>
      <c r="Y183" s="130"/>
      <c r="Z183" s="131">
        <f>+IF(Y183='Tabla Valoración controles'!$D$9,'Tabla Valoración controles'!$F$9,IF(U183=FORMULAS!$A$10,0,'Tabla Valoración controles'!$F$10))</f>
        <v>0</v>
      </c>
      <c r="AA183" s="130"/>
      <c r="AB183" s="131">
        <f>+IF(AA183='Tabla Valoración controles'!$D$9,'Tabla Valoración controles'!$F$9,IF(W183=FORMULAS!$A$10,0,'Tabla Valoración controles'!$F$10))</f>
        <v>0</v>
      </c>
      <c r="AC183" s="130"/>
      <c r="AD183" s="131">
        <f>+IF(AC183='Tabla Valoración controles'!$D$13,'Tabla Valoración controles'!$F$13,'Tabla Valoración controles'!$F$14)</f>
        <v>0</v>
      </c>
      <c r="AE183" s="133">
        <f t="shared" si="123"/>
        <v>0</v>
      </c>
      <c r="AF183" s="133">
        <f t="shared" si="167"/>
        <v>0</v>
      </c>
      <c r="AG183" s="133">
        <f t="shared" si="143"/>
        <v>0.56000000000000005</v>
      </c>
      <c r="AH183" s="261"/>
      <c r="AI183" s="261"/>
      <c r="AJ183" s="261"/>
      <c r="AK183" s="261"/>
      <c r="AL183" s="262"/>
      <c r="AM183" s="265"/>
      <c r="AN183" s="259"/>
      <c r="AO183" s="134"/>
      <c r="AP183" s="134"/>
      <c r="AQ183" s="158"/>
      <c r="AR183" s="164"/>
      <c r="AS183" s="164"/>
      <c r="AT183" s="134"/>
      <c r="AU183" s="134"/>
      <c r="AV183" s="136"/>
      <c r="AW183" s="256"/>
      <c r="AX183" s="144"/>
      <c r="AY183" s="144"/>
      <c r="AZ183" s="144"/>
      <c r="BA183" s="144"/>
      <c r="BB183" s="144"/>
      <c r="BC183" s="144"/>
      <c r="BD183" s="144"/>
      <c r="BE183" s="144"/>
      <c r="BF183" s="144"/>
      <c r="BG183" s="144"/>
      <c r="BH183" s="144"/>
      <c r="BI183" s="144"/>
      <c r="BJ183" s="144"/>
      <c r="BK183" s="144"/>
      <c r="BL183" s="144"/>
      <c r="BM183" s="144"/>
      <c r="BN183" s="137"/>
      <c r="BO183" s="137"/>
      <c r="BP183" s="138"/>
      <c r="BQ183" s="138"/>
      <c r="BR183" s="137"/>
      <c r="BS183" s="137"/>
      <c r="BT183" s="138"/>
      <c r="BU183" s="138"/>
      <c r="BV183" s="137"/>
      <c r="BW183" s="137"/>
      <c r="BX183" s="138"/>
      <c r="BY183" s="138"/>
      <c r="BZ183" s="137"/>
      <c r="CA183" s="137"/>
      <c r="CB183" s="138"/>
      <c r="CC183" s="138"/>
      <c r="CD183" s="259"/>
      <c r="CE183" s="259"/>
      <c r="CF183" s="259"/>
      <c r="CG183" s="144"/>
      <c r="CH183" s="259"/>
      <c r="CI183" s="259"/>
      <c r="CJ183" s="259"/>
      <c r="CK183" s="144"/>
      <c r="CL183" s="259"/>
      <c r="CM183" s="259"/>
      <c r="CN183" s="259"/>
      <c r="CO183" s="144"/>
      <c r="CP183" s="259"/>
      <c r="CQ183" s="259"/>
      <c r="CR183" s="259"/>
      <c r="CS183" s="144"/>
      <c r="CT183" s="259"/>
      <c r="CU183" s="259"/>
      <c r="CV183" s="259"/>
      <c r="CW183" s="144"/>
      <c r="CX183" s="259"/>
      <c r="CY183" s="259"/>
      <c r="CZ183" s="259"/>
      <c r="DA183" s="259"/>
      <c r="DB183" s="259"/>
      <c r="DC183" s="259"/>
      <c r="DD183" s="259"/>
      <c r="DE183" s="259"/>
      <c r="DF183" s="144"/>
      <c r="DG183" s="259"/>
      <c r="DH183" s="259"/>
      <c r="DI183" s="259"/>
      <c r="DJ183" s="259"/>
      <c r="DK183" s="259"/>
      <c r="DL183" s="259"/>
      <c r="DM183" s="259"/>
      <c r="DN183" s="259"/>
      <c r="DO183" s="144"/>
      <c r="DP183" s="259"/>
      <c r="DQ183" s="259"/>
      <c r="DR183" s="259"/>
      <c r="DS183" s="259"/>
      <c r="DT183" s="259"/>
    </row>
    <row r="184" spans="1:124" ht="89.25" x14ac:dyDescent="0.2">
      <c r="A184" s="289">
        <v>30</v>
      </c>
      <c r="B184" s="292" t="s">
        <v>176</v>
      </c>
      <c r="C184" s="292" t="str">
        <f>VLOOKUP(B184,FORMULAS!$A$30:$B$52,2,0)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84" s="292" t="str">
        <f>VLOOKUP(B184,FORMULAS!$A$30:$C$52,3,0)</f>
        <v>Subdirector Financiero</v>
      </c>
      <c r="E184" s="292" t="s">
        <v>113</v>
      </c>
      <c r="F184" s="292" t="s">
        <v>419</v>
      </c>
      <c r="G184" s="292" t="s">
        <v>420</v>
      </c>
      <c r="H184" s="298" t="s">
        <v>421</v>
      </c>
      <c r="I184" s="295" t="s">
        <v>257</v>
      </c>
      <c r="J184" s="289">
        <v>12</v>
      </c>
      <c r="K184" s="280" t="str">
        <f>+IF(L184=FORMULAS!$N$2,FORMULAS!$O$2,IF('208-PLA-Ft-78 Mapa Gestión'!L184:L189=FORMULAS!$N$3,FORMULAS!$O$3,IF('208-PLA-Ft-78 Mapa Gestión'!L184:L189=FORMULAS!$N$4,FORMULAS!$O$4,IF('208-PLA-Ft-78 Mapa Gestión'!L184:L189=FORMULAS!$N$5,FORMULAS!$O$5,IF('208-PLA-Ft-78 Mapa Gestión'!L184:L189=FORMULAS!$N$6,FORMULAS!$O$6)))))</f>
        <v>Baja</v>
      </c>
      <c r="L184" s="283">
        <f>+IF(J184&lt;=FORMULAS!$M$2,FORMULAS!$N$2,IF('208-PLA-Ft-78 Mapa Gestión'!J184&lt;=FORMULAS!$M$3,FORMULAS!$N$3,IF('208-PLA-Ft-78 Mapa Gestión'!J184&lt;=FORMULAS!$M$4,FORMULAS!$N$4,IF('208-PLA-Ft-78 Mapa Gestión'!J184&lt;=FORMULAS!$M$5,FORMULAS!$N$5,FORMULAS!$N$6))))</f>
        <v>0.4</v>
      </c>
      <c r="M184" s="283" t="s">
        <v>85</v>
      </c>
      <c r="N184" s="280" t="str">
        <f>+IF(M184=FORMULAS!$H$2,FORMULAS!$I$2,IF('208-PLA-Ft-78 Mapa Gestión'!M184:M189=FORMULAS!$H$3,FORMULAS!$I$3,IF('208-PLA-Ft-78 Mapa Gestión'!M184:M189=FORMULAS!$H$4,FORMULAS!$I$4,IF('208-PLA-Ft-78 Mapa Gestión'!M184:M189=FORMULAS!$H$5,FORMULAS!$I$5,IF('208-PLA-Ft-78 Mapa Gestión'!M184:M189=FORMULAS!$H$6,FORMULAS!$I$6,IF('208-PLA-Ft-78 Mapa Gestión'!M184:M189=FORMULAS!$H$7,FORMULAS!$I$7,IF('208-PLA-Ft-78 Mapa Gestión'!M184:M189=FORMULAS!$H$8,FORMULAS!$I$8,IF('208-PLA-Ft-78 Mapa Gestión'!M184:M189=FORMULAS!$H$9,FORMULAS!$I$9,IF('208-PLA-Ft-78 Mapa Gestión'!M184:M189=FORMULAS!$H$10,FORMULAS!$I$10,IF('208-PLA-Ft-78 Mapa Gestión'!M184:M189=FORMULAS!$H$11,FORMULAS!$I$11))))))))))</f>
        <v>Moderado</v>
      </c>
      <c r="O184" s="257">
        <f>VLOOKUP(N184,FORMULAS!$I$1:$J$6,2,0)</f>
        <v>0.6</v>
      </c>
      <c r="P184" s="257" t="str">
        <f t="shared" ref="P184" si="168">CONCATENATE(N184,K184)</f>
        <v>ModeradoBaja</v>
      </c>
      <c r="Q184" s="286" t="str">
        <f>VLOOKUP(P184,FORMULAS!$K$17:$L$42,2,0)</f>
        <v>Moderado</v>
      </c>
      <c r="R184" s="127">
        <v>1</v>
      </c>
      <c r="S184" s="128" t="s">
        <v>488</v>
      </c>
      <c r="T184" s="129" t="str">
        <f>VLOOKUP(U184,FORMULAS!$A$15:$B$18,2,0)</f>
        <v>Probabilidad</v>
      </c>
      <c r="U184" s="130" t="s">
        <v>14</v>
      </c>
      <c r="V184" s="131">
        <f>+IF(U184='Tabla Valoración controles'!$D$4,'Tabla Valoración controles'!$F$4,IF('208-PLA-Ft-78 Mapa Gestión'!U184='Tabla Valoración controles'!$D$5,'Tabla Valoración controles'!$F$5,IF(U184=FORMULAS!$A$10,0,'Tabla Valoración controles'!$F$6)))</f>
        <v>0.15</v>
      </c>
      <c r="W184" s="130" t="s">
        <v>8</v>
      </c>
      <c r="X184" s="132">
        <f>+IF(W184='Tabla Valoración controles'!$D$7,'Tabla Valoración controles'!$F$7,IF(U184=FORMULAS!$A$10,0,'Tabla Valoración controles'!$F$8))</f>
        <v>0.15</v>
      </c>
      <c r="Y184" s="130" t="s">
        <v>18</v>
      </c>
      <c r="Z184" s="131">
        <f>+IF(Y184='Tabla Valoración controles'!$D$9,'Tabla Valoración controles'!$F$9,IF(U184=FORMULAS!$A$10,0,'Tabla Valoración controles'!$F$10))</f>
        <v>0</v>
      </c>
      <c r="AA184" s="130" t="s">
        <v>21</v>
      </c>
      <c r="AB184" s="131">
        <f>+IF(AA184='Tabla Valoración controles'!$D$9,'Tabla Valoración controles'!$F$9,IF(W184=FORMULAS!$A$10,0,'Tabla Valoración controles'!$F$10))</f>
        <v>0</v>
      </c>
      <c r="AC184" s="130" t="s">
        <v>100</v>
      </c>
      <c r="AD184" s="131">
        <f>+IF(AC184='Tabla Valoración controles'!$D$13,'Tabla Valoración controles'!$F$13,'Tabla Valoración controles'!$F$14)</f>
        <v>0</v>
      </c>
      <c r="AE184" s="133">
        <f t="shared" si="123"/>
        <v>0.3</v>
      </c>
      <c r="AF184" s="133">
        <f>+IF(T184=FORMULAS!$A$8,'208-PLA-Ft-78 Mapa Gestión'!AE184*'208-PLA-Ft-78 Mapa Gestión'!L184:L189,'208-PLA-Ft-78 Mapa Gestión'!AE184*'208-PLA-Ft-78 Mapa Gestión'!O184:O189)</f>
        <v>0.12</v>
      </c>
      <c r="AG184" s="133">
        <f>+IF(T184=FORMULAS!$A$8,'208-PLA-Ft-78 Mapa Gestión'!L184:L189-'208-PLA-Ft-78 Mapa Gestión'!AF184,0)</f>
        <v>0.28000000000000003</v>
      </c>
      <c r="AH184" s="260">
        <f t="shared" ref="AH184" si="169">+AG189</f>
        <v>0.28000000000000003</v>
      </c>
      <c r="AI184" s="260" t="str">
        <f>+IF(AH184&lt;=FORMULAS!$N$2,FORMULAS!$O$2,IF(AH184&lt;=FORMULAS!$N$3,FORMULAS!$O$3,IF(AH184&lt;=FORMULAS!$N$4,FORMULAS!$O$4,IF(AH184&lt;=FORMULAS!$N$5,FORMULAS!$O$5,FORMULAS!O180))))</f>
        <v>Baja</v>
      </c>
      <c r="AJ184" s="260" t="str">
        <f>+IF(T184=FORMULAS!$A$9,AG189,'208-PLA-Ft-78 Mapa Gestión'!N184:N189)</f>
        <v>Moderado</v>
      </c>
      <c r="AK184" s="260">
        <f>+IF(T184=FORMULAS!B183,'208-PLA-Ft-78 Mapa Gestión'!AG189,'208-PLA-Ft-78 Mapa Gestión'!O184:O189)</f>
        <v>0.6</v>
      </c>
      <c r="AL184" s="262" t="str">
        <f t="shared" ref="AL184" si="170">CONCATENATE(AJ184,AI184)</f>
        <v>ModeradoBaja</v>
      </c>
      <c r="AM184" s="263" t="str">
        <f>VLOOKUP(AL184,FORMULAS!$K$17:$L$42,2,0)</f>
        <v>Moderado</v>
      </c>
      <c r="AN184" s="257" t="s">
        <v>162</v>
      </c>
      <c r="AO184" s="134" t="s">
        <v>536</v>
      </c>
      <c r="AP184" s="134" t="s">
        <v>571</v>
      </c>
      <c r="AQ184" s="158" t="s">
        <v>316</v>
      </c>
      <c r="AR184" s="186">
        <v>44593</v>
      </c>
      <c r="AS184" s="186">
        <v>44926</v>
      </c>
      <c r="AT184" s="185" t="s">
        <v>630</v>
      </c>
      <c r="AU184" s="185" t="s">
        <v>631</v>
      </c>
      <c r="AV184" s="136" t="s">
        <v>234</v>
      </c>
      <c r="AW184" s="254" t="s">
        <v>671</v>
      </c>
      <c r="AX184" s="134" t="s">
        <v>981</v>
      </c>
      <c r="AY184" s="134" t="s">
        <v>982</v>
      </c>
      <c r="AZ184" s="137" t="s">
        <v>983</v>
      </c>
      <c r="BA184" s="189">
        <v>1</v>
      </c>
      <c r="BB184" s="134" t="s">
        <v>981</v>
      </c>
      <c r="BC184" s="134" t="s">
        <v>984</v>
      </c>
      <c r="BD184" s="134" t="s">
        <v>983</v>
      </c>
      <c r="BE184" s="144">
        <v>2</v>
      </c>
      <c r="BF184" s="134" t="s">
        <v>981</v>
      </c>
      <c r="BG184" s="134" t="s">
        <v>985</v>
      </c>
      <c r="BH184" s="134" t="s">
        <v>983</v>
      </c>
      <c r="BI184" s="144">
        <v>3</v>
      </c>
      <c r="BJ184" s="173" t="s">
        <v>871</v>
      </c>
      <c r="BK184" s="175" t="s">
        <v>512</v>
      </c>
      <c r="BL184" s="144" t="s">
        <v>871</v>
      </c>
      <c r="BM184" s="175" t="s">
        <v>512</v>
      </c>
      <c r="BN184" s="137"/>
      <c r="BO184" s="137"/>
      <c r="BP184" s="138"/>
      <c r="BQ184" s="138"/>
      <c r="BR184" s="137"/>
      <c r="BS184" s="137"/>
      <c r="BT184" s="138"/>
      <c r="BU184" s="138"/>
      <c r="BV184" s="137"/>
      <c r="BW184" s="137"/>
      <c r="BX184" s="138"/>
      <c r="BY184" s="138"/>
      <c r="BZ184" s="137"/>
      <c r="CA184" s="137"/>
      <c r="CB184" s="138"/>
      <c r="CC184" s="138"/>
      <c r="CD184" s="257"/>
      <c r="CE184" s="257"/>
      <c r="CF184" s="257"/>
      <c r="CG184" s="144"/>
      <c r="CH184" s="257"/>
      <c r="CI184" s="257"/>
      <c r="CJ184" s="257"/>
      <c r="CK184" s="144"/>
      <c r="CL184" s="257"/>
      <c r="CM184" s="257"/>
      <c r="CN184" s="257"/>
      <c r="CO184" s="144"/>
      <c r="CP184" s="257"/>
      <c r="CQ184" s="257"/>
      <c r="CR184" s="257"/>
      <c r="CS184" s="144"/>
      <c r="CT184" s="257"/>
      <c r="CU184" s="257"/>
      <c r="CV184" s="257"/>
      <c r="CW184" s="144"/>
      <c r="CX184" s="257"/>
      <c r="CY184" s="257"/>
      <c r="CZ184" s="257"/>
      <c r="DA184" s="257"/>
      <c r="DB184" s="257"/>
      <c r="DC184" s="257"/>
      <c r="DD184" s="257"/>
      <c r="DE184" s="257"/>
      <c r="DF184" s="144"/>
      <c r="DG184" s="257"/>
      <c r="DH184" s="257"/>
      <c r="DI184" s="257"/>
      <c r="DJ184" s="257"/>
      <c r="DK184" s="257"/>
      <c r="DL184" s="257"/>
      <c r="DM184" s="257"/>
      <c r="DN184" s="257"/>
      <c r="DO184" s="144"/>
      <c r="DP184" s="257"/>
      <c r="DQ184" s="257"/>
      <c r="DR184" s="257"/>
      <c r="DS184" s="257"/>
      <c r="DT184" s="257"/>
    </row>
    <row r="185" spans="1:124" ht="89.25" x14ac:dyDescent="0.2">
      <c r="A185" s="290"/>
      <c r="B185" s="293"/>
      <c r="C185" s="293"/>
      <c r="D185" s="293"/>
      <c r="E185" s="293"/>
      <c r="F185" s="293"/>
      <c r="G185" s="293"/>
      <c r="H185" s="299"/>
      <c r="I185" s="296"/>
      <c r="J185" s="290"/>
      <c r="K185" s="281"/>
      <c r="L185" s="284"/>
      <c r="M185" s="284"/>
      <c r="N185" s="281"/>
      <c r="O185" s="258"/>
      <c r="P185" s="258"/>
      <c r="Q185" s="287"/>
      <c r="R185" s="127"/>
      <c r="S185" s="128"/>
      <c r="T185" s="129">
        <f>VLOOKUP(U185,FORMULAS!$A$15:$B$18,2,0)</f>
        <v>0</v>
      </c>
      <c r="U185" s="130" t="s">
        <v>156</v>
      </c>
      <c r="V185" s="131">
        <f>+IF(U185='Tabla Valoración controles'!$D$4,'Tabla Valoración controles'!$F$4,IF('208-PLA-Ft-78 Mapa Gestión'!U185='Tabla Valoración controles'!$D$5,'Tabla Valoración controles'!$F$5,IF(U185=FORMULAS!$A$10,0,'Tabla Valoración controles'!$F$6)))</f>
        <v>0</v>
      </c>
      <c r="W185" s="130"/>
      <c r="X185" s="132">
        <f>+IF(W185='Tabla Valoración controles'!$D$7,'Tabla Valoración controles'!$F$7,IF(U185=FORMULAS!$A$10,0,'Tabla Valoración controles'!$F$8))</f>
        <v>0</v>
      </c>
      <c r="Y185" s="130"/>
      <c r="Z185" s="131">
        <f>+IF(Y185='Tabla Valoración controles'!$D$9,'Tabla Valoración controles'!$F$9,IF(U185=FORMULAS!$A$10,0,'Tabla Valoración controles'!$F$10))</f>
        <v>0</v>
      </c>
      <c r="AA185" s="130"/>
      <c r="AB185" s="131">
        <f>+IF(AA185='Tabla Valoración controles'!$D$9,'Tabla Valoración controles'!$F$9,IF(W185=FORMULAS!$A$10,0,'Tabla Valoración controles'!$F$10))</f>
        <v>0</v>
      </c>
      <c r="AC185" s="130"/>
      <c r="AD185" s="131">
        <f>+IF(AC185='Tabla Valoración controles'!$D$13,'Tabla Valoración controles'!$F$13,'Tabla Valoración controles'!$F$14)</f>
        <v>0</v>
      </c>
      <c r="AE185" s="133">
        <f t="shared" si="123"/>
        <v>0</v>
      </c>
      <c r="AF185" s="133">
        <f t="shared" ref="AF185" si="171">+AE185*AG184</f>
        <v>0</v>
      </c>
      <c r="AG185" s="133">
        <f t="shared" ref="AG185" si="172">+AG184-AF185</f>
        <v>0.28000000000000003</v>
      </c>
      <c r="AH185" s="261"/>
      <c r="AI185" s="261"/>
      <c r="AJ185" s="261"/>
      <c r="AK185" s="261"/>
      <c r="AL185" s="262"/>
      <c r="AM185" s="264"/>
      <c r="AN185" s="258"/>
      <c r="AO185" s="134" t="s">
        <v>537</v>
      </c>
      <c r="AP185" s="134" t="s">
        <v>571</v>
      </c>
      <c r="AQ185" s="158" t="s">
        <v>316</v>
      </c>
      <c r="AR185" s="186">
        <v>44593</v>
      </c>
      <c r="AS185" s="186">
        <v>44926</v>
      </c>
      <c r="AT185" s="185" t="s">
        <v>632</v>
      </c>
      <c r="AU185" s="185" t="s">
        <v>633</v>
      </c>
      <c r="AV185" s="136" t="s">
        <v>232</v>
      </c>
      <c r="AW185" s="255"/>
      <c r="AX185" s="158" t="s">
        <v>512</v>
      </c>
      <c r="AY185" s="158" t="s">
        <v>512</v>
      </c>
      <c r="AZ185" s="158" t="s">
        <v>986</v>
      </c>
      <c r="BA185" s="190">
        <v>1</v>
      </c>
      <c r="BB185" s="158" t="s">
        <v>512</v>
      </c>
      <c r="BC185" s="158" t="s">
        <v>512</v>
      </c>
      <c r="BD185" s="158" t="s">
        <v>986</v>
      </c>
      <c r="BE185" s="190">
        <v>2</v>
      </c>
      <c r="BF185" s="158" t="s">
        <v>512</v>
      </c>
      <c r="BG185" s="158" t="s">
        <v>512</v>
      </c>
      <c r="BH185" s="134" t="s">
        <v>986</v>
      </c>
      <c r="BI185" s="190">
        <v>3</v>
      </c>
      <c r="BJ185" s="175" t="s">
        <v>512</v>
      </c>
      <c r="BK185" s="175" t="s">
        <v>512</v>
      </c>
      <c r="BL185" s="144" t="s">
        <v>871</v>
      </c>
      <c r="BM185" s="175" t="s">
        <v>512</v>
      </c>
      <c r="BN185" s="137"/>
      <c r="BO185" s="137"/>
      <c r="BP185" s="138"/>
      <c r="BQ185" s="138"/>
      <c r="BR185" s="137"/>
      <c r="BS185" s="137"/>
      <c r="BT185" s="138"/>
      <c r="BU185" s="138"/>
      <c r="BV185" s="137"/>
      <c r="BW185" s="137"/>
      <c r="BX185" s="138"/>
      <c r="BY185" s="138"/>
      <c r="BZ185" s="137"/>
      <c r="CA185" s="137"/>
      <c r="CB185" s="138"/>
      <c r="CC185" s="138"/>
      <c r="CD185" s="258"/>
      <c r="CE185" s="258"/>
      <c r="CF185" s="258"/>
      <c r="CG185" s="144"/>
      <c r="CH185" s="258"/>
      <c r="CI185" s="258"/>
      <c r="CJ185" s="258"/>
      <c r="CK185" s="144"/>
      <c r="CL185" s="258"/>
      <c r="CM185" s="258"/>
      <c r="CN185" s="258"/>
      <c r="CO185" s="144"/>
      <c r="CP185" s="258"/>
      <c r="CQ185" s="258"/>
      <c r="CR185" s="258"/>
      <c r="CS185" s="144"/>
      <c r="CT185" s="258"/>
      <c r="CU185" s="258"/>
      <c r="CV185" s="258"/>
      <c r="CW185" s="144"/>
      <c r="CX185" s="258"/>
      <c r="CY185" s="258"/>
      <c r="CZ185" s="258"/>
      <c r="DA185" s="258"/>
      <c r="DB185" s="258"/>
      <c r="DC185" s="258"/>
      <c r="DD185" s="258"/>
      <c r="DE185" s="258"/>
      <c r="DF185" s="144"/>
      <c r="DG185" s="258"/>
      <c r="DH185" s="258"/>
      <c r="DI185" s="258"/>
      <c r="DJ185" s="258"/>
      <c r="DK185" s="258"/>
      <c r="DL185" s="258"/>
      <c r="DM185" s="258"/>
      <c r="DN185" s="258"/>
      <c r="DO185" s="144"/>
      <c r="DP185" s="258"/>
      <c r="DQ185" s="258"/>
      <c r="DR185" s="258"/>
      <c r="DS185" s="258"/>
      <c r="DT185" s="258"/>
    </row>
    <row r="186" spans="1:124" ht="57" x14ac:dyDescent="0.2">
      <c r="A186" s="290"/>
      <c r="B186" s="293"/>
      <c r="C186" s="293"/>
      <c r="D186" s="293"/>
      <c r="E186" s="293"/>
      <c r="F186" s="293"/>
      <c r="G186" s="293"/>
      <c r="H186" s="299"/>
      <c r="I186" s="296"/>
      <c r="J186" s="290"/>
      <c r="K186" s="281"/>
      <c r="L186" s="284"/>
      <c r="M186" s="284"/>
      <c r="N186" s="281"/>
      <c r="O186" s="258"/>
      <c r="P186" s="258"/>
      <c r="Q186" s="287"/>
      <c r="R186" s="127"/>
      <c r="S186" s="128"/>
      <c r="T186" s="129">
        <f>VLOOKUP(U186,FORMULAS!$A$15:$B$18,2,0)</f>
        <v>0</v>
      </c>
      <c r="U186" s="130" t="s">
        <v>156</v>
      </c>
      <c r="V186" s="131">
        <f>+IF(U186='Tabla Valoración controles'!$D$4,'Tabla Valoración controles'!$F$4,IF('208-PLA-Ft-78 Mapa Gestión'!U186='Tabla Valoración controles'!$D$5,'Tabla Valoración controles'!$F$5,IF(U186=FORMULAS!$A$10,0,'Tabla Valoración controles'!$F$6)))</f>
        <v>0</v>
      </c>
      <c r="W186" s="130"/>
      <c r="X186" s="132">
        <f>+IF(W186='Tabla Valoración controles'!$D$7,'Tabla Valoración controles'!$F$7,IF(U186=FORMULAS!$A$10,0,'Tabla Valoración controles'!$F$8))</f>
        <v>0</v>
      </c>
      <c r="Y186" s="130"/>
      <c r="Z186" s="131">
        <f>+IF(Y186='Tabla Valoración controles'!$D$9,'Tabla Valoración controles'!$F$9,IF(U186=FORMULAS!$A$10,0,'Tabla Valoración controles'!$F$10))</f>
        <v>0</v>
      </c>
      <c r="AA186" s="130"/>
      <c r="AB186" s="131">
        <f>+IF(AA186='Tabla Valoración controles'!$D$9,'Tabla Valoración controles'!$F$9,IF(W186=FORMULAS!$A$10,0,'Tabla Valoración controles'!$F$10))</f>
        <v>0</v>
      </c>
      <c r="AC186" s="130"/>
      <c r="AD186" s="131">
        <f>+IF(AC186='Tabla Valoración controles'!$D$13,'Tabla Valoración controles'!$F$13,'Tabla Valoración controles'!$F$14)</f>
        <v>0</v>
      </c>
      <c r="AE186" s="133">
        <f t="shared" si="123"/>
        <v>0</v>
      </c>
      <c r="AF186" s="133">
        <f t="shared" ref="AF186:AF189" si="173">+AF185*AE186</f>
        <v>0</v>
      </c>
      <c r="AG186" s="133">
        <f t="shared" si="143"/>
        <v>0.28000000000000003</v>
      </c>
      <c r="AH186" s="261"/>
      <c r="AI186" s="261"/>
      <c r="AJ186" s="261"/>
      <c r="AK186" s="261"/>
      <c r="AL186" s="262"/>
      <c r="AM186" s="264"/>
      <c r="AN186" s="258"/>
      <c r="AO186" s="148"/>
      <c r="AP186" s="148"/>
      <c r="AQ186" s="148"/>
      <c r="AR186" s="148"/>
      <c r="AS186" s="148"/>
      <c r="AT186" s="148"/>
      <c r="AU186" s="148"/>
      <c r="AV186" s="136"/>
      <c r="AW186" s="255"/>
      <c r="AX186" s="134"/>
      <c r="AY186" s="134"/>
      <c r="AZ186" s="134"/>
      <c r="BA186" s="144"/>
      <c r="BB186" s="134"/>
      <c r="BC186" s="134"/>
      <c r="BD186" s="134"/>
      <c r="BE186" s="144"/>
      <c r="BF186" s="134"/>
      <c r="BG186" s="134"/>
      <c r="BH186" s="134"/>
      <c r="BI186" s="144"/>
      <c r="BJ186" s="134"/>
      <c r="BK186" s="134"/>
      <c r="BL186" s="134"/>
      <c r="BM186" s="144"/>
      <c r="BN186" s="137"/>
      <c r="BO186" s="137"/>
      <c r="BP186" s="138"/>
      <c r="BQ186" s="138"/>
      <c r="BR186" s="137"/>
      <c r="BS186" s="137"/>
      <c r="BT186" s="138"/>
      <c r="BU186" s="138"/>
      <c r="BV186" s="137"/>
      <c r="BW186" s="137"/>
      <c r="BX186" s="138"/>
      <c r="BY186" s="138"/>
      <c r="BZ186" s="137"/>
      <c r="CA186" s="137"/>
      <c r="CB186" s="138"/>
      <c r="CC186" s="138"/>
      <c r="CD186" s="258"/>
      <c r="CE186" s="258"/>
      <c r="CF186" s="258"/>
      <c r="CG186" s="144"/>
      <c r="CH186" s="258"/>
      <c r="CI186" s="258"/>
      <c r="CJ186" s="258"/>
      <c r="CK186" s="144"/>
      <c r="CL186" s="258"/>
      <c r="CM186" s="258"/>
      <c r="CN186" s="258"/>
      <c r="CO186" s="144"/>
      <c r="CP186" s="258"/>
      <c r="CQ186" s="258"/>
      <c r="CR186" s="258"/>
      <c r="CS186" s="144"/>
      <c r="CT186" s="258"/>
      <c r="CU186" s="258"/>
      <c r="CV186" s="258"/>
      <c r="CW186" s="144"/>
      <c r="CX186" s="258"/>
      <c r="CY186" s="258"/>
      <c r="CZ186" s="258"/>
      <c r="DA186" s="258"/>
      <c r="DB186" s="258"/>
      <c r="DC186" s="258"/>
      <c r="DD186" s="258"/>
      <c r="DE186" s="258"/>
      <c r="DF186" s="144"/>
      <c r="DG186" s="258"/>
      <c r="DH186" s="258"/>
      <c r="DI186" s="258"/>
      <c r="DJ186" s="258"/>
      <c r="DK186" s="258"/>
      <c r="DL186" s="258"/>
      <c r="DM186" s="258"/>
      <c r="DN186" s="258"/>
      <c r="DO186" s="144"/>
      <c r="DP186" s="258"/>
      <c r="DQ186" s="258"/>
      <c r="DR186" s="258"/>
      <c r="DS186" s="258"/>
      <c r="DT186" s="258"/>
    </row>
    <row r="187" spans="1:124" ht="57" x14ac:dyDescent="0.2">
      <c r="A187" s="290"/>
      <c r="B187" s="293"/>
      <c r="C187" s="293"/>
      <c r="D187" s="293"/>
      <c r="E187" s="293"/>
      <c r="F187" s="293"/>
      <c r="G187" s="293"/>
      <c r="H187" s="299"/>
      <c r="I187" s="296"/>
      <c r="J187" s="290"/>
      <c r="K187" s="281"/>
      <c r="L187" s="284"/>
      <c r="M187" s="284"/>
      <c r="N187" s="281"/>
      <c r="O187" s="258"/>
      <c r="P187" s="258"/>
      <c r="Q187" s="287"/>
      <c r="R187" s="127"/>
      <c r="S187" s="128"/>
      <c r="T187" s="129">
        <f>VLOOKUP(U187,FORMULAS!$A$15:$B$18,2,0)</f>
        <v>0</v>
      </c>
      <c r="U187" s="130" t="s">
        <v>156</v>
      </c>
      <c r="V187" s="131">
        <f>+IF(U187='Tabla Valoración controles'!$D$4,'Tabla Valoración controles'!$F$4,IF('208-PLA-Ft-78 Mapa Gestión'!U187='Tabla Valoración controles'!$D$5,'Tabla Valoración controles'!$F$5,IF(U187=FORMULAS!$A$10,0,'Tabla Valoración controles'!$F$6)))</f>
        <v>0</v>
      </c>
      <c r="W187" s="130"/>
      <c r="X187" s="132">
        <f>+IF(W187='Tabla Valoración controles'!$D$7,'Tabla Valoración controles'!$F$7,IF(U187=FORMULAS!$A$10,0,'Tabla Valoración controles'!$F$8))</f>
        <v>0</v>
      </c>
      <c r="Y187" s="130"/>
      <c r="Z187" s="131">
        <f>+IF(Y187='Tabla Valoración controles'!$D$9,'Tabla Valoración controles'!$F$9,IF(U187=FORMULAS!$A$10,0,'Tabla Valoración controles'!$F$10))</f>
        <v>0</v>
      </c>
      <c r="AA187" s="130"/>
      <c r="AB187" s="131">
        <f>+IF(AA187='Tabla Valoración controles'!$D$9,'Tabla Valoración controles'!$F$9,IF(W187=FORMULAS!$A$10,0,'Tabla Valoración controles'!$F$10))</f>
        <v>0</v>
      </c>
      <c r="AC187" s="130"/>
      <c r="AD187" s="131">
        <f>+IF(AC187='Tabla Valoración controles'!$D$13,'Tabla Valoración controles'!$F$13,'Tabla Valoración controles'!$F$14)</f>
        <v>0</v>
      </c>
      <c r="AE187" s="133">
        <f t="shared" si="123"/>
        <v>0</v>
      </c>
      <c r="AF187" s="133">
        <f t="shared" si="173"/>
        <v>0</v>
      </c>
      <c r="AG187" s="133">
        <f t="shared" si="143"/>
        <v>0.28000000000000003</v>
      </c>
      <c r="AH187" s="261"/>
      <c r="AI187" s="261"/>
      <c r="AJ187" s="261"/>
      <c r="AK187" s="261"/>
      <c r="AL187" s="262"/>
      <c r="AM187" s="264"/>
      <c r="AN187" s="258"/>
      <c r="AO187" s="148"/>
      <c r="AP187" s="148"/>
      <c r="AQ187" s="148"/>
      <c r="AR187" s="148"/>
      <c r="AS187" s="148"/>
      <c r="AT187" s="148"/>
      <c r="AU187" s="148"/>
      <c r="AV187" s="136"/>
      <c r="AW187" s="255"/>
      <c r="AX187" s="134"/>
      <c r="AY187" s="134"/>
      <c r="AZ187" s="134"/>
      <c r="BA187" s="144"/>
      <c r="BB187" s="134"/>
      <c r="BC187" s="134"/>
      <c r="BD187" s="134"/>
      <c r="BE187" s="144"/>
      <c r="BF187" s="134"/>
      <c r="BG187" s="134"/>
      <c r="BH187" s="134"/>
      <c r="BI187" s="144"/>
      <c r="BJ187" s="134"/>
      <c r="BK187" s="134"/>
      <c r="BL187" s="134"/>
      <c r="BM187" s="144"/>
      <c r="BN187" s="137"/>
      <c r="BO187" s="137"/>
      <c r="BP187" s="138"/>
      <c r="BQ187" s="138"/>
      <c r="BR187" s="137"/>
      <c r="BS187" s="137"/>
      <c r="BT187" s="138"/>
      <c r="BU187" s="138"/>
      <c r="BV187" s="137"/>
      <c r="BW187" s="137"/>
      <c r="BX187" s="138"/>
      <c r="BY187" s="138"/>
      <c r="BZ187" s="137"/>
      <c r="CA187" s="137"/>
      <c r="CB187" s="138"/>
      <c r="CC187" s="138"/>
      <c r="CD187" s="258"/>
      <c r="CE187" s="258"/>
      <c r="CF187" s="258"/>
      <c r="CG187" s="144"/>
      <c r="CH187" s="258"/>
      <c r="CI187" s="258"/>
      <c r="CJ187" s="258"/>
      <c r="CK187" s="144"/>
      <c r="CL187" s="258"/>
      <c r="CM187" s="258"/>
      <c r="CN187" s="258"/>
      <c r="CO187" s="144"/>
      <c r="CP187" s="258"/>
      <c r="CQ187" s="258"/>
      <c r="CR187" s="258"/>
      <c r="CS187" s="144"/>
      <c r="CT187" s="258"/>
      <c r="CU187" s="258"/>
      <c r="CV187" s="258"/>
      <c r="CW187" s="144"/>
      <c r="CX187" s="258"/>
      <c r="CY187" s="258"/>
      <c r="CZ187" s="258"/>
      <c r="DA187" s="258"/>
      <c r="DB187" s="258"/>
      <c r="DC187" s="258"/>
      <c r="DD187" s="258"/>
      <c r="DE187" s="258"/>
      <c r="DF187" s="144"/>
      <c r="DG187" s="258"/>
      <c r="DH187" s="258"/>
      <c r="DI187" s="258"/>
      <c r="DJ187" s="258"/>
      <c r="DK187" s="258"/>
      <c r="DL187" s="258"/>
      <c r="DM187" s="258"/>
      <c r="DN187" s="258"/>
      <c r="DO187" s="144"/>
      <c r="DP187" s="258"/>
      <c r="DQ187" s="258"/>
      <c r="DR187" s="258"/>
      <c r="DS187" s="258"/>
      <c r="DT187" s="258"/>
    </row>
    <row r="188" spans="1:124" ht="57" x14ac:dyDescent="0.2">
      <c r="A188" s="290"/>
      <c r="B188" s="293"/>
      <c r="C188" s="293"/>
      <c r="D188" s="293"/>
      <c r="E188" s="293"/>
      <c r="F188" s="293"/>
      <c r="G188" s="293"/>
      <c r="H188" s="299"/>
      <c r="I188" s="296"/>
      <c r="J188" s="290"/>
      <c r="K188" s="281"/>
      <c r="L188" s="284"/>
      <c r="M188" s="284"/>
      <c r="N188" s="281"/>
      <c r="O188" s="258"/>
      <c r="P188" s="258"/>
      <c r="Q188" s="287"/>
      <c r="R188" s="127"/>
      <c r="S188" s="128"/>
      <c r="T188" s="129">
        <f>VLOOKUP(U188,FORMULAS!$A$15:$B$18,2,0)</f>
        <v>0</v>
      </c>
      <c r="U188" s="130" t="s">
        <v>156</v>
      </c>
      <c r="V188" s="131">
        <f>+IF(U188='Tabla Valoración controles'!$D$4,'Tabla Valoración controles'!$F$4,IF('208-PLA-Ft-78 Mapa Gestión'!U188='Tabla Valoración controles'!$D$5,'Tabla Valoración controles'!$F$5,IF(U188=FORMULAS!$A$10,0,'Tabla Valoración controles'!$F$6)))</f>
        <v>0</v>
      </c>
      <c r="W188" s="130"/>
      <c r="X188" s="132">
        <f>+IF(W188='Tabla Valoración controles'!$D$7,'Tabla Valoración controles'!$F$7,IF(U188=FORMULAS!$A$10,0,'Tabla Valoración controles'!$F$8))</f>
        <v>0</v>
      </c>
      <c r="Y188" s="130"/>
      <c r="Z188" s="131">
        <f>+IF(Y188='Tabla Valoración controles'!$D$9,'Tabla Valoración controles'!$F$9,IF(U188=FORMULAS!$A$10,0,'Tabla Valoración controles'!$F$10))</f>
        <v>0</v>
      </c>
      <c r="AA188" s="130"/>
      <c r="AB188" s="131">
        <f>+IF(AA188='Tabla Valoración controles'!$D$9,'Tabla Valoración controles'!$F$9,IF(W188=FORMULAS!$A$10,0,'Tabla Valoración controles'!$F$10))</f>
        <v>0</v>
      </c>
      <c r="AC188" s="130"/>
      <c r="AD188" s="131">
        <f>+IF(AC188='Tabla Valoración controles'!$D$13,'Tabla Valoración controles'!$F$13,'Tabla Valoración controles'!$F$14)</f>
        <v>0</v>
      </c>
      <c r="AE188" s="133">
        <f t="shared" si="123"/>
        <v>0</v>
      </c>
      <c r="AF188" s="133">
        <f t="shared" si="173"/>
        <v>0</v>
      </c>
      <c r="AG188" s="133">
        <f t="shared" si="143"/>
        <v>0.28000000000000003</v>
      </c>
      <c r="AH188" s="261"/>
      <c r="AI188" s="261"/>
      <c r="AJ188" s="261"/>
      <c r="AK188" s="261"/>
      <c r="AL188" s="262"/>
      <c r="AM188" s="264"/>
      <c r="AN188" s="258"/>
      <c r="AO188" s="148"/>
      <c r="AP188" s="148"/>
      <c r="AQ188" s="148"/>
      <c r="AR188" s="148"/>
      <c r="AS188" s="148"/>
      <c r="AT188" s="148"/>
      <c r="AU188" s="148"/>
      <c r="AV188" s="136"/>
      <c r="AW188" s="255"/>
      <c r="AX188" s="134"/>
      <c r="AY188" s="134"/>
      <c r="AZ188" s="134"/>
      <c r="BA188" s="144"/>
      <c r="BB188" s="134"/>
      <c r="BC188" s="134"/>
      <c r="BD188" s="134"/>
      <c r="BE188" s="144"/>
      <c r="BF188" s="134"/>
      <c r="BG188" s="134"/>
      <c r="BH188" s="134"/>
      <c r="BI188" s="144"/>
      <c r="BJ188" s="134"/>
      <c r="BK188" s="134"/>
      <c r="BL188" s="134"/>
      <c r="BM188" s="144"/>
      <c r="BN188" s="137"/>
      <c r="BO188" s="137"/>
      <c r="BP188" s="138"/>
      <c r="BQ188" s="138"/>
      <c r="BR188" s="137"/>
      <c r="BS188" s="137"/>
      <c r="BT188" s="138"/>
      <c r="BU188" s="138"/>
      <c r="BV188" s="137"/>
      <c r="BW188" s="137"/>
      <c r="BX188" s="138"/>
      <c r="BY188" s="138"/>
      <c r="BZ188" s="137"/>
      <c r="CA188" s="137"/>
      <c r="CB188" s="138"/>
      <c r="CC188" s="138"/>
      <c r="CD188" s="258"/>
      <c r="CE188" s="258"/>
      <c r="CF188" s="258"/>
      <c r="CG188" s="144"/>
      <c r="CH188" s="258"/>
      <c r="CI188" s="258"/>
      <c r="CJ188" s="258"/>
      <c r="CK188" s="144"/>
      <c r="CL188" s="258"/>
      <c r="CM188" s="258"/>
      <c r="CN188" s="258"/>
      <c r="CO188" s="144"/>
      <c r="CP188" s="258"/>
      <c r="CQ188" s="258"/>
      <c r="CR188" s="258"/>
      <c r="CS188" s="144"/>
      <c r="CT188" s="258"/>
      <c r="CU188" s="258"/>
      <c r="CV188" s="258"/>
      <c r="CW188" s="144"/>
      <c r="CX188" s="258"/>
      <c r="CY188" s="258"/>
      <c r="CZ188" s="258"/>
      <c r="DA188" s="258"/>
      <c r="DB188" s="258"/>
      <c r="DC188" s="258"/>
      <c r="DD188" s="258"/>
      <c r="DE188" s="258"/>
      <c r="DF188" s="144"/>
      <c r="DG188" s="258"/>
      <c r="DH188" s="258"/>
      <c r="DI188" s="258"/>
      <c r="DJ188" s="258"/>
      <c r="DK188" s="258"/>
      <c r="DL188" s="258"/>
      <c r="DM188" s="258"/>
      <c r="DN188" s="258"/>
      <c r="DO188" s="144"/>
      <c r="DP188" s="258"/>
      <c r="DQ188" s="258"/>
      <c r="DR188" s="258"/>
      <c r="DS188" s="258"/>
      <c r="DT188" s="258"/>
    </row>
    <row r="189" spans="1:124" ht="57" x14ac:dyDescent="0.2">
      <c r="A189" s="291"/>
      <c r="B189" s="294"/>
      <c r="C189" s="294"/>
      <c r="D189" s="294"/>
      <c r="E189" s="294"/>
      <c r="F189" s="294"/>
      <c r="G189" s="294"/>
      <c r="H189" s="300"/>
      <c r="I189" s="297"/>
      <c r="J189" s="291"/>
      <c r="K189" s="282"/>
      <c r="L189" s="285"/>
      <c r="M189" s="285"/>
      <c r="N189" s="282"/>
      <c r="O189" s="259"/>
      <c r="P189" s="259"/>
      <c r="Q189" s="288"/>
      <c r="R189" s="127"/>
      <c r="S189" s="128"/>
      <c r="T189" s="129">
        <f>VLOOKUP(U189,FORMULAS!$A$15:$B$18,2,0)</f>
        <v>0</v>
      </c>
      <c r="U189" s="130" t="s">
        <v>156</v>
      </c>
      <c r="V189" s="131">
        <f>+IF(U189='Tabla Valoración controles'!$D$4,'Tabla Valoración controles'!$F$4,IF('208-PLA-Ft-78 Mapa Gestión'!U189='Tabla Valoración controles'!$D$5,'Tabla Valoración controles'!$F$5,IF(U189=FORMULAS!$A$10,0,'Tabla Valoración controles'!$F$6)))</f>
        <v>0</v>
      </c>
      <c r="W189" s="130"/>
      <c r="X189" s="132">
        <f>+IF(W189='Tabla Valoración controles'!$D$7,'Tabla Valoración controles'!$F$7,IF(U189=FORMULAS!$A$10,0,'Tabla Valoración controles'!$F$8))</f>
        <v>0</v>
      </c>
      <c r="Y189" s="130"/>
      <c r="Z189" s="131">
        <f>+IF(Y189='Tabla Valoración controles'!$D$9,'Tabla Valoración controles'!$F$9,IF(U189=FORMULAS!$A$10,0,'Tabla Valoración controles'!$F$10))</f>
        <v>0</v>
      </c>
      <c r="AA189" s="130"/>
      <c r="AB189" s="131">
        <f>+IF(AA189='Tabla Valoración controles'!$D$9,'Tabla Valoración controles'!$F$9,IF(W189=FORMULAS!$A$10,0,'Tabla Valoración controles'!$F$10))</f>
        <v>0</v>
      </c>
      <c r="AC189" s="130"/>
      <c r="AD189" s="131">
        <f>+IF(AC189='Tabla Valoración controles'!$D$13,'Tabla Valoración controles'!$F$13,'Tabla Valoración controles'!$F$14)</f>
        <v>0</v>
      </c>
      <c r="AE189" s="133">
        <f t="shared" si="123"/>
        <v>0</v>
      </c>
      <c r="AF189" s="133">
        <f t="shared" si="173"/>
        <v>0</v>
      </c>
      <c r="AG189" s="133">
        <f t="shared" si="143"/>
        <v>0.28000000000000003</v>
      </c>
      <c r="AH189" s="261"/>
      <c r="AI189" s="261"/>
      <c r="AJ189" s="261"/>
      <c r="AK189" s="261"/>
      <c r="AL189" s="262"/>
      <c r="AM189" s="265"/>
      <c r="AN189" s="259"/>
      <c r="AO189" s="149"/>
      <c r="AP189" s="149"/>
      <c r="AQ189" s="149"/>
      <c r="AR189" s="149"/>
      <c r="AS189" s="149"/>
      <c r="AT189" s="149"/>
      <c r="AU189" s="149"/>
      <c r="AV189" s="136"/>
      <c r="AW189" s="256"/>
      <c r="AX189" s="134"/>
      <c r="AY189" s="134"/>
      <c r="AZ189" s="134"/>
      <c r="BA189" s="144"/>
      <c r="BB189" s="134"/>
      <c r="BC189" s="134"/>
      <c r="BD189" s="134"/>
      <c r="BE189" s="144"/>
      <c r="BF189" s="134"/>
      <c r="BG189" s="134"/>
      <c r="BH189" s="134"/>
      <c r="BI189" s="144"/>
      <c r="BJ189" s="134"/>
      <c r="BK189" s="134"/>
      <c r="BL189" s="134"/>
      <c r="BM189" s="144"/>
      <c r="BN189" s="137"/>
      <c r="BO189" s="137"/>
      <c r="BP189" s="138"/>
      <c r="BQ189" s="138"/>
      <c r="BR189" s="137"/>
      <c r="BS189" s="137"/>
      <c r="BT189" s="138"/>
      <c r="BU189" s="138"/>
      <c r="BV189" s="137"/>
      <c r="BW189" s="137"/>
      <c r="BX189" s="138"/>
      <c r="BY189" s="138"/>
      <c r="BZ189" s="137"/>
      <c r="CA189" s="137"/>
      <c r="CB189" s="138"/>
      <c r="CC189" s="138"/>
      <c r="CD189" s="259"/>
      <c r="CE189" s="259"/>
      <c r="CF189" s="259"/>
      <c r="CG189" s="144"/>
      <c r="CH189" s="259"/>
      <c r="CI189" s="259"/>
      <c r="CJ189" s="259"/>
      <c r="CK189" s="144"/>
      <c r="CL189" s="259"/>
      <c r="CM189" s="259"/>
      <c r="CN189" s="259"/>
      <c r="CO189" s="144"/>
      <c r="CP189" s="259"/>
      <c r="CQ189" s="259"/>
      <c r="CR189" s="259"/>
      <c r="CS189" s="144"/>
      <c r="CT189" s="259"/>
      <c r="CU189" s="259"/>
      <c r="CV189" s="259"/>
      <c r="CW189" s="144"/>
      <c r="CX189" s="259"/>
      <c r="CY189" s="259"/>
      <c r="CZ189" s="259"/>
      <c r="DA189" s="259"/>
      <c r="DB189" s="259"/>
      <c r="DC189" s="259"/>
      <c r="DD189" s="259"/>
      <c r="DE189" s="259"/>
      <c r="DF189" s="144"/>
      <c r="DG189" s="259"/>
      <c r="DH189" s="259"/>
      <c r="DI189" s="259"/>
      <c r="DJ189" s="259"/>
      <c r="DK189" s="259"/>
      <c r="DL189" s="259"/>
      <c r="DM189" s="259"/>
      <c r="DN189" s="259"/>
      <c r="DO189" s="144"/>
      <c r="DP189" s="259"/>
      <c r="DQ189" s="259"/>
      <c r="DR189" s="259"/>
      <c r="DS189" s="259"/>
      <c r="DT189" s="259"/>
    </row>
    <row r="190" spans="1:124" ht="140.25" x14ac:dyDescent="0.2">
      <c r="A190" s="289">
        <v>31</v>
      </c>
      <c r="B190" s="292" t="s">
        <v>170</v>
      </c>
      <c r="C190" s="292" t="str">
        <f>VLOOKUP(B190,FORMULAS!$A$30:$B$52,2,0)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0" s="292" t="str">
        <f>VLOOKUP(B190,FORMULAS!$A$30:$C$52,3,0)</f>
        <v>Director de Mejoramiento de Vivienda</v>
      </c>
      <c r="E190" s="292" t="s">
        <v>113</v>
      </c>
      <c r="F190" s="295" t="s">
        <v>422</v>
      </c>
      <c r="G190" s="295" t="s">
        <v>423</v>
      </c>
      <c r="H190" s="318" t="s">
        <v>424</v>
      </c>
      <c r="I190" s="295" t="s">
        <v>260</v>
      </c>
      <c r="J190" s="289">
        <v>12</v>
      </c>
      <c r="K190" s="280" t="str">
        <f>+IF(L190=FORMULAS!$N$2,FORMULAS!$O$2,IF('208-PLA-Ft-78 Mapa Gestión'!L190:L195=FORMULAS!$N$3,FORMULAS!$O$3,IF('208-PLA-Ft-78 Mapa Gestión'!L190:L195=FORMULAS!$N$4,FORMULAS!$O$4,IF('208-PLA-Ft-78 Mapa Gestión'!L190:L195=FORMULAS!$N$5,FORMULAS!$O$5,IF('208-PLA-Ft-78 Mapa Gestión'!L190:L195=FORMULAS!$N$6,FORMULAS!$O$6)))))</f>
        <v>Baja</v>
      </c>
      <c r="L190" s="283">
        <f>+IF(J190&lt;=FORMULAS!$M$2,FORMULAS!$N$2,IF('208-PLA-Ft-78 Mapa Gestión'!J190&lt;=FORMULAS!$M$3,FORMULAS!$N$3,IF('208-PLA-Ft-78 Mapa Gestión'!J190&lt;=FORMULAS!$M$4,FORMULAS!$N$4,IF('208-PLA-Ft-78 Mapa Gestión'!J190&lt;=FORMULAS!$M$5,FORMULAS!$N$5,FORMULAS!$N$6))))</f>
        <v>0.4</v>
      </c>
      <c r="M190" s="283" t="s">
        <v>91</v>
      </c>
      <c r="N190" s="280" t="str">
        <f>+IF(M190=FORMULAS!$H$2,FORMULAS!$I$2,IF('208-PLA-Ft-78 Mapa Gestión'!M190:M195=FORMULAS!$H$3,FORMULAS!$I$3,IF('208-PLA-Ft-78 Mapa Gestión'!M190:M195=FORMULAS!$H$4,FORMULAS!$I$4,IF('208-PLA-Ft-78 Mapa Gestión'!M190:M195=FORMULAS!$H$5,FORMULAS!$I$5,IF('208-PLA-Ft-78 Mapa Gestión'!M190:M195=FORMULAS!$H$6,FORMULAS!$I$6,IF('208-PLA-Ft-78 Mapa Gestión'!M190:M195=FORMULAS!$H$7,FORMULAS!$I$7,IF('208-PLA-Ft-78 Mapa Gestión'!M190:M195=FORMULAS!$H$8,FORMULAS!$I$8,IF('208-PLA-Ft-78 Mapa Gestión'!M190:M195=FORMULAS!$H$9,FORMULAS!$I$9,IF('208-PLA-Ft-78 Mapa Gestión'!M190:M195=FORMULAS!$H$10,FORMULAS!$I$10,IF('208-PLA-Ft-78 Mapa Gestión'!M190:M195=FORMULAS!$H$11,FORMULAS!$I$11))))))))))</f>
        <v>Moderado</v>
      </c>
      <c r="O190" s="257">
        <f>VLOOKUP(N190,FORMULAS!$I$1:$J$6,2,0)</f>
        <v>0.6</v>
      </c>
      <c r="P190" s="257" t="str">
        <f t="shared" ref="P190" si="174">CONCATENATE(N190,K190)</f>
        <v>ModeradoBaja</v>
      </c>
      <c r="Q190" s="286" t="str">
        <f>VLOOKUP(P190,FORMULAS!$K$17:$L$42,2,0)</f>
        <v>Moderado</v>
      </c>
      <c r="R190" s="128">
        <v>1</v>
      </c>
      <c r="S190" s="128" t="s">
        <v>489</v>
      </c>
      <c r="T190" s="129" t="str">
        <f>VLOOKUP(U190,FORMULAS!$A$15:$B$18,2,0)</f>
        <v>Probabilidad</v>
      </c>
      <c r="U190" s="130" t="s">
        <v>13</v>
      </c>
      <c r="V190" s="131">
        <f>+IF(U190='Tabla Valoración controles'!$D$4,'Tabla Valoración controles'!$F$4,IF('208-PLA-Ft-78 Mapa Gestión'!U190='Tabla Valoración controles'!$D$5,'Tabla Valoración controles'!$F$5,IF(U190=FORMULAS!$A$10,0,'Tabla Valoración controles'!$F$6)))</f>
        <v>0.25</v>
      </c>
      <c r="W190" s="130" t="s">
        <v>8</v>
      </c>
      <c r="X190" s="132">
        <f>+IF(W190='Tabla Valoración controles'!$D$7,'Tabla Valoración controles'!$F$7,IF(U190=FORMULAS!$A$10,0,'Tabla Valoración controles'!$F$8))</f>
        <v>0.15</v>
      </c>
      <c r="Y190" s="130" t="s">
        <v>19</v>
      </c>
      <c r="Z190" s="131">
        <f>+IF(Y190='Tabla Valoración controles'!$D$9,'Tabla Valoración controles'!$F$9,IF(U190=FORMULAS!$A$10,0,'Tabla Valoración controles'!$F$10))</f>
        <v>0</v>
      </c>
      <c r="AA190" s="130" t="s">
        <v>21</v>
      </c>
      <c r="AB190" s="131">
        <f>+IF(AA190='Tabla Valoración controles'!$D$9,'Tabla Valoración controles'!$F$9,IF(W190=FORMULAS!$A$10,0,'Tabla Valoración controles'!$F$10))</f>
        <v>0</v>
      </c>
      <c r="AC190" s="130" t="s">
        <v>100</v>
      </c>
      <c r="AD190" s="131">
        <f>+IF(AC190='Tabla Valoración controles'!$D$13,'Tabla Valoración controles'!$F$13,'Tabla Valoración controles'!$F$14)</f>
        <v>0</v>
      </c>
      <c r="AE190" s="133">
        <f t="shared" si="123"/>
        <v>0.4</v>
      </c>
      <c r="AF190" s="133">
        <f>+IF(T190=FORMULAS!$A$8,'208-PLA-Ft-78 Mapa Gestión'!AE190*'208-PLA-Ft-78 Mapa Gestión'!L190:L195,'208-PLA-Ft-78 Mapa Gestión'!AE190*'208-PLA-Ft-78 Mapa Gestión'!O190:O195)</f>
        <v>0.16000000000000003</v>
      </c>
      <c r="AG190" s="133">
        <f>+IF(T190=FORMULAS!$A$8,'208-PLA-Ft-78 Mapa Gestión'!L190:L195-'208-PLA-Ft-78 Mapa Gestión'!AF190,0)</f>
        <v>0.24</v>
      </c>
      <c r="AH190" s="260">
        <f t="shared" ref="AH190" si="175">+AG195</f>
        <v>0.24</v>
      </c>
      <c r="AI190" s="260" t="str">
        <f>+IF(AH190&lt;=FORMULAS!$N$2,FORMULAS!$O$2,IF(AH190&lt;=FORMULAS!$N$3,FORMULAS!$O$3,IF(AH190&lt;=FORMULAS!$N$4,FORMULAS!$O$4,IF(AH190&lt;=FORMULAS!$N$5,FORMULAS!$O$5,FORMULAS!O186))))</f>
        <v>Baja</v>
      </c>
      <c r="AJ190" s="260" t="str">
        <f>+IF(T190=FORMULAS!$A$9,AG195,'208-PLA-Ft-78 Mapa Gestión'!N190:N195)</f>
        <v>Moderado</v>
      </c>
      <c r="AK190" s="260">
        <f>+IF(T190=FORMULAS!B189,'208-PLA-Ft-78 Mapa Gestión'!AG195,'208-PLA-Ft-78 Mapa Gestión'!O190:O195)</f>
        <v>0.6</v>
      </c>
      <c r="AL190" s="262" t="str">
        <f t="shared" ref="AL190" si="176">CONCATENATE(AJ190,AI190)</f>
        <v>ModeradoBaja</v>
      </c>
      <c r="AM190" s="263" t="str">
        <f>VLOOKUP(AL190,FORMULAS!$K$17:$L$42,2,0)</f>
        <v>Moderado</v>
      </c>
      <c r="AN190" s="257" t="s">
        <v>162</v>
      </c>
      <c r="AO190" s="137" t="s">
        <v>538</v>
      </c>
      <c r="AP190" s="137" t="s">
        <v>572</v>
      </c>
      <c r="AQ190" s="138" t="s">
        <v>675</v>
      </c>
      <c r="AR190" s="170">
        <v>44562</v>
      </c>
      <c r="AS190" s="170">
        <v>44910</v>
      </c>
      <c r="AT190" s="137" t="s">
        <v>634</v>
      </c>
      <c r="AU190" s="137" t="s">
        <v>635</v>
      </c>
      <c r="AV190" s="136" t="s">
        <v>234</v>
      </c>
      <c r="AW190" s="254" t="s">
        <v>672</v>
      </c>
      <c r="AX190" s="191" t="s">
        <v>1050</v>
      </c>
      <c r="AY190" s="192" t="s">
        <v>987</v>
      </c>
      <c r="AZ190" s="219" t="s">
        <v>512</v>
      </c>
      <c r="BA190" s="219" t="s">
        <v>512</v>
      </c>
      <c r="BB190" s="219" t="s">
        <v>512</v>
      </c>
      <c r="BC190" s="219" t="s">
        <v>512</v>
      </c>
      <c r="BD190" s="219" t="s">
        <v>512</v>
      </c>
      <c r="BE190" s="219" t="s">
        <v>512</v>
      </c>
      <c r="BF190" s="219" t="s">
        <v>512</v>
      </c>
      <c r="BG190" s="219" t="s">
        <v>512</v>
      </c>
      <c r="BH190" s="192" t="s">
        <v>1051</v>
      </c>
      <c r="BI190" s="193">
        <v>1</v>
      </c>
      <c r="BJ190" s="219" t="s">
        <v>512</v>
      </c>
      <c r="BK190" s="219" t="s">
        <v>512</v>
      </c>
      <c r="BL190" s="219" t="s">
        <v>512</v>
      </c>
      <c r="BM190" s="219" t="s">
        <v>512</v>
      </c>
      <c r="BN190" s="137"/>
      <c r="BO190" s="137"/>
      <c r="BP190" s="138"/>
      <c r="BQ190" s="138"/>
      <c r="BR190" s="137"/>
      <c r="BS190" s="137"/>
      <c r="BT190" s="138"/>
      <c r="BU190" s="138"/>
      <c r="BV190" s="137"/>
      <c r="BW190" s="137"/>
      <c r="BX190" s="138"/>
      <c r="BY190" s="138"/>
      <c r="BZ190" s="137"/>
      <c r="CA190" s="137"/>
      <c r="CB190" s="138"/>
      <c r="CC190" s="138"/>
      <c r="CD190" s="257"/>
      <c r="CE190" s="257"/>
      <c r="CF190" s="257"/>
      <c r="CG190" s="144"/>
      <c r="CH190" s="257"/>
      <c r="CI190" s="257"/>
      <c r="CJ190" s="257"/>
      <c r="CK190" s="144"/>
      <c r="CL190" s="257"/>
      <c r="CM190" s="257"/>
      <c r="CN190" s="257"/>
      <c r="CO190" s="144"/>
      <c r="CP190" s="257"/>
      <c r="CQ190" s="257"/>
      <c r="CR190" s="257"/>
      <c r="CS190" s="144"/>
      <c r="CT190" s="257"/>
      <c r="CU190" s="257"/>
      <c r="CV190" s="257"/>
      <c r="CW190" s="144"/>
      <c r="CX190" s="257"/>
      <c r="CY190" s="257"/>
      <c r="CZ190" s="257"/>
      <c r="DA190" s="257"/>
      <c r="DB190" s="257"/>
      <c r="DC190" s="257"/>
      <c r="DD190" s="257"/>
      <c r="DE190" s="257"/>
      <c r="DF190" s="144"/>
      <c r="DG190" s="257"/>
      <c r="DH190" s="257"/>
      <c r="DI190" s="257"/>
      <c r="DJ190" s="257"/>
      <c r="DK190" s="257"/>
      <c r="DL190" s="257"/>
      <c r="DM190" s="257"/>
      <c r="DN190" s="257"/>
      <c r="DO190" s="144"/>
      <c r="DP190" s="257"/>
      <c r="DQ190" s="257"/>
      <c r="DR190" s="257"/>
      <c r="DS190" s="257"/>
      <c r="DT190" s="257"/>
    </row>
    <row r="191" spans="1:124" ht="57" x14ac:dyDescent="0.2">
      <c r="A191" s="290"/>
      <c r="B191" s="293"/>
      <c r="C191" s="293"/>
      <c r="D191" s="293"/>
      <c r="E191" s="293"/>
      <c r="F191" s="296"/>
      <c r="G191" s="296"/>
      <c r="H191" s="316"/>
      <c r="I191" s="296"/>
      <c r="J191" s="290"/>
      <c r="K191" s="281"/>
      <c r="L191" s="284"/>
      <c r="M191" s="284"/>
      <c r="N191" s="281"/>
      <c r="O191" s="258"/>
      <c r="P191" s="258"/>
      <c r="Q191" s="287"/>
      <c r="R191" s="127"/>
      <c r="S191" s="128"/>
      <c r="T191" s="129">
        <f>VLOOKUP(U191,FORMULAS!$A$15:$B$18,2,0)</f>
        <v>0</v>
      </c>
      <c r="U191" s="130" t="s">
        <v>156</v>
      </c>
      <c r="V191" s="131">
        <f>+IF(U191='Tabla Valoración controles'!$D$4,'Tabla Valoración controles'!$F$4,IF('208-PLA-Ft-78 Mapa Gestión'!U191='Tabla Valoración controles'!$D$5,'Tabla Valoración controles'!$F$5,IF(U191=FORMULAS!$A$10,0,'Tabla Valoración controles'!$F$6)))</f>
        <v>0</v>
      </c>
      <c r="W191" s="130"/>
      <c r="X191" s="132">
        <f>+IF(W191='Tabla Valoración controles'!$D$7,'Tabla Valoración controles'!$F$7,IF(U191=FORMULAS!$A$10,0,'Tabla Valoración controles'!$F$8))</f>
        <v>0</v>
      </c>
      <c r="Y191" s="130"/>
      <c r="Z191" s="131">
        <f>+IF(Y191='Tabla Valoración controles'!$D$9,'Tabla Valoración controles'!$F$9,IF(U191=FORMULAS!$A$10,0,'Tabla Valoración controles'!$F$10))</f>
        <v>0</v>
      </c>
      <c r="AA191" s="130"/>
      <c r="AB191" s="131">
        <f>+IF(AA191='Tabla Valoración controles'!$D$9,'Tabla Valoración controles'!$F$9,IF(W191=FORMULAS!$A$10,0,'Tabla Valoración controles'!$F$10))</f>
        <v>0</v>
      </c>
      <c r="AC191" s="130"/>
      <c r="AD191" s="131">
        <f>+IF(AC191='Tabla Valoración controles'!$D$13,'Tabla Valoración controles'!$F$13,'Tabla Valoración controles'!$F$14)</f>
        <v>0</v>
      </c>
      <c r="AE191" s="133">
        <f t="shared" si="123"/>
        <v>0</v>
      </c>
      <c r="AF191" s="133">
        <f t="shared" ref="AF191" si="177">+AE191*AG190</f>
        <v>0</v>
      </c>
      <c r="AG191" s="133">
        <f t="shared" ref="AG191" si="178">+AG190-AF191</f>
        <v>0.24</v>
      </c>
      <c r="AH191" s="261"/>
      <c r="AI191" s="261"/>
      <c r="AJ191" s="261"/>
      <c r="AK191" s="261"/>
      <c r="AL191" s="262"/>
      <c r="AM191" s="264"/>
      <c r="AN191" s="258"/>
      <c r="AO191" s="137"/>
      <c r="AP191" s="137"/>
      <c r="AQ191" s="138"/>
      <c r="AR191" s="137"/>
      <c r="AS191" s="137"/>
      <c r="AT191" s="137"/>
      <c r="AU191" s="137"/>
      <c r="AV191" s="136"/>
      <c r="AW191" s="255"/>
      <c r="AX191" s="134"/>
      <c r="AY191" s="134"/>
      <c r="AZ191" s="134"/>
      <c r="BA191" s="157"/>
      <c r="BB191" s="134"/>
      <c r="BC191" s="134"/>
      <c r="BD191" s="134"/>
      <c r="BE191" s="157"/>
      <c r="BF191" s="134"/>
      <c r="BG191" s="134"/>
      <c r="BH191" s="134"/>
      <c r="BI191" s="157"/>
      <c r="BJ191" s="134"/>
      <c r="BK191" s="134"/>
      <c r="BL191" s="134"/>
      <c r="BM191" s="157"/>
      <c r="BN191" s="137"/>
      <c r="BO191" s="137"/>
      <c r="BP191" s="138"/>
      <c r="BQ191" s="138"/>
      <c r="BR191" s="137"/>
      <c r="BS191" s="137"/>
      <c r="BT191" s="138"/>
      <c r="BU191" s="138"/>
      <c r="BV191" s="137"/>
      <c r="BW191" s="137"/>
      <c r="BX191" s="138"/>
      <c r="BY191" s="138"/>
      <c r="BZ191" s="137"/>
      <c r="CA191" s="137"/>
      <c r="CB191" s="138"/>
      <c r="CC191" s="138"/>
      <c r="CD191" s="258"/>
      <c r="CE191" s="258"/>
      <c r="CF191" s="258"/>
      <c r="CG191" s="144"/>
      <c r="CH191" s="258"/>
      <c r="CI191" s="258"/>
      <c r="CJ191" s="258"/>
      <c r="CK191" s="144"/>
      <c r="CL191" s="258"/>
      <c r="CM191" s="258"/>
      <c r="CN191" s="258"/>
      <c r="CO191" s="144"/>
      <c r="CP191" s="258"/>
      <c r="CQ191" s="258"/>
      <c r="CR191" s="258"/>
      <c r="CS191" s="144"/>
      <c r="CT191" s="258"/>
      <c r="CU191" s="258"/>
      <c r="CV191" s="258"/>
      <c r="CW191" s="144"/>
      <c r="CX191" s="258"/>
      <c r="CY191" s="258"/>
      <c r="CZ191" s="258"/>
      <c r="DA191" s="258"/>
      <c r="DB191" s="258"/>
      <c r="DC191" s="258"/>
      <c r="DD191" s="258"/>
      <c r="DE191" s="258"/>
      <c r="DF191" s="144"/>
      <c r="DG191" s="258"/>
      <c r="DH191" s="258"/>
      <c r="DI191" s="258"/>
      <c r="DJ191" s="258"/>
      <c r="DK191" s="258"/>
      <c r="DL191" s="258"/>
      <c r="DM191" s="258"/>
      <c r="DN191" s="258"/>
      <c r="DO191" s="144"/>
      <c r="DP191" s="258"/>
      <c r="DQ191" s="258"/>
      <c r="DR191" s="258"/>
      <c r="DS191" s="258"/>
      <c r="DT191" s="258"/>
    </row>
    <row r="192" spans="1:124" ht="57" x14ac:dyDescent="0.2">
      <c r="A192" s="290"/>
      <c r="B192" s="293"/>
      <c r="C192" s="293"/>
      <c r="D192" s="293"/>
      <c r="E192" s="293"/>
      <c r="F192" s="296"/>
      <c r="G192" s="296"/>
      <c r="H192" s="316"/>
      <c r="I192" s="296"/>
      <c r="J192" s="290"/>
      <c r="K192" s="281"/>
      <c r="L192" s="284"/>
      <c r="M192" s="284"/>
      <c r="N192" s="281"/>
      <c r="O192" s="258"/>
      <c r="P192" s="258"/>
      <c r="Q192" s="287"/>
      <c r="R192" s="127"/>
      <c r="S192" s="128"/>
      <c r="T192" s="129">
        <f>VLOOKUP(U192,FORMULAS!$A$15:$B$18,2,0)</f>
        <v>0</v>
      </c>
      <c r="U192" s="130" t="s">
        <v>156</v>
      </c>
      <c r="V192" s="131">
        <f>+IF(U192='Tabla Valoración controles'!$D$4,'Tabla Valoración controles'!$F$4,IF('208-PLA-Ft-78 Mapa Gestión'!U192='Tabla Valoración controles'!$D$5,'Tabla Valoración controles'!$F$5,IF(U192=FORMULAS!$A$10,0,'Tabla Valoración controles'!$F$6)))</f>
        <v>0</v>
      </c>
      <c r="W192" s="130"/>
      <c r="X192" s="132">
        <f>+IF(W192='Tabla Valoración controles'!$D$7,'Tabla Valoración controles'!$F$7,IF(U192=FORMULAS!$A$10,0,'Tabla Valoración controles'!$F$8))</f>
        <v>0</v>
      </c>
      <c r="Y192" s="130"/>
      <c r="Z192" s="131">
        <f>+IF(Y192='Tabla Valoración controles'!$D$9,'Tabla Valoración controles'!$F$9,IF(U192=FORMULAS!$A$10,0,'Tabla Valoración controles'!$F$10))</f>
        <v>0</v>
      </c>
      <c r="AA192" s="130"/>
      <c r="AB192" s="131">
        <f>+IF(AA192='Tabla Valoración controles'!$D$9,'Tabla Valoración controles'!$F$9,IF(W192=FORMULAS!$A$10,0,'Tabla Valoración controles'!$F$10))</f>
        <v>0</v>
      </c>
      <c r="AC192" s="130"/>
      <c r="AD192" s="131">
        <f>+IF(AC192='Tabla Valoración controles'!$D$13,'Tabla Valoración controles'!$F$13,'Tabla Valoración controles'!$F$14)</f>
        <v>0</v>
      </c>
      <c r="AE192" s="133">
        <f t="shared" si="123"/>
        <v>0</v>
      </c>
      <c r="AF192" s="133">
        <f t="shared" ref="AF192:AF195" si="179">+AF191*AE192</f>
        <v>0</v>
      </c>
      <c r="AG192" s="133">
        <f t="shared" si="143"/>
        <v>0.24</v>
      </c>
      <c r="AH192" s="261"/>
      <c r="AI192" s="261"/>
      <c r="AJ192" s="261"/>
      <c r="AK192" s="261"/>
      <c r="AL192" s="262"/>
      <c r="AM192" s="264"/>
      <c r="AN192" s="258"/>
      <c r="AO192" s="137"/>
      <c r="AP192" s="137"/>
      <c r="AQ192" s="138"/>
      <c r="AR192" s="137"/>
      <c r="AS192" s="137"/>
      <c r="AT192" s="137"/>
      <c r="AU192" s="137"/>
      <c r="AV192" s="136"/>
      <c r="AW192" s="255"/>
      <c r="AX192" s="134"/>
      <c r="AY192" s="134"/>
      <c r="AZ192" s="134"/>
      <c r="BA192" s="157"/>
      <c r="BB192" s="134"/>
      <c r="BC192" s="134"/>
      <c r="BD192" s="134"/>
      <c r="BE192" s="157"/>
      <c r="BF192" s="134"/>
      <c r="BG192" s="134"/>
      <c r="BH192" s="134"/>
      <c r="BI192" s="157"/>
      <c r="BJ192" s="137"/>
      <c r="BK192" s="134"/>
      <c r="BL192" s="134"/>
      <c r="BM192" s="157"/>
      <c r="BN192" s="137"/>
      <c r="BO192" s="137"/>
      <c r="BP192" s="138"/>
      <c r="BQ192" s="138"/>
      <c r="BR192" s="137"/>
      <c r="BS192" s="137"/>
      <c r="BT192" s="138"/>
      <c r="BU192" s="138"/>
      <c r="BV192" s="137"/>
      <c r="BW192" s="137"/>
      <c r="BX192" s="138"/>
      <c r="BY192" s="138"/>
      <c r="BZ192" s="137"/>
      <c r="CA192" s="137"/>
      <c r="CB192" s="138"/>
      <c r="CC192" s="138"/>
      <c r="CD192" s="258"/>
      <c r="CE192" s="258"/>
      <c r="CF192" s="258"/>
      <c r="CG192" s="144"/>
      <c r="CH192" s="258"/>
      <c r="CI192" s="258"/>
      <c r="CJ192" s="258"/>
      <c r="CK192" s="144"/>
      <c r="CL192" s="258"/>
      <c r="CM192" s="258"/>
      <c r="CN192" s="258"/>
      <c r="CO192" s="144"/>
      <c r="CP192" s="258"/>
      <c r="CQ192" s="258"/>
      <c r="CR192" s="258"/>
      <c r="CS192" s="144"/>
      <c r="CT192" s="258"/>
      <c r="CU192" s="258"/>
      <c r="CV192" s="258"/>
      <c r="CW192" s="144"/>
      <c r="CX192" s="258"/>
      <c r="CY192" s="258"/>
      <c r="CZ192" s="258"/>
      <c r="DA192" s="258"/>
      <c r="DB192" s="258"/>
      <c r="DC192" s="258"/>
      <c r="DD192" s="258"/>
      <c r="DE192" s="258"/>
      <c r="DF192" s="144"/>
      <c r="DG192" s="258"/>
      <c r="DH192" s="258"/>
      <c r="DI192" s="258"/>
      <c r="DJ192" s="258"/>
      <c r="DK192" s="258"/>
      <c r="DL192" s="258"/>
      <c r="DM192" s="258"/>
      <c r="DN192" s="258"/>
      <c r="DO192" s="144"/>
      <c r="DP192" s="258"/>
      <c r="DQ192" s="258"/>
      <c r="DR192" s="258"/>
      <c r="DS192" s="258"/>
      <c r="DT192" s="258"/>
    </row>
    <row r="193" spans="1:124" ht="57" x14ac:dyDescent="0.2">
      <c r="A193" s="290"/>
      <c r="B193" s="293"/>
      <c r="C193" s="293"/>
      <c r="D193" s="293"/>
      <c r="E193" s="293"/>
      <c r="F193" s="296"/>
      <c r="G193" s="296"/>
      <c r="H193" s="316"/>
      <c r="I193" s="296"/>
      <c r="J193" s="290"/>
      <c r="K193" s="281"/>
      <c r="L193" s="284"/>
      <c r="M193" s="284"/>
      <c r="N193" s="281"/>
      <c r="O193" s="258"/>
      <c r="P193" s="258"/>
      <c r="Q193" s="287"/>
      <c r="R193" s="127"/>
      <c r="S193" s="128"/>
      <c r="T193" s="129">
        <f>VLOOKUP(U193,FORMULAS!$A$15:$B$18,2,0)</f>
        <v>0</v>
      </c>
      <c r="U193" s="130" t="s">
        <v>156</v>
      </c>
      <c r="V193" s="131">
        <f>+IF(U193='Tabla Valoración controles'!$D$4,'Tabla Valoración controles'!$F$4,IF('208-PLA-Ft-78 Mapa Gestión'!U193='Tabla Valoración controles'!$D$5,'Tabla Valoración controles'!$F$5,IF(U193=FORMULAS!$A$10,0,'Tabla Valoración controles'!$F$6)))</f>
        <v>0</v>
      </c>
      <c r="W193" s="130"/>
      <c r="X193" s="132">
        <f>+IF(W193='Tabla Valoración controles'!$D$7,'Tabla Valoración controles'!$F$7,IF(U193=FORMULAS!$A$10,0,'Tabla Valoración controles'!$F$8))</f>
        <v>0</v>
      </c>
      <c r="Y193" s="130"/>
      <c r="Z193" s="131">
        <f>+IF(Y193='Tabla Valoración controles'!$D$9,'Tabla Valoración controles'!$F$9,IF(U193=FORMULAS!$A$10,0,'Tabla Valoración controles'!$F$10))</f>
        <v>0</v>
      </c>
      <c r="AA193" s="130"/>
      <c r="AB193" s="131">
        <f>+IF(AA193='Tabla Valoración controles'!$D$9,'Tabla Valoración controles'!$F$9,IF(W193=FORMULAS!$A$10,0,'Tabla Valoración controles'!$F$10))</f>
        <v>0</v>
      </c>
      <c r="AC193" s="130"/>
      <c r="AD193" s="131">
        <f>+IF(AC193='Tabla Valoración controles'!$D$13,'Tabla Valoración controles'!$F$13,'Tabla Valoración controles'!$F$14)</f>
        <v>0</v>
      </c>
      <c r="AE193" s="133">
        <f t="shared" si="123"/>
        <v>0</v>
      </c>
      <c r="AF193" s="133">
        <f t="shared" si="179"/>
        <v>0</v>
      </c>
      <c r="AG193" s="133">
        <f t="shared" si="143"/>
        <v>0.24</v>
      </c>
      <c r="AH193" s="261"/>
      <c r="AI193" s="261"/>
      <c r="AJ193" s="261"/>
      <c r="AK193" s="261"/>
      <c r="AL193" s="262"/>
      <c r="AM193" s="264"/>
      <c r="AN193" s="258"/>
      <c r="AO193" s="137"/>
      <c r="AP193" s="137"/>
      <c r="AQ193" s="138"/>
      <c r="AR193" s="137"/>
      <c r="AS193" s="137"/>
      <c r="AT193" s="137"/>
      <c r="AU193" s="137"/>
      <c r="AV193" s="136"/>
      <c r="AW193" s="255"/>
      <c r="AX193" s="134"/>
      <c r="AY193" s="134"/>
      <c r="AZ193" s="134"/>
      <c r="BA193" s="157"/>
      <c r="BB193" s="134"/>
      <c r="BC193" s="134"/>
      <c r="BD193" s="134"/>
      <c r="BE193" s="157"/>
      <c r="BF193" s="134"/>
      <c r="BG193" s="134"/>
      <c r="BH193" s="134"/>
      <c r="BI193" s="157"/>
      <c r="BJ193" s="134"/>
      <c r="BK193" s="134"/>
      <c r="BL193" s="134"/>
      <c r="BM193" s="157"/>
      <c r="BN193" s="137"/>
      <c r="BO193" s="137"/>
      <c r="BP193" s="138"/>
      <c r="BQ193" s="138"/>
      <c r="BR193" s="137"/>
      <c r="BS193" s="137"/>
      <c r="BT193" s="138"/>
      <c r="BU193" s="138"/>
      <c r="BV193" s="137"/>
      <c r="BW193" s="137"/>
      <c r="BX193" s="138"/>
      <c r="BY193" s="138"/>
      <c r="BZ193" s="137"/>
      <c r="CA193" s="137"/>
      <c r="CB193" s="138"/>
      <c r="CC193" s="138"/>
      <c r="CD193" s="258"/>
      <c r="CE193" s="258"/>
      <c r="CF193" s="258"/>
      <c r="CG193" s="144"/>
      <c r="CH193" s="258"/>
      <c r="CI193" s="258"/>
      <c r="CJ193" s="258"/>
      <c r="CK193" s="144"/>
      <c r="CL193" s="258"/>
      <c r="CM193" s="258"/>
      <c r="CN193" s="258"/>
      <c r="CO193" s="144"/>
      <c r="CP193" s="258"/>
      <c r="CQ193" s="258"/>
      <c r="CR193" s="258"/>
      <c r="CS193" s="144"/>
      <c r="CT193" s="258"/>
      <c r="CU193" s="258"/>
      <c r="CV193" s="258"/>
      <c r="CW193" s="144"/>
      <c r="CX193" s="258"/>
      <c r="CY193" s="258"/>
      <c r="CZ193" s="258"/>
      <c r="DA193" s="258"/>
      <c r="DB193" s="258"/>
      <c r="DC193" s="258"/>
      <c r="DD193" s="258"/>
      <c r="DE193" s="258"/>
      <c r="DF193" s="144"/>
      <c r="DG193" s="258"/>
      <c r="DH193" s="258"/>
      <c r="DI193" s="258"/>
      <c r="DJ193" s="258"/>
      <c r="DK193" s="258"/>
      <c r="DL193" s="258"/>
      <c r="DM193" s="258"/>
      <c r="DN193" s="258"/>
      <c r="DO193" s="144"/>
      <c r="DP193" s="258"/>
      <c r="DQ193" s="258"/>
      <c r="DR193" s="258"/>
      <c r="DS193" s="258"/>
      <c r="DT193" s="258"/>
    </row>
    <row r="194" spans="1:124" ht="57" x14ac:dyDescent="0.2">
      <c r="A194" s="290"/>
      <c r="B194" s="293"/>
      <c r="C194" s="293"/>
      <c r="D194" s="293"/>
      <c r="E194" s="293"/>
      <c r="F194" s="296"/>
      <c r="G194" s="296"/>
      <c r="H194" s="316"/>
      <c r="I194" s="296"/>
      <c r="J194" s="290"/>
      <c r="K194" s="281"/>
      <c r="L194" s="284"/>
      <c r="M194" s="284"/>
      <c r="N194" s="281"/>
      <c r="O194" s="258"/>
      <c r="P194" s="258"/>
      <c r="Q194" s="287"/>
      <c r="R194" s="127"/>
      <c r="S194" s="128"/>
      <c r="T194" s="129">
        <f>VLOOKUP(U194,FORMULAS!$A$15:$B$18,2,0)</f>
        <v>0</v>
      </c>
      <c r="U194" s="130" t="s">
        <v>156</v>
      </c>
      <c r="V194" s="131">
        <f>+IF(U194='Tabla Valoración controles'!$D$4,'Tabla Valoración controles'!$F$4,IF('208-PLA-Ft-78 Mapa Gestión'!U194='Tabla Valoración controles'!$D$5,'Tabla Valoración controles'!$F$5,IF(U194=FORMULAS!$A$10,0,'Tabla Valoración controles'!$F$6)))</f>
        <v>0</v>
      </c>
      <c r="W194" s="130"/>
      <c r="X194" s="132">
        <f>+IF(W194='Tabla Valoración controles'!$D$7,'Tabla Valoración controles'!$F$7,IF(U194=FORMULAS!$A$10,0,'Tabla Valoración controles'!$F$8))</f>
        <v>0</v>
      </c>
      <c r="Y194" s="130"/>
      <c r="Z194" s="131">
        <f>+IF(Y194='Tabla Valoración controles'!$D$9,'Tabla Valoración controles'!$F$9,IF(U194=FORMULAS!$A$10,0,'Tabla Valoración controles'!$F$10))</f>
        <v>0</v>
      </c>
      <c r="AA194" s="130"/>
      <c r="AB194" s="131">
        <f>+IF(AA194='Tabla Valoración controles'!$D$9,'Tabla Valoración controles'!$F$9,IF(W194=FORMULAS!$A$10,0,'Tabla Valoración controles'!$F$10))</f>
        <v>0</v>
      </c>
      <c r="AC194" s="130"/>
      <c r="AD194" s="131">
        <f>+IF(AC194='Tabla Valoración controles'!$D$13,'Tabla Valoración controles'!$F$13,'Tabla Valoración controles'!$F$14)</f>
        <v>0</v>
      </c>
      <c r="AE194" s="133">
        <f t="shared" si="123"/>
        <v>0</v>
      </c>
      <c r="AF194" s="133">
        <f t="shared" si="179"/>
        <v>0</v>
      </c>
      <c r="AG194" s="133">
        <f t="shared" si="143"/>
        <v>0.24</v>
      </c>
      <c r="AH194" s="261"/>
      <c r="AI194" s="261"/>
      <c r="AJ194" s="261"/>
      <c r="AK194" s="261"/>
      <c r="AL194" s="262"/>
      <c r="AM194" s="264"/>
      <c r="AN194" s="258"/>
      <c r="AO194" s="137"/>
      <c r="AP194" s="137"/>
      <c r="AQ194" s="138"/>
      <c r="AR194" s="137"/>
      <c r="AS194" s="137"/>
      <c r="AT194" s="137"/>
      <c r="AU194" s="137"/>
      <c r="AV194" s="136"/>
      <c r="AW194" s="255"/>
      <c r="AX194" s="134"/>
      <c r="AY194" s="134"/>
      <c r="AZ194" s="134"/>
      <c r="BA194" s="157"/>
      <c r="BB194" s="134"/>
      <c r="BC194" s="134"/>
      <c r="BD194" s="134"/>
      <c r="BE194" s="157"/>
      <c r="BF194" s="134"/>
      <c r="BG194" s="134"/>
      <c r="BH194" s="134"/>
      <c r="BI194" s="157"/>
      <c r="BJ194" s="134"/>
      <c r="BK194" s="134"/>
      <c r="BL194" s="134"/>
      <c r="BM194" s="157"/>
      <c r="BN194" s="137"/>
      <c r="BO194" s="137"/>
      <c r="BP194" s="138"/>
      <c r="BQ194" s="138"/>
      <c r="BR194" s="137"/>
      <c r="BS194" s="137"/>
      <c r="BT194" s="138"/>
      <c r="BU194" s="138"/>
      <c r="BV194" s="137"/>
      <c r="BW194" s="137"/>
      <c r="BX194" s="138"/>
      <c r="BY194" s="138"/>
      <c r="BZ194" s="137"/>
      <c r="CA194" s="137"/>
      <c r="CB194" s="138"/>
      <c r="CC194" s="138"/>
      <c r="CD194" s="258"/>
      <c r="CE194" s="258"/>
      <c r="CF194" s="258"/>
      <c r="CG194" s="144"/>
      <c r="CH194" s="258"/>
      <c r="CI194" s="258"/>
      <c r="CJ194" s="258"/>
      <c r="CK194" s="144"/>
      <c r="CL194" s="258"/>
      <c r="CM194" s="258"/>
      <c r="CN194" s="258"/>
      <c r="CO194" s="144"/>
      <c r="CP194" s="258"/>
      <c r="CQ194" s="258"/>
      <c r="CR194" s="258"/>
      <c r="CS194" s="144"/>
      <c r="CT194" s="258"/>
      <c r="CU194" s="258"/>
      <c r="CV194" s="258"/>
      <c r="CW194" s="144"/>
      <c r="CX194" s="258"/>
      <c r="CY194" s="258"/>
      <c r="CZ194" s="258"/>
      <c r="DA194" s="258"/>
      <c r="DB194" s="258"/>
      <c r="DC194" s="258"/>
      <c r="DD194" s="258"/>
      <c r="DE194" s="258"/>
      <c r="DF194" s="144"/>
      <c r="DG194" s="258"/>
      <c r="DH194" s="258"/>
      <c r="DI194" s="258"/>
      <c r="DJ194" s="258"/>
      <c r="DK194" s="258"/>
      <c r="DL194" s="258"/>
      <c r="DM194" s="258"/>
      <c r="DN194" s="258"/>
      <c r="DO194" s="144"/>
      <c r="DP194" s="258"/>
      <c r="DQ194" s="258"/>
      <c r="DR194" s="258"/>
      <c r="DS194" s="258"/>
      <c r="DT194" s="258"/>
    </row>
    <row r="195" spans="1:124" ht="57" x14ac:dyDescent="0.2">
      <c r="A195" s="291"/>
      <c r="B195" s="294"/>
      <c r="C195" s="294"/>
      <c r="D195" s="294"/>
      <c r="E195" s="294"/>
      <c r="F195" s="297"/>
      <c r="G195" s="297"/>
      <c r="H195" s="317"/>
      <c r="I195" s="297"/>
      <c r="J195" s="291"/>
      <c r="K195" s="282"/>
      <c r="L195" s="285"/>
      <c r="M195" s="285"/>
      <c r="N195" s="282"/>
      <c r="O195" s="259"/>
      <c r="P195" s="259"/>
      <c r="Q195" s="288"/>
      <c r="R195" s="127"/>
      <c r="S195" s="128"/>
      <c r="T195" s="129">
        <f>VLOOKUP(U195,FORMULAS!$A$15:$B$18,2,0)</f>
        <v>0</v>
      </c>
      <c r="U195" s="130" t="s">
        <v>156</v>
      </c>
      <c r="V195" s="131">
        <f>+IF(U195='Tabla Valoración controles'!$D$4,'Tabla Valoración controles'!$F$4,IF('208-PLA-Ft-78 Mapa Gestión'!U195='Tabla Valoración controles'!$D$5,'Tabla Valoración controles'!$F$5,IF(U195=FORMULAS!$A$10,0,'Tabla Valoración controles'!$F$6)))</f>
        <v>0</v>
      </c>
      <c r="W195" s="130"/>
      <c r="X195" s="132">
        <f>+IF(W195='Tabla Valoración controles'!$D$7,'Tabla Valoración controles'!$F$7,IF(U195=FORMULAS!$A$10,0,'Tabla Valoración controles'!$F$8))</f>
        <v>0</v>
      </c>
      <c r="Y195" s="130"/>
      <c r="Z195" s="131">
        <f>+IF(Y195='Tabla Valoración controles'!$D$9,'Tabla Valoración controles'!$F$9,IF(U195=FORMULAS!$A$10,0,'Tabla Valoración controles'!$F$10))</f>
        <v>0</v>
      </c>
      <c r="AA195" s="130"/>
      <c r="AB195" s="131">
        <f>+IF(AA195='Tabla Valoración controles'!$D$9,'Tabla Valoración controles'!$F$9,IF(W195=FORMULAS!$A$10,0,'Tabla Valoración controles'!$F$10))</f>
        <v>0</v>
      </c>
      <c r="AC195" s="130"/>
      <c r="AD195" s="131">
        <f>+IF(AC195='Tabla Valoración controles'!$D$13,'Tabla Valoración controles'!$F$13,'Tabla Valoración controles'!$F$14)</f>
        <v>0</v>
      </c>
      <c r="AE195" s="133">
        <f t="shared" si="123"/>
        <v>0</v>
      </c>
      <c r="AF195" s="133">
        <f t="shared" si="179"/>
        <v>0</v>
      </c>
      <c r="AG195" s="133">
        <f t="shared" si="143"/>
        <v>0.24</v>
      </c>
      <c r="AH195" s="261"/>
      <c r="AI195" s="261"/>
      <c r="AJ195" s="261"/>
      <c r="AK195" s="261"/>
      <c r="AL195" s="262"/>
      <c r="AM195" s="265"/>
      <c r="AN195" s="259"/>
      <c r="AO195" s="137"/>
      <c r="AP195" s="137"/>
      <c r="AQ195" s="138"/>
      <c r="AR195" s="137"/>
      <c r="AS195" s="137"/>
      <c r="AT195" s="137"/>
      <c r="AU195" s="137"/>
      <c r="AV195" s="136"/>
      <c r="AW195" s="256"/>
      <c r="AX195" s="134"/>
      <c r="AY195" s="134"/>
      <c r="AZ195" s="134"/>
      <c r="BA195" s="157"/>
      <c r="BB195" s="134"/>
      <c r="BC195" s="134"/>
      <c r="BD195" s="134"/>
      <c r="BE195" s="157"/>
      <c r="BF195" s="134"/>
      <c r="BG195" s="134"/>
      <c r="BH195" s="134"/>
      <c r="BI195" s="157"/>
      <c r="BJ195" s="134"/>
      <c r="BK195" s="134"/>
      <c r="BL195" s="134"/>
      <c r="BM195" s="157"/>
      <c r="BN195" s="137"/>
      <c r="BO195" s="137"/>
      <c r="BP195" s="138"/>
      <c r="BQ195" s="138"/>
      <c r="BR195" s="137"/>
      <c r="BS195" s="137"/>
      <c r="BT195" s="138"/>
      <c r="BU195" s="138"/>
      <c r="BV195" s="137"/>
      <c r="BW195" s="137"/>
      <c r="BX195" s="138"/>
      <c r="BY195" s="138"/>
      <c r="BZ195" s="137"/>
      <c r="CA195" s="137"/>
      <c r="CB195" s="138"/>
      <c r="CC195" s="138"/>
      <c r="CD195" s="259"/>
      <c r="CE195" s="259"/>
      <c r="CF195" s="259"/>
      <c r="CG195" s="144"/>
      <c r="CH195" s="259"/>
      <c r="CI195" s="259"/>
      <c r="CJ195" s="259"/>
      <c r="CK195" s="144"/>
      <c r="CL195" s="259"/>
      <c r="CM195" s="259"/>
      <c r="CN195" s="259"/>
      <c r="CO195" s="144"/>
      <c r="CP195" s="259"/>
      <c r="CQ195" s="259"/>
      <c r="CR195" s="259"/>
      <c r="CS195" s="144"/>
      <c r="CT195" s="259"/>
      <c r="CU195" s="259"/>
      <c r="CV195" s="259"/>
      <c r="CW195" s="144"/>
      <c r="CX195" s="259"/>
      <c r="CY195" s="259"/>
      <c r="CZ195" s="259"/>
      <c r="DA195" s="259"/>
      <c r="DB195" s="259"/>
      <c r="DC195" s="259"/>
      <c r="DD195" s="259"/>
      <c r="DE195" s="259"/>
      <c r="DF195" s="144"/>
      <c r="DG195" s="259"/>
      <c r="DH195" s="259"/>
      <c r="DI195" s="259"/>
      <c r="DJ195" s="259"/>
      <c r="DK195" s="259"/>
      <c r="DL195" s="259"/>
      <c r="DM195" s="259"/>
      <c r="DN195" s="259"/>
      <c r="DO195" s="144"/>
      <c r="DP195" s="259"/>
      <c r="DQ195" s="259"/>
      <c r="DR195" s="259"/>
      <c r="DS195" s="259"/>
      <c r="DT195" s="259"/>
    </row>
    <row r="196" spans="1:124" ht="357" x14ac:dyDescent="0.2">
      <c r="A196" s="289">
        <v>32</v>
      </c>
      <c r="B196" s="292" t="s">
        <v>170</v>
      </c>
      <c r="C196" s="292" t="str">
        <f>VLOOKUP(B196,FORMULAS!$A$30:$B$52,2,0)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6" s="292" t="str">
        <f>VLOOKUP(B196,FORMULAS!$A$30:$C$52,3,0)</f>
        <v>Director de Mejoramiento de Vivienda</v>
      </c>
      <c r="E196" s="292" t="s">
        <v>113</v>
      </c>
      <c r="F196" s="308" t="s">
        <v>425</v>
      </c>
      <c r="G196" s="308" t="s">
        <v>426</v>
      </c>
      <c r="H196" s="313" t="s">
        <v>427</v>
      </c>
      <c r="I196" s="295" t="s">
        <v>257</v>
      </c>
      <c r="J196" s="289">
        <v>497</v>
      </c>
      <c r="K196" s="280" t="str">
        <f>+IF(L196=FORMULAS!$N$2,FORMULAS!$O$2,IF('208-PLA-Ft-78 Mapa Gestión'!L196:L201=FORMULAS!$N$3,FORMULAS!$O$3,IF('208-PLA-Ft-78 Mapa Gestión'!L196:L201=FORMULAS!$N$4,FORMULAS!$O$4,IF('208-PLA-Ft-78 Mapa Gestión'!L196:L201=FORMULAS!$N$5,FORMULAS!$O$5,IF('208-PLA-Ft-78 Mapa Gestión'!L196:L201=FORMULAS!$N$6,FORMULAS!$O$6)))))</f>
        <v>Media</v>
      </c>
      <c r="L196" s="283">
        <f>+IF(J196&lt;=FORMULAS!$M$2,FORMULAS!$N$2,IF('208-PLA-Ft-78 Mapa Gestión'!J196&lt;=FORMULAS!$M$3,FORMULAS!$N$3,IF('208-PLA-Ft-78 Mapa Gestión'!J196&lt;=FORMULAS!$M$4,FORMULAS!$N$4,IF('208-PLA-Ft-78 Mapa Gestión'!J196&lt;=FORMULAS!$M$5,FORMULAS!$N$5,FORMULAS!$N$6))))</f>
        <v>0.6</v>
      </c>
      <c r="M196" s="283" t="s">
        <v>91</v>
      </c>
      <c r="N196" s="280" t="str">
        <f>+IF(M196=FORMULAS!$H$2,FORMULAS!$I$2,IF('208-PLA-Ft-78 Mapa Gestión'!M196:M201=FORMULAS!$H$3,FORMULAS!$I$3,IF('208-PLA-Ft-78 Mapa Gestión'!M196:M201=FORMULAS!$H$4,FORMULAS!$I$4,IF('208-PLA-Ft-78 Mapa Gestión'!M196:M201=FORMULAS!$H$5,FORMULAS!$I$5,IF('208-PLA-Ft-78 Mapa Gestión'!M196:M201=FORMULAS!$H$6,FORMULAS!$I$6,IF('208-PLA-Ft-78 Mapa Gestión'!M196:M201=FORMULAS!$H$7,FORMULAS!$I$7,IF('208-PLA-Ft-78 Mapa Gestión'!M196:M201=FORMULAS!$H$8,FORMULAS!$I$8,IF('208-PLA-Ft-78 Mapa Gestión'!M196:M201=FORMULAS!$H$9,FORMULAS!$I$9,IF('208-PLA-Ft-78 Mapa Gestión'!M196:M201=FORMULAS!$H$10,FORMULAS!$I$10,IF('208-PLA-Ft-78 Mapa Gestión'!M196:M201=FORMULAS!$H$11,FORMULAS!$I$11))))))))))</f>
        <v>Moderado</v>
      </c>
      <c r="O196" s="257">
        <f>VLOOKUP(N196,FORMULAS!$I$1:$J$6,2,0)</f>
        <v>0.6</v>
      </c>
      <c r="P196" s="257" t="str">
        <f t="shared" ref="P196" si="180">CONCATENATE(N196,K196)</f>
        <v>ModeradoMedia</v>
      </c>
      <c r="Q196" s="286" t="str">
        <f>VLOOKUP(P196,FORMULAS!$K$17:$L$42,2,0)</f>
        <v>Moderado</v>
      </c>
      <c r="R196" s="128">
        <v>1</v>
      </c>
      <c r="S196" s="128" t="s">
        <v>490</v>
      </c>
      <c r="T196" s="129" t="str">
        <f>VLOOKUP(U196,FORMULAS!$A$15:$B$18,2,0)</f>
        <v>Probabilidad</v>
      </c>
      <c r="U196" s="130" t="s">
        <v>13</v>
      </c>
      <c r="V196" s="131">
        <f>+IF(U196='Tabla Valoración controles'!$D$4,'Tabla Valoración controles'!$F$4,IF('208-PLA-Ft-78 Mapa Gestión'!U196='Tabla Valoración controles'!$D$5,'Tabla Valoración controles'!$F$5,IF(U196=FORMULAS!$A$10,0,'Tabla Valoración controles'!$F$6)))</f>
        <v>0.25</v>
      </c>
      <c r="W196" s="130" t="s">
        <v>8</v>
      </c>
      <c r="X196" s="132">
        <f>+IF(W196='Tabla Valoración controles'!$D$7,'Tabla Valoración controles'!$F$7,IF(U196=FORMULAS!$A$10,0,'Tabla Valoración controles'!$F$8))</f>
        <v>0.15</v>
      </c>
      <c r="Y196" s="130" t="s">
        <v>19</v>
      </c>
      <c r="Z196" s="131">
        <f>+IF(Y196='Tabla Valoración controles'!$D$9,'Tabla Valoración controles'!$F$9,IF(U196=FORMULAS!$A$10,0,'Tabla Valoración controles'!$F$10))</f>
        <v>0</v>
      </c>
      <c r="AA196" s="130" t="s">
        <v>21</v>
      </c>
      <c r="AB196" s="131">
        <f>+IF(AA196='Tabla Valoración controles'!$D$9,'Tabla Valoración controles'!$F$9,IF(W196=FORMULAS!$A$10,0,'Tabla Valoración controles'!$F$10))</f>
        <v>0</v>
      </c>
      <c r="AC196" s="130" t="s">
        <v>101</v>
      </c>
      <c r="AD196" s="131">
        <f>+IF(AC196='Tabla Valoración controles'!$D$13,'Tabla Valoración controles'!$F$13,'Tabla Valoración controles'!$F$14)</f>
        <v>0</v>
      </c>
      <c r="AE196" s="133">
        <f t="shared" si="123"/>
        <v>0.4</v>
      </c>
      <c r="AF196" s="133">
        <f>+IF(T196=FORMULAS!$A$8,'208-PLA-Ft-78 Mapa Gestión'!AE196*'208-PLA-Ft-78 Mapa Gestión'!L196:L201,'208-PLA-Ft-78 Mapa Gestión'!AE196*'208-PLA-Ft-78 Mapa Gestión'!O196:O201)</f>
        <v>0.24</v>
      </c>
      <c r="AG196" s="133">
        <f>+IF(T196=FORMULAS!$A$8,'208-PLA-Ft-78 Mapa Gestión'!L196:L201-'208-PLA-Ft-78 Mapa Gestión'!AF196,0)</f>
        <v>0.36</v>
      </c>
      <c r="AH196" s="260">
        <f t="shared" ref="AH196" si="181">+AG201</f>
        <v>0.36</v>
      </c>
      <c r="AI196" s="260" t="str">
        <f>+IF(AH196&lt;=FORMULAS!$N$2,FORMULAS!$O$2,IF(AH196&lt;=FORMULAS!$N$3,FORMULAS!$O$3,IF(AH196&lt;=FORMULAS!$N$4,FORMULAS!$O$4,IF(AH196&lt;=FORMULAS!$N$5,FORMULAS!$O$5,FORMULAS!O192))))</f>
        <v>Baja</v>
      </c>
      <c r="AJ196" s="260" t="str">
        <f>+IF(T196=FORMULAS!$A$9,AG201,'208-PLA-Ft-78 Mapa Gestión'!N196:N201)</f>
        <v>Moderado</v>
      </c>
      <c r="AK196" s="260">
        <f>+IF(T196=FORMULAS!B195,'208-PLA-Ft-78 Mapa Gestión'!AG201,'208-PLA-Ft-78 Mapa Gestión'!O196:O201)</f>
        <v>0.6</v>
      </c>
      <c r="AL196" s="262" t="str">
        <f t="shared" ref="AL196" si="182">CONCATENATE(AJ196,AI196)</f>
        <v>ModeradoBaja</v>
      </c>
      <c r="AM196" s="263" t="str">
        <f>VLOOKUP(AL196,FORMULAS!$K$17:$L$42,2,0)</f>
        <v>Moderado</v>
      </c>
      <c r="AN196" s="257" t="s">
        <v>162</v>
      </c>
      <c r="AO196" s="137" t="s">
        <v>539</v>
      </c>
      <c r="AP196" s="137" t="s">
        <v>572</v>
      </c>
      <c r="AQ196" s="138" t="s">
        <v>675</v>
      </c>
      <c r="AR196" s="170">
        <v>44562</v>
      </c>
      <c r="AS196" s="170">
        <v>44910</v>
      </c>
      <c r="AT196" s="137" t="s">
        <v>636</v>
      </c>
      <c r="AU196" s="137" t="s">
        <v>637</v>
      </c>
      <c r="AV196" s="136" t="s">
        <v>234</v>
      </c>
      <c r="AW196" s="254" t="s">
        <v>673</v>
      </c>
      <c r="AX196" s="136" t="s">
        <v>1052</v>
      </c>
      <c r="AY196" s="134" t="s">
        <v>988</v>
      </c>
      <c r="AZ196" s="136" t="s">
        <v>1053</v>
      </c>
      <c r="BA196" s="194" t="s">
        <v>1054</v>
      </c>
      <c r="BB196" s="136" t="s">
        <v>1055</v>
      </c>
      <c r="BC196" s="134" t="s">
        <v>989</v>
      </c>
      <c r="BD196" s="136" t="s">
        <v>1056</v>
      </c>
      <c r="BE196" s="195" t="s">
        <v>990</v>
      </c>
      <c r="BF196" s="134" t="s">
        <v>991</v>
      </c>
      <c r="BG196" s="134" t="s">
        <v>992</v>
      </c>
      <c r="BH196" s="136" t="s">
        <v>1057</v>
      </c>
      <c r="BI196" s="195" t="s">
        <v>993</v>
      </c>
      <c r="BJ196" s="219" t="s">
        <v>512</v>
      </c>
      <c r="BK196" s="219" t="s">
        <v>512</v>
      </c>
      <c r="BL196" s="219" t="s">
        <v>512</v>
      </c>
      <c r="BM196" s="219" t="s">
        <v>512</v>
      </c>
      <c r="BN196" s="137"/>
      <c r="BO196" s="137"/>
      <c r="BP196" s="138"/>
      <c r="BQ196" s="138"/>
      <c r="BR196" s="137"/>
      <c r="BS196" s="137"/>
      <c r="BT196" s="138"/>
      <c r="BU196" s="138"/>
      <c r="BV196" s="137"/>
      <c r="BW196" s="137"/>
      <c r="BX196" s="138"/>
      <c r="BY196" s="138"/>
      <c r="BZ196" s="137"/>
      <c r="CA196" s="137"/>
      <c r="CB196" s="138"/>
      <c r="CC196" s="138"/>
      <c r="CD196" s="257"/>
      <c r="CE196" s="257"/>
      <c r="CF196" s="257"/>
      <c r="CG196" s="144"/>
      <c r="CH196" s="257"/>
      <c r="CI196" s="257"/>
      <c r="CJ196" s="257"/>
      <c r="CK196" s="144"/>
      <c r="CL196" s="257"/>
      <c r="CM196" s="257"/>
      <c r="CN196" s="257"/>
      <c r="CO196" s="144"/>
      <c r="CP196" s="257"/>
      <c r="CQ196" s="257"/>
      <c r="CR196" s="257"/>
      <c r="CS196" s="144"/>
      <c r="CT196" s="257"/>
      <c r="CU196" s="257"/>
      <c r="CV196" s="257"/>
      <c r="CW196" s="144"/>
      <c r="CX196" s="257"/>
      <c r="CY196" s="257"/>
      <c r="CZ196" s="257"/>
      <c r="DA196" s="257"/>
      <c r="DB196" s="257"/>
      <c r="DC196" s="257"/>
      <c r="DD196" s="257"/>
      <c r="DE196" s="257"/>
      <c r="DF196" s="144"/>
      <c r="DG196" s="257"/>
      <c r="DH196" s="257"/>
      <c r="DI196" s="257"/>
      <c r="DJ196" s="257"/>
      <c r="DK196" s="257"/>
      <c r="DL196" s="257"/>
      <c r="DM196" s="257"/>
      <c r="DN196" s="257"/>
      <c r="DO196" s="144"/>
      <c r="DP196" s="257"/>
      <c r="DQ196" s="257"/>
      <c r="DR196" s="257"/>
      <c r="DS196" s="257"/>
      <c r="DT196" s="257"/>
    </row>
    <row r="197" spans="1:124" ht="57" x14ac:dyDescent="0.2">
      <c r="A197" s="290"/>
      <c r="B197" s="293"/>
      <c r="C197" s="293"/>
      <c r="D197" s="293"/>
      <c r="E197" s="293"/>
      <c r="F197" s="309"/>
      <c r="G197" s="311"/>
      <c r="H197" s="314"/>
      <c r="I197" s="296"/>
      <c r="J197" s="290"/>
      <c r="K197" s="281"/>
      <c r="L197" s="284"/>
      <c r="M197" s="284"/>
      <c r="N197" s="281"/>
      <c r="O197" s="258"/>
      <c r="P197" s="258"/>
      <c r="Q197" s="287"/>
      <c r="R197" s="127"/>
      <c r="S197" s="128"/>
      <c r="T197" s="129">
        <f>VLOOKUP(U197,FORMULAS!$A$15:$B$18,2,0)</f>
        <v>0</v>
      </c>
      <c r="U197" s="130" t="s">
        <v>156</v>
      </c>
      <c r="V197" s="131">
        <f>+IF(U197='Tabla Valoración controles'!$D$4,'Tabla Valoración controles'!$F$4,IF('208-PLA-Ft-78 Mapa Gestión'!U197='Tabla Valoración controles'!$D$5,'Tabla Valoración controles'!$F$5,IF(U197=FORMULAS!$A$10,0,'Tabla Valoración controles'!$F$6)))</f>
        <v>0</v>
      </c>
      <c r="W197" s="130"/>
      <c r="X197" s="132">
        <f>+IF(W197='Tabla Valoración controles'!$D$7,'Tabla Valoración controles'!$F$7,IF(U197=FORMULAS!$A$10,0,'Tabla Valoración controles'!$F$8))</f>
        <v>0</v>
      </c>
      <c r="Y197" s="130"/>
      <c r="Z197" s="131">
        <f>+IF(Y197='Tabla Valoración controles'!$D$9,'Tabla Valoración controles'!$F$9,IF(U197=FORMULAS!$A$10,0,'Tabla Valoración controles'!$F$10))</f>
        <v>0</v>
      </c>
      <c r="AA197" s="130"/>
      <c r="AB197" s="131">
        <f>+IF(AA197='Tabla Valoración controles'!$D$9,'Tabla Valoración controles'!$F$9,IF(W197=FORMULAS!$A$10,0,'Tabla Valoración controles'!$F$10))</f>
        <v>0</v>
      </c>
      <c r="AC197" s="130"/>
      <c r="AD197" s="131">
        <f>+IF(AC197='Tabla Valoración controles'!$D$13,'Tabla Valoración controles'!$F$13,'Tabla Valoración controles'!$F$14)</f>
        <v>0</v>
      </c>
      <c r="AE197" s="133">
        <f t="shared" si="123"/>
        <v>0</v>
      </c>
      <c r="AF197" s="133">
        <f t="shared" ref="AF197" si="183">+AE197*AG196</f>
        <v>0</v>
      </c>
      <c r="AG197" s="133">
        <f t="shared" ref="AG197" si="184">+AG196-AF197</f>
        <v>0.36</v>
      </c>
      <c r="AH197" s="261"/>
      <c r="AI197" s="261"/>
      <c r="AJ197" s="261"/>
      <c r="AK197" s="261"/>
      <c r="AL197" s="262"/>
      <c r="AM197" s="264"/>
      <c r="AN197" s="258"/>
      <c r="AO197" s="137"/>
      <c r="AP197" s="137"/>
      <c r="AQ197" s="138"/>
      <c r="AR197" s="170"/>
      <c r="AS197" s="170"/>
      <c r="AT197" s="137"/>
      <c r="AU197" s="137"/>
      <c r="AV197" s="136"/>
      <c r="AW197" s="255"/>
      <c r="AX197" s="134"/>
      <c r="AY197" s="134"/>
      <c r="AZ197" s="134"/>
      <c r="BA197" s="157"/>
      <c r="BB197" s="134"/>
      <c r="BC197" s="134"/>
      <c r="BD197" s="134"/>
      <c r="BE197" s="157"/>
      <c r="BF197" s="134"/>
      <c r="BG197" s="134"/>
      <c r="BH197" s="134"/>
      <c r="BI197" s="157"/>
      <c r="BJ197" s="134"/>
      <c r="BK197" s="134"/>
      <c r="BL197" s="134"/>
      <c r="BM197" s="157"/>
      <c r="BN197" s="137"/>
      <c r="BO197" s="137"/>
      <c r="BP197" s="138"/>
      <c r="BQ197" s="138"/>
      <c r="BR197" s="137"/>
      <c r="BS197" s="137"/>
      <c r="BT197" s="138"/>
      <c r="BU197" s="138"/>
      <c r="BV197" s="137"/>
      <c r="BW197" s="137"/>
      <c r="BX197" s="138"/>
      <c r="BY197" s="138"/>
      <c r="BZ197" s="137"/>
      <c r="CA197" s="137"/>
      <c r="CB197" s="138"/>
      <c r="CC197" s="138"/>
      <c r="CD197" s="258"/>
      <c r="CE197" s="258"/>
      <c r="CF197" s="258"/>
      <c r="CG197" s="144"/>
      <c r="CH197" s="258"/>
      <c r="CI197" s="258"/>
      <c r="CJ197" s="258"/>
      <c r="CK197" s="144"/>
      <c r="CL197" s="258"/>
      <c r="CM197" s="258"/>
      <c r="CN197" s="258"/>
      <c r="CO197" s="144"/>
      <c r="CP197" s="258"/>
      <c r="CQ197" s="258"/>
      <c r="CR197" s="258"/>
      <c r="CS197" s="144"/>
      <c r="CT197" s="258"/>
      <c r="CU197" s="258"/>
      <c r="CV197" s="258"/>
      <c r="CW197" s="144"/>
      <c r="CX197" s="258"/>
      <c r="CY197" s="258"/>
      <c r="CZ197" s="258"/>
      <c r="DA197" s="258"/>
      <c r="DB197" s="258"/>
      <c r="DC197" s="258"/>
      <c r="DD197" s="258"/>
      <c r="DE197" s="258"/>
      <c r="DF197" s="144"/>
      <c r="DG197" s="258"/>
      <c r="DH197" s="258"/>
      <c r="DI197" s="258"/>
      <c r="DJ197" s="258"/>
      <c r="DK197" s="258"/>
      <c r="DL197" s="258"/>
      <c r="DM197" s="258"/>
      <c r="DN197" s="258"/>
      <c r="DO197" s="144"/>
      <c r="DP197" s="258"/>
      <c r="DQ197" s="258"/>
      <c r="DR197" s="258"/>
      <c r="DS197" s="258"/>
      <c r="DT197" s="258"/>
    </row>
    <row r="198" spans="1:124" ht="57" x14ac:dyDescent="0.2">
      <c r="A198" s="290"/>
      <c r="B198" s="293"/>
      <c r="C198" s="293"/>
      <c r="D198" s="293"/>
      <c r="E198" s="293"/>
      <c r="F198" s="309"/>
      <c r="G198" s="311"/>
      <c r="H198" s="314"/>
      <c r="I198" s="296"/>
      <c r="J198" s="290"/>
      <c r="K198" s="281"/>
      <c r="L198" s="284"/>
      <c r="M198" s="284"/>
      <c r="N198" s="281"/>
      <c r="O198" s="258"/>
      <c r="P198" s="258"/>
      <c r="Q198" s="287"/>
      <c r="R198" s="127"/>
      <c r="S198" s="128"/>
      <c r="T198" s="129">
        <f>VLOOKUP(U198,FORMULAS!$A$15:$B$18,2,0)</f>
        <v>0</v>
      </c>
      <c r="U198" s="130" t="s">
        <v>156</v>
      </c>
      <c r="V198" s="131">
        <f>+IF(U198='Tabla Valoración controles'!$D$4,'Tabla Valoración controles'!$F$4,IF('208-PLA-Ft-78 Mapa Gestión'!U198='Tabla Valoración controles'!$D$5,'Tabla Valoración controles'!$F$5,IF(U198=FORMULAS!$A$10,0,'Tabla Valoración controles'!$F$6)))</f>
        <v>0</v>
      </c>
      <c r="W198" s="130"/>
      <c r="X198" s="132">
        <f>+IF(W198='Tabla Valoración controles'!$D$7,'Tabla Valoración controles'!$F$7,IF(U198=FORMULAS!$A$10,0,'Tabla Valoración controles'!$F$8))</f>
        <v>0</v>
      </c>
      <c r="Y198" s="130"/>
      <c r="Z198" s="131">
        <f>+IF(Y198='Tabla Valoración controles'!$D$9,'Tabla Valoración controles'!$F$9,IF(U198=FORMULAS!$A$10,0,'Tabla Valoración controles'!$F$10))</f>
        <v>0</v>
      </c>
      <c r="AA198" s="130"/>
      <c r="AB198" s="131">
        <f>+IF(AA198='Tabla Valoración controles'!$D$9,'Tabla Valoración controles'!$F$9,IF(W198=FORMULAS!$A$10,0,'Tabla Valoración controles'!$F$10))</f>
        <v>0</v>
      </c>
      <c r="AC198" s="130"/>
      <c r="AD198" s="131">
        <f>+IF(AC198='Tabla Valoración controles'!$D$13,'Tabla Valoración controles'!$F$13,'Tabla Valoración controles'!$F$14)</f>
        <v>0</v>
      </c>
      <c r="AE198" s="133">
        <f t="shared" si="123"/>
        <v>0</v>
      </c>
      <c r="AF198" s="133">
        <f t="shared" ref="AF198:AF201" si="185">+AF197*AE198</f>
        <v>0</v>
      </c>
      <c r="AG198" s="133">
        <f t="shared" si="143"/>
        <v>0.36</v>
      </c>
      <c r="AH198" s="261"/>
      <c r="AI198" s="261"/>
      <c r="AJ198" s="261"/>
      <c r="AK198" s="261"/>
      <c r="AL198" s="262"/>
      <c r="AM198" s="264"/>
      <c r="AN198" s="258"/>
      <c r="AO198" s="137"/>
      <c r="AP198" s="137"/>
      <c r="AQ198" s="138"/>
      <c r="AR198" s="170"/>
      <c r="AS198" s="170"/>
      <c r="AT198" s="137"/>
      <c r="AU198" s="137"/>
      <c r="AV198" s="136"/>
      <c r="AW198" s="255"/>
      <c r="AX198" s="134"/>
      <c r="AY198" s="134"/>
      <c r="AZ198" s="134"/>
      <c r="BA198" s="157"/>
      <c r="BB198" s="134"/>
      <c r="BC198" s="134"/>
      <c r="BD198" s="134"/>
      <c r="BE198" s="157"/>
      <c r="BF198" s="134"/>
      <c r="BG198" s="134"/>
      <c r="BH198" s="134"/>
      <c r="BI198" s="157"/>
      <c r="BJ198" s="134"/>
      <c r="BK198" s="134"/>
      <c r="BL198" s="134"/>
      <c r="BM198" s="157"/>
      <c r="BN198" s="137"/>
      <c r="BO198" s="137"/>
      <c r="BP198" s="138"/>
      <c r="BQ198" s="138"/>
      <c r="BR198" s="137"/>
      <c r="BS198" s="137"/>
      <c r="BT198" s="138"/>
      <c r="BU198" s="138"/>
      <c r="BV198" s="137"/>
      <c r="BW198" s="137"/>
      <c r="BX198" s="138"/>
      <c r="BY198" s="138"/>
      <c r="BZ198" s="137"/>
      <c r="CA198" s="137"/>
      <c r="CB198" s="138"/>
      <c r="CC198" s="138"/>
      <c r="CD198" s="258"/>
      <c r="CE198" s="258"/>
      <c r="CF198" s="258"/>
      <c r="CG198" s="144"/>
      <c r="CH198" s="258"/>
      <c r="CI198" s="258"/>
      <c r="CJ198" s="258"/>
      <c r="CK198" s="144"/>
      <c r="CL198" s="258"/>
      <c r="CM198" s="258"/>
      <c r="CN198" s="258"/>
      <c r="CO198" s="144"/>
      <c r="CP198" s="258"/>
      <c r="CQ198" s="258"/>
      <c r="CR198" s="258"/>
      <c r="CS198" s="144"/>
      <c r="CT198" s="258"/>
      <c r="CU198" s="258"/>
      <c r="CV198" s="258"/>
      <c r="CW198" s="144"/>
      <c r="CX198" s="258"/>
      <c r="CY198" s="258"/>
      <c r="CZ198" s="258"/>
      <c r="DA198" s="258"/>
      <c r="DB198" s="258"/>
      <c r="DC198" s="258"/>
      <c r="DD198" s="258"/>
      <c r="DE198" s="258"/>
      <c r="DF198" s="144"/>
      <c r="DG198" s="258"/>
      <c r="DH198" s="258"/>
      <c r="DI198" s="258"/>
      <c r="DJ198" s="258"/>
      <c r="DK198" s="258"/>
      <c r="DL198" s="258"/>
      <c r="DM198" s="258"/>
      <c r="DN198" s="258"/>
      <c r="DO198" s="144"/>
      <c r="DP198" s="258"/>
      <c r="DQ198" s="258"/>
      <c r="DR198" s="258"/>
      <c r="DS198" s="258"/>
      <c r="DT198" s="258"/>
    </row>
    <row r="199" spans="1:124" ht="57" x14ac:dyDescent="0.2">
      <c r="A199" s="290"/>
      <c r="B199" s="293"/>
      <c r="C199" s="293"/>
      <c r="D199" s="293"/>
      <c r="E199" s="293"/>
      <c r="F199" s="309"/>
      <c r="G199" s="311"/>
      <c r="H199" s="314"/>
      <c r="I199" s="296"/>
      <c r="J199" s="290"/>
      <c r="K199" s="281"/>
      <c r="L199" s="284"/>
      <c r="M199" s="284"/>
      <c r="N199" s="281"/>
      <c r="O199" s="258"/>
      <c r="P199" s="258"/>
      <c r="Q199" s="287"/>
      <c r="R199" s="127"/>
      <c r="S199" s="128"/>
      <c r="T199" s="129">
        <f>VLOOKUP(U199,FORMULAS!$A$15:$B$18,2,0)</f>
        <v>0</v>
      </c>
      <c r="U199" s="130" t="s">
        <v>156</v>
      </c>
      <c r="V199" s="131">
        <f>+IF(U199='Tabla Valoración controles'!$D$4,'Tabla Valoración controles'!$F$4,IF('208-PLA-Ft-78 Mapa Gestión'!U199='Tabla Valoración controles'!$D$5,'Tabla Valoración controles'!$F$5,IF(U199=FORMULAS!$A$10,0,'Tabla Valoración controles'!$F$6)))</f>
        <v>0</v>
      </c>
      <c r="W199" s="130"/>
      <c r="X199" s="132">
        <f>+IF(W199='Tabla Valoración controles'!$D$7,'Tabla Valoración controles'!$F$7,IF(U199=FORMULAS!$A$10,0,'Tabla Valoración controles'!$F$8))</f>
        <v>0</v>
      </c>
      <c r="Y199" s="130"/>
      <c r="Z199" s="131">
        <f>+IF(Y199='Tabla Valoración controles'!$D$9,'Tabla Valoración controles'!$F$9,IF(U199=FORMULAS!$A$10,0,'Tabla Valoración controles'!$F$10))</f>
        <v>0</v>
      </c>
      <c r="AA199" s="130"/>
      <c r="AB199" s="131">
        <f>+IF(AA199='Tabla Valoración controles'!$D$9,'Tabla Valoración controles'!$F$9,IF(W199=FORMULAS!$A$10,0,'Tabla Valoración controles'!$F$10))</f>
        <v>0</v>
      </c>
      <c r="AC199" s="130"/>
      <c r="AD199" s="131">
        <f>+IF(AC199='Tabla Valoración controles'!$D$13,'Tabla Valoración controles'!$F$13,'Tabla Valoración controles'!$F$14)</f>
        <v>0</v>
      </c>
      <c r="AE199" s="133">
        <f t="shared" si="123"/>
        <v>0</v>
      </c>
      <c r="AF199" s="133">
        <f t="shared" si="185"/>
        <v>0</v>
      </c>
      <c r="AG199" s="133">
        <f t="shared" si="143"/>
        <v>0.36</v>
      </c>
      <c r="AH199" s="261"/>
      <c r="AI199" s="261"/>
      <c r="AJ199" s="261"/>
      <c r="AK199" s="261"/>
      <c r="AL199" s="262"/>
      <c r="AM199" s="264"/>
      <c r="AN199" s="258"/>
      <c r="AO199" s="137"/>
      <c r="AP199" s="137"/>
      <c r="AQ199" s="138"/>
      <c r="AR199" s="170"/>
      <c r="AS199" s="170"/>
      <c r="AT199" s="137"/>
      <c r="AU199" s="137"/>
      <c r="AV199" s="136"/>
      <c r="AW199" s="255"/>
      <c r="AX199" s="134"/>
      <c r="AY199" s="134"/>
      <c r="AZ199" s="134"/>
      <c r="BA199" s="157"/>
      <c r="BB199" s="134"/>
      <c r="BC199" s="134"/>
      <c r="BD199" s="134"/>
      <c r="BE199" s="157"/>
      <c r="BF199" s="134"/>
      <c r="BG199" s="134"/>
      <c r="BH199" s="134"/>
      <c r="BI199" s="157"/>
      <c r="BJ199" s="134"/>
      <c r="BK199" s="134"/>
      <c r="BL199" s="134"/>
      <c r="BM199" s="157"/>
      <c r="BN199" s="137"/>
      <c r="BO199" s="137"/>
      <c r="BP199" s="138"/>
      <c r="BQ199" s="138"/>
      <c r="BR199" s="137"/>
      <c r="BS199" s="137"/>
      <c r="BT199" s="138"/>
      <c r="BU199" s="138"/>
      <c r="BV199" s="137"/>
      <c r="BW199" s="137"/>
      <c r="BX199" s="138"/>
      <c r="BY199" s="138"/>
      <c r="BZ199" s="137"/>
      <c r="CA199" s="137"/>
      <c r="CB199" s="138"/>
      <c r="CC199" s="138"/>
      <c r="CD199" s="258"/>
      <c r="CE199" s="258"/>
      <c r="CF199" s="258"/>
      <c r="CG199" s="144"/>
      <c r="CH199" s="258"/>
      <c r="CI199" s="258"/>
      <c r="CJ199" s="258"/>
      <c r="CK199" s="144"/>
      <c r="CL199" s="258"/>
      <c r="CM199" s="258"/>
      <c r="CN199" s="258"/>
      <c r="CO199" s="144"/>
      <c r="CP199" s="258"/>
      <c r="CQ199" s="258"/>
      <c r="CR199" s="258"/>
      <c r="CS199" s="144"/>
      <c r="CT199" s="258"/>
      <c r="CU199" s="258"/>
      <c r="CV199" s="258"/>
      <c r="CW199" s="144"/>
      <c r="CX199" s="258"/>
      <c r="CY199" s="258"/>
      <c r="CZ199" s="258"/>
      <c r="DA199" s="258"/>
      <c r="DB199" s="258"/>
      <c r="DC199" s="258"/>
      <c r="DD199" s="258"/>
      <c r="DE199" s="258"/>
      <c r="DF199" s="144"/>
      <c r="DG199" s="258"/>
      <c r="DH199" s="258"/>
      <c r="DI199" s="258"/>
      <c r="DJ199" s="258"/>
      <c r="DK199" s="258"/>
      <c r="DL199" s="258"/>
      <c r="DM199" s="258"/>
      <c r="DN199" s="258"/>
      <c r="DO199" s="144"/>
      <c r="DP199" s="258"/>
      <c r="DQ199" s="258"/>
      <c r="DR199" s="258"/>
      <c r="DS199" s="258"/>
      <c r="DT199" s="258"/>
    </row>
    <row r="200" spans="1:124" ht="57" x14ac:dyDescent="0.2">
      <c r="A200" s="290"/>
      <c r="B200" s="293"/>
      <c r="C200" s="293"/>
      <c r="D200" s="293"/>
      <c r="E200" s="293"/>
      <c r="F200" s="309"/>
      <c r="G200" s="311"/>
      <c r="H200" s="314"/>
      <c r="I200" s="296"/>
      <c r="J200" s="290"/>
      <c r="K200" s="281"/>
      <c r="L200" s="284"/>
      <c r="M200" s="284"/>
      <c r="N200" s="281"/>
      <c r="O200" s="258"/>
      <c r="P200" s="258"/>
      <c r="Q200" s="287"/>
      <c r="R200" s="127"/>
      <c r="S200" s="128"/>
      <c r="T200" s="129">
        <f>VLOOKUP(U200,FORMULAS!$A$15:$B$18,2,0)</f>
        <v>0</v>
      </c>
      <c r="U200" s="130" t="s">
        <v>156</v>
      </c>
      <c r="V200" s="131">
        <f>+IF(U200='Tabla Valoración controles'!$D$4,'Tabla Valoración controles'!$F$4,IF('208-PLA-Ft-78 Mapa Gestión'!U200='Tabla Valoración controles'!$D$5,'Tabla Valoración controles'!$F$5,IF(U200=FORMULAS!$A$10,0,'Tabla Valoración controles'!$F$6)))</f>
        <v>0</v>
      </c>
      <c r="W200" s="130"/>
      <c r="X200" s="132">
        <f>+IF(W200='Tabla Valoración controles'!$D$7,'Tabla Valoración controles'!$F$7,IF(U200=FORMULAS!$A$10,0,'Tabla Valoración controles'!$F$8))</f>
        <v>0</v>
      </c>
      <c r="Y200" s="130"/>
      <c r="Z200" s="131">
        <f>+IF(Y200='Tabla Valoración controles'!$D$9,'Tabla Valoración controles'!$F$9,IF(U200=FORMULAS!$A$10,0,'Tabla Valoración controles'!$F$10))</f>
        <v>0</v>
      </c>
      <c r="AA200" s="130"/>
      <c r="AB200" s="131">
        <f>+IF(AA200='Tabla Valoración controles'!$D$9,'Tabla Valoración controles'!$F$9,IF(W200=FORMULAS!$A$10,0,'Tabla Valoración controles'!$F$10))</f>
        <v>0</v>
      </c>
      <c r="AC200" s="130"/>
      <c r="AD200" s="131">
        <f>+IF(AC200='Tabla Valoración controles'!$D$13,'Tabla Valoración controles'!$F$13,'Tabla Valoración controles'!$F$14)</f>
        <v>0</v>
      </c>
      <c r="AE200" s="133">
        <f t="shared" si="123"/>
        <v>0</v>
      </c>
      <c r="AF200" s="133">
        <f t="shared" si="185"/>
        <v>0</v>
      </c>
      <c r="AG200" s="133">
        <f t="shared" si="143"/>
        <v>0.36</v>
      </c>
      <c r="AH200" s="261"/>
      <c r="AI200" s="261"/>
      <c r="AJ200" s="261"/>
      <c r="AK200" s="261"/>
      <c r="AL200" s="262"/>
      <c r="AM200" s="264"/>
      <c r="AN200" s="258"/>
      <c r="AO200" s="137"/>
      <c r="AP200" s="137"/>
      <c r="AQ200" s="138"/>
      <c r="AR200" s="170"/>
      <c r="AS200" s="170"/>
      <c r="AT200" s="137"/>
      <c r="AU200" s="137"/>
      <c r="AV200" s="136"/>
      <c r="AW200" s="255"/>
      <c r="AX200" s="134"/>
      <c r="AY200" s="134"/>
      <c r="AZ200" s="134"/>
      <c r="BA200" s="157"/>
      <c r="BB200" s="134"/>
      <c r="BC200" s="134"/>
      <c r="BD200" s="134"/>
      <c r="BE200" s="157"/>
      <c r="BF200" s="134"/>
      <c r="BG200" s="134"/>
      <c r="BH200" s="134"/>
      <c r="BI200" s="157"/>
      <c r="BJ200" s="134"/>
      <c r="BK200" s="134"/>
      <c r="BL200" s="134"/>
      <c r="BM200" s="157"/>
      <c r="BN200" s="137"/>
      <c r="BO200" s="137"/>
      <c r="BP200" s="138"/>
      <c r="BQ200" s="138"/>
      <c r="BR200" s="137"/>
      <c r="BS200" s="137"/>
      <c r="BT200" s="138"/>
      <c r="BU200" s="138"/>
      <c r="BV200" s="137"/>
      <c r="BW200" s="137"/>
      <c r="BX200" s="138"/>
      <c r="BY200" s="138"/>
      <c r="BZ200" s="137"/>
      <c r="CA200" s="137"/>
      <c r="CB200" s="138"/>
      <c r="CC200" s="138"/>
      <c r="CD200" s="258"/>
      <c r="CE200" s="258"/>
      <c r="CF200" s="258"/>
      <c r="CG200" s="144"/>
      <c r="CH200" s="258"/>
      <c r="CI200" s="258"/>
      <c r="CJ200" s="258"/>
      <c r="CK200" s="144"/>
      <c r="CL200" s="258"/>
      <c r="CM200" s="258"/>
      <c r="CN200" s="258"/>
      <c r="CO200" s="144"/>
      <c r="CP200" s="258"/>
      <c r="CQ200" s="258"/>
      <c r="CR200" s="258"/>
      <c r="CS200" s="144"/>
      <c r="CT200" s="258"/>
      <c r="CU200" s="258"/>
      <c r="CV200" s="258"/>
      <c r="CW200" s="144"/>
      <c r="CX200" s="258"/>
      <c r="CY200" s="258"/>
      <c r="CZ200" s="258"/>
      <c r="DA200" s="258"/>
      <c r="DB200" s="258"/>
      <c r="DC200" s="258"/>
      <c r="DD200" s="258"/>
      <c r="DE200" s="258"/>
      <c r="DF200" s="144"/>
      <c r="DG200" s="258"/>
      <c r="DH200" s="258"/>
      <c r="DI200" s="258"/>
      <c r="DJ200" s="258"/>
      <c r="DK200" s="258"/>
      <c r="DL200" s="258"/>
      <c r="DM200" s="258"/>
      <c r="DN200" s="258"/>
      <c r="DO200" s="144"/>
      <c r="DP200" s="258"/>
      <c r="DQ200" s="258"/>
      <c r="DR200" s="258"/>
      <c r="DS200" s="258"/>
      <c r="DT200" s="258"/>
    </row>
    <row r="201" spans="1:124" ht="57" x14ac:dyDescent="0.2">
      <c r="A201" s="291"/>
      <c r="B201" s="294"/>
      <c r="C201" s="294"/>
      <c r="D201" s="294"/>
      <c r="E201" s="294"/>
      <c r="F201" s="310"/>
      <c r="G201" s="312"/>
      <c r="H201" s="315"/>
      <c r="I201" s="297"/>
      <c r="J201" s="291"/>
      <c r="K201" s="282"/>
      <c r="L201" s="285"/>
      <c r="M201" s="285"/>
      <c r="N201" s="282"/>
      <c r="O201" s="259"/>
      <c r="P201" s="259"/>
      <c r="Q201" s="288"/>
      <c r="R201" s="127"/>
      <c r="S201" s="128"/>
      <c r="T201" s="129">
        <f>VLOOKUP(U201,FORMULAS!$A$15:$B$18,2,0)</f>
        <v>0</v>
      </c>
      <c r="U201" s="130" t="s">
        <v>156</v>
      </c>
      <c r="V201" s="131">
        <f>+IF(U201='Tabla Valoración controles'!$D$4,'Tabla Valoración controles'!$F$4,IF('208-PLA-Ft-78 Mapa Gestión'!U201='Tabla Valoración controles'!$D$5,'Tabla Valoración controles'!$F$5,IF(U201=FORMULAS!$A$10,0,'Tabla Valoración controles'!$F$6)))</f>
        <v>0</v>
      </c>
      <c r="W201" s="130"/>
      <c r="X201" s="132">
        <f>+IF(W201='Tabla Valoración controles'!$D$7,'Tabla Valoración controles'!$F$7,IF(U201=FORMULAS!$A$10,0,'Tabla Valoración controles'!$F$8))</f>
        <v>0</v>
      </c>
      <c r="Y201" s="130"/>
      <c r="Z201" s="131">
        <f>+IF(Y201='Tabla Valoración controles'!$D$9,'Tabla Valoración controles'!$F$9,IF(U201=FORMULAS!$A$10,0,'Tabla Valoración controles'!$F$10))</f>
        <v>0</v>
      </c>
      <c r="AA201" s="130"/>
      <c r="AB201" s="131">
        <f>+IF(AA201='Tabla Valoración controles'!$D$9,'Tabla Valoración controles'!$F$9,IF(W201=FORMULAS!$A$10,0,'Tabla Valoración controles'!$F$10))</f>
        <v>0</v>
      </c>
      <c r="AC201" s="130"/>
      <c r="AD201" s="131">
        <f>+IF(AC201='Tabla Valoración controles'!$D$13,'Tabla Valoración controles'!$F$13,'Tabla Valoración controles'!$F$14)</f>
        <v>0</v>
      </c>
      <c r="AE201" s="133">
        <f t="shared" si="123"/>
        <v>0</v>
      </c>
      <c r="AF201" s="133">
        <f t="shared" si="185"/>
        <v>0</v>
      </c>
      <c r="AG201" s="133">
        <f t="shared" si="143"/>
        <v>0.36</v>
      </c>
      <c r="AH201" s="261"/>
      <c r="AI201" s="261"/>
      <c r="AJ201" s="261"/>
      <c r="AK201" s="261"/>
      <c r="AL201" s="262"/>
      <c r="AM201" s="265"/>
      <c r="AN201" s="259"/>
      <c r="AO201" s="137"/>
      <c r="AP201" s="137"/>
      <c r="AQ201" s="138"/>
      <c r="AR201" s="170"/>
      <c r="AS201" s="170"/>
      <c r="AT201" s="137"/>
      <c r="AU201" s="137"/>
      <c r="AV201" s="136"/>
      <c r="AW201" s="256"/>
      <c r="AX201" s="134"/>
      <c r="AY201" s="134"/>
      <c r="AZ201" s="134"/>
      <c r="BA201" s="157"/>
      <c r="BB201" s="134"/>
      <c r="BC201" s="134"/>
      <c r="BD201" s="134"/>
      <c r="BE201" s="157"/>
      <c r="BF201" s="134"/>
      <c r="BG201" s="134"/>
      <c r="BH201" s="134"/>
      <c r="BI201" s="157"/>
      <c r="BJ201" s="134"/>
      <c r="BK201" s="134"/>
      <c r="BL201" s="134"/>
      <c r="BM201" s="157"/>
      <c r="BN201" s="137"/>
      <c r="BO201" s="137"/>
      <c r="BP201" s="138"/>
      <c r="BQ201" s="138"/>
      <c r="BR201" s="137"/>
      <c r="BS201" s="137"/>
      <c r="BT201" s="138"/>
      <c r="BU201" s="138"/>
      <c r="BV201" s="137"/>
      <c r="BW201" s="137"/>
      <c r="BX201" s="138"/>
      <c r="BY201" s="138"/>
      <c r="BZ201" s="137"/>
      <c r="CA201" s="137"/>
      <c r="CB201" s="138"/>
      <c r="CC201" s="138"/>
      <c r="CD201" s="259"/>
      <c r="CE201" s="259"/>
      <c r="CF201" s="259"/>
      <c r="CG201" s="144"/>
      <c r="CH201" s="259"/>
      <c r="CI201" s="259"/>
      <c r="CJ201" s="259"/>
      <c r="CK201" s="144"/>
      <c r="CL201" s="259"/>
      <c r="CM201" s="259"/>
      <c r="CN201" s="259"/>
      <c r="CO201" s="144"/>
      <c r="CP201" s="259"/>
      <c r="CQ201" s="259"/>
      <c r="CR201" s="259"/>
      <c r="CS201" s="144"/>
      <c r="CT201" s="259"/>
      <c r="CU201" s="259"/>
      <c r="CV201" s="259"/>
      <c r="CW201" s="144"/>
      <c r="CX201" s="259"/>
      <c r="CY201" s="259"/>
      <c r="CZ201" s="259"/>
      <c r="DA201" s="259"/>
      <c r="DB201" s="259"/>
      <c r="DC201" s="259"/>
      <c r="DD201" s="259"/>
      <c r="DE201" s="259"/>
      <c r="DF201" s="144"/>
      <c r="DG201" s="259"/>
      <c r="DH201" s="259"/>
      <c r="DI201" s="259"/>
      <c r="DJ201" s="259"/>
      <c r="DK201" s="259"/>
      <c r="DL201" s="259"/>
      <c r="DM201" s="259"/>
      <c r="DN201" s="259"/>
      <c r="DO201" s="144"/>
      <c r="DP201" s="259"/>
      <c r="DQ201" s="259"/>
      <c r="DR201" s="259"/>
      <c r="DS201" s="259"/>
      <c r="DT201" s="259"/>
    </row>
    <row r="202" spans="1:124" ht="216.75" x14ac:dyDescent="0.2">
      <c r="A202" s="289">
        <v>33</v>
      </c>
      <c r="B202" s="292" t="s">
        <v>170</v>
      </c>
      <c r="C202" s="292" t="str">
        <f>VLOOKUP(B202,FORMULAS!$A$30:$B$52,2,0)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2" s="292" t="str">
        <f>VLOOKUP(B202,FORMULAS!$A$30:$C$52,3,0)</f>
        <v>Director de Mejoramiento de Vivienda</v>
      </c>
      <c r="E202" s="292" t="s">
        <v>113</v>
      </c>
      <c r="F202" s="292" t="s">
        <v>428</v>
      </c>
      <c r="G202" s="292" t="s">
        <v>429</v>
      </c>
      <c r="H202" s="298" t="s">
        <v>430</v>
      </c>
      <c r="I202" s="295" t="s">
        <v>257</v>
      </c>
      <c r="J202" s="289">
        <v>497</v>
      </c>
      <c r="K202" s="280" t="str">
        <f>+IF(L202=FORMULAS!$N$2,FORMULAS!$O$2,IF('208-PLA-Ft-78 Mapa Gestión'!L202:L207=FORMULAS!$N$3,FORMULAS!$O$3,IF('208-PLA-Ft-78 Mapa Gestión'!L202:L207=FORMULAS!$N$4,FORMULAS!$O$4,IF('208-PLA-Ft-78 Mapa Gestión'!L202:L207=FORMULAS!$N$5,FORMULAS!$O$5,IF('208-PLA-Ft-78 Mapa Gestión'!L202:L207=FORMULAS!$N$6,FORMULAS!$O$6)))))</f>
        <v>Media</v>
      </c>
      <c r="L202" s="283">
        <f>+IF(J202&lt;=FORMULAS!$M$2,FORMULAS!$N$2,IF('208-PLA-Ft-78 Mapa Gestión'!J202&lt;=FORMULAS!$M$3,FORMULAS!$N$3,IF('208-PLA-Ft-78 Mapa Gestión'!J202&lt;=FORMULAS!$M$4,FORMULAS!$N$4,IF('208-PLA-Ft-78 Mapa Gestión'!J202&lt;=FORMULAS!$M$5,FORMULAS!$N$5,FORMULAS!$N$6))))</f>
        <v>0.6</v>
      </c>
      <c r="M202" s="283" t="s">
        <v>91</v>
      </c>
      <c r="N202" s="280" t="str">
        <f>+IF(M202=FORMULAS!$H$2,FORMULAS!$I$2,IF('208-PLA-Ft-78 Mapa Gestión'!M202:M207=FORMULAS!$H$3,FORMULAS!$I$3,IF('208-PLA-Ft-78 Mapa Gestión'!M202:M207=FORMULAS!$H$4,FORMULAS!$I$4,IF('208-PLA-Ft-78 Mapa Gestión'!M202:M207=FORMULAS!$H$5,FORMULAS!$I$5,IF('208-PLA-Ft-78 Mapa Gestión'!M202:M207=FORMULAS!$H$6,FORMULAS!$I$6,IF('208-PLA-Ft-78 Mapa Gestión'!M202:M207=FORMULAS!$H$7,FORMULAS!$I$7,IF('208-PLA-Ft-78 Mapa Gestión'!M202:M207=FORMULAS!$H$8,FORMULAS!$I$8,IF('208-PLA-Ft-78 Mapa Gestión'!M202:M207=FORMULAS!$H$9,FORMULAS!$I$9,IF('208-PLA-Ft-78 Mapa Gestión'!M202:M207=FORMULAS!$H$10,FORMULAS!$I$10,IF('208-PLA-Ft-78 Mapa Gestión'!M202:M207=FORMULAS!$H$11,FORMULAS!$I$11))))))))))</f>
        <v>Moderado</v>
      </c>
      <c r="O202" s="257">
        <f>VLOOKUP(N202,FORMULAS!$I$1:$J$6,2,0)</f>
        <v>0.6</v>
      </c>
      <c r="P202" s="257" t="str">
        <f t="shared" ref="P202" si="186">CONCATENATE(N202,K202)</f>
        <v>ModeradoMedia</v>
      </c>
      <c r="Q202" s="286" t="str">
        <f>VLOOKUP(P202,FORMULAS!$K$17:$L$42,2,0)</f>
        <v>Moderado</v>
      </c>
      <c r="R202" s="128">
        <v>1</v>
      </c>
      <c r="S202" s="128" t="s">
        <v>491</v>
      </c>
      <c r="T202" s="129" t="str">
        <f>VLOOKUP(U202,FORMULAS!$A$15:$B$18,2,0)</f>
        <v>Probabilidad</v>
      </c>
      <c r="U202" s="130" t="s">
        <v>13</v>
      </c>
      <c r="V202" s="131">
        <f>+IF(U202='Tabla Valoración controles'!$D$4,'Tabla Valoración controles'!$F$4,IF('208-PLA-Ft-78 Mapa Gestión'!U202='Tabla Valoración controles'!$D$5,'Tabla Valoración controles'!$F$5,IF(U202=FORMULAS!$A$10,0,'Tabla Valoración controles'!$F$6)))</f>
        <v>0.25</v>
      </c>
      <c r="W202" s="130" t="s">
        <v>8</v>
      </c>
      <c r="X202" s="132">
        <f>+IF(W202='Tabla Valoración controles'!$D$7,'Tabla Valoración controles'!$F$7,IF(U202=FORMULAS!$A$10,0,'Tabla Valoración controles'!$F$8))</f>
        <v>0.15</v>
      </c>
      <c r="Y202" s="130" t="s">
        <v>19</v>
      </c>
      <c r="Z202" s="131">
        <f>+IF(Y202='Tabla Valoración controles'!$D$9,'Tabla Valoración controles'!$F$9,IF(U202=FORMULAS!$A$10,0,'Tabla Valoración controles'!$F$10))</f>
        <v>0</v>
      </c>
      <c r="AA202" s="130" t="s">
        <v>21</v>
      </c>
      <c r="AB202" s="131">
        <f>+IF(AA202='Tabla Valoración controles'!$D$9,'Tabla Valoración controles'!$F$9,IF(W202=FORMULAS!$A$10,0,'Tabla Valoración controles'!$F$10))</f>
        <v>0</v>
      </c>
      <c r="AC202" s="130" t="s">
        <v>101</v>
      </c>
      <c r="AD202" s="131">
        <f>+IF(AC202='Tabla Valoración controles'!$D$13,'Tabla Valoración controles'!$F$13,'Tabla Valoración controles'!$F$14)</f>
        <v>0</v>
      </c>
      <c r="AE202" s="133">
        <f t="shared" ref="AE202:AE222" si="187">+V202+X202+Z202</f>
        <v>0.4</v>
      </c>
      <c r="AF202" s="133">
        <f>+IF(T202=FORMULAS!$A$8,'208-PLA-Ft-78 Mapa Gestión'!AE202*'208-PLA-Ft-78 Mapa Gestión'!L202:L207,'208-PLA-Ft-78 Mapa Gestión'!AE202*'208-PLA-Ft-78 Mapa Gestión'!O202:O207)</f>
        <v>0.24</v>
      </c>
      <c r="AG202" s="133">
        <f>+IF(T202=FORMULAS!$A$8,'208-PLA-Ft-78 Mapa Gestión'!L202:L207-'208-PLA-Ft-78 Mapa Gestión'!AF202,0)</f>
        <v>0.36</v>
      </c>
      <c r="AH202" s="260">
        <f t="shared" ref="AH202" si="188">+AG207</f>
        <v>0.36</v>
      </c>
      <c r="AI202" s="260" t="str">
        <f>+IF(AH202&lt;=FORMULAS!$N$2,FORMULAS!$O$2,IF(AH202&lt;=FORMULAS!$N$3,FORMULAS!$O$3,IF(AH202&lt;=FORMULAS!$N$4,FORMULAS!$O$4,IF(AH202&lt;=FORMULAS!$N$5,FORMULAS!$O$5,FORMULAS!O198))))</f>
        <v>Baja</v>
      </c>
      <c r="AJ202" s="260" t="str">
        <f>+IF(T202=FORMULAS!$A$9,AG207,'208-PLA-Ft-78 Mapa Gestión'!N202:N207)</f>
        <v>Moderado</v>
      </c>
      <c r="AK202" s="260">
        <f>+IF(T202=FORMULAS!B201,'208-PLA-Ft-78 Mapa Gestión'!AG207,'208-PLA-Ft-78 Mapa Gestión'!O202:O207)</f>
        <v>0.6</v>
      </c>
      <c r="AL202" s="262" t="str">
        <f t="shared" ref="AL202" si="189">CONCATENATE(AJ202,AI202)</f>
        <v>ModeradoBaja</v>
      </c>
      <c r="AM202" s="263" t="str">
        <f>VLOOKUP(AL202,FORMULAS!$K$17:$L$42,2,0)</f>
        <v>Moderado</v>
      </c>
      <c r="AN202" s="257" t="s">
        <v>162</v>
      </c>
      <c r="AO202" s="137" t="s">
        <v>540</v>
      </c>
      <c r="AP202" s="137" t="s">
        <v>572</v>
      </c>
      <c r="AQ202" s="138" t="s">
        <v>320</v>
      </c>
      <c r="AR202" s="170">
        <v>44562</v>
      </c>
      <c r="AS202" s="170">
        <v>44910</v>
      </c>
      <c r="AT202" s="137" t="s">
        <v>638</v>
      </c>
      <c r="AU202" s="137" t="s">
        <v>639</v>
      </c>
      <c r="AV202" s="136" t="s">
        <v>234</v>
      </c>
      <c r="AW202" s="254" t="s">
        <v>673</v>
      </c>
      <c r="AX202" s="196" t="s">
        <v>1058</v>
      </c>
      <c r="AY202" s="196" t="s">
        <v>994</v>
      </c>
      <c r="AZ202" s="197" t="s">
        <v>512</v>
      </c>
      <c r="BA202" s="197" t="s">
        <v>512</v>
      </c>
      <c r="BB202" s="196" t="s">
        <v>1059</v>
      </c>
      <c r="BC202" s="196" t="s">
        <v>995</v>
      </c>
      <c r="BD202" s="198" t="s">
        <v>1060</v>
      </c>
      <c r="BE202" s="199" t="s">
        <v>996</v>
      </c>
      <c r="BF202" s="196" t="s">
        <v>1061</v>
      </c>
      <c r="BG202" s="196" t="s">
        <v>997</v>
      </c>
      <c r="BH202" s="198" t="s">
        <v>1062</v>
      </c>
      <c r="BI202" s="200">
        <v>1</v>
      </c>
      <c r="BJ202" s="196" t="s">
        <v>1063</v>
      </c>
      <c r="BK202" s="196" t="s">
        <v>998</v>
      </c>
      <c r="BL202" s="196" t="s">
        <v>512</v>
      </c>
      <c r="BM202" s="196" t="s">
        <v>512</v>
      </c>
      <c r="BN202" s="137"/>
      <c r="BO202" s="137"/>
      <c r="BP202" s="138"/>
      <c r="BQ202" s="138"/>
      <c r="BR202" s="137"/>
      <c r="BS202" s="137"/>
      <c r="BT202" s="138"/>
      <c r="BU202" s="138"/>
      <c r="BV202" s="137"/>
      <c r="BW202" s="137"/>
      <c r="BX202" s="138"/>
      <c r="BY202" s="138"/>
      <c r="BZ202" s="137"/>
      <c r="CA202" s="137"/>
      <c r="CB202" s="138"/>
      <c r="CC202" s="138"/>
      <c r="CD202" s="257"/>
      <c r="CE202" s="257"/>
      <c r="CF202" s="257"/>
      <c r="CG202" s="144"/>
      <c r="CH202" s="257"/>
      <c r="CI202" s="257"/>
      <c r="CJ202" s="257"/>
      <c r="CK202" s="144"/>
      <c r="CL202" s="257"/>
      <c r="CM202" s="257"/>
      <c r="CN202" s="257"/>
      <c r="CO202" s="144"/>
      <c r="CP202" s="257"/>
      <c r="CQ202" s="257"/>
      <c r="CR202" s="257"/>
      <c r="CS202" s="144"/>
      <c r="CT202" s="257"/>
      <c r="CU202" s="257"/>
      <c r="CV202" s="257"/>
      <c r="CW202" s="144"/>
      <c r="CX202" s="257"/>
      <c r="CY202" s="257"/>
      <c r="CZ202" s="257"/>
      <c r="DA202" s="257"/>
      <c r="DB202" s="257"/>
      <c r="DC202" s="257"/>
      <c r="DD202" s="257"/>
      <c r="DE202" s="257"/>
      <c r="DF202" s="144"/>
      <c r="DG202" s="257"/>
      <c r="DH202" s="257"/>
      <c r="DI202" s="257"/>
      <c r="DJ202" s="257"/>
      <c r="DK202" s="257"/>
      <c r="DL202" s="257"/>
      <c r="DM202" s="257"/>
      <c r="DN202" s="257"/>
      <c r="DO202" s="144"/>
      <c r="DP202" s="257"/>
      <c r="DQ202" s="257"/>
      <c r="DR202" s="257"/>
      <c r="DS202" s="257"/>
      <c r="DT202" s="257"/>
    </row>
    <row r="203" spans="1:124" ht="57" x14ac:dyDescent="0.2">
      <c r="A203" s="290"/>
      <c r="B203" s="293"/>
      <c r="C203" s="293"/>
      <c r="D203" s="293"/>
      <c r="E203" s="293"/>
      <c r="F203" s="293"/>
      <c r="G203" s="296"/>
      <c r="H203" s="316"/>
      <c r="I203" s="296"/>
      <c r="J203" s="290"/>
      <c r="K203" s="281"/>
      <c r="L203" s="284"/>
      <c r="M203" s="284"/>
      <c r="N203" s="281"/>
      <c r="O203" s="258"/>
      <c r="P203" s="258"/>
      <c r="Q203" s="287"/>
      <c r="R203" s="127"/>
      <c r="S203" s="128"/>
      <c r="T203" s="129">
        <f>VLOOKUP(U203,FORMULAS!$A$15:$B$18,2,0)</f>
        <v>0</v>
      </c>
      <c r="U203" s="130" t="s">
        <v>156</v>
      </c>
      <c r="V203" s="131">
        <f>+IF(U203='Tabla Valoración controles'!$D$4,'Tabla Valoración controles'!$F$4,IF('208-PLA-Ft-78 Mapa Gestión'!U203='Tabla Valoración controles'!$D$5,'Tabla Valoración controles'!$F$5,IF(U203=FORMULAS!$A$10,0,'Tabla Valoración controles'!$F$6)))</f>
        <v>0</v>
      </c>
      <c r="W203" s="130"/>
      <c r="X203" s="132">
        <f>+IF(W203='Tabla Valoración controles'!$D$7,'Tabla Valoración controles'!$F$7,IF(U203=FORMULAS!$A$10,0,'Tabla Valoración controles'!$F$8))</f>
        <v>0</v>
      </c>
      <c r="Y203" s="130"/>
      <c r="Z203" s="131">
        <f>+IF(Y203='Tabla Valoración controles'!$D$9,'Tabla Valoración controles'!$F$9,IF(U203=FORMULAS!$A$10,0,'Tabla Valoración controles'!$F$10))</f>
        <v>0</v>
      </c>
      <c r="AA203" s="130"/>
      <c r="AB203" s="131">
        <f>+IF(AA203='Tabla Valoración controles'!$D$9,'Tabla Valoración controles'!$F$9,IF(W203=FORMULAS!$A$10,0,'Tabla Valoración controles'!$F$10))</f>
        <v>0</v>
      </c>
      <c r="AC203" s="130"/>
      <c r="AD203" s="131">
        <f>+IF(AC203='Tabla Valoración controles'!$D$13,'Tabla Valoración controles'!$F$13,'Tabla Valoración controles'!$F$14)</f>
        <v>0</v>
      </c>
      <c r="AE203" s="133">
        <f t="shared" si="187"/>
        <v>0</v>
      </c>
      <c r="AF203" s="133">
        <f t="shared" ref="AF203" si="190">+AE203*AG202</f>
        <v>0</v>
      </c>
      <c r="AG203" s="133">
        <f t="shared" ref="AG203" si="191">+AG202-AF203</f>
        <v>0.36</v>
      </c>
      <c r="AH203" s="261"/>
      <c r="AI203" s="261"/>
      <c r="AJ203" s="261"/>
      <c r="AK203" s="261"/>
      <c r="AL203" s="262"/>
      <c r="AM203" s="264"/>
      <c r="AN203" s="258"/>
      <c r="AO203" s="137"/>
      <c r="AP203" s="137"/>
      <c r="AQ203" s="138"/>
      <c r="AR203" s="170"/>
      <c r="AS203" s="170"/>
      <c r="AT203" s="137"/>
      <c r="AU203" s="137"/>
      <c r="AV203" s="137"/>
      <c r="AW203" s="255"/>
      <c r="AX203" s="134"/>
      <c r="AY203" s="134"/>
      <c r="AZ203" s="134"/>
      <c r="BA203" s="157"/>
      <c r="BB203" s="134"/>
      <c r="BC203" s="134"/>
      <c r="BD203" s="137"/>
      <c r="BE203" s="157"/>
      <c r="BF203" s="134"/>
      <c r="BG203" s="134"/>
      <c r="BH203" s="134"/>
      <c r="BI203" s="157"/>
      <c r="BJ203" s="134"/>
      <c r="BK203" s="134"/>
      <c r="BL203" s="134"/>
      <c r="BM203" s="157"/>
      <c r="BN203" s="137"/>
      <c r="BO203" s="137"/>
      <c r="BP203" s="138"/>
      <c r="BQ203" s="138"/>
      <c r="BR203" s="137"/>
      <c r="BS203" s="137"/>
      <c r="BT203" s="138"/>
      <c r="BU203" s="138"/>
      <c r="BV203" s="137"/>
      <c r="BW203" s="137"/>
      <c r="BX203" s="138"/>
      <c r="BY203" s="138"/>
      <c r="BZ203" s="137"/>
      <c r="CA203" s="137"/>
      <c r="CB203" s="138"/>
      <c r="CC203" s="138"/>
      <c r="CD203" s="258"/>
      <c r="CE203" s="258"/>
      <c r="CF203" s="258"/>
      <c r="CG203" s="144"/>
      <c r="CH203" s="258"/>
      <c r="CI203" s="258"/>
      <c r="CJ203" s="258"/>
      <c r="CK203" s="144"/>
      <c r="CL203" s="258"/>
      <c r="CM203" s="258"/>
      <c r="CN203" s="258"/>
      <c r="CO203" s="144"/>
      <c r="CP203" s="258"/>
      <c r="CQ203" s="258"/>
      <c r="CR203" s="258"/>
      <c r="CS203" s="144"/>
      <c r="CT203" s="258"/>
      <c r="CU203" s="258"/>
      <c r="CV203" s="258"/>
      <c r="CW203" s="144"/>
      <c r="CX203" s="258"/>
      <c r="CY203" s="258"/>
      <c r="CZ203" s="258"/>
      <c r="DA203" s="258"/>
      <c r="DB203" s="258"/>
      <c r="DC203" s="258"/>
      <c r="DD203" s="258"/>
      <c r="DE203" s="258"/>
      <c r="DF203" s="144"/>
      <c r="DG203" s="258"/>
      <c r="DH203" s="258"/>
      <c r="DI203" s="258"/>
      <c r="DJ203" s="258"/>
      <c r="DK203" s="258"/>
      <c r="DL203" s="258"/>
      <c r="DM203" s="258"/>
      <c r="DN203" s="258"/>
      <c r="DO203" s="144"/>
      <c r="DP203" s="258"/>
      <c r="DQ203" s="258"/>
      <c r="DR203" s="258"/>
      <c r="DS203" s="258"/>
      <c r="DT203" s="258"/>
    </row>
    <row r="204" spans="1:124" ht="57" x14ac:dyDescent="0.2">
      <c r="A204" s="290"/>
      <c r="B204" s="293"/>
      <c r="C204" s="293"/>
      <c r="D204" s="293"/>
      <c r="E204" s="293"/>
      <c r="F204" s="293"/>
      <c r="G204" s="296"/>
      <c r="H204" s="316"/>
      <c r="I204" s="296"/>
      <c r="J204" s="290"/>
      <c r="K204" s="281"/>
      <c r="L204" s="284"/>
      <c r="M204" s="284"/>
      <c r="N204" s="281"/>
      <c r="O204" s="258"/>
      <c r="P204" s="258"/>
      <c r="Q204" s="287"/>
      <c r="R204" s="127"/>
      <c r="S204" s="128"/>
      <c r="T204" s="129">
        <f>VLOOKUP(U204,FORMULAS!$A$15:$B$18,2,0)</f>
        <v>0</v>
      </c>
      <c r="U204" s="130" t="s">
        <v>156</v>
      </c>
      <c r="V204" s="131">
        <f>+IF(U204='Tabla Valoración controles'!$D$4,'Tabla Valoración controles'!$F$4,IF('208-PLA-Ft-78 Mapa Gestión'!U204='Tabla Valoración controles'!$D$5,'Tabla Valoración controles'!$F$5,IF(U204=FORMULAS!$A$10,0,'Tabla Valoración controles'!$F$6)))</f>
        <v>0</v>
      </c>
      <c r="W204" s="130"/>
      <c r="X204" s="132">
        <f>+IF(W204='Tabla Valoración controles'!$D$7,'Tabla Valoración controles'!$F$7,IF(U204=FORMULAS!$A$10,0,'Tabla Valoración controles'!$F$8))</f>
        <v>0</v>
      </c>
      <c r="Y204" s="130"/>
      <c r="Z204" s="131">
        <f>+IF(Y204='Tabla Valoración controles'!$D$9,'Tabla Valoración controles'!$F$9,IF(U204=FORMULAS!$A$10,0,'Tabla Valoración controles'!$F$10))</f>
        <v>0</v>
      </c>
      <c r="AA204" s="130"/>
      <c r="AB204" s="131">
        <f>+IF(AA204='Tabla Valoración controles'!$D$9,'Tabla Valoración controles'!$F$9,IF(W204=FORMULAS!$A$10,0,'Tabla Valoración controles'!$F$10))</f>
        <v>0</v>
      </c>
      <c r="AC204" s="130"/>
      <c r="AD204" s="131">
        <f>+IF(AC204='Tabla Valoración controles'!$D$13,'Tabla Valoración controles'!$F$13,'Tabla Valoración controles'!$F$14)</f>
        <v>0</v>
      </c>
      <c r="AE204" s="133">
        <f t="shared" si="187"/>
        <v>0</v>
      </c>
      <c r="AF204" s="133">
        <f t="shared" ref="AF204:AF207" si="192">+AF203*AE204</f>
        <v>0</v>
      </c>
      <c r="AG204" s="133">
        <f t="shared" si="143"/>
        <v>0.36</v>
      </c>
      <c r="AH204" s="261"/>
      <c r="AI204" s="261"/>
      <c r="AJ204" s="261"/>
      <c r="AK204" s="261"/>
      <c r="AL204" s="262"/>
      <c r="AM204" s="264"/>
      <c r="AN204" s="258"/>
      <c r="AO204" s="137"/>
      <c r="AP204" s="137"/>
      <c r="AQ204" s="138"/>
      <c r="AR204" s="170"/>
      <c r="AS204" s="170"/>
      <c r="AT204" s="137"/>
      <c r="AU204" s="137"/>
      <c r="AV204" s="137"/>
      <c r="AW204" s="255"/>
      <c r="AX204" s="134"/>
      <c r="AY204" s="134"/>
      <c r="AZ204" s="134"/>
      <c r="BA204" s="157"/>
      <c r="BB204" s="134"/>
      <c r="BC204" s="134"/>
      <c r="BD204" s="137"/>
      <c r="BE204" s="157"/>
      <c r="BF204" s="134"/>
      <c r="BG204" s="134"/>
      <c r="BH204" s="134"/>
      <c r="BI204" s="157"/>
      <c r="BJ204" s="134"/>
      <c r="BK204" s="134"/>
      <c r="BL204" s="134"/>
      <c r="BM204" s="157"/>
      <c r="BN204" s="137"/>
      <c r="BO204" s="137"/>
      <c r="BP204" s="138"/>
      <c r="BQ204" s="138"/>
      <c r="BR204" s="137"/>
      <c r="BS204" s="137"/>
      <c r="BT204" s="138"/>
      <c r="BU204" s="138"/>
      <c r="BV204" s="137"/>
      <c r="BW204" s="137"/>
      <c r="BX204" s="138"/>
      <c r="BY204" s="138"/>
      <c r="BZ204" s="137"/>
      <c r="CA204" s="137"/>
      <c r="CB204" s="138"/>
      <c r="CC204" s="138"/>
      <c r="CD204" s="258"/>
      <c r="CE204" s="258"/>
      <c r="CF204" s="258"/>
      <c r="CG204" s="144"/>
      <c r="CH204" s="258"/>
      <c r="CI204" s="258"/>
      <c r="CJ204" s="258"/>
      <c r="CK204" s="144"/>
      <c r="CL204" s="258"/>
      <c r="CM204" s="258"/>
      <c r="CN204" s="258"/>
      <c r="CO204" s="144"/>
      <c r="CP204" s="258"/>
      <c r="CQ204" s="258"/>
      <c r="CR204" s="258"/>
      <c r="CS204" s="144"/>
      <c r="CT204" s="258"/>
      <c r="CU204" s="258"/>
      <c r="CV204" s="258"/>
      <c r="CW204" s="144"/>
      <c r="CX204" s="258"/>
      <c r="CY204" s="258"/>
      <c r="CZ204" s="258"/>
      <c r="DA204" s="258"/>
      <c r="DB204" s="258"/>
      <c r="DC204" s="258"/>
      <c r="DD204" s="258"/>
      <c r="DE204" s="258"/>
      <c r="DF204" s="144"/>
      <c r="DG204" s="258"/>
      <c r="DH204" s="258"/>
      <c r="DI204" s="258"/>
      <c r="DJ204" s="258"/>
      <c r="DK204" s="258"/>
      <c r="DL204" s="258"/>
      <c r="DM204" s="258"/>
      <c r="DN204" s="258"/>
      <c r="DO204" s="144"/>
      <c r="DP204" s="258"/>
      <c r="DQ204" s="258"/>
      <c r="DR204" s="258"/>
      <c r="DS204" s="258"/>
      <c r="DT204" s="258"/>
    </row>
    <row r="205" spans="1:124" ht="57" x14ac:dyDescent="0.2">
      <c r="A205" s="290"/>
      <c r="B205" s="293"/>
      <c r="C205" s="293"/>
      <c r="D205" s="293"/>
      <c r="E205" s="293"/>
      <c r="F205" s="293"/>
      <c r="G205" s="296"/>
      <c r="H205" s="316"/>
      <c r="I205" s="296"/>
      <c r="J205" s="290"/>
      <c r="K205" s="281"/>
      <c r="L205" s="284"/>
      <c r="M205" s="284"/>
      <c r="N205" s="281"/>
      <c r="O205" s="258"/>
      <c r="P205" s="258"/>
      <c r="Q205" s="287"/>
      <c r="R205" s="127"/>
      <c r="S205" s="128"/>
      <c r="T205" s="129">
        <f>VLOOKUP(U205,FORMULAS!$A$15:$B$18,2,0)</f>
        <v>0</v>
      </c>
      <c r="U205" s="130" t="s">
        <v>156</v>
      </c>
      <c r="V205" s="131">
        <f>+IF(U205='Tabla Valoración controles'!$D$4,'Tabla Valoración controles'!$F$4,IF('208-PLA-Ft-78 Mapa Gestión'!U205='Tabla Valoración controles'!$D$5,'Tabla Valoración controles'!$F$5,IF(U205=FORMULAS!$A$10,0,'Tabla Valoración controles'!$F$6)))</f>
        <v>0</v>
      </c>
      <c r="W205" s="130"/>
      <c r="X205" s="132">
        <f>+IF(W205='Tabla Valoración controles'!$D$7,'Tabla Valoración controles'!$F$7,IF(U205=FORMULAS!$A$10,0,'Tabla Valoración controles'!$F$8))</f>
        <v>0</v>
      </c>
      <c r="Y205" s="130"/>
      <c r="Z205" s="131">
        <f>+IF(Y205='Tabla Valoración controles'!$D$9,'Tabla Valoración controles'!$F$9,IF(U205=FORMULAS!$A$10,0,'Tabla Valoración controles'!$F$10))</f>
        <v>0</v>
      </c>
      <c r="AA205" s="130"/>
      <c r="AB205" s="131">
        <f>+IF(AA205='Tabla Valoración controles'!$D$9,'Tabla Valoración controles'!$F$9,IF(W205=FORMULAS!$A$10,0,'Tabla Valoración controles'!$F$10))</f>
        <v>0</v>
      </c>
      <c r="AC205" s="130"/>
      <c r="AD205" s="131">
        <f>+IF(AC205='Tabla Valoración controles'!$D$13,'Tabla Valoración controles'!$F$13,'Tabla Valoración controles'!$F$14)</f>
        <v>0</v>
      </c>
      <c r="AE205" s="133">
        <f t="shared" si="187"/>
        <v>0</v>
      </c>
      <c r="AF205" s="133">
        <f t="shared" si="192"/>
        <v>0</v>
      </c>
      <c r="AG205" s="133">
        <f t="shared" si="143"/>
        <v>0.36</v>
      </c>
      <c r="AH205" s="261"/>
      <c r="AI205" s="261"/>
      <c r="AJ205" s="261"/>
      <c r="AK205" s="261"/>
      <c r="AL205" s="262"/>
      <c r="AM205" s="264"/>
      <c r="AN205" s="258"/>
      <c r="AO205" s="137"/>
      <c r="AP205" s="137"/>
      <c r="AQ205" s="138"/>
      <c r="AR205" s="170"/>
      <c r="AS205" s="170"/>
      <c r="AT205" s="137"/>
      <c r="AU205" s="137"/>
      <c r="AV205" s="137"/>
      <c r="AW205" s="255"/>
      <c r="AX205" s="134"/>
      <c r="AY205" s="134"/>
      <c r="AZ205" s="134"/>
      <c r="BA205" s="157"/>
      <c r="BB205" s="134"/>
      <c r="BC205" s="134"/>
      <c r="BD205" s="134"/>
      <c r="BE205" s="157"/>
      <c r="BF205" s="134"/>
      <c r="BG205" s="134"/>
      <c r="BH205" s="134"/>
      <c r="BI205" s="157"/>
      <c r="BJ205" s="134"/>
      <c r="BK205" s="134"/>
      <c r="BL205" s="134"/>
      <c r="BM205" s="157"/>
      <c r="BN205" s="137"/>
      <c r="BO205" s="137"/>
      <c r="BP205" s="138"/>
      <c r="BQ205" s="138"/>
      <c r="BR205" s="137"/>
      <c r="BS205" s="137"/>
      <c r="BT205" s="138"/>
      <c r="BU205" s="138"/>
      <c r="BV205" s="137"/>
      <c r="BW205" s="137"/>
      <c r="BX205" s="138"/>
      <c r="BY205" s="138"/>
      <c r="BZ205" s="137"/>
      <c r="CA205" s="137"/>
      <c r="CB205" s="138"/>
      <c r="CC205" s="138"/>
      <c r="CD205" s="258"/>
      <c r="CE205" s="258"/>
      <c r="CF205" s="258"/>
      <c r="CG205" s="144"/>
      <c r="CH205" s="258"/>
      <c r="CI205" s="258"/>
      <c r="CJ205" s="258"/>
      <c r="CK205" s="144"/>
      <c r="CL205" s="258"/>
      <c r="CM205" s="258"/>
      <c r="CN205" s="258"/>
      <c r="CO205" s="144"/>
      <c r="CP205" s="258"/>
      <c r="CQ205" s="258"/>
      <c r="CR205" s="258"/>
      <c r="CS205" s="144"/>
      <c r="CT205" s="258"/>
      <c r="CU205" s="258"/>
      <c r="CV205" s="258"/>
      <c r="CW205" s="144"/>
      <c r="CX205" s="258"/>
      <c r="CY205" s="258"/>
      <c r="CZ205" s="258"/>
      <c r="DA205" s="258"/>
      <c r="DB205" s="258"/>
      <c r="DC205" s="258"/>
      <c r="DD205" s="258"/>
      <c r="DE205" s="258"/>
      <c r="DF205" s="144"/>
      <c r="DG205" s="258"/>
      <c r="DH205" s="258"/>
      <c r="DI205" s="258"/>
      <c r="DJ205" s="258"/>
      <c r="DK205" s="258"/>
      <c r="DL205" s="258"/>
      <c r="DM205" s="258"/>
      <c r="DN205" s="258"/>
      <c r="DO205" s="144"/>
      <c r="DP205" s="258"/>
      <c r="DQ205" s="258"/>
      <c r="DR205" s="258"/>
      <c r="DS205" s="258"/>
      <c r="DT205" s="258"/>
    </row>
    <row r="206" spans="1:124" ht="57" x14ac:dyDescent="0.2">
      <c r="A206" s="290"/>
      <c r="B206" s="293"/>
      <c r="C206" s="293"/>
      <c r="D206" s="293"/>
      <c r="E206" s="293"/>
      <c r="F206" s="293"/>
      <c r="G206" s="296"/>
      <c r="H206" s="316"/>
      <c r="I206" s="296"/>
      <c r="J206" s="290"/>
      <c r="K206" s="281"/>
      <c r="L206" s="284"/>
      <c r="M206" s="284"/>
      <c r="N206" s="281"/>
      <c r="O206" s="258"/>
      <c r="P206" s="258"/>
      <c r="Q206" s="287"/>
      <c r="R206" s="127"/>
      <c r="S206" s="128"/>
      <c r="T206" s="129">
        <f>VLOOKUP(U206,FORMULAS!$A$15:$B$18,2,0)</f>
        <v>0</v>
      </c>
      <c r="U206" s="130" t="s">
        <v>156</v>
      </c>
      <c r="V206" s="131">
        <f>+IF(U206='Tabla Valoración controles'!$D$4,'Tabla Valoración controles'!$F$4,IF('208-PLA-Ft-78 Mapa Gestión'!U206='Tabla Valoración controles'!$D$5,'Tabla Valoración controles'!$F$5,IF(U206=FORMULAS!$A$10,0,'Tabla Valoración controles'!$F$6)))</f>
        <v>0</v>
      </c>
      <c r="W206" s="130"/>
      <c r="X206" s="132">
        <f>+IF(W206='Tabla Valoración controles'!$D$7,'Tabla Valoración controles'!$F$7,IF(U206=FORMULAS!$A$10,0,'Tabla Valoración controles'!$F$8))</f>
        <v>0</v>
      </c>
      <c r="Y206" s="130"/>
      <c r="Z206" s="131">
        <f>+IF(Y206='Tabla Valoración controles'!$D$9,'Tabla Valoración controles'!$F$9,IF(U206=FORMULAS!$A$10,0,'Tabla Valoración controles'!$F$10))</f>
        <v>0</v>
      </c>
      <c r="AA206" s="130"/>
      <c r="AB206" s="131">
        <f>+IF(AA206='Tabla Valoración controles'!$D$9,'Tabla Valoración controles'!$F$9,IF(W206=FORMULAS!$A$10,0,'Tabla Valoración controles'!$F$10))</f>
        <v>0</v>
      </c>
      <c r="AC206" s="130"/>
      <c r="AD206" s="131">
        <f>+IF(AC206='Tabla Valoración controles'!$D$13,'Tabla Valoración controles'!$F$13,'Tabla Valoración controles'!$F$14)</f>
        <v>0</v>
      </c>
      <c r="AE206" s="133">
        <f t="shared" si="187"/>
        <v>0</v>
      </c>
      <c r="AF206" s="133">
        <f t="shared" si="192"/>
        <v>0</v>
      </c>
      <c r="AG206" s="133">
        <f t="shared" si="143"/>
        <v>0.36</v>
      </c>
      <c r="AH206" s="261"/>
      <c r="AI206" s="261"/>
      <c r="AJ206" s="261"/>
      <c r="AK206" s="261"/>
      <c r="AL206" s="262"/>
      <c r="AM206" s="264"/>
      <c r="AN206" s="258"/>
      <c r="AO206" s="137"/>
      <c r="AP206" s="137"/>
      <c r="AQ206" s="138"/>
      <c r="AR206" s="170"/>
      <c r="AS206" s="170"/>
      <c r="AT206" s="137"/>
      <c r="AU206" s="137"/>
      <c r="AV206" s="137"/>
      <c r="AW206" s="255"/>
      <c r="AX206" s="134"/>
      <c r="AY206" s="134"/>
      <c r="AZ206" s="134"/>
      <c r="BA206" s="157"/>
      <c r="BB206" s="134"/>
      <c r="BC206" s="134"/>
      <c r="BD206" s="134"/>
      <c r="BE206" s="157"/>
      <c r="BF206" s="134"/>
      <c r="BG206" s="134"/>
      <c r="BH206" s="134"/>
      <c r="BI206" s="157"/>
      <c r="BJ206" s="134"/>
      <c r="BK206" s="134"/>
      <c r="BL206" s="134"/>
      <c r="BM206" s="157"/>
      <c r="BN206" s="137"/>
      <c r="BO206" s="137"/>
      <c r="BP206" s="138"/>
      <c r="BQ206" s="138"/>
      <c r="BR206" s="137"/>
      <c r="BS206" s="137"/>
      <c r="BT206" s="138"/>
      <c r="BU206" s="138"/>
      <c r="BV206" s="137"/>
      <c r="BW206" s="137"/>
      <c r="BX206" s="138"/>
      <c r="BY206" s="138"/>
      <c r="BZ206" s="137"/>
      <c r="CA206" s="137"/>
      <c r="CB206" s="138"/>
      <c r="CC206" s="138"/>
      <c r="CD206" s="258"/>
      <c r="CE206" s="258"/>
      <c r="CF206" s="258"/>
      <c r="CG206" s="144"/>
      <c r="CH206" s="258"/>
      <c r="CI206" s="258"/>
      <c r="CJ206" s="258"/>
      <c r="CK206" s="144"/>
      <c r="CL206" s="258"/>
      <c r="CM206" s="258"/>
      <c r="CN206" s="258"/>
      <c r="CO206" s="144"/>
      <c r="CP206" s="258"/>
      <c r="CQ206" s="258"/>
      <c r="CR206" s="258"/>
      <c r="CS206" s="144"/>
      <c r="CT206" s="258"/>
      <c r="CU206" s="258"/>
      <c r="CV206" s="258"/>
      <c r="CW206" s="144"/>
      <c r="CX206" s="258"/>
      <c r="CY206" s="258"/>
      <c r="CZ206" s="258"/>
      <c r="DA206" s="258"/>
      <c r="DB206" s="258"/>
      <c r="DC206" s="258"/>
      <c r="DD206" s="258"/>
      <c r="DE206" s="258"/>
      <c r="DF206" s="144"/>
      <c r="DG206" s="258"/>
      <c r="DH206" s="258"/>
      <c r="DI206" s="258"/>
      <c r="DJ206" s="258"/>
      <c r="DK206" s="258"/>
      <c r="DL206" s="258"/>
      <c r="DM206" s="258"/>
      <c r="DN206" s="258"/>
      <c r="DO206" s="144"/>
      <c r="DP206" s="258"/>
      <c r="DQ206" s="258"/>
      <c r="DR206" s="258"/>
      <c r="DS206" s="258"/>
      <c r="DT206" s="258"/>
    </row>
    <row r="207" spans="1:124" ht="57" x14ac:dyDescent="0.2">
      <c r="A207" s="291"/>
      <c r="B207" s="294"/>
      <c r="C207" s="294"/>
      <c r="D207" s="294"/>
      <c r="E207" s="294"/>
      <c r="F207" s="294"/>
      <c r="G207" s="297"/>
      <c r="H207" s="317"/>
      <c r="I207" s="297"/>
      <c r="J207" s="291"/>
      <c r="K207" s="282"/>
      <c r="L207" s="285"/>
      <c r="M207" s="285"/>
      <c r="N207" s="282"/>
      <c r="O207" s="259"/>
      <c r="P207" s="259"/>
      <c r="Q207" s="288"/>
      <c r="R207" s="127"/>
      <c r="S207" s="128"/>
      <c r="T207" s="129">
        <f>VLOOKUP(U207,FORMULAS!$A$15:$B$18,2,0)</f>
        <v>0</v>
      </c>
      <c r="U207" s="130" t="s">
        <v>156</v>
      </c>
      <c r="V207" s="131">
        <f>+IF(U207='Tabla Valoración controles'!$D$4,'Tabla Valoración controles'!$F$4,IF('208-PLA-Ft-78 Mapa Gestión'!U207='Tabla Valoración controles'!$D$5,'Tabla Valoración controles'!$F$5,IF(U207=FORMULAS!$A$10,0,'Tabla Valoración controles'!$F$6)))</f>
        <v>0</v>
      </c>
      <c r="W207" s="130"/>
      <c r="X207" s="132">
        <f>+IF(W207='Tabla Valoración controles'!$D$7,'Tabla Valoración controles'!$F$7,IF(U207=FORMULAS!$A$10,0,'Tabla Valoración controles'!$F$8))</f>
        <v>0</v>
      </c>
      <c r="Y207" s="130"/>
      <c r="Z207" s="131">
        <f>+IF(Y207='Tabla Valoración controles'!$D$9,'Tabla Valoración controles'!$F$9,IF(U207=FORMULAS!$A$10,0,'Tabla Valoración controles'!$F$10))</f>
        <v>0</v>
      </c>
      <c r="AA207" s="130"/>
      <c r="AB207" s="131">
        <f>+IF(AA207='Tabla Valoración controles'!$D$9,'Tabla Valoración controles'!$F$9,IF(W207=FORMULAS!$A$10,0,'Tabla Valoración controles'!$F$10))</f>
        <v>0</v>
      </c>
      <c r="AC207" s="130"/>
      <c r="AD207" s="131">
        <f>+IF(AC207='Tabla Valoración controles'!$D$13,'Tabla Valoración controles'!$F$13,'Tabla Valoración controles'!$F$14)</f>
        <v>0</v>
      </c>
      <c r="AE207" s="133">
        <f t="shared" si="187"/>
        <v>0</v>
      </c>
      <c r="AF207" s="133">
        <f t="shared" si="192"/>
        <v>0</v>
      </c>
      <c r="AG207" s="133">
        <f t="shared" si="143"/>
        <v>0.36</v>
      </c>
      <c r="AH207" s="261"/>
      <c r="AI207" s="261"/>
      <c r="AJ207" s="261"/>
      <c r="AK207" s="261"/>
      <c r="AL207" s="262"/>
      <c r="AM207" s="265"/>
      <c r="AN207" s="259"/>
      <c r="AO207" s="137"/>
      <c r="AP207" s="137"/>
      <c r="AQ207" s="138"/>
      <c r="AR207" s="170"/>
      <c r="AS207" s="170"/>
      <c r="AT207" s="137"/>
      <c r="AU207" s="137"/>
      <c r="AV207" s="137"/>
      <c r="AW207" s="256"/>
      <c r="AX207" s="134"/>
      <c r="AY207" s="134"/>
      <c r="AZ207" s="134"/>
      <c r="BA207" s="157"/>
      <c r="BB207" s="134"/>
      <c r="BC207" s="134"/>
      <c r="BD207" s="134"/>
      <c r="BE207" s="157"/>
      <c r="BF207" s="134"/>
      <c r="BG207" s="134"/>
      <c r="BH207" s="134"/>
      <c r="BI207" s="157"/>
      <c r="BJ207" s="134"/>
      <c r="BK207" s="134"/>
      <c r="BL207" s="134"/>
      <c r="BM207" s="157"/>
      <c r="BN207" s="137"/>
      <c r="BO207" s="137"/>
      <c r="BP207" s="138"/>
      <c r="BQ207" s="138"/>
      <c r="BR207" s="137"/>
      <c r="BS207" s="137"/>
      <c r="BT207" s="138"/>
      <c r="BU207" s="138"/>
      <c r="BV207" s="137"/>
      <c r="BW207" s="137"/>
      <c r="BX207" s="138"/>
      <c r="BY207" s="138"/>
      <c r="BZ207" s="137"/>
      <c r="CA207" s="137"/>
      <c r="CB207" s="138"/>
      <c r="CC207" s="138"/>
      <c r="CD207" s="259"/>
      <c r="CE207" s="259"/>
      <c r="CF207" s="259"/>
      <c r="CG207" s="144"/>
      <c r="CH207" s="259"/>
      <c r="CI207" s="259"/>
      <c r="CJ207" s="259"/>
      <c r="CK207" s="144"/>
      <c r="CL207" s="259"/>
      <c r="CM207" s="259"/>
      <c r="CN207" s="259"/>
      <c r="CO207" s="144"/>
      <c r="CP207" s="259"/>
      <c r="CQ207" s="259"/>
      <c r="CR207" s="259"/>
      <c r="CS207" s="144"/>
      <c r="CT207" s="259"/>
      <c r="CU207" s="259"/>
      <c r="CV207" s="259"/>
      <c r="CW207" s="144"/>
      <c r="CX207" s="259"/>
      <c r="CY207" s="259"/>
      <c r="CZ207" s="259"/>
      <c r="DA207" s="259"/>
      <c r="DB207" s="259"/>
      <c r="DC207" s="259"/>
      <c r="DD207" s="259"/>
      <c r="DE207" s="259"/>
      <c r="DF207" s="144"/>
      <c r="DG207" s="259"/>
      <c r="DH207" s="259"/>
      <c r="DI207" s="259"/>
      <c r="DJ207" s="259"/>
      <c r="DK207" s="259"/>
      <c r="DL207" s="259"/>
      <c r="DM207" s="259"/>
      <c r="DN207" s="259"/>
      <c r="DO207" s="144"/>
      <c r="DP207" s="259"/>
      <c r="DQ207" s="259"/>
      <c r="DR207" s="259"/>
      <c r="DS207" s="259"/>
      <c r="DT207" s="259"/>
    </row>
    <row r="208" spans="1:124" ht="357" x14ac:dyDescent="0.2">
      <c r="A208" s="289">
        <v>34</v>
      </c>
      <c r="B208" s="292" t="s">
        <v>170</v>
      </c>
      <c r="C208" s="292" t="str">
        <f>VLOOKUP(B208,FORMULAS!$A$30:$B$52,2,0)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8" s="292" t="str">
        <f>VLOOKUP(B208,FORMULAS!$A$30:$C$52,3,0)</f>
        <v>Director de Mejoramiento de Vivienda</v>
      </c>
      <c r="E208" s="292" t="s">
        <v>112</v>
      </c>
      <c r="F208" s="308" t="s">
        <v>431</v>
      </c>
      <c r="G208" s="308" t="s">
        <v>432</v>
      </c>
      <c r="H208" s="313" t="s">
        <v>433</v>
      </c>
      <c r="I208" s="295" t="s">
        <v>257</v>
      </c>
      <c r="J208" s="289">
        <v>600</v>
      </c>
      <c r="K208" s="280" t="str">
        <f>+IF(L208=FORMULAS!$N$2,FORMULAS!$O$2,IF('208-PLA-Ft-78 Mapa Gestión'!L208:L213=FORMULAS!$N$3,FORMULAS!$O$3,IF('208-PLA-Ft-78 Mapa Gestión'!L208:L213=FORMULAS!$N$4,FORMULAS!$O$4,IF('208-PLA-Ft-78 Mapa Gestión'!L208:L213=FORMULAS!$N$5,FORMULAS!$O$5,IF('208-PLA-Ft-78 Mapa Gestión'!L208:L213=FORMULAS!$N$6,FORMULAS!$O$6)))))</f>
        <v>Alta</v>
      </c>
      <c r="L208" s="283">
        <f>+IF(J208&lt;=FORMULAS!$M$2,FORMULAS!$N$2,IF('208-PLA-Ft-78 Mapa Gestión'!J208&lt;=FORMULAS!$M$3,FORMULAS!$N$3,IF('208-PLA-Ft-78 Mapa Gestión'!J208&lt;=FORMULAS!$M$4,FORMULAS!$N$4,IF('208-PLA-Ft-78 Mapa Gestión'!J208&lt;=FORMULAS!$M$5,FORMULAS!$N$5,FORMULAS!$N$6))))</f>
        <v>0.8</v>
      </c>
      <c r="M208" s="283" t="s">
        <v>133</v>
      </c>
      <c r="N208" s="280" t="str">
        <f>+IF(M208=FORMULAS!$H$2,FORMULAS!$I$2,IF('208-PLA-Ft-78 Mapa Gestión'!M208:M213=FORMULAS!$H$3,FORMULAS!$I$3,IF('208-PLA-Ft-78 Mapa Gestión'!M208:M213=FORMULAS!$H$4,FORMULAS!$I$4,IF('208-PLA-Ft-78 Mapa Gestión'!M208:M213=FORMULAS!$H$5,FORMULAS!$I$5,IF('208-PLA-Ft-78 Mapa Gestión'!M208:M213=FORMULAS!$H$6,FORMULAS!$I$6,IF('208-PLA-Ft-78 Mapa Gestión'!M208:M213=FORMULAS!$H$7,FORMULAS!$I$7,IF('208-PLA-Ft-78 Mapa Gestión'!M208:M213=FORMULAS!$H$8,FORMULAS!$I$8,IF('208-PLA-Ft-78 Mapa Gestión'!M208:M213=FORMULAS!$H$9,FORMULAS!$I$9,IF('208-PLA-Ft-78 Mapa Gestión'!M208:M213=FORMULAS!$H$10,FORMULAS!$I$10,IF('208-PLA-Ft-78 Mapa Gestión'!M208:M213=FORMULAS!$H$11,FORMULAS!$I$11))))))))))</f>
        <v>Leve</v>
      </c>
      <c r="O208" s="257">
        <f>VLOOKUP(N208,FORMULAS!$I$1:$J$6,2,0)</f>
        <v>0.2</v>
      </c>
      <c r="P208" s="257" t="str">
        <f t="shared" ref="P208" si="193">CONCATENATE(N208,K208)</f>
        <v>LeveAlta</v>
      </c>
      <c r="Q208" s="286" t="str">
        <f>VLOOKUP(P208,FORMULAS!$K$17:$L$42,2,0)</f>
        <v>Moderado</v>
      </c>
      <c r="R208" s="128">
        <v>1</v>
      </c>
      <c r="S208" s="128" t="s">
        <v>492</v>
      </c>
      <c r="T208" s="129" t="str">
        <f>VLOOKUP(U208,FORMULAS!$A$15:$B$18,2,0)</f>
        <v>Probabilidad</v>
      </c>
      <c r="U208" s="130" t="s">
        <v>13</v>
      </c>
      <c r="V208" s="131">
        <f>+IF(U208='Tabla Valoración controles'!$D$4,'Tabla Valoración controles'!$F$4,IF('208-PLA-Ft-78 Mapa Gestión'!U208='Tabla Valoración controles'!$D$5,'Tabla Valoración controles'!$F$5,IF(U208=FORMULAS!$A$10,0,'Tabla Valoración controles'!$F$6)))</f>
        <v>0.25</v>
      </c>
      <c r="W208" s="130" t="s">
        <v>8</v>
      </c>
      <c r="X208" s="132">
        <f>+IF(W208='Tabla Valoración controles'!$D$7,'Tabla Valoración controles'!$F$7,IF(U208=FORMULAS!$A$10,0,'Tabla Valoración controles'!$F$8))</f>
        <v>0.15</v>
      </c>
      <c r="Y208" s="130" t="s">
        <v>18</v>
      </c>
      <c r="Z208" s="131">
        <f>+IF(Y208='Tabla Valoración controles'!$D$9,'Tabla Valoración controles'!$F$9,IF(U208=FORMULAS!$A$10,0,'Tabla Valoración controles'!$F$10))</f>
        <v>0</v>
      </c>
      <c r="AA208" s="130" t="s">
        <v>21</v>
      </c>
      <c r="AB208" s="131">
        <f>+IF(AA208='Tabla Valoración controles'!$D$9,'Tabla Valoración controles'!$F$9,IF(W208=FORMULAS!$A$10,0,'Tabla Valoración controles'!$F$10))</f>
        <v>0</v>
      </c>
      <c r="AC208" s="130" t="s">
        <v>101</v>
      </c>
      <c r="AD208" s="131">
        <f>+IF(AC208='Tabla Valoración controles'!$D$13,'Tabla Valoración controles'!$F$13,'Tabla Valoración controles'!$F$14)</f>
        <v>0</v>
      </c>
      <c r="AE208" s="133">
        <f t="shared" si="187"/>
        <v>0.4</v>
      </c>
      <c r="AF208" s="133">
        <f>+IF(T208=FORMULAS!$A$8,'208-PLA-Ft-78 Mapa Gestión'!AE208*'208-PLA-Ft-78 Mapa Gestión'!L208:L213,'208-PLA-Ft-78 Mapa Gestión'!AE208*'208-PLA-Ft-78 Mapa Gestión'!O208:O213)</f>
        <v>0.32000000000000006</v>
      </c>
      <c r="AG208" s="133">
        <f>+IF(T208=FORMULAS!$A$8,'208-PLA-Ft-78 Mapa Gestión'!L208:L213-'208-PLA-Ft-78 Mapa Gestión'!AF208,0)</f>
        <v>0.48</v>
      </c>
      <c r="AH208" s="260">
        <f t="shared" ref="AH208" si="194">+AG213</f>
        <v>0.48</v>
      </c>
      <c r="AI208" s="260" t="str">
        <f>+IF(AH208&lt;=FORMULAS!$N$2,FORMULAS!$O$2,IF(AH208&lt;=FORMULAS!$N$3,FORMULAS!$O$3,IF(AH208&lt;=FORMULAS!$N$4,FORMULAS!$O$4,IF(AH208&lt;=FORMULAS!$N$5,FORMULAS!$O$5,FORMULAS!O204))))</f>
        <v>Media</v>
      </c>
      <c r="AJ208" s="260" t="str">
        <f>+IF(T208=FORMULAS!$A$9,AG213,'208-PLA-Ft-78 Mapa Gestión'!N208:N213)</f>
        <v>Leve</v>
      </c>
      <c r="AK208" s="260">
        <f>+IF(T208=FORMULAS!B207,'208-PLA-Ft-78 Mapa Gestión'!AG213,'208-PLA-Ft-78 Mapa Gestión'!O208:O213)</f>
        <v>0.2</v>
      </c>
      <c r="AL208" s="262" t="str">
        <f t="shared" ref="AL208" si="195">CONCATENATE(AJ208,AI208)</f>
        <v>LeveMedia</v>
      </c>
      <c r="AM208" s="263" t="str">
        <f>VLOOKUP(AL208,FORMULAS!$K$17:$L$42,2,0)</f>
        <v>Moderado</v>
      </c>
      <c r="AN208" s="257" t="s">
        <v>162</v>
      </c>
      <c r="AO208" s="137" t="s">
        <v>541</v>
      </c>
      <c r="AP208" s="137" t="s">
        <v>572</v>
      </c>
      <c r="AQ208" s="138" t="s">
        <v>316</v>
      </c>
      <c r="AR208" s="170">
        <v>44562</v>
      </c>
      <c r="AS208" s="170">
        <v>44926</v>
      </c>
      <c r="AT208" s="137" t="s">
        <v>640</v>
      </c>
      <c r="AU208" s="137" t="s">
        <v>641</v>
      </c>
      <c r="AV208" s="136" t="s">
        <v>234</v>
      </c>
      <c r="AW208" s="254" t="s">
        <v>674</v>
      </c>
      <c r="AX208" s="197" t="s">
        <v>1064</v>
      </c>
      <c r="AY208" s="196" t="s">
        <v>999</v>
      </c>
      <c r="AZ208" s="196" t="s">
        <v>1000</v>
      </c>
      <c r="BA208" s="201" t="s">
        <v>1001</v>
      </c>
      <c r="BB208" s="197" t="s">
        <v>1064</v>
      </c>
      <c r="BC208" s="196" t="s">
        <v>1002</v>
      </c>
      <c r="BD208" s="196" t="s">
        <v>1003</v>
      </c>
      <c r="BE208" s="201" t="s">
        <v>1004</v>
      </c>
      <c r="BF208" s="197" t="s">
        <v>1064</v>
      </c>
      <c r="BG208" s="196" t="s">
        <v>1005</v>
      </c>
      <c r="BH208" s="196" t="s">
        <v>1006</v>
      </c>
      <c r="BI208" s="201" t="s">
        <v>1007</v>
      </c>
      <c r="BJ208" s="197" t="s">
        <v>1064</v>
      </c>
      <c r="BK208" s="196" t="s">
        <v>1008</v>
      </c>
      <c r="BL208" s="196" t="s">
        <v>1009</v>
      </c>
      <c r="BM208" s="201" t="s">
        <v>1010</v>
      </c>
      <c r="BN208" s="137"/>
      <c r="BO208" s="137"/>
      <c r="BP208" s="138"/>
      <c r="BQ208" s="138"/>
      <c r="BR208" s="137"/>
      <c r="BS208" s="137"/>
      <c r="BT208" s="138"/>
      <c r="BU208" s="138"/>
      <c r="BV208" s="137"/>
      <c r="BW208" s="137"/>
      <c r="BX208" s="138"/>
      <c r="BY208" s="138"/>
      <c r="BZ208" s="137"/>
      <c r="CA208" s="137"/>
      <c r="CB208" s="138"/>
      <c r="CC208" s="138"/>
      <c r="CD208" s="257"/>
      <c r="CE208" s="257"/>
      <c r="CF208" s="257"/>
      <c r="CG208" s="144"/>
      <c r="CH208" s="257"/>
      <c r="CI208" s="257"/>
      <c r="CJ208" s="257"/>
      <c r="CK208" s="144"/>
      <c r="CL208" s="257"/>
      <c r="CM208" s="257"/>
      <c r="CN208" s="257"/>
      <c r="CO208" s="144"/>
      <c r="CP208" s="257"/>
      <c r="CQ208" s="257"/>
      <c r="CR208" s="257"/>
      <c r="CS208" s="144"/>
      <c r="CT208" s="257"/>
      <c r="CU208" s="257"/>
      <c r="CV208" s="257"/>
      <c r="CW208" s="144"/>
      <c r="CX208" s="257"/>
      <c r="CY208" s="257"/>
      <c r="CZ208" s="257"/>
      <c r="DA208" s="257"/>
      <c r="DB208" s="257"/>
      <c r="DC208" s="257"/>
      <c r="DD208" s="257"/>
      <c r="DE208" s="257"/>
      <c r="DF208" s="144"/>
      <c r="DG208" s="257"/>
      <c r="DH208" s="257"/>
      <c r="DI208" s="257"/>
      <c r="DJ208" s="257"/>
      <c r="DK208" s="257"/>
      <c r="DL208" s="257"/>
      <c r="DM208" s="257"/>
      <c r="DN208" s="257"/>
      <c r="DO208" s="144"/>
      <c r="DP208" s="257"/>
      <c r="DQ208" s="257"/>
      <c r="DR208" s="257"/>
      <c r="DS208" s="257"/>
      <c r="DT208" s="257"/>
    </row>
    <row r="209" spans="1:124" ht="57" x14ac:dyDescent="0.2">
      <c r="A209" s="290"/>
      <c r="B209" s="293"/>
      <c r="C209" s="293"/>
      <c r="D209" s="293"/>
      <c r="E209" s="293"/>
      <c r="F209" s="309"/>
      <c r="G209" s="311"/>
      <c r="H209" s="314"/>
      <c r="I209" s="296"/>
      <c r="J209" s="290"/>
      <c r="K209" s="281"/>
      <c r="L209" s="284"/>
      <c r="M209" s="284"/>
      <c r="N209" s="281"/>
      <c r="O209" s="258"/>
      <c r="P209" s="258"/>
      <c r="Q209" s="287"/>
      <c r="R209" s="127"/>
      <c r="S209" s="128"/>
      <c r="T209" s="129">
        <f>VLOOKUP(U209,FORMULAS!$A$15:$B$18,2,0)</f>
        <v>0</v>
      </c>
      <c r="U209" s="130" t="s">
        <v>156</v>
      </c>
      <c r="V209" s="131">
        <f>+IF(U209='Tabla Valoración controles'!$D$4,'Tabla Valoración controles'!$F$4,IF('208-PLA-Ft-78 Mapa Gestión'!U209='Tabla Valoración controles'!$D$5,'Tabla Valoración controles'!$F$5,IF(U209=FORMULAS!$A$10,0,'Tabla Valoración controles'!$F$6)))</f>
        <v>0</v>
      </c>
      <c r="W209" s="130"/>
      <c r="X209" s="132">
        <f>+IF(W209='Tabla Valoración controles'!$D$7,'Tabla Valoración controles'!$F$7,IF(U209=FORMULAS!$A$10,0,'Tabla Valoración controles'!$F$8))</f>
        <v>0</v>
      </c>
      <c r="Y209" s="130"/>
      <c r="Z209" s="131">
        <f>+IF(Y209='Tabla Valoración controles'!$D$9,'Tabla Valoración controles'!$F$9,IF(U209=FORMULAS!$A$10,0,'Tabla Valoración controles'!$F$10))</f>
        <v>0</v>
      </c>
      <c r="AA209" s="130"/>
      <c r="AB209" s="131">
        <f>+IF(AA209='Tabla Valoración controles'!$D$9,'Tabla Valoración controles'!$F$9,IF(W209=FORMULAS!$A$10,0,'Tabla Valoración controles'!$F$10))</f>
        <v>0</v>
      </c>
      <c r="AC209" s="130"/>
      <c r="AD209" s="131">
        <f>+IF(AC209='Tabla Valoración controles'!$D$13,'Tabla Valoración controles'!$F$13,'Tabla Valoración controles'!$F$14)</f>
        <v>0</v>
      </c>
      <c r="AE209" s="133">
        <f t="shared" si="187"/>
        <v>0</v>
      </c>
      <c r="AF209" s="133">
        <f t="shared" ref="AF209" si="196">+AE209*AG208</f>
        <v>0</v>
      </c>
      <c r="AG209" s="133">
        <f t="shared" ref="AG209" si="197">+AG208-AF209</f>
        <v>0.48</v>
      </c>
      <c r="AH209" s="261"/>
      <c r="AI209" s="261"/>
      <c r="AJ209" s="261"/>
      <c r="AK209" s="261"/>
      <c r="AL209" s="262"/>
      <c r="AM209" s="264"/>
      <c r="AN209" s="258"/>
      <c r="AO209" s="137"/>
      <c r="AP209" s="137"/>
      <c r="AQ209" s="138"/>
      <c r="AR209" s="170"/>
      <c r="AS209" s="170"/>
      <c r="AT209" s="137"/>
      <c r="AU209" s="137"/>
      <c r="AV209" s="136"/>
      <c r="AW209" s="255"/>
      <c r="AX209" s="134"/>
      <c r="AY209" s="134"/>
      <c r="AZ209" s="134"/>
      <c r="BA209" s="157"/>
      <c r="BB209" s="134"/>
      <c r="BC209" s="134"/>
      <c r="BD209" s="134"/>
      <c r="BE209" s="157"/>
      <c r="BF209" s="134"/>
      <c r="BG209" s="134"/>
      <c r="BH209" s="134"/>
      <c r="BI209" s="157"/>
      <c r="BJ209" s="134"/>
      <c r="BK209" s="134"/>
      <c r="BL209" s="134"/>
      <c r="BM209" s="157"/>
      <c r="BN209" s="137"/>
      <c r="BO209" s="137"/>
      <c r="BP209" s="138"/>
      <c r="BQ209" s="138"/>
      <c r="BR209" s="137"/>
      <c r="BS209" s="137"/>
      <c r="BT209" s="138"/>
      <c r="BU209" s="138"/>
      <c r="BV209" s="137"/>
      <c r="BW209" s="137"/>
      <c r="BX209" s="138"/>
      <c r="BY209" s="138"/>
      <c r="BZ209" s="137"/>
      <c r="CA209" s="137"/>
      <c r="CB209" s="138"/>
      <c r="CC209" s="138"/>
      <c r="CD209" s="258"/>
      <c r="CE209" s="258"/>
      <c r="CF209" s="258"/>
      <c r="CG209" s="144"/>
      <c r="CH209" s="258"/>
      <c r="CI209" s="258"/>
      <c r="CJ209" s="258"/>
      <c r="CK209" s="144"/>
      <c r="CL209" s="258"/>
      <c r="CM209" s="258"/>
      <c r="CN209" s="258"/>
      <c r="CO209" s="144"/>
      <c r="CP209" s="258"/>
      <c r="CQ209" s="258"/>
      <c r="CR209" s="258"/>
      <c r="CS209" s="144"/>
      <c r="CT209" s="258"/>
      <c r="CU209" s="258"/>
      <c r="CV209" s="258"/>
      <c r="CW209" s="144"/>
      <c r="CX209" s="258"/>
      <c r="CY209" s="258"/>
      <c r="CZ209" s="258"/>
      <c r="DA209" s="258"/>
      <c r="DB209" s="258"/>
      <c r="DC209" s="258"/>
      <c r="DD209" s="258"/>
      <c r="DE209" s="258"/>
      <c r="DF209" s="144"/>
      <c r="DG209" s="258"/>
      <c r="DH209" s="258"/>
      <c r="DI209" s="258"/>
      <c r="DJ209" s="258"/>
      <c r="DK209" s="258"/>
      <c r="DL209" s="258"/>
      <c r="DM209" s="258"/>
      <c r="DN209" s="258"/>
      <c r="DO209" s="144"/>
      <c r="DP209" s="258"/>
      <c r="DQ209" s="258"/>
      <c r="DR209" s="258"/>
      <c r="DS209" s="258"/>
      <c r="DT209" s="258"/>
    </row>
    <row r="210" spans="1:124" ht="57" x14ac:dyDescent="0.2">
      <c r="A210" s="290"/>
      <c r="B210" s="293"/>
      <c r="C210" s="293"/>
      <c r="D210" s="293"/>
      <c r="E210" s="293"/>
      <c r="F210" s="309"/>
      <c r="G210" s="311"/>
      <c r="H210" s="314"/>
      <c r="I210" s="296"/>
      <c r="J210" s="290"/>
      <c r="K210" s="281"/>
      <c r="L210" s="284"/>
      <c r="M210" s="284"/>
      <c r="N210" s="281"/>
      <c r="O210" s="258"/>
      <c r="P210" s="258"/>
      <c r="Q210" s="287"/>
      <c r="R210" s="127"/>
      <c r="S210" s="128"/>
      <c r="T210" s="129">
        <f>VLOOKUP(U210,FORMULAS!$A$15:$B$18,2,0)</f>
        <v>0</v>
      </c>
      <c r="U210" s="130" t="s">
        <v>156</v>
      </c>
      <c r="V210" s="131">
        <f>+IF(U210='Tabla Valoración controles'!$D$4,'Tabla Valoración controles'!$F$4,IF('208-PLA-Ft-78 Mapa Gestión'!U210='Tabla Valoración controles'!$D$5,'Tabla Valoración controles'!$F$5,IF(U210=FORMULAS!$A$10,0,'Tabla Valoración controles'!$F$6)))</f>
        <v>0</v>
      </c>
      <c r="W210" s="130"/>
      <c r="X210" s="132">
        <f>+IF(W210='Tabla Valoración controles'!$D$7,'Tabla Valoración controles'!$F$7,IF(U210=FORMULAS!$A$10,0,'Tabla Valoración controles'!$F$8))</f>
        <v>0</v>
      </c>
      <c r="Y210" s="130"/>
      <c r="Z210" s="131">
        <f>+IF(Y210='Tabla Valoración controles'!$D$9,'Tabla Valoración controles'!$F$9,IF(U210=FORMULAS!$A$10,0,'Tabla Valoración controles'!$F$10))</f>
        <v>0</v>
      </c>
      <c r="AA210" s="130"/>
      <c r="AB210" s="131">
        <f>+IF(AA210='Tabla Valoración controles'!$D$9,'Tabla Valoración controles'!$F$9,IF(W210=FORMULAS!$A$10,0,'Tabla Valoración controles'!$F$10))</f>
        <v>0</v>
      </c>
      <c r="AC210" s="130"/>
      <c r="AD210" s="131">
        <f>+IF(AC210='Tabla Valoración controles'!$D$13,'Tabla Valoración controles'!$F$13,'Tabla Valoración controles'!$F$14)</f>
        <v>0</v>
      </c>
      <c r="AE210" s="133">
        <f t="shared" si="187"/>
        <v>0</v>
      </c>
      <c r="AF210" s="133">
        <f t="shared" ref="AF210:AF213" si="198">+AF209*AE210</f>
        <v>0</v>
      </c>
      <c r="AG210" s="133">
        <f t="shared" si="143"/>
        <v>0.48</v>
      </c>
      <c r="AH210" s="261"/>
      <c r="AI210" s="261"/>
      <c r="AJ210" s="261"/>
      <c r="AK210" s="261"/>
      <c r="AL210" s="262"/>
      <c r="AM210" s="264"/>
      <c r="AN210" s="258"/>
      <c r="AO210" s="137"/>
      <c r="AP210" s="137"/>
      <c r="AQ210" s="138"/>
      <c r="AR210" s="170"/>
      <c r="AS210" s="170"/>
      <c r="AT210" s="137"/>
      <c r="AU210" s="137"/>
      <c r="AV210" s="136"/>
      <c r="AW210" s="255"/>
      <c r="AX210" s="134"/>
      <c r="AY210" s="134"/>
      <c r="AZ210" s="134"/>
      <c r="BA210" s="157"/>
      <c r="BB210" s="134"/>
      <c r="BC210" s="134"/>
      <c r="BD210" s="134"/>
      <c r="BE210" s="157"/>
      <c r="BF210" s="134"/>
      <c r="BG210" s="134"/>
      <c r="BH210" s="134"/>
      <c r="BI210" s="157"/>
      <c r="BJ210" s="134"/>
      <c r="BK210" s="134"/>
      <c r="BL210" s="134"/>
      <c r="BM210" s="157"/>
      <c r="BN210" s="137"/>
      <c r="BO210" s="137"/>
      <c r="BP210" s="138"/>
      <c r="BQ210" s="138"/>
      <c r="BR210" s="137"/>
      <c r="BS210" s="137"/>
      <c r="BT210" s="138"/>
      <c r="BU210" s="138"/>
      <c r="BV210" s="137"/>
      <c r="BW210" s="137"/>
      <c r="BX210" s="138"/>
      <c r="BY210" s="138"/>
      <c r="BZ210" s="137"/>
      <c r="CA210" s="137"/>
      <c r="CB210" s="138"/>
      <c r="CC210" s="138"/>
      <c r="CD210" s="258"/>
      <c r="CE210" s="258"/>
      <c r="CF210" s="258"/>
      <c r="CG210" s="144"/>
      <c r="CH210" s="258"/>
      <c r="CI210" s="258"/>
      <c r="CJ210" s="258"/>
      <c r="CK210" s="144"/>
      <c r="CL210" s="258"/>
      <c r="CM210" s="258"/>
      <c r="CN210" s="258"/>
      <c r="CO210" s="144"/>
      <c r="CP210" s="258"/>
      <c r="CQ210" s="258"/>
      <c r="CR210" s="258"/>
      <c r="CS210" s="144"/>
      <c r="CT210" s="258"/>
      <c r="CU210" s="258"/>
      <c r="CV210" s="258"/>
      <c r="CW210" s="144"/>
      <c r="CX210" s="258"/>
      <c r="CY210" s="258"/>
      <c r="CZ210" s="258"/>
      <c r="DA210" s="258"/>
      <c r="DB210" s="258"/>
      <c r="DC210" s="258"/>
      <c r="DD210" s="258"/>
      <c r="DE210" s="258"/>
      <c r="DF210" s="144"/>
      <c r="DG210" s="258"/>
      <c r="DH210" s="258"/>
      <c r="DI210" s="258"/>
      <c r="DJ210" s="258"/>
      <c r="DK210" s="258"/>
      <c r="DL210" s="258"/>
      <c r="DM210" s="258"/>
      <c r="DN210" s="258"/>
      <c r="DO210" s="144"/>
      <c r="DP210" s="258"/>
      <c r="DQ210" s="258"/>
      <c r="DR210" s="258"/>
      <c r="DS210" s="258"/>
      <c r="DT210" s="258"/>
    </row>
    <row r="211" spans="1:124" ht="57" x14ac:dyDescent="0.2">
      <c r="A211" s="290"/>
      <c r="B211" s="293"/>
      <c r="C211" s="293"/>
      <c r="D211" s="293"/>
      <c r="E211" s="293"/>
      <c r="F211" s="309"/>
      <c r="G211" s="311"/>
      <c r="H211" s="314"/>
      <c r="I211" s="296"/>
      <c r="J211" s="290"/>
      <c r="K211" s="281"/>
      <c r="L211" s="284"/>
      <c r="M211" s="284"/>
      <c r="N211" s="281"/>
      <c r="O211" s="258"/>
      <c r="P211" s="258"/>
      <c r="Q211" s="287"/>
      <c r="R211" s="127"/>
      <c r="S211" s="128"/>
      <c r="T211" s="129">
        <f>VLOOKUP(U211,FORMULAS!$A$15:$B$18,2,0)</f>
        <v>0</v>
      </c>
      <c r="U211" s="130" t="s">
        <v>156</v>
      </c>
      <c r="V211" s="131">
        <f>+IF(U211='Tabla Valoración controles'!$D$4,'Tabla Valoración controles'!$F$4,IF('208-PLA-Ft-78 Mapa Gestión'!U211='Tabla Valoración controles'!$D$5,'Tabla Valoración controles'!$F$5,IF(U211=FORMULAS!$A$10,0,'Tabla Valoración controles'!$F$6)))</f>
        <v>0</v>
      </c>
      <c r="W211" s="130"/>
      <c r="X211" s="132">
        <f>+IF(W211='Tabla Valoración controles'!$D$7,'Tabla Valoración controles'!$F$7,IF(U211=FORMULAS!$A$10,0,'Tabla Valoración controles'!$F$8))</f>
        <v>0</v>
      </c>
      <c r="Y211" s="130"/>
      <c r="Z211" s="131">
        <f>+IF(Y211='Tabla Valoración controles'!$D$9,'Tabla Valoración controles'!$F$9,IF(U211=FORMULAS!$A$10,0,'Tabla Valoración controles'!$F$10))</f>
        <v>0</v>
      </c>
      <c r="AA211" s="130"/>
      <c r="AB211" s="131">
        <f>+IF(AA211='Tabla Valoración controles'!$D$9,'Tabla Valoración controles'!$F$9,IF(W211=FORMULAS!$A$10,0,'Tabla Valoración controles'!$F$10))</f>
        <v>0</v>
      </c>
      <c r="AC211" s="130"/>
      <c r="AD211" s="131">
        <f>+IF(AC211='Tabla Valoración controles'!$D$13,'Tabla Valoración controles'!$F$13,'Tabla Valoración controles'!$F$14)</f>
        <v>0</v>
      </c>
      <c r="AE211" s="133">
        <f t="shared" si="187"/>
        <v>0</v>
      </c>
      <c r="AF211" s="133">
        <f t="shared" si="198"/>
        <v>0</v>
      </c>
      <c r="AG211" s="133">
        <f t="shared" si="143"/>
        <v>0.48</v>
      </c>
      <c r="AH211" s="261"/>
      <c r="AI211" s="261"/>
      <c r="AJ211" s="261"/>
      <c r="AK211" s="261"/>
      <c r="AL211" s="262"/>
      <c r="AM211" s="264"/>
      <c r="AN211" s="258"/>
      <c r="AO211" s="137"/>
      <c r="AP211" s="137"/>
      <c r="AQ211" s="138"/>
      <c r="AR211" s="170"/>
      <c r="AS211" s="170"/>
      <c r="AT211" s="137"/>
      <c r="AU211" s="137"/>
      <c r="AV211" s="136"/>
      <c r="AW211" s="255"/>
      <c r="AX211" s="134"/>
      <c r="AY211" s="134"/>
      <c r="AZ211" s="134"/>
      <c r="BA211" s="157"/>
      <c r="BB211" s="134"/>
      <c r="BC211" s="134"/>
      <c r="BD211" s="134"/>
      <c r="BE211" s="157"/>
      <c r="BF211" s="134"/>
      <c r="BG211" s="134"/>
      <c r="BH211" s="134"/>
      <c r="BI211" s="157"/>
      <c r="BJ211" s="134"/>
      <c r="BK211" s="134"/>
      <c r="BL211" s="134"/>
      <c r="BM211" s="157"/>
      <c r="BN211" s="137"/>
      <c r="BO211" s="137"/>
      <c r="BP211" s="138"/>
      <c r="BQ211" s="138"/>
      <c r="BR211" s="137"/>
      <c r="BS211" s="137"/>
      <c r="BT211" s="138"/>
      <c r="BU211" s="138"/>
      <c r="BV211" s="137"/>
      <c r="BW211" s="137"/>
      <c r="BX211" s="138"/>
      <c r="BY211" s="138"/>
      <c r="BZ211" s="137"/>
      <c r="CA211" s="137"/>
      <c r="CB211" s="138"/>
      <c r="CC211" s="138"/>
      <c r="CD211" s="258"/>
      <c r="CE211" s="258"/>
      <c r="CF211" s="258"/>
      <c r="CG211" s="144"/>
      <c r="CH211" s="258"/>
      <c r="CI211" s="258"/>
      <c r="CJ211" s="258"/>
      <c r="CK211" s="144"/>
      <c r="CL211" s="258"/>
      <c r="CM211" s="258"/>
      <c r="CN211" s="258"/>
      <c r="CO211" s="144"/>
      <c r="CP211" s="258"/>
      <c r="CQ211" s="258"/>
      <c r="CR211" s="258"/>
      <c r="CS211" s="144"/>
      <c r="CT211" s="258"/>
      <c r="CU211" s="258"/>
      <c r="CV211" s="258"/>
      <c r="CW211" s="144"/>
      <c r="CX211" s="258"/>
      <c r="CY211" s="258"/>
      <c r="CZ211" s="258"/>
      <c r="DA211" s="258"/>
      <c r="DB211" s="258"/>
      <c r="DC211" s="258"/>
      <c r="DD211" s="258"/>
      <c r="DE211" s="258"/>
      <c r="DF211" s="144"/>
      <c r="DG211" s="258"/>
      <c r="DH211" s="258"/>
      <c r="DI211" s="258"/>
      <c r="DJ211" s="258"/>
      <c r="DK211" s="258"/>
      <c r="DL211" s="258"/>
      <c r="DM211" s="258"/>
      <c r="DN211" s="258"/>
      <c r="DO211" s="144"/>
      <c r="DP211" s="258"/>
      <c r="DQ211" s="258"/>
      <c r="DR211" s="258"/>
      <c r="DS211" s="258"/>
      <c r="DT211" s="258"/>
    </row>
    <row r="212" spans="1:124" ht="57" x14ac:dyDescent="0.2">
      <c r="A212" s="290"/>
      <c r="B212" s="293"/>
      <c r="C212" s="293"/>
      <c r="D212" s="293"/>
      <c r="E212" s="293"/>
      <c r="F212" s="309"/>
      <c r="G212" s="311"/>
      <c r="H212" s="314"/>
      <c r="I212" s="296"/>
      <c r="J212" s="290"/>
      <c r="K212" s="281"/>
      <c r="L212" s="284"/>
      <c r="M212" s="284"/>
      <c r="N212" s="281"/>
      <c r="O212" s="258"/>
      <c r="P212" s="258"/>
      <c r="Q212" s="287"/>
      <c r="R212" s="127"/>
      <c r="S212" s="128"/>
      <c r="T212" s="129">
        <f>VLOOKUP(U212,FORMULAS!$A$15:$B$18,2,0)</f>
        <v>0</v>
      </c>
      <c r="U212" s="130" t="s">
        <v>156</v>
      </c>
      <c r="V212" s="131">
        <f>+IF(U212='Tabla Valoración controles'!$D$4,'Tabla Valoración controles'!$F$4,IF('208-PLA-Ft-78 Mapa Gestión'!U212='Tabla Valoración controles'!$D$5,'Tabla Valoración controles'!$F$5,IF(U212=FORMULAS!$A$10,0,'Tabla Valoración controles'!$F$6)))</f>
        <v>0</v>
      </c>
      <c r="W212" s="130"/>
      <c r="X212" s="132">
        <f>+IF(W212='Tabla Valoración controles'!$D$7,'Tabla Valoración controles'!$F$7,IF(U212=FORMULAS!$A$10,0,'Tabla Valoración controles'!$F$8))</f>
        <v>0</v>
      </c>
      <c r="Y212" s="130"/>
      <c r="Z212" s="131">
        <f>+IF(Y212='Tabla Valoración controles'!$D$9,'Tabla Valoración controles'!$F$9,IF(U212=FORMULAS!$A$10,0,'Tabla Valoración controles'!$F$10))</f>
        <v>0</v>
      </c>
      <c r="AA212" s="130"/>
      <c r="AB212" s="131">
        <f>+IF(AA212='Tabla Valoración controles'!$D$9,'Tabla Valoración controles'!$F$9,IF(W212=FORMULAS!$A$10,0,'Tabla Valoración controles'!$F$10))</f>
        <v>0</v>
      </c>
      <c r="AC212" s="130"/>
      <c r="AD212" s="131">
        <f>+IF(AC212='Tabla Valoración controles'!$D$13,'Tabla Valoración controles'!$F$13,'Tabla Valoración controles'!$F$14)</f>
        <v>0</v>
      </c>
      <c r="AE212" s="133">
        <f t="shared" si="187"/>
        <v>0</v>
      </c>
      <c r="AF212" s="133">
        <f t="shared" si="198"/>
        <v>0</v>
      </c>
      <c r="AG212" s="133">
        <f t="shared" si="143"/>
        <v>0.48</v>
      </c>
      <c r="AH212" s="261"/>
      <c r="AI212" s="261"/>
      <c r="AJ212" s="261"/>
      <c r="AK212" s="261"/>
      <c r="AL212" s="262"/>
      <c r="AM212" s="264"/>
      <c r="AN212" s="258"/>
      <c r="AO212" s="137"/>
      <c r="AP212" s="137"/>
      <c r="AQ212" s="138"/>
      <c r="AR212" s="170"/>
      <c r="AS212" s="170"/>
      <c r="AT212" s="137"/>
      <c r="AU212" s="137"/>
      <c r="AV212" s="136"/>
      <c r="AW212" s="255"/>
      <c r="AX212" s="134"/>
      <c r="AY212" s="134"/>
      <c r="AZ212" s="134"/>
      <c r="BA212" s="157"/>
      <c r="BB212" s="134"/>
      <c r="BC212" s="134"/>
      <c r="BD212" s="134"/>
      <c r="BE212" s="157"/>
      <c r="BF212" s="134"/>
      <c r="BG212" s="134"/>
      <c r="BH212" s="134"/>
      <c r="BI212" s="157"/>
      <c r="BJ212" s="134"/>
      <c r="BK212" s="134"/>
      <c r="BL212" s="134"/>
      <c r="BM212" s="157"/>
      <c r="BN212" s="137"/>
      <c r="BO212" s="137"/>
      <c r="BP212" s="138"/>
      <c r="BQ212" s="138"/>
      <c r="BR212" s="137"/>
      <c r="BS212" s="137"/>
      <c r="BT212" s="138"/>
      <c r="BU212" s="138"/>
      <c r="BV212" s="137"/>
      <c r="BW212" s="137"/>
      <c r="BX212" s="138"/>
      <c r="BY212" s="138"/>
      <c r="BZ212" s="137"/>
      <c r="CA212" s="137"/>
      <c r="CB212" s="138"/>
      <c r="CC212" s="138"/>
      <c r="CD212" s="258"/>
      <c r="CE212" s="258"/>
      <c r="CF212" s="258"/>
      <c r="CG212" s="144"/>
      <c r="CH212" s="258"/>
      <c r="CI212" s="258"/>
      <c r="CJ212" s="258"/>
      <c r="CK212" s="144"/>
      <c r="CL212" s="258"/>
      <c r="CM212" s="258"/>
      <c r="CN212" s="258"/>
      <c r="CO212" s="144"/>
      <c r="CP212" s="258"/>
      <c r="CQ212" s="258"/>
      <c r="CR212" s="258"/>
      <c r="CS212" s="144"/>
      <c r="CT212" s="258"/>
      <c r="CU212" s="258"/>
      <c r="CV212" s="258"/>
      <c r="CW212" s="144"/>
      <c r="CX212" s="258"/>
      <c r="CY212" s="258"/>
      <c r="CZ212" s="258"/>
      <c r="DA212" s="258"/>
      <c r="DB212" s="258"/>
      <c r="DC212" s="258"/>
      <c r="DD212" s="258"/>
      <c r="DE212" s="258"/>
      <c r="DF212" s="144"/>
      <c r="DG212" s="258"/>
      <c r="DH212" s="258"/>
      <c r="DI212" s="258"/>
      <c r="DJ212" s="258"/>
      <c r="DK212" s="258"/>
      <c r="DL212" s="258"/>
      <c r="DM212" s="258"/>
      <c r="DN212" s="258"/>
      <c r="DO212" s="144"/>
      <c r="DP212" s="258"/>
      <c r="DQ212" s="258"/>
      <c r="DR212" s="258"/>
      <c r="DS212" s="258"/>
      <c r="DT212" s="258"/>
    </row>
    <row r="213" spans="1:124" ht="57" x14ac:dyDescent="0.2">
      <c r="A213" s="291"/>
      <c r="B213" s="294"/>
      <c r="C213" s="294"/>
      <c r="D213" s="294"/>
      <c r="E213" s="294"/>
      <c r="F213" s="310"/>
      <c r="G213" s="312"/>
      <c r="H213" s="315"/>
      <c r="I213" s="297"/>
      <c r="J213" s="291"/>
      <c r="K213" s="282"/>
      <c r="L213" s="285"/>
      <c r="M213" s="285"/>
      <c r="N213" s="282"/>
      <c r="O213" s="259"/>
      <c r="P213" s="259"/>
      <c r="Q213" s="288"/>
      <c r="R213" s="127"/>
      <c r="S213" s="128"/>
      <c r="T213" s="129">
        <f>VLOOKUP(U213,FORMULAS!$A$15:$B$18,2,0)</f>
        <v>0</v>
      </c>
      <c r="U213" s="130" t="s">
        <v>156</v>
      </c>
      <c r="V213" s="131">
        <f>+IF(U213='Tabla Valoración controles'!$D$4,'Tabla Valoración controles'!$F$4,IF('208-PLA-Ft-78 Mapa Gestión'!U213='Tabla Valoración controles'!$D$5,'Tabla Valoración controles'!$F$5,IF(U213=FORMULAS!$A$10,0,'Tabla Valoración controles'!$F$6)))</f>
        <v>0</v>
      </c>
      <c r="W213" s="130"/>
      <c r="X213" s="132">
        <f>+IF(W213='Tabla Valoración controles'!$D$7,'Tabla Valoración controles'!$F$7,IF(U213=FORMULAS!$A$10,0,'Tabla Valoración controles'!$F$8))</f>
        <v>0</v>
      </c>
      <c r="Y213" s="130"/>
      <c r="Z213" s="131">
        <f>+IF(Y213='Tabla Valoración controles'!$D$9,'Tabla Valoración controles'!$F$9,IF(U213=FORMULAS!$A$10,0,'Tabla Valoración controles'!$F$10))</f>
        <v>0</v>
      </c>
      <c r="AA213" s="130"/>
      <c r="AB213" s="131">
        <f>+IF(AA213='Tabla Valoración controles'!$D$9,'Tabla Valoración controles'!$F$9,IF(W213=FORMULAS!$A$10,0,'Tabla Valoración controles'!$F$10))</f>
        <v>0</v>
      </c>
      <c r="AC213" s="130"/>
      <c r="AD213" s="131">
        <f>+IF(AC213='Tabla Valoración controles'!$D$13,'Tabla Valoración controles'!$F$13,'Tabla Valoración controles'!$F$14)</f>
        <v>0</v>
      </c>
      <c r="AE213" s="133">
        <f t="shared" si="187"/>
        <v>0</v>
      </c>
      <c r="AF213" s="133">
        <f t="shared" si="198"/>
        <v>0</v>
      </c>
      <c r="AG213" s="133">
        <f t="shared" si="143"/>
        <v>0.48</v>
      </c>
      <c r="AH213" s="261"/>
      <c r="AI213" s="261"/>
      <c r="AJ213" s="261"/>
      <c r="AK213" s="261"/>
      <c r="AL213" s="262"/>
      <c r="AM213" s="265"/>
      <c r="AN213" s="259"/>
      <c r="AO213" s="137"/>
      <c r="AP213" s="137"/>
      <c r="AQ213" s="138"/>
      <c r="AR213" s="170"/>
      <c r="AS213" s="170"/>
      <c r="AT213" s="137"/>
      <c r="AU213" s="137"/>
      <c r="AV213" s="136"/>
      <c r="AW213" s="256"/>
      <c r="AX213" s="134"/>
      <c r="AY213" s="134"/>
      <c r="AZ213" s="134"/>
      <c r="BA213" s="157"/>
      <c r="BB213" s="134"/>
      <c r="BC213" s="134"/>
      <c r="BD213" s="134"/>
      <c r="BE213" s="157"/>
      <c r="BF213" s="134"/>
      <c r="BG213" s="134"/>
      <c r="BH213" s="134"/>
      <c r="BI213" s="157"/>
      <c r="BJ213" s="134"/>
      <c r="BK213" s="134"/>
      <c r="BL213" s="134"/>
      <c r="BM213" s="157"/>
      <c r="BN213" s="137"/>
      <c r="BO213" s="137"/>
      <c r="BP213" s="138"/>
      <c r="BQ213" s="138"/>
      <c r="BR213" s="137"/>
      <c r="BS213" s="137"/>
      <c r="BT213" s="138"/>
      <c r="BU213" s="138"/>
      <c r="BV213" s="137"/>
      <c r="BW213" s="137"/>
      <c r="BX213" s="138"/>
      <c r="BY213" s="138"/>
      <c r="BZ213" s="137"/>
      <c r="CA213" s="137"/>
      <c r="CB213" s="138"/>
      <c r="CC213" s="138"/>
      <c r="CD213" s="259"/>
      <c r="CE213" s="259"/>
      <c r="CF213" s="259"/>
      <c r="CG213" s="144"/>
      <c r="CH213" s="259"/>
      <c r="CI213" s="259"/>
      <c r="CJ213" s="259"/>
      <c r="CK213" s="144"/>
      <c r="CL213" s="259"/>
      <c r="CM213" s="259"/>
      <c r="CN213" s="259"/>
      <c r="CO213" s="144"/>
      <c r="CP213" s="259"/>
      <c r="CQ213" s="259"/>
      <c r="CR213" s="259"/>
      <c r="CS213" s="144"/>
      <c r="CT213" s="259"/>
      <c r="CU213" s="259"/>
      <c r="CV213" s="259"/>
      <c r="CW213" s="144"/>
      <c r="CX213" s="259"/>
      <c r="CY213" s="259"/>
      <c r="CZ213" s="259"/>
      <c r="DA213" s="259"/>
      <c r="DB213" s="259"/>
      <c r="DC213" s="259"/>
      <c r="DD213" s="259"/>
      <c r="DE213" s="259"/>
      <c r="DF213" s="144"/>
      <c r="DG213" s="259"/>
      <c r="DH213" s="259"/>
      <c r="DI213" s="259"/>
      <c r="DJ213" s="259"/>
      <c r="DK213" s="259"/>
      <c r="DL213" s="259"/>
      <c r="DM213" s="259"/>
      <c r="DN213" s="259"/>
      <c r="DO213" s="144"/>
      <c r="DP213" s="259"/>
      <c r="DQ213" s="259"/>
      <c r="DR213" s="259"/>
      <c r="DS213" s="259"/>
      <c r="DT213" s="259"/>
    </row>
    <row r="214" spans="1:124" ht="102" x14ac:dyDescent="0.2">
      <c r="A214" s="289">
        <v>35</v>
      </c>
      <c r="B214" s="292" t="s">
        <v>170</v>
      </c>
      <c r="C214" s="292" t="str">
        <f>VLOOKUP(B214,FORMULAS!$A$30:$B$52,2,0)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14" s="292" t="str">
        <f>VLOOKUP(B214,FORMULAS!$A$30:$C$52,3,0)</f>
        <v>Director de Mejoramiento de Vivienda</v>
      </c>
      <c r="E214" s="292" t="s">
        <v>113</v>
      </c>
      <c r="F214" s="308" t="s">
        <v>434</v>
      </c>
      <c r="G214" s="308" t="s">
        <v>435</v>
      </c>
      <c r="H214" s="313" t="s">
        <v>436</v>
      </c>
      <c r="I214" s="295" t="s">
        <v>257</v>
      </c>
      <c r="J214" s="289">
        <v>600</v>
      </c>
      <c r="K214" s="280" t="str">
        <f>+IF(L214=FORMULAS!$N$2,FORMULAS!$O$2,IF('208-PLA-Ft-78 Mapa Gestión'!L214:L219=FORMULAS!$N$3,FORMULAS!$O$3,IF('208-PLA-Ft-78 Mapa Gestión'!L214:L219=FORMULAS!$N$4,FORMULAS!$O$4,IF('208-PLA-Ft-78 Mapa Gestión'!L214:L219=FORMULAS!$N$5,FORMULAS!$O$5,IF('208-PLA-Ft-78 Mapa Gestión'!L214:L219=FORMULAS!$N$6,FORMULAS!$O$6)))))</f>
        <v>Alta</v>
      </c>
      <c r="L214" s="283">
        <f>+IF(J214&lt;=FORMULAS!$M$2,FORMULAS!$N$2,IF('208-PLA-Ft-78 Mapa Gestión'!J214&lt;=FORMULAS!$M$3,FORMULAS!$N$3,IF('208-PLA-Ft-78 Mapa Gestión'!J214&lt;=FORMULAS!$M$4,FORMULAS!$N$4,IF('208-PLA-Ft-78 Mapa Gestión'!J214&lt;=FORMULAS!$M$5,FORMULAS!$N$5,FORMULAS!$N$6))))</f>
        <v>0.8</v>
      </c>
      <c r="M214" s="283" t="s">
        <v>133</v>
      </c>
      <c r="N214" s="280" t="str">
        <f>+IF(M214=FORMULAS!$H$2,FORMULAS!$I$2,IF('208-PLA-Ft-78 Mapa Gestión'!M214:M219=FORMULAS!$H$3,FORMULAS!$I$3,IF('208-PLA-Ft-78 Mapa Gestión'!M214:M219=FORMULAS!$H$4,FORMULAS!$I$4,IF('208-PLA-Ft-78 Mapa Gestión'!M214:M219=FORMULAS!$H$5,FORMULAS!$I$5,IF('208-PLA-Ft-78 Mapa Gestión'!M214:M219=FORMULAS!$H$6,FORMULAS!$I$6,IF('208-PLA-Ft-78 Mapa Gestión'!M214:M219=FORMULAS!$H$7,FORMULAS!$I$7,IF('208-PLA-Ft-78 Mapa Gestión'!M214:M219=FORMULAS!$H$8,FORMULAS!$I$8,IF('208-PLA-Ft-78 Mapa Gestión'!M214:M219=FORMULAS!$H$9,FORMULAS!$I$9,IF('208-PLA-Ft-78 Mapa Gestión'!M214:M219=FORMULAS!$H$10,FORMULAS!$I$10,IF('208-PLA-Ft-78 Mapa Gestión'!M214:M219=FORMULAS!$H$11,FORMULAS!$I$11))))))))))</f>
        <v>Leve</v>
      </c>
      <c r="O214" s="257">
        <f>VLOOKUP(N214,FORMULAS!$I$1:$J$6,2,0)</f>
        <v>0.2</v>
      </c>
      <c r="P214" s="257" t="str">
        <f t="shared" ref="P214" si="199">CONCATENATE(N214,K214)</f>
        <v>LeveAlta</v>
      </c>
      <c r="Q214" s="286" t="str">
        <f>VLOOKUP(P214,FORMULAS!$K$17:$L$42,2,0)</f>
        <v>Moderado</v>
      </c>
      <c r="R214" s="128">
        <v>1</v>
      </c>
      <c r="S214" s="128" t="s">
        <v>493</v>
      </c>
      <c r="T214" s="129" t="str">
        <f>VLOOKUP(U214,FORMULAS!$A$15:$B$18,2,0)</f>
        <v>Probabilidad</v>
      </c>
      <c r="U214" s="130" t="s">
        <v>13</v>
      </c>
      <c r="V214" s="131">
        <f>+IF(U214='Tabla Valoración controles'!$D$4,'Tabla Valoración controles'!$F$4,IF('208-PLA-Ft-78 Mapa Gestión'!U214='Tabla Valoración controles'!$D$5,'Tabla Valoración controles'!$F$5,IF(U214=FORMULAS!$A$10,0,'Tabla Valoración controles'!$F$6)))</f>
        <v>0.25</v>
      </c>
      <c r="W214" s="130" t="s">
        <v>8</v>
      </c>
      <c r="X214" s="132">
        <f>+IF(W214='Tabla Valoración controles'!$D$7,'Tabla Valoración controles'!$F$7,IF(U214=FORMULAS!$A$10,0,'Tabla Valoración controles'!$F$8))</f>
        <v>0.15</v>
      </c>
      <c r="Y214" s="130" t="s">
        <v>18</v>
      </c>
      <c r="Z214" s="131">
        <f>+IF(Y214='Tabla Valoración controles'!$D$9,'Tabla Valoración controles'!$F$9,IF(U214=FORMULAS!$A$10,0,'Tabla Valoración controles'!$F$10))</f>
        <v>0</v>
      </c>
      <c r="AA214" s="130" t="s">
        <v>22</v>
      </c>
      <c r="AB214" s="131">
        <f>+IF(AA214='Tabla Valoración controles'!$D$9,'Tabla Valoración controles'!$F$9,IF(W214=FORMULAS!$A$10,0,'Tabla Valoración controles'!$F$10))</f>
        <v>0</v>
      </c>
      <c r="AC214" s="130" t="s">
        <v>100</v>
      </c>
      <c r="AD214" s="131">
        <f>+IF(AC214='Tabla Valoración controles'!$D$13,'Tabla Valoración controles'!$F$13,'Tabla Valoración controles'!$F$14)</f>
        <v>0</v>
      </c>
      <c r="AE214" s="133">
        <f t="shared" si="187"/>
        <v>0.4</v>
      </c>
      <c r="AF214" s="133">
        <f>+IF(T214=FORMULAS!$A$8,'208-PLA-Ft-78 Mapa Gestión'!AE214*'208-PLA-Ft-78 Mapa Gestión'!L214:L219,'208-PLA-Ft-78 Mapa Gestión'!AE214*'208-PLA-Ft-78 Mapa Gestión'!O214:O219)</f>
        <v>0.32000000000000006</v>
      </c>
      <c r="AG214" s="133">
        <f>+IF(T214=FORMULAS!$A$8,'208-PLA-Ft-78 Mapa Gestión'!L214:L219-'208-PLA-Ft-78 Mapa Gestión'!AF214,0)</f>
        <v>0.48</v>
      </c>
      <c r="AH214" s="260">
        <f t="shared" ref="AH214" si="200">+AG219</f>
        <v>0.48</v>
      </c>
      <c r="AI214" s="260" t="str">
        <f>+IF(AH214&lt;=FORMULAS!$N$2,FORMULAS!$O$2,IF(AH214&lt;=FORMULAS!$N$3,FORMULAS!$O$3,IF(AH214&lt;=FORMULAS!$N$4,FORMULAS!$O$4,IF(AH214&lt;=FORMULAS!$N$5,FORMULAS!$O$5,FORMULAS!O210))))</f>
        <v>Media</v>
      </c>
      <c r="AJ214" s="260" t="str">
        <f>+IF(T214=FORMULAS!$A$9,AG219,'208-PLA-Ft-78 Mapa Gestión'!N214:N219)</f>
        <v>Leve</v>
      </c>
      <c r="AK214" s="260">
        <f>+IF(T214=FORMULAS!B213,'208-PLA-Ft-78 Mapa Gestión'!AG219,'208-PLA-Ft-78 Mapa Gestión'!O214:O219)</f>
        <v>0.2</v>
      </c>
      <c r="AL214" s="262" t="str">
        <f t="shared" ref="AL214" si="201">CONCATENATE(AJ214,AI214)</f>
        <v>LeveMedia</v>
      </c>
      <c r="AM214" s="263" t="str">
        <f>VLOOKUP(AL214,FORMULAS!$K$17:$L$42,2,0)</f>
        <v>Moderado</v>
      </c>
      <c r="AN214" s="257" t="s">
        <v>162</v>
      </c>
      <c r="AO214" s="137" t="s">
        <v>542</v>
      </c>
      <c r="AP214" s="137" t="s">
        <v>572</v>
      </c>
      <c r="AQ214" s="138" t="s">
        <v>677</v>
      </c>
      <c r="AR214" s="170">
        <v>44562</v>
      </c>
      <c r="AS214" s="170">
        <v>44926</v>
      </c>
      <c r="AT214" s="137" t="s">
        <v>642</v>
      </c>
      <c r="AU214" s="137" t="s">
        <v>643</v>
      </c>
      <c r="AV214" s="136" t="s">
        <v>234</v>
      </c>
      <c r="AW214" s="254" t="s">
        <v>673</v>
      </c>
      <c r="AX214" s="134" t="s">
        <v>1011</v>
      </c>
      <c r="AY214" s="134" t="s">
        <v>832</v>
      </c>
      <c r="AZ214" s="134" t="s">
        <v>1012</v>
      </c>
      <c r="BA214" s="134" t="s">
        <v>1012</v>
      </c>
      <c r="BB214" s="134" t="s">
        <v>512</v>
      </c>
      <c r="BC214" s="134" t="s">
        <v>512</v>
      </c>
      <c r="BD214" s="134" t="s">
        <v>512</v>
      </c>
      <c r="BE214" s="134" t="s">
        <v>512</v>
      </c>
      <c r="BF214" s="134" t="s">
        <v>1065</v>
      </c>
      <c r="BG214" s="134" t="s">
        <v>1013</v>
      </c>
      <c r="BH214" s="134" t="s">
        <v>512</v>
      </c>
      <c r="BI214" s="134" t="s">
        <v>512</v>
      </c>
      <c r="BJ214" s="134" t="s">
        <v>512</v>
      </c>
      <c r="BK214" s="134" t="s">
        <v>512</v>
      </c>
      <c r="BL214" s="134" t="s">
        <v>512</v>
      </c>
      <c r="BM214" s="134" t="s">
        <v>512</v>
      </c>
      <c r="BN214" s="137"/>
      <c r="BO214" s="137"/>
      <c r="BP214" s="138"/>
      <c r="BQ214" s="138"/>
      <c r="BR214" s="137"/>
      <c r="BS214" s="137"/>
      <c r="BT214" s="138"/>
      <c r="BU214" s="138"/>
      <c r="BV214" s="137"/>
      <c r="BW214" s="137"/>
      <c r="BX214" s="138"/>
      <c r="BY214" s="138"/>
      <c r="BZ214" s="137"/>
      <c r="CA214" s="137"/>
      <c r="CB214" s="138"/>
      <c r="CC214" s="138"/>
      <c r="CD214" s="257"/>
      <c r="CE214" s="257"/>
      <c r="CF214" s="257"/>
      <c r="CG214" s="144"/>
      <c r="CH214" s="257"/>
      <c r="CI214" s="257"/>
      <c r="CJ214" s="257"/>
      <c r="CK214" s="144"/>
      <c r="CL214" s="257"/>
      <c r="CM214" s="257"/>
      <c r="CN214" s="257"/>
      <c r="CO214" s="144"/>
      <c r="CP214" s="257"/>
      <c r="CQ214" s="257"/>
      <c r="CR214" s="257"/>
      <c r="CS214" s="144"/>
      <c r="CT214" s="257"/>
      <c r="CU214" s="257"/>
      <c r="CV214" s="257"/>
      <c r="CW214" s="144"/>
      <c r="CX214" s="257"/>
      <c r="CY214" s="257"/>
      <c r="CZ214" s="257"/>
      <c r="DA214" s="257"/>
      <c r="DB214" s="257"/>
      <c r="DC214" s="257"/>
      <c r="DD214" s="257"/>
      <c r="DE214" s="257"/>
      <c r="DF214" s="144"/>
      <c r="DG214" s="257"/>
      <c r="DH214" s="257"/>
      <c r="DI214" s="257"/>
      <c r="DJ214" s="257"/>
      <c r="DK214" s="257"/>
      <c r="DL214" s="257"/>
      <c r="DM214" s="257"/>
      <c r="DN214" s="257"/>
      <c r="DO214" s="144"/>
      <c r="DP214" s="257"/>
      <c r="DQ214" s="257"/>
      <c r="DR214" s="257"/>
      <c r="DS214" s="257"/>
      <c r="DT214" s="257"/>
    </row>
    <row r="215" spans="1:124" ht="57" x14ac:dyDescent="0.2">
      <c r="A215" s="290"/>
      <c r="B215" s="293"/>
      <c r="C215" s="293"/>
      <c r="D215" s="293"/>
      <c r="E215" s="293"/>
      <c r="F215" s="309"/>
      <c r="G215" s="311"/>
      <c r="H215" s="314"/>
      <c r="I215" s="296"/>
      <c r="J215" s="290"/>
      <c r="K215" s="281"/>
      <c r="L215" s="284"/>
      <c r="M215" s="284"/>
      <c r="N215" s="281"/>
      <c r="O215" s="258"/>
      <c r="P215" s="258"/>
      <c r="Q215" s="287"/>
      <c r="R215" s="127"/>
      <c r="S215" s="128"/>
      <c r="T215" s="129">
        <f>VLOOKUP(U215,FORMULAS!$A$15:$B$18,2,0)</f>
        <v>0</v>
      </c>
      <c r="U215" s="130" t="s">
        <v>156</v>
      </c>
      <c r="V215" s="131">
        <f>+IF(U215='Tabla Valoración controles'!$D$4,'Tabla Valoración controles'!$F$4,IF('208-PLA-Ft-78 Mapa Gestión'!U215='Tabla Valoración controles'!$D$5,'Tabla Valoración controles'!$F$5,IF(U215=FORMULAS!$A$10,0,'Tabla Valoración controles'!$F$6)))</f>
        <v>0</v>
      </c>
      <c r="W215" s="130"/>
      <c r="X215" s="132">
        <f>+IF(W215='Tabla Valoración controles'!$D$7,'Tabla Valoración controles'!$F$7,IF(U215=FORMULAS!$A$10,0,'Tabla Valoración controles'!$F$8))</f>
        <v>0</v>
      </c>
      <c r="Y215" s="130"/>
      <c r="Z215" s="131">
        <f>+IF(Y215='Tabla Valoración controles'!$D$9,'Tabla Valoración controles'!$F$9,IF(U215=FORMULAS!$A$10,0,'Tabla Valoración controles'!$F$10))</f>
        <v>0</v>
      </c>
      <c r="AA215" s="130"/>
      <c r="AB215" s="131">
        <f>+IF(AA215='Tabla Valoración controles'!$D$9,'Tabla Valoración controles'!$F$9,IF(W215=FORMULAS!$A$10,0,'Tabla Valoración controles'!$F$10))</f>
        <v>0</v>
      </c>
      <c r="AC215" s="130"/>
      <c r="AD215" s="131">
        <f>+IF(AC215='Tabla Valoración controles'!$D$13,'Tabla Valoración controles'!$F$13,'Tabla Valoración controles'!$F$14)</f>
        <v>0</v>
      </c>
      <c r="AE215" s="133">
        <f t="shared" si="187"/>
        <v>0</v>
      </c>
      <c r="AF215" s="133">
        <f t="shared" ref="AF215" si="202">+AE215*AG214</f>
        <v>0</v>
      </c>
      <c r="AG215" s="133">
        <f t="shared" ref="AG215" si="203">+AG214-AF215</f>
        <v>0.48</v>
      </c>
      <c r="AH215" s="261"/>
      <c r="AI215" s="261"/>
      <c r="AJ215" s="261"/>
      <c r="AK215" s="261"/>
      <c r="AL215" s="262"/>
      <c r="AM215" s="264"/>
      <c r="AN215" s="258"/>
      <c r="AO215" s="137"/>
      <c r="AP215" s="137"/>
      <c r="AQ215" s="138"/>
      <c r="AR215" s="170"/>
      <c r="AS215" s="170"/>
      <c r="AT215" s="137"/>
      <c r="AU215" s="137"/>
      <c r="AV215" s="136"/>
      <c r="AW215" s="255"/>
      <c r="AX215" s="134"/>
      <c r="AY215" s="134"/>
      <c r="AZ215" s="134"/>
      <c r="BA215" s="144"/>
      <c r="BB215" s="134"/>
      <c r="BC215" s="134"/>
      <c r="BD215" s="134"/>
      <c r="BE215" s="144"/>
      <c r="BF215" s="134"/>
      <c r="BG215" s="134"/>
      <c r="BH215" s="134"/>
      <c r="BI215" s="144"/>
      <c r="BJ215" s="134"/>
      <c r="BK215" s="134"/>
      <c r="BL215" s="134"/>
      <c r="BM215" s="144"/>
      <c r="BN215" s="137"/>
      <c r="BO215" s="137"/>
      <c r="BP215" s="138"/>
      <c r="BQ215" s="138"/>
      <c r="BR215" s="137"/>
      <c r="BS215" s="137"/>
      <c r="BT215" s="138"/>
      <c r="BU215" s="138"/>
      <c r="BV215" s="137"/>
      <c r="BW215" s="137"/>
      <c r="BX215" s="138"/>
      <c r="BY215" s="138"/>
      <c r="BZ215" s="137"/>
      <c r="CA215" s="137"/>
      <c r="CB215" s="138"/>
      <c r="CC215" s="138"/>
      <c r="CD215" s="258"/>
      <c r="CE215" s="258"/>
      <c r="CF215" s="258"/>
      <c r="CG215" s="144"/>
      <c r="CH215" s="258"/>
      <c r="CI215" s="258"/>
      <c r="CJ215" s="258"/>
      <c r="CK215" s="144"/>
      <c r="CL215" s="258"/>
      <c r="CM215" s="258"/>
      <c r="CN215" s="258"/>
      <c r="CO215" s="144"/>
      <c r="CP215" s="258"/>
      <c r="CQ215" s="258"/>
      <c r="CR215" s="258"/>
      <c r="CS215" s="144"/>
      <c r="CT215" s="258"/>
      <c r="CU215" s="258"/>
      <c r="CV215" s="258"/>
      <c r="CW215" s="144"/>
      <c r="CX215" s="258"/>
      <c r="CY215" s="258"/>
      <c r="CZ215" s="258"/>
      <c r="DA215" s="258"/>
      <c r="DB215" s="258"/>
      <c r="DC215" s="258"/>
      <c r="DD215" s="258"/>
      <c r="DE215" s="258"/>
      <c r="DF215" s="144"/>
      <c r="DG215" s="258"/>
      <c r="DH215" s="258"/>
      <c r="DI215" s="258"/>
      <c r="DJ215" s="258"/>
      <c r="DK215" s="258"/>
      <c r="DL215" s="258"/>
      <c r="DM215" s="258"/>
      <c r="DN215" s="258"/>
      <c r="DO215" s="144"/>
      <c r="DP215" s="258"/>
      <c r="DQ215" s="258"/>
      <c r="DR215" s="258"/>
      <c r="DS215" s="258"/>
      <c r="DT215" s="258"/>
    </row>
    <row r="216" spans="1:124" ht="57" x14ac:dyDescent="0.2">
      <c r="A216" s="290"/>
      <c r="B216" s="293"/>
      <c r="C216" s="293"/>
      <c r="D216" s="293"/>
      <c r="E216" s="293"/>
      <c r="F216" s="309"/>
      <c r="G216" s="311"/>
      <c r="H216" s="314"/>
      <c r="I216" s="296"/>
      <c r="J216" s="290"/>
      <c r="K216" s="281"/>
      <c r="L216" s="284"/>
      <c r="M216" s="284"/>
      <c r="N216" s="281"/>
      <c r="O216" s="258"/>
      <c r="P216" s="258"/>
      <c r="Q216" s="287"/>
      <c r="R216" s="127"/>
      <c r="S216" s="128"/>
      <c r="T216" s="129">
        <f>VLOOKUP(U216,FORMULAS!$A$15:$B$18,2,0)</f>
        <v>0</v>
      </c>
      <c r="U216" s="130" t="s">
        <v>156</v>
      </c>
      <c r="V216" s="131">
        <f>+IF(U216='Tabla Valoración controles'!$D$4,'Tabla Valoración controles'!$F$4,IF('208-PLA-Ft-78 Mapa Gestión'!U216='Tabla Valoración controles'!$D$5,'Tabla Valoración controles'!$F$5,IF(U216=FORMULAS!$A$10,0,'Tabla Valoración controles'!$F$6)))</f>
        <v>0</v>
      </c>
      <c r="W216" s="130"/>
      <c r="X216" s="132">
        <f>+IF(W216='Tabla Valoración controles'!$D$7,'Tabla Valoración controles'!$F$7,IF(U216=FORMULAS!$A$10,0,'Tabla Valoración controles'!$F$8))</f>
        <v>0</v>
      </c>
      <c r="Y216" s="130"/>
      <c r="Z216" s="131">
        <f>+IF(Y216='Tabla Valoración controles'!$D$9,'Tabla Valoración controles'!$F$9,IF(U216=FORMULAS!$A$10,0,'Tabla Valoración controles'!$F$10))</f>
        <v>0</v>
      </c>
      <c r="AA216" s="130"/>
      <c r="AB216" s="131">
        <f>+IF(AA216='Tabla Valoración controles'!$D$9,'Tabla Valoración controles'!$F$9,IF(W216=FORMULAS!$A$10,0,'Tabla Valoración controles'!$F$10))</f>
        <v>0</v>
      </c>
      <c r="AC216" s="130"/>
      <c r="AD216" s="131">
        <f>+IF(AC216='Tabla Valoración controles'!$D$13,'Tabla Valoración controles'!$F$13,'Tabla Valoración controles'!$F$14)</f>
        <v>0</v>
      </c>
      <c r="AE216" s="133">
        <f t="shared" si="187"/>
        <v>0</v>
      </c>
      <c r="AF216" s="133">
        <f t="shared" ref="AF216:AF219" si="204">+AF215*AE216</f>
        <v>0</v>
      </c>
      <c r="AG216" s="133">
        <f t="shared" si="143"/>
        <v>0.48</v>
      </c>
      <c r="AH216" s="261"/>
      <c r="AI216" s="261"/>
      <c r="AJ216" s="261"/>
      <c r="AK216" s="261"/>
      <c r="AL216" s="262"/>
      <c r="AM216" s="264"/>
      <c r="AN216" s="258"/>
      <c r="AO216" s="137"/>
      <c r="AP216" s="137"/>
      <c r="AQ216" s="138"/>
      <c r="AR216" s="170"/>
      <c r="AS216" s="170"/>
      <c r="AT216" s="137"/>
      <c r="AU216" s="137"/>
      <c r="AV216" s="136"/>
      <c r="AW216" s="255"/>
      <c r="AX216" s="134"/>
      <c r="AY216" s="134"/>
      <c r="AZ216" s="134"/>
      <c r="BA216" s="144"/>
      <c r="BB216" s="134"/>
      <c r="BC216" s="134"/>
      <c r="BD216" s="134"/>
      <c r="BE216" s="144"/>
      <c r="BF216" s="134"/>
      <c r="BG216" s="134"/>
      <c r="BH216" s="134"/>
      <c r="BI216" s="144"/>
      <c r="BJ216" s="134"/>
      <c r="BK216" s="134"/>
      <c r="BL216" s="134"/>
      <c r="BM216" s="144"/>
      <c r="BN216" s="137"/>
      <c r="BO216" s="137"/>
      <c r="BP216" s="138"/>
      <c r="BQ216" s="138"/>
      <c r="BR216" s="137"/>
      <c r="BS216" s="137"/>
      <c r="BT216" s="138"/>
      <c r="BU216" s="138"/>
      <c r="BV216" s="137"/>
      <c r="BW216" s="137"/>
      <c r="BX216" s="138"/>
      <c r="BY216" s="138"/>
      <c r="BZ216" s="137"/>
      <c r="CA216" s="137"/>
      <c r="CB216" s="138"/>
      <c r="CC216" s="138"/>
      <c r="CD216" s="258"/>
      <c r="CE216" s="258"/>
      <c r="CF216" s="258"/>
      <c r="CG216" s="144"/>
      <c r="CH216" s="258"/>
      <c r="CI216" s="258"/>
      <c r="CJ216" s="258"/>
      <c r="CK216" s="144"/>
      <c r="CL216" s="258"/>
      <c r="CM216" s="258"/>
      <c r="CN216" s="258"/>
      <c r="CO216" s="144"/>
      <c r="CP216" s="258"/>
      <c r="CQ216" s="258"/>
      <c r="CR216" s="258"/>
      <c r="CS216" s="144"/>
      <c r="CT216" s="258"/>
      <c r="CU216" s="258"/>
      <c r="CV216" s="258"/>
      <c r="CW216" s="144"/>
      <c r="CX216" s="258"/>
      <c r="CY216" s="258"/>
      <c r="CZ216" s="258"/>
      <c r="DA216" s="258"/>
      <c r="DB216" s="258"/>
      <c r="DC216" s="258"/>
      <c r="DD216" s="258"/>
      <c r="DE216" s="258"/>
      <c r="DF216" s="144"/>
      <c r="DG216" s="258"/>
      <c r="DH216" s="258"/>
      <c r="DI216" s="258"/>
      <c r="DJ216" s="258"/>
      <c r="DK216" s="258"/>
      <c r="DL216" s="258"/>
      <c r="DM216" s="258"/>
      <c r="DN216" s="258"/>
      <c r="DO216" s="144"/>
      <c r="DP216" s="258"/>
      <c r="DQ216" s="258"/>
      <c r="DR216" s="258"/>
      <c r="DS216" s="258"/>
      <c r="DT216" s="258"/>
    </row>
    <row r="217" spans="1:124" ht="57" x14ac:dyDescent="0.2">
      <c r="A217" s="290"/>
      <c r="B217" s="293"/>
      <c r="C217" s="293"/>
      <c r="D217" s="293"/>
      <c r="E217" s="293"/>
      <c r="F217" s="309"/>
      <c r="G217" s="311"/>
      <c r="H217" s="314"/>
      <c r="I217" s="296"/>
      <c r="J217" s="290"/>
      <c r="K217" s="281"/>
      <c r="L217" s="284"/>
      <c r="M217" s="284"/>
      <c r="N217" s="281"/>
      <c r="O217" s="258"/>
      <c r="P217" s="258"/>
      <c r="Q217" s="287"/>
      <c r="R217" s="127"/>
      <c r="S217" s="128"/>
      <c r="T217" s="129">
        <f>VLOOKUP(U217,FORMULAS!$A$15:$B$18,2,0)</f>
        <v>0</v>
      </c>
      <c r="U217" s="130" t="s">
        <v>156</v>
      </c>
      <c r="V217" s="131">
        <f>+IF(U217='Tabla Valoración controles'!$D$4,'Tabla Valoración controles'!$F$4,IF('208-PLA-Ft-78 Mapa Gestión'!U217='Tabla Valoración controles'!$D$5,'Tabla Valoración controles'!$F$5,IF(U217=FORMULAS!$A$10,0,'Tabla Valoración controles'!$F$6)))</f>
        <v>0</v>
      </c>
      <c r="W217" s="130"/>
      <c r="X217" s="132">
        <f>+IF(W217='Tabla Valoración controles'!$D$7,'Tabla Valoración controles'!$F$7,IF(U217=FORMULAS!$A$10,0,'Tabla Valoración controles'!$F$8))</f>
        <v>0</v>
      </c>
      <c r="Y217" s="130"/>
      <c r="Z217" s="131">
        <f>+IF(Y217='Tabla Valoración controles'!$D$9,'Tabla Valoración controles'!$F$9,IF(U217=FORMULAS!$A$10,0,'Tabla Valoración controles'!$F$10))</f>
        <v>0</v>
      </c>
      <c r="AA217" s="130"/>
      <c r="AB217" s="131">
        <f>+IF(AA217='Tabla Valoración controles'!$D$9,'Tabla Valoración controles'!$F$9,IF(W217=FORMULAS!$A$10,0,'Tabla Valoración controles'!$F$10))</f>
        <v>0</v>
      </c>
      <c r="AC217" s="130"/>
      <c r="AD217" s="131">
        <f>+IF(AC217='Tabla Valoración controles'!$D$13,'Tabla Valoración controles'!$F$13,'Tabla Valoración controles'!$F$14)</f>
        <v>0</v>
      </c>
      <c r="AE217" s="133">
        <f t="shared" si="187"/>
        <v>0</v>
      </c>
      <c r="AF217" s="133">
        <f t="shared" si="204"/>
        <v>0</v>
      </c>
      <c r="AG217" s="133">
        <f t="shared" si="143"/>
        <v>0.48</v>
      </c>
      <c r="AH217" s="261"/>
      <c r="AI217" s="261"/>
      <c r="AJ217" s="261"/>
      <c r="AK217" s="261"/>
      <c r="AL217" s="262"/>
      <c r="AM217" s="264"/>
      <c r="AN217" s="258"/>
      <c r="AO217" s="137"/>
      <c r="AP217" s="137"/>
      <c r="AQ217" s="138"/>
      <c r="AR217" s="170"/>
      <c r="AS217" s="170"/>
      <c r="AT217" s="137"/>
      <c r="AU217" s="137"/>
      <c r="AV217" s="136"/>
      <c r="AW217" s="255"/>
      <c r="AX217" s="134"/>
      <c r="AY217" s="134"/>
      <c r="AZ217" s="134"/>
      <c r="BA217" s="144"/>
      <c r="BB217" s="134"/>
      <c r="BC217" s="134"/>
      <c r="BD217" s="134"/>
      <c r="BE217" s="144"/>
      <c r="BF217" s="134"/>
      <c r="BG217" s="134"/>
      <c r="BH217" s="134"/>
      <c r="BI217" s="144"/>
      <c r="BJ217" s="134"/>
      <c r="BK217" s="134"/>
      <c r="BL217" s="134"/>
      <c r="BM217" s="144"/>
      <c r="BN217" s="137"/>
      <c r="BO217" s="137"/>
      <c r="BP217" s="138"/>
      <c r="BQ217" s="138"/>
      <c r="BR217" s="137"/>
      <c r="BS217" s="137"/>
      <c r="BT217" s="138"/>
      <c r="BU217" s="138"/>
      <c r="BV217" s="137"/>
      <c r="BW217" s="137"/>
      <c r="BX217" s="138"/>
      <c r="BY217" s="138"/>
      <c r="BZ217" s="137"/>
      <c r="CA217" s="137"/>
      <c r="CB217" s="138"/>
      <c r="CC217" s="138"/>
      <c r="CD217" s="258"/>
      <c r="CE217" s="258"/>
      <c r="CF217" s="258"/>
      <c r="CG217" s="144"/>
      <c r="CH217" s="258"/>
      <c r="CI217" s="258"/>
      <c r="CJ217" s="258"/>
      <c r="CK217" s="144"/>
      <c r="CL217" s="258"/>
      <c r="CM217" s="258"/>
      <c r="CN217" s="258"/>
      <c r="CO217" s="144"/>
      <c r="CP217" s="258"/>
      <c r="CQ217" s="258"/>
      <c r="CR217" s="258"/>
      <c r="CS217" s="144"/>
      <c r="CT217" s="258"/>
      <c r="CU217" s="258"/>
      <c r="CV217" s="258"/>
      <c r="CW217" s="144"/>
      <c r="CX217" s="258"/>
      <c r="CY217" s="258"/>
      <c r="CZ217" s="258"/>
      <c r="DA217" s="258"/>
      <c r="DB217" s="258"/>
      <c r="DC217" s="258"/>
      <c r="DD217" s="258"/>
      <c r="DE217" s="258"/>
      <c r="DF217" s="144"/>
      <c r="DG217" s="258"/>
      <c r="DH217" s="258"/>
      <c r="DI217" s="258"/>
      <c r="DJ217" s="258"/>
      <c r="DK217" s="258"/>
      <c r="DL217" s="258"/>
      <c r="DM217" s="258"/>
      <c r="DN217" s="258"/>
      <c r="DO217" s="144"/>
      <c r="DP217" s="258"/>
      <c r="DQ217" s="258"/>
      <c r="DR217" s="258"/>
      <c r="DS217" s="258"/>
      <c r="DT217" s="258"/>
    </row>
    <row r="218" spans="1:124" ht="57" x14ac:dyDescent="0.2">
      <c r="A218" s="290"/>
      <c r="B218" s="293"/>
      <c r="C218" s="293"/>
      <c r="D218" s="293"/>
      <c r="E218" s="293"/>
      <c r="F218" s="309"/>
      <c r="G218" s="311"/>
      <c r="H218" s="314"/>
      <c r="I218" s="296"/>
      <c r="J218" s="290"/>
      <c r="K218" s="281"/>
      <c r="L218" s="284"/>
      <c r="M218" s="284"/>
      <c r="N218" s="281"/>
      <c r="O218" s="258"/>
      <c r="P218" s="258"/>
      <c r="Q218" s="287"/>
      <c r="R218" s="127"/>
      <c r="S218" s="128"/>
      <c r="T218" s="129">
        <f>VLOOKUP(U218,FORMULAS!$A$15:$B$18,2,0)</f>
        <v>0</v>
      </c>
      <c r="U218" s="130" t="s">
        <v>156</v>
      </c>
      <c r="V218" s="131">
        <f>+IF(U218='Tabla Valoración controles'!$D$4,'Tabla Valoración controles'!$F$4,IF('208-PLA-Ft-78 Mapa Gestión'!U218='Tabla Valoración controles'!$D$5,'Tabla Valoración controles'!$F$5,IF(U218=FORMULAS!$A$10,0,'Tabla Valoración controles'!$F$6)))</f>
        <v>0</v>
      </c>
      <c r="W218" s="130"/>
      <c r="X218" s="132">
        <f>+IF(W218='Tabla Valoración controles'!$D$7,'Tabla Valoración controles'!$F$7,IF(U218=FORMULAS!$A$10,0,'Tabla Valoración controles'!$F$8))</f>
        <v>0</v>
      </c>
      <c r="Y218" s="130"/>
      <c r="Z218" s="131">
        <f>+IF(Y218='Tabla Valoración controles'!$D$9,'Tabla Valoración controles'!$F$9,IF(U218=FORMULAS!$A$10,0,'Tabla Valoración controles'!$F$10))</f>
        <v>0</v>
      </c>
      <c r="AA218" s="130"/>
      <c r="AB218" s="131">
        <f>+IF(AA218='Tabla Valoración controles'!$D$9,'Tabla Valoración controles'!$F$9,IF(W218=FORMULAS!$A$10,0,'Tabla Valoración controles'!$F$10))</f>
        <v>0</v>
      </c>
      <c r="AC218" s="130"/>
      <c r="AD218" s="131">
        <f>+IF(AC218='Tabla Valoración controles'!$D$13,'Tabla Valoración controles'!$F$13,'Tabla Valoración controles'!$F$14)</f>
        <v>0</v>
      </c>
      <c r="AE218" s="133">
        <f t="shared" si="187"/>
        <v>0</v>
      </c>
      <c r="AF218" s="133">
        <f t="shared" si="204"/>
        <v>0</v>
      </c>
      <c r="AG218" s="133">
        <f t="shared" si="143"/>
        <v>0.48</v>
      </c>
      <c r="AH218" s="261"/>
      <c r="AI218" s="261"/>
      <c r="AJ218" s="261"/>
      <c r="AK218" s="261"/>
      <c r="AL218" s="262"/>
      <c r="AM218" s="264"/>
      <c r="AN218" s="258"/>
      <c r="AO218" s="137"/>
      <c r="AP218" s="137"/>
      <c r="AQ218" s="138"/>
      <c r="AR218" s="170"/>
      <c r="AS218" s="170"/>
      <c r="AT218" s="137"/>
      <c r="AU218" s="137"/>
      <c r="AV218" s="136"/>
      <c r="AW218" s="255"/>
      <c r="AX218" s="134"/>
      <c r="AY218" s="134"/>
      <c r="AZ218" s="134"/>
      <c r="BA218" s="144"/>
      <c r="BB218" s="134"/>
      <c r="BC218" s="134"/>
      <c r="BD218" s="134"/>
      <c r="BE218" s="144"/>
      <c r="BF218" s="134"/>
      <c r="BG218" s="134"/>
      <c r="BH218" s="134"/>
      <c r="BI218" s="144"/>
      <c r="BJ218" s="134"/>
      <c r="BK218" s="134"/>
      <c r="BL218" s="134"/>
      <c r="BM218" s="144"/>
      <c r="BN218" s="137"/>
      <c r="BO218" s="137"/>
      <c r="BP218" s="138"/>
      <c r="BQ218" s="138"/>
      <c r="BR218" s="137"/>
      <c r="BS218" s="137"/>
      <c r="BT218" s="138"/>
      <c r="BU218" s="138"/>
      <c r="BV218" s="137"/>
      <c r="BW218" s="137"/>
      <c r="BX218" s="138"/>
      <c r="BY218" s="138"/>
      <c r="BZ218" s="137"/>
      <c r="CA218" s="137"/>
      <c r="CB218" s="138"/>
      <c r="CC218" s="138"/>
      <c r="CD218" s="258"/>
      <c r="CE218" s="258"/>
      <c r="CF218" s="258"/>
      <c r="CG218" s="144"/>
      <c r="CH218" s="258"/>
      <c r="CI218" s="258"/>
      <c r="CJ218" s="258"/>
      <c r="CK218" s="144"/>
      <c r="CL218" s="258"/>
      <c r="CM218" s="258"/>
      <c r="CN218" s="258"/>
      <c r="CO218" s="144"/>
      <c r="CP218" s="258"/>
      <c r="CQ218" s="258"/>
      <c r="CR218" s="258"/>
      <c r="CS218" s="144"/>
      <c r="CT218" s="258"/>
      <c r="CU218" s="258"/>
      <c r="CV218" s="258"/>
      <c r="CW218" s="144"/>
      <c r="CX218" s="258"/>
      <c r="CY218" s="258"/>
      <c r="CZ218" s="258"/>
      <c r="DA218" s="258"/>
      <c r="DB218" s="258"/>
      <c r="DC218" s="258"/>
      <c r="DD218" s="258"/>
      <c r="DE218" s="258"/>
      <c r="DF218" s="144"/>
      <c r="DG218" s="258"/>
      <c r="DH218" s="258"/>
      <c r="DI218" s="258"/>
      <c r="DJ218" s="258"/>
      <c r="DK218" s="258"/>
      <c r="DL218" s="258"/>
      <c r="DM218" s="258"/>
      <c r="DN218" s="258"/>
      <c r="DO218" s="144"/>
      <c r="DP218" s="258"/>
      <c r="DQ218" s="258"/>
      <c r="DR218" s="258"/>
      <c r="DS218" s="258"/>
      <c r="DT218" s="258"/>
    </row>
    <row r="219" spans="1:124" ht="57" x14ac:dyDescent="0.2">
      <c r="A219" s="291"/>
      <c r="B219" s="294"/>
      <c r="C219" s="294"/>
      <c r="D219" s="294"/>
      <c r="E219" s="294"/>
      <c r="F219" s="310"/>
      <c r="G219" s="312"/>
      <c r="H219" s="315"/>
      <c r="I219" s="297"/>
      <c r="J219" s="291"/>
      <c r="K219" s="282"/>
      <c r="L219" s="285"/>
      <c r="M219" s="285"/>
      <c r="N219" s="282"/>
      <c r="O219" s="259"/>
      <c r="P219" s="259"/>
      <c r="Q219" s="288"/>
      <c r="R219" s="127"/>
      <c r="S219" s="128"/>
      <c r="T219" s="129">
        <f>VLOOKUP(U219,FORMULAS!$A$15:$B$18,2,0)</f>
        <v>0</v>
      </c>
      <c r="U219" s="130" t="s">
        <v>156</v>
      </c>
      <c r="V219" s="131">
        <f>+IF(U219='Tabla Valoración controles'!$D$4,'Tabla Valoración controles'!$F$4,IF('208-PLA-Ft-78 Mapa Gestión'!U219='Tabla Valoración controles'!$D$5,'Tabla Valoración controles'!$F$5,IF(U219=FORMULAS!$A$10,0,'Tabla Valoración controles'!$F$6)))</f>
        <v>0</v>
      </c>
      <c r="W219" s="130"/>
      <c r="X219" s="132">
        <f>+IF(W219='Tabla Valoración controles'!$D$7,'Tabla Valoración controles'!$F$7,IF(U219=FORMULAS!$A$10,0,'Tabla Valoración controles'!$F$8))</f>
        <v>0</v>
      </c>
      <c r="Y219" s="130"/>
      <c r="Z219" s="131">
        <f>+IF(Y219='Tabla Valoración controles'!$D$9,'Tabla Valoración controles'!$F$9,IF(U219=FORMULAS!$A$10,0,'Tabla Valoración controles'!$F$10))</f>
        <v>0</v>
      </c>
      <c r="AA219" s="130"/>
      <c r="AB219" s="131">
        <f>+IF(AA219='Tabla Valoración controles'!$D$9,'Tabla Valoración controles'!$F$9,IF(W219=FORMULAS!$A$10,0,'Tabla Valoración controles'!$F$10))</f>
        <v>0</v>
      </c>
      <c r="AC219" s="130"/>
      <c r="AD219" s="131">
        <f>+IF(AC219='Tabla Valoración controles'!$D$13,'Tabla Valoración controles'!$F$13,'Tabla Valoración controles'!$F$14)</f>
        <v>0</v>
      </c>
      <c r="AE219" s="133">
        <f t="shared" si="187"/>
        <v>0</v>
      </c>
      <c r="AF219" s="133">
        <f t="shared" si="204"/>
        <v>0</v>
      </c>
      <c r="AG219" s="133">
        <f t="shared" si="143"/>
        <v>0.48</v>
      </c>
      <c r="AH219" s="261"/>
      <c r="AI219" s="261"/>
      <c r="AJ219" s="261"/>
      <c r="AK219" s="261"/>
      <c r="AL219" s="262"/>
      <c r="AM219" s="265"/>
      <c r="AN219" s="259"/>
      <c r="AO219" s="137"/>
      <c r="AP219" s="137"/>
      <c r="AQ219" s="138"/>
      <c r="AR219" s="170"/>
      <c r="AS219" s="170"/>
      <c r="AT219" s="137"/>
      <c r="AU219" s="137"/>
      <c r="AV219" s="136"/>
      <c r="AW219" s="256"/>
      <c r="AX219" s="134"/>
      <c r="AY219" s="134"/>
      <c r="AZ219" s="134"/>
      <c r="BA219" s="144"/>
      <c r="BB219" s="134"/>
      <c r="BC219" s="134"/>
      <c r="BD219" s="134"/>
      <c r="BE219" s="144"/>
      <c r="BF219" s="134"/>
      <c r="BG219" s="134"/>
      <c r="BH219" s="134"/>
      <c r="BI219" s="144"/>
      <c r="BJ219" s="134"/>
      <c r="BK219" s="134"/>
      <c r="BL219" s="134"/>
      <c r="BM219" s="144"/>
      <c r="BN219" s="137"/>
      <c r="BO219" s="137"/>
      <c r="BP219" s="138"/>
      <c r="BQ219" s="138"/>
      <c r="BR219" s="137"/>
      <c r="BS219" s="137"/>
      <c r="BT219" s="138"/>
      <c r="BU219" s="138"/>
      <c r="BV219" s="137"/>
      <c r="BW219" s="137"/>
      <c r="BX219" s="138"/>
      <c r="BY219" s="138"/>
      <c r="BZ219" s="137"/>
      <c r="CA219" s="137"/>
      <c r="CB219" s="138"/>
      <c r="CC219" s="138"/>
      <c r="CD219" s="259"/>
      <c r="CE219" s="259"/>
      <c r="CF219" s="259"/>
      <c r="CG219" s="144"/>
      <c r="CH219" s="259"/>
      <c r="CI219" s="259"/>
      <c r="CJ219" s="259"/>
      <c r="CK219" s="144"/>
      <c r="CL219" s="259"/>
      <c r="CM219" s="259"/>
      <c r="CN219" s="259"/>
      <c r="CO219" s="144"/>
      <c r="CP219" s="259"/>
      <c r="CQ219" s="259"/>
      <c r="CR219" s="259"/>
      <c r="CS219" s="144"/>
      <c r="CT219" s="259"/>
      <c r="CU219" s="259"/>
      <c r="CV219" s="259"/>
      <c r="CW219" s="144"/>
      <c r="CX219" s="259"/>
      <c r="CY219" s="259"/>
      <c r="CZ219" s="259"/>
      <c r="DA219" s="259"/>
      <c r="DB219" s="259"/>
      <c r="DC219" s="259"/>
      <c r="DD219" s="259"/>
      <c r="DE219" s="259"/>
      <c r="DF219" s="144"/>
      <c r="DG219" s="259"/>
      <c r="DH219" s="259"/>
      <c r="DI219" s="259"/>
      <c r="DJ219" s="259"/>
      <c r="DK219" s="259"/>
      <c r="DL219" s="259"/>
      <c r="DM219" s="259"/>
      <c r="DN219" s="259"/>
      <c r="DO219" s="144"/>
      <c r="DP219" s="259"/>
      <c r="DQ219" s="259"/>
      <c r="DR219" s="259"/>
      <c r="DS219" s="259"/>
      <c r="DT219" s="259"/>
    </row>
    <row r="220" spans="1:124" ht="75" x14ac:dyDescent="0.2">
      <c r="A220" s="289">
        <v>36</v>
      </c>
      <c r="B220" s="292" t="s">
        <v>179</v>
      </c>
      <c r="C220" s="292" t="str">
        <f>VLOOKUP(B220,FORMULAS!$A$30:$B$52,2,0)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0" s="292" t="str">
        <f>VLOOKUP(B220,FORMULAS!$A$30:$C$52,3,0)</f>
        <v xml:space="preserve">Subdirector Administrativo </v>
      </c>
      <c r="E220" s="292" t="s">
        <v>113</v>
      </c>
      <c r="F220" s="292" t="s">
        <v>437</v>
      </c>
      <c r="G220" s="292" t="s">
        <v>438</v>
      </c>
      <c r="H220" s="292" t="s">
        <v>439</v>
      </c>
      <c r="I220" s="295" t="s">
        <v>257</v>
      </c>
      <c r="J220" s="289">
        <v>192</v>
      </c>
      <c r="K220" s="280" t="str">
        <f>+IF(L220=FORMULAS!$N$2,FORMULAS!$O$2,IF('208-PLA-Ft-78 Mapa Gestión'!L220:L225=FORMULAS!$N$3,FORMULAS!$O$3,IF('208-PLA-Ft-78 Mapa Gestión'!L220:L225=FORMULAS!$N$4,FORMULAS!$O$4,IF('208-PLA-Ft-78 Mapa Gestión'!L220:L225=FORMULAS!$N$5,FORMULAS!$O$5,IF('208-PLA-Ft-78 Mapa Gestión'!L220:L225=FORMULAS!$N$6,FORMULAS!$O$6)))))</f>
        <v>Media</v>
      </c>
      <c r="L220" s="283">
        <f>+IF(J220&lt;=FORMULAS!$M$2,FORMULAS!$N$2,IF('208-PLA-Ft-78 Mapa Gestión'!J220&lt;=FORMULAS!$M$3,FORMULAS!$N$3,IF('208-PLA-Ft-78 Mapa Gestión'!J220&lt;=FORMULAS!$M$4,FORMULAS!$N$4,IF('208-PLA-Ft-78 Mapa Gestión'!J220&lt;=FORMULAS!$M$5,FORMULAS!$N$5,FORMULAS!$N$6))))</f>
        <v>0.6</v>
      </c>
      <c r="M220" s="283" t="s">
        <v>84</v>
      </c>
      <c r="N220" s="280" t="str">
        <f>+IF(M220=FORMULAS!$H$2,FORMULAS!$I$2,IF('208-PLA-Ft-78 Mapa Gestión'!M220:M225=FORMULAS!$H$3,FORMULAS!$I$3,IF('208-PLA-Ft-78 Mapa Gestión'!M220:M225=FORMULAS!$H$4,FORMULAS!$I$4,IF('208-PLA-Ft-78 Mapa Gestión'!M220:M225=FORMULAS!$H$5,FORMULAS!$I$5,IF('208-PLA-Ft-78 Mapa Gestión'!M220:M225=FORMULAS!$H$6,FORMULAS!$I$6,IF('208-PLA-Ft-78 Mapa Gestión'!M220:M225=FORMULAS!$H$7,FORMULAS!$I$7,IF('208-PLA-Ft-78 Mapa Gestión'!M220:M225=FORMULAS!$H$8,FORMULAS!$I$8,IF('208-PLA-Ft-78 Mapa Gestión'!M220:M225=FORMULAS!$H$9,FORMULAS!$I$9,IF('208-PLA-Ft-78 Mapa Gestión'!M220:M225=FORMULAS!$H$10,FORMULAS!$I$10,IF('208-PLA-Ft-78 Mapa Gestión'!M220:M225=FORMULAS!$H$11,FORMULAS!$I$11))))))))))</f>
        <v>Menor</v>
      </c>
      <c r="O220" s="257">
        <f>VLOOKUP(N220,FORMULAS!$I$1:$J$6,2,0)</f>
        <v>0.4</v>
      </c>
      <c r="P220" s="257" t="str">
        <f t="shared" ref="P220" si="205">CONCATENATE(N220,K220)</f>
        <v>MenorMedia</v>
      </c>
      <c r="Q220" s="286" t="str">
        <f>VLOOKUP(P220,FORMULAS!$K$17:$L$42,2,0)</f>
        <v>Moderado</v>
      </c>
      <c r="R220" s="127">
        <v>1</v>
      </c>
      <c r="S220" s="128" t="s">
        <v>494</v>
      </c>
      <c r="T220" s="129" t="str">
        <f>VLOOKUP(U220,FORMULAS!$A$15:$B$18,2,0)</f>
        <v>Probabilidad</v>
      </c>
      <c r="U220" s="130" t="s">
        <v>14</v>
      </c>
      <c r="V220" s="131">
        <f>+IF(U220='Tabla Valoración controles'!$D$4,'Tabla Valoración controles'!$F$4,IF('208-PLA-Ft-78 Mapa Gestión'!U220='Tabla Valoración controles'!$D$5,'Tabla Valoración controles'!$F$5,IF(U220=FORMULAS!$A$10,0,'Tabla Valoración controles'!$F$6)))</f>
        <v>0.15</v>
      </c>
      <c r="W220" s="130" t="s">
        <v>9</v>
      </c>
      <c r="X220" s="132">
        <f>+IF(W220='Tabla Valoración controles'!$D$7,'Tabla Valoración controles'!$F$7,IF(U220=FORMULAS!$A$10,0,'Tabla Valoración controles'!$F$8))</f>
        <v>0.25</v>
      </c>
      <c r="Y220" s="130" t="s">
        <v>19</v>
      </c>
      <c r="Z220" s="131">
        <f>+IF(Y220='Tabla Valoración controles'!$D$9,'Tabla Valoración controles'!$F$9,IF(U220=FORMULAS!$A$10,0,'Tabla Valoración controles'!$F$10))</f>
        <v>0</v>
      </c>
      <c r="AA220" s="130" t="s">
        <v>22</v>
      </c>
      <c r="AB220" s="131">
        <f>+IF(AA220='Tabla Valoración controles'!$D$9,'Tabla Valoración controles'!$F$9,IF(W220=FORMULAS!$A$10,0,'Tabla Valoración controles'!$F$10))</f>
        <v>0</v>
      </c>
      <c r="AC220" s="130" t="s">
        <v>100</v>
      </c>
      <c r="AD220" s="131">
        <f>+IF(AC220='Tabla Valoración controles'!$D$13,'Tabla Valoración controles'!$F$13,'Tabla Valoración controles'!$F$14)</f>
        <v>0</v>
      </c>
      <c r="AE220" s="133">
        <f t="shared" si="187"/>
        <v>0.4</v>
      </c>
      <c r="AF220" s="133">
        <f>+IF(T220=FORMULAS!$A$8,'208-PLA-Ft-78 Mapa Gestión'!AE220*'208-PLA-Ft-78 Mapa Gestión'!L220:L225,'208-PLA-Ft-78 Mapa Gestión'!AE220*'208-PLA-Ft-78 Mapa Gestión'!O220:O225)</f>
        <v>0.24</v>
      </c>
      <c r="AG220" s="133">
        <f>+IF(T220=FORMULAS!$A$8,'208-PLA-Ft-78 Mapa Gestión'!L220:L225-'208-PLA-Ft-78 Mapa Gestión'!AF220,0)</f>
        <v>0.36</v>
      </c>
      <c r="AH220" s="260">
        <f t="shared" ref="AH220" si="206">+AG225</f>
        <v>0.36</v>
      </c>
      <c r="AI220" s="260" t="str">
        <f>+IF(AH220&lt;=FORMULAS!$N$2,FORMULAS!$O$2,IF(AH220&lt;=FORMULAS!$N$3,FORMULAS!$O$3,IF(AH220&lt;=FORMULAS!$N$4,FORMULAS!$O$4,IF(AH220&lt;=FORMULAS!$N$5,FORMULAS!$O$5,FORMULAS!O216))))</f>
        <v>Baja</v>
      </c>
      <c r="AJ220" s="260" t="str">
        <f>+IF(T220=FORMULAS!$A$9,AG225,'208-PLA-Ft-78 Mapa Gestión'!N220:N225)</f>
        <v>Menor</v>
      </c>
      <c r="AK220" s="260">
        <f>+IF(T220=FORMULAS!B219,'208-PLA-Ft-78 Mapa Gestión'!AG225,'208-PLA-Ft-78 Mapa Gestión'!O220:O225)</f>
        <v>0.4</v>
      </c>
      <c r="AL220" s="262" t="str">
        <f t="shared" ref="AL220" si="207">CONCATENATE(AJ220,AI220)</f>
        <v>MenorBaja</v>
      </c>
      <c r="AM220" s="263" t="str">
        <f>VLOOKUP(AL220,FORMULAS!$K$17:$L$42,2,0)</f>
        <v>Moderado</v>
      </c>
      <c r="AN220" s="257" t="s">
        <v>162</v>
      </c>
      <c r="AO220" s="134" t="s">
        <v>543</v>
      </c>
      <c r="AP220" s="134" t="s">
        <v>565</v>
      </c>
      <c r="AQ220" s="134" t="s">
        <v>321</v>
      </c>
      <c r="AR220" s="135">
        <v>44562</v>
      </c>
      <c r="AS220" s="135">
        <v>44712</v>
      </c>
      <c r="AT220" s="134" t="s">
        <v>644</v>
      </c>
      <c r="AU220" s="134" t="s">
        <v>645</v>
      </c>
      <c r="AV220" s="136" t="s">
        <v>234</v>
      </c>
      <c r="AW220" s="257"/>
      <c r="AX220" s="134" t="s">
        <v>1014</v>
      </c>
      <c r="AY220" s="134" t="s">
        <v>1015</v>
      </c>
      <c r="AZ220" s="158" t="s">
        <v>512</v>
      </c>
      <c r="BA220" s="158" t="s">
        <v>512</v>
      </c>
      <c r="BB220" s="134" t="s">
        <v>1014</v>
      </c>
      <c r="BC220" s="134" t="s">
        <v>1015</v>
      </c>
      <c r="BD220" s="158" t="s">
        <v>512</v>
      </c>
      <c r="BE220" s="158" t="s">
        <v>512</v>
      </c>
      <c r="BF220" s="134" t="s">
        <v>1014</v>
      </c>
      <c r="BG220" s="134" t="s">
        <v>1015</v>
      </c>
      <c r="BH220" s="158" t="s">
        <v>512</v>
      </c>
      <c r="BI220" s="158" t="s">
        <v>512</v>
      </c>
      <c r="BJ220" s="134" t="s">
        <v>1014</v>
      </c>
      <c r="BK220" s="134" t="s">
        <v>1015</v>
      </c>
      <c r="BL220" s="158" t="s">
        <v>512</v>
      </c>
      <c r="BM220" s="158" t="s">
        <v>512</v>
      </c>
      <c r="BN220" s="137"/>
      <c r="BO220" s="137"/>
      <c r="BP220" s="138"/>
      <c r="BQ220" s="138"/>
      <c r="BR220" s="137"/>
      <c r="BS220" s="137"/>
      <c r="BT220" s="138"/>
      <c r="BU220" s="138"/>
      <c r="BV220" s="137"/>
      <c r="BW220" s="137"/>
      <c r="BX220" s="138"/>
      <c r="BY220" s="138"/>
      <c r="BZ220" s="137"/>
      <c r="CA220" s="137"/>
      <c r="CB220" s="138"/>
      <c r="CC220" s="138"/>
      <c r="CD220" s="257"/>
      <c r="CE220" s="257"/>
      <c r="CF220" s="257"/>
      <c r="CG220" s="144"/>
      <c r="CH220" s="257"/>
      <c r="CI220" s="257"/>
      <c r="CJ220" s="257"/>
      <c r="CK220" s="144"/>
      <c r="CL220" s="257"/>
      <c r="CM220" s="257"/>
      <c r="CN220" s="257"/>
      <c r="CO220" s="144"/>
      <c r="CP220" s="257"/>
      <c r="CQ220" s="257"/>
      <c r="CR220" s="257"/>
      <c r="CS220" s="144"/>
      <c r="CT220" s="257"/>
      <c r="CU220" s="257"/>
      <c r="CV220" s="257"/>
      <c r="CW220" s="144"/>
      <c r="CX220" s="257"/>
      <c r="CY220" s="257"/>
      <c r="CZ220" s="257"/>
      <c r="DA220" s="257"/>
      <c r="DB220" s="257"/>
      <c r="DC220" s="257"/>
      <c r="DD220" s="257"/>
      <c r="DE220" s="257"/>
      <c r="DF220" s="144"/>
      <c r="DG220" s="257"/>
      <c r="DH220" s="257"/>
      <c r="DI220" s="257"/>
      <c r="DJ220" s="257"/>
      <c r="DK220" s="257"/>
      <c r="DL220" s="257"/>
      <c r="DM220" s="257"/>
      <c r="DN220" s="257"/>
      <c r="DO220" s="144"/>
      <c r="DP220" s="257"/>
      <c r="DQ220" s="257"/>
      <c r="DR220" s="257"/>
      <c r="DS220" s="257"/>
      <c r="DT220" s="257"/>
    </row>
    <row r="221" spans="1:124" ht="63.75" x14ac:dyDescent="0.2">
      <c r="A221" s="290"/>
      <c r="B221" s="293"/>
      <c r="C221" s="293"/>
      <c r="D221" s="293"/>
      <c r="E221" s="293"/>
      <c r="F221" s="293"/>
      <c r="G221" s="293"/>
      <c r="H221" s="293"/>
      <c r="I221" s="296"/>
      <c r="J221" s="290"/>
      <c r="K221" s="281"/>
      <c r="L221" s="284"/>
      <c r="M221" s="284"/>
      <c r="N221" s="281"/>
      <c r="O221" s="258"/>
      <c r="P221" s="258"/>
      <c r="Q221" s="287"/>
      <c r="R221" s="127"/>
      <c r="S221" s="128"/>
      <c r="T221" s="129">
        <f>VLOOKUP(U221,FORMULAS!$A$15:$B$18,2,0)</f>
        <v>0</v>
      </c>
      <c r="U221" s="130" t="s">
        <v>156</v>
      </c>
      <c r="V221" s="131">
        <f>+IF(U221='Tabla Valoración controles'!$D$4,'Tabla Valoración controles'!$F$4,IF('208-PLA-Ft-78 Mapa Gestión'!U221='Tabla Valoración controles'!$D$5,'Tabla Valoración controles'!$F$5,IF(U221=FORMULAS!$A$10,0,'Tabla Valoración controles'!$F$6)))</f>
        <v>0</v>
      </c>
      <c r="W221" s="130"/>
      <c r="X221" s="132">
        <f>+IF(W221='Tabla Valoración controles'!$D$7,'Tabla Valoración controles'!$F$7,IF(U221=FORMULAS!$A$10,0,'Tabla Valoración controles'!$F$8))</f>
        <v>0</v>
      </c>
      <c r="Y221" s="130"/>
      <c r="Z221" s="131">
        <f>+IF(Y221='Tabla Valoración controles'!$D$9,'Tabla Valoración controles'!$F$9,IF(U221=FORMULAS!$A$10,0,'Tabla Valoración controles'!$F$10))</f>
        <v>0</v>
      </c>
      <c r="AA221" s="130"/>
      <c r="AB221" s="131">
        <f>+IF(AA221='Tabla Valoración controles'!$D$9,'Tabla Valoración controles'!$F$9,IF(W221=FORMULAS!$A$10,0,'Tabla Valoración controles'!$F$10))</f>
        <v>0</v>
      </c>
      <c r="AC221" s="130"/>
      <c r="AD221" s="131">
        <f>+IF(AC221='Tabla Valoración controles'!$D$13,'Tabla Valoración controles'!$F$13,'Tabla Valoración controles'!$F$14)</f>
        <v>0</v>
      </c>
      <c r="AE221" s="133">
        <f t="shared" si="187"/>
        <v>0</v>
      </c>
      <c r="AF221" s="133">
        <f t="shared" ref="AF221" si="208">+AE221*AG220</f>
        <v>0</v>
      </c>
      <c r="AG221" s="133">
        <f t="shared" ref="AG221:AG225" si="209">+AG220-AF221</f>
        <v>0.36</v>
      </c>
      <c r="AH221" s="261"/>
      <c r="AI221" s="261"/>
      <c r="AJ221" s="261"/>
      <c r="AK221" s="261"/>
      <c r="AL221" s="262"/>
      <c r="AM221" s="264"/>
      <c r="AN221" s="258"/>
      <c r="AO221" s="134" t="s">
        <v>544</v>
      </c>
      <c r="AP221" s="134" t="s">
        <v>565</v>
      </c>
      <c r="AQ221" s="134" t="s">
        <v>316</v>
      </c>
      <c r="AR221" s="135">
        <v>44652</v>
      </c>
      <c r="AS221" s="135">
        <v>44926</v>
      </c>
      <c r="AT221" s="134" t="s">
        <v>646</v>
      </c>
      <c r="AU221" s="134" t="s">
        <v>743</v>
      </c>
      <c r="AV221" s="136" t="s">
        <v>234</v>
      </c>
      <c r="AW221" s="258"/>
      <c r="AX221" s="158" t="s">
        <v>512</v>
      </c>
      <c r="AY221" s="158" t="s">
        <v>512</v>
      </c>
      <c r="AZ221" s="134" t="s">
        <v>1016</v>
      </c>
      <c r="BA221" s="158">
        <v>1</v>
      </c>
      <c r="BB221" s="158" t="s">
        <v>512</v>
      </c>
      <c r="BC221" s="158" t="s">
        <v>512</v>
      </c>
      <c r="BD221" s="134" t="s">
        <v>1016</v>
      </c>
      <c r="BE221" s="158">
        <v>1</v>
      </c>
      <c r="BF221" s="158" t="s">
        <v>512</v>
      </c>
      <c r="BG221" s="158" t="s">
        <v>512</v>
      </c>
      <c r="BH221" s="134" t="s">
        <v>1016</v>
      </c>
      <c r="BI221" s="158">
        <v>1</v>
      </c>
      <c r="BJ221" s="158" t="s">
        <v>512</v>
      </c>
      <c r="BK221" s="158" t="s">
        <v>512</v>
      </c>
      <c r="BL221" s="134" t="s">
        <v>1016</v>
      </c>
      <c r="BM221" s="158">
        <v>1</v>
      </c>
      <c r="BN221" s="137"/>
      <c r="BO221" s="137"/>
      <c r="BP221" s="138"/>
      <c r="BQ221" s="138"/>
      <c r="BR221" s="137"/>
      <c r="BS221" s="137"/>
      <c r="BT221" s="138"/>
      <c r="BU221" s="138"/>
      <c r="BV221" s="137"/>
      <c r="BW221" s="137"/>
      <c r="BX221" s="138"/>
      <c r="BY221" s="138"/>
      <c r="BZ221" s="137"/>
      <c r="CA221" s="137"/>
      <c r="CB221" s="138"/>
      <c r="CC221" s="138"/>
      <c r="CD221" s="258"/>
      <c r="CE221" s="258"/>
      <c r="CF221" s="258"/>
      <c r="CG221" s="144"/>
      <c r="CH221" s="258"/>
      <c r="CI221" s="258"/>
      <c r="CJ221" s="258"/>
      <c r="CK221" s="144"/>
      <c r="CL221" s="258"/>
      <c r="CM221" s="258"/>
      <c r="CN221" s="258"/>
      <c r="CO221" s="144"/>
      <c r="CP221" s="258"/>
      <c r="CQ221" s="258"/>
      <c r="CR221" s="258"/>
      <c r="CS221" s="144"/>
      <c r="CT221" s="258"/>
      <c r="CU221" s="258"/>
      <c r="CV221" s="258"/>
      <c r="CW221" s="144"/>
      <c r="CX221" s="258"/>
      <c r="CY221" s="258"/>
      <c r="CZ221" s="258"/>
      <c r="DA221" s="258"/>
      <c r="DB221" s="258"/>
      <c r="DC221" s="258"/>
      <c r="DD221" s="258"/>
      <c r="DE221" s="258"/>
      <c r="DF221" s="144"/>
      <c r="DG221" s="258"/>
      <c r="DH221" s="258"/>
      <c r="DI221" s="258"/>
      <c r="DJ221" s="258"/>
      <c r="DK221" s="258"/>
      <c r="DL221" s="258"/>
      <c r="DM221" s="258"/>
      <c r="DN221" s="258"/>
      <c r="DO221" s="144"/>
      <c r="DP221" s="258"/>
      <c r="DQ221" s="258"/>
      <c r="DR221" s="258"/>
      <c r="DS221" s="258"/>
      <c r="DT221" s="258"/>
    </row>
    <row r="222" spans="1:124" ht="57" x14ac:dyDescent="0.2">
      <c r="A222" s="290"/>
      <c r="B222" s="293"/>
      <c r="C222" s="293"/>
      <c r="D222" s="293"/>
      <c r="E222" s="293"/>
      <c r="F222" s="293"/>
      <c r="G222" s="293"/>
      <c r="H222" s="293"/>
      <c r="I222" s="296"/>
      <c r="J222" s="290"/>
      <c r="K222" s="281"/>
      <c r="L222" s="284"/>
      <c r="M222" s="284"/>
      <c r="N222" s="281"/>
      <c r="O222" s="258"/>
      <c r="P222" s="258"/>
      <c r="Q222" s="287"/>
      <c r="R222" s="127"/>
      <c r="S222" s="128"/>
      <c r="T222" s="129">
        <f>VLOOKUP(U222,FORMULAS!$A$15:$B$18,2,0)</f>
        <v>0</v>
      </c>
      <c r="U222" s="130" t="s">
        <v>156</v>
      </c>
      <c r="V222" s="131">
        <f>+IF(U222='Tabla Valoración controles'!$D$4,'Tabla Valoración controles'!$F$4,IF('208-PLA-Ft-78 Mapa Gestión'!U222='Tabla Valoración controles'!$D$5,'Tabla Valoración controles'!$F$5,IF(U222=FORMULAS!$A$10,0,'Tabla Valoración controles'!$F$6)))</f>
        <v>0</v>
      </c>
      <c r="W222" s="130"/>
      <c r="X222" s="132">
        <f>+IF(W222='Tabla Valoración controles'!$D$7,'Tabla Valoración controles'!$F$7,IF(U222=FORMULAS!$A$10,0,'Tabla Valoración controles'!$F$8))</f>
        <v>0</v>
      </c>
      <c r="Y222" s="130"/>
      <c r="Z222" s="131">
        <f>+IF(Y222='Tabla Valoración controles'!$D$9,'Tabla Valoración controles'!$F$9,IF(U222=FORMULAS!$A$10,0,'Tabla Valoración controles'!$F$10))</f>
        <v>0</v>
      </c>
      <c r="AA222" s="130"/>
      <c r="AB222" s="131">
        <f>+IF(AA222='Tabla Valoración controles'!$D$9,'Tabla Valoración controles'!$F$9,IF(W222=FORMULAS!$A$10,0,'Tabla Valoración controles'!$F$10))</f>
        <v>0</v>
      </c>
      <c r="AC222" s="130"/>
      <c r="AD222" s="131">
        <f>+IF(AC222='Tabla Valoración controles'!$D$13,'Tabla Valoración controles'!$F$13,'Tabla Valoración controles'!$F$14)</f>
        <v>0</v>
      </c>
      <c r="AE222" s="133">
        <f t="shared" si="187"/>
        <v>0</v>
      </c>
      <c r="AF222" s="133">
        <f t="shared" ref="AF222:AF225" si="210">+AF221*AE222</f>
        <v>0</v>
      </c>
      <c r="AG222" s="133">
        <f t="shared" si="209"/>
        <v>0.36</v>
      </c>
      <c r="AH222" s="261"/>
      <c r="AI222" s="261"/>
      <c r="AJ222" s="261"/>
      <c r="AK222" s="261"/>
      <c r="AL222" s="262"/>
      <c r="AM222" s="264"/>
      <c r="AN222" s="258"/>
      <c r="AO222" s="148"/>
      <c r="AP222" s="148"/>
      <c r="AQ222" s="148"/>
      <c r="AR222" s="148"/>
      <c r="AS222" s="148"/>
      <c r="AT222" s="148"/>
      <c r="AU222" s="148"/>
      <c r="AV222" s="136"/>
      <c r="AW222" s="258"/>
      <c r="AX222" s="134"/>
      <c r="AY222" s="134"/>
      <c r="AZ222" s="134"/>
      <c r="BA222" s="144"/>
      <c r="BB222" s="134"/>
      <c r="BC222" s="134"/>
      <c r="BD222" s="134"/>
      <c r="BE222" s="144"/>
      <c r="BF222" s="134"/>
      <c r="BG222" s="134"/>
      <c r="BH222" s="134"/>
      <c r="BI222" s="144"/>
      <c r="BJ222" s="134"/>
      <c r="BK222" s="134"/>
      <c r="BL222" s="134"/>
      <c r="BM222" s="144"/>
      <c r="BN222" s="137"/>
      <c r="BO222" s="137"/>
      <c r="BP222" s="138"/>
      <c r="BQ222" s="138"/>
      <c r="BR222" s="137"/>
      <c r="BS222" s="137"/>
      <c r="BT222" s="138"/>
      <c r="BU222" s="138"/>
      <c r="BV222" s="137"/>
      <c r="BW222" s="137"/>
      <c r="BX222" s="138"/>
      <c r="BY222" s="138"/>
      <c r="BZ222" s="137"/>
      <c r="CA222" s="137"/>
      <c r="CB222" s="138"/>
      <c r="CC222" s="138"/>
      <c r="CD222" s="258"/>
      <c r="CE222" s="258"/>
      <c r="CF222" s="258"/>
      <c r="CG222" s="144"/>
      <c r="CH222" s="258"/>
      <c r="CI222" s="258"/>
      <c r="CJ222" s="258"/>
      <c r="CK222" s="144"/>
      <c r="CL222" s="258"/>
      <c r="CM222" s="258"/>
      <c r="CN222" s="258"/>
      <c r="CO222" s="144"/>
      <c r="CP222" s="258"/>
      <c r="CQ222" s="258"/>
      <c r="CR222" s="258"/>
      <c r="CS222" s="144"/>
      <c r="CT222" s="258"/>
      <c r="CU222" s="258"/>
      <c r="CV222" s="258"/>
      <c r="CW222" s="144"/>
      <c r="CX222" s="258"/>
      <c r="CY222" s="258"/>
      <c r="CZ222" s="258"/>
      <c r="DA222" s="258"/>
      <c r="DB222" s="258"/>
      <c r="DC222" s="258"/>
      <c r="DD222" s="258"/>
      <c r="DE222" s="258"/>
      <c r="DF222" s="144"/>
      <c r="DG222" s="258"/>
      <c r="DH222" s="258"/>
      <c r="DI222" s="258"/>
      <c r="DJ222" s="258"/>
      <c r="DK222" s="258"/>
      <c r="DL222" s="258"/>
      <c r="DM222" s="258"/>
      <c r="DN222" s="258"/>
      <c r="DO222" s="144"/>
      <c r="DP222" s="258"/>
      <c r="DQ222" s="258"/>
      <c r="DR222" s="258"/>
      <c r="DS222" s="258"/>
      <c r="DT222" s="258"/>
    </row>
    <row r="223" spans="1:124" ht="57" x14ac:dyDescent="0.2">
      <c r="A223" s="290"/>
      <c r="B223" s="293"/>
      <c r="C223" s="293"/>
      <c r="D223" s="293"/>
      <c r="E223" s="293"/>
      <c r="F223" s="293"/>
      <c r="G223" s="293"/>
      <c r="H223" s="293"/>
      <c r="I223" s="296"/>
      <c r="J223" s="290"/>
      <c r="K223" s="281"/>
      <c r="L223" s="284"/>
      <c r="M223" s="284"/>
      <c r="N223" s="281"/>
      <c r="O223" s="258"/>
      <c r="P223" s="258"/>
      <c r="Q223" s="287"/>
      <c r="R223" s="127"/>
      <c r="S223" s="128"/>
      <c r="T223" s="129">
        <f>VLOOKUP(U223,FORMULAS!$A$15:$B$18,2,0)</f>
        <v>0</v>
      </c>
      <c r="U223" s="130" t="s">
        <v>156</v>
      </c>
      <c r="V223" s="131">
        <f>+IF(U223='Tabla Valoración controles'!$D$4,'Tabla Valoración controles'!$F$4,IF('208-PLA-Ft-78 Mapa Gestión'!U223='Tabla Valoración controles'!$D$5,'Tabla Valoración controles'!$F$5,IF(U223=FORMULAS!$A$10,0,'Tabla Valoración controles'!$F$6)))</f>
        <v>0</v>
      </c>
      <c r="W223" s="130"/>
      <c r="X223" s="132">
        <f>+IF(W223='Tabla Valoración controles'!$D$7,'Tabla Valoración controles'!$F$7,IF(U223=FORMULAS!$A$10,0,'Tabla Valoración controles'!$F$8))</f>
        <v>0</v>
      </c>
      <c r="Y223" s="130"/>
      <c r="Z223" s="131">
        <f>+IF(Y223='Tabla Valoración controles'!$D$9,'Tabla Valoración controles'!$F$9,IF(U223=FORMULAS!$A$10,0,'Tabla Valoración controles'!$F$10))</f>
        <v>0</v>
      </c>
      <c r="AA223" s="130"/>
      <c r="AB223" s="131">
        <f>+IF(AA223='Tabla Valoración controles'!$D$9,'Tabla Valoración controles'!$F$9,IF(W223=FORMULAS!$A$10,0,'Tabla Valoración controles'!$F$10))</f>
        <v>0</v>
      </c>
      <c r="AC223" s="130"/>
      <c r="AD223" s="131">
        <f>+IF(AC223='Tabla Valoración controles'!$D$13,'Tabla Valoración controles'!$F$13,'Tabla Valoración controles'!$F$14)</f>
        <v>0</v>
      </c>
      <c r="AE223" s="133">
        <f t="shared" ref="AE223:AE225" si="211">+V223+X223+Z223</f>
        <v>0</v>
      </c>
      <c r="AF223" s="133">
        <f t="shared" si="210"/>
        <v>0</v>
      </c>
      <c r="AG223" s="133">
        <f t="shared" si="209"/>
        <v>0.36</v>
      </c>
      <c r="AH223" s="261"/>
      <c r="AI223" s="261"/>
      <c r="AJ223" s="261"/>
      <c r="AK223" s="261"/>
      <c r="AL223" s="262"/>
      <c r="AM223" s="264"/>
      <c r="AN223" s="258"/>
      <c r="AO223" s="148"/>
      <c r="AP223" s="148"/>
      <c r="AQ223" s="148"/>
      <c r="AR223" s="148"/>
      <c r="AS223" s="148"/>
      <c r="AT223" s="148"/>
      <c r="AU223" s="148"/>
      <c r="AV223" s="136"/>
      <c r="AW223" s="258"/>
      <c r="AX223" s="134"/>
      <c r="AY223" s="134"/>
      <c r="AZ223" s="134"/>
      <c r="BA223" s="144"/>
      <c r="BB223" s="134"/>
      <c r="BC223" s="134"/>
      <c r="BD223" s="134"/>
      <c r="BE223" s="144"/>
      <c r="BF223" s="134"/>
      <c r="BG223" s="134"/>
      <c r="BH223" s="134"/>
      <c r="BI223" s="144"/>
      <c r="BJ223" s="134"/>
      <c r="BK223" s="134"/>
      <c r="BL223" s="134"/>
      <c r="BM223" s="144"/>
      <c r="BN223" s="137"/>
      <c r="BO223" s="137"/>
      <c r="BP223" s="138"/>
      <c r="BQ223" s="138"/>
      <c r="BR223" s="137"/>
      <c r="BS223" s="137"/>
      <c r="BT223" s="138"/>
      <c r="BU223" s="138"/>
      <c r="BV223" s="137"/>
      <c r="BW223" s="137"/>
      <c r="BX223" s="138"/>
      <c r="BY223" s="138"/>
      <c r="BZ223" s="137"/>
      <c r="CA223" s="137"/>
      <c r="CB223" s="138"/>
      <c r="CC223" s="138"/>
      <c r="CD223" s="258"/>
      <c r="CE223" s="258"/>
      <c r="CF223" s="258"/>
      <c r="CG223" s="144"/>
      <c r="CH223" s="258"/>
      <c r="CI223" s="258"/>
      <c r="CJ223" s="258"/>
      <c r="CK223" s="144"/>
      <c r="CL223" s="258"/>
      <c r="CM223" s="258"/>
      <c r="CN223" s="258"/>
      <c r="CO223" s="144"/>
      <c r="CP223" s="258"/>
      <c r="CQ223" s="258"/>
      <c r="CR223" s="258"/>
      <c r="CS223" s="144"/>
      <c r="CT223" s="258"/>
      <c r="CU223" s="258"/>
      <c r="CV223" s="258"/>
      <c r="CW223" s="144"/>
      <c r="CX223" s="258"/>
      <c r="CY223" s="258"/>
      <c r="CZ223" s="258"/>
      <c r="DA223" s="258"/>
      <c r="DB223" s="258"/>
      <c r="DC223" s="258"/>
      <c r="DD223" s="258"/>
      <c r="DE223" s="258"/>
      <c r="DF223" s="144"/>
      <c r="DG223" s="258"/>
      <c r="DH223" s="258"/>
      <c r="DI223" s="258"/>
      <c r="DJ223" s="258"/>
      <c r="DK223" s="258"/>
      <c r="DL223" s="258"/>
      <c r="DM223" s="258"/>
      <c r="DN223" s="258"/>
      <c r="DO223" s="144"/>
      <c r="DP223" s="258"/>
      <c r="DQ223" s="258"/>
      <c r="DR223" s="258"/>
      <c r="DS223" s="258"/>
      <c r="DT223" s="258"/>
    </row>
    <row r="224" spans="1:124" ht="57" x14ac:dyDescent="0.2">
      <c r="A224" s="290"/>
      <c r="B224" s="293"/>
      <c r="C224" s="293"/>
      <c r="D224" s="293"/>
      <c r="E224" s="293"/>
      <c r="F224" s="293"/>
      <c r="G224" s="293"/>
      <c r="H224" s="293"/>
      <c r="I224" s="296"/>
      <c r="J224" s="290"/>
      <c r="K224" s="281"/>
      <c r="L224" s="284"/>
      <c r="M224" s="284"/>
      <c r="N224" s="281"/>
      <c r="O224" s="258"/>
      <c r="P224" s="258"/>
      <c r="Q224" s="287"/>
      <c r="R224" s="127"/>
      <c r="S224" s="128"/>
      <c r="T224" s="129">
        <f>VLOOKUP(U224,FORMULAS!$A$15:$B$18,2,0)</f>
        <v>0</v>
      </c>
      <c r="U224" s="130" t="s">
        <v>156</v>
      </c>
      <c r="V224" s="131">
        <f>+IF(U224='Tabla Valoración controles'!$D$4,'Tabla Valoración controles'!$F$4,IF('208-PLA-Ft-78 Mapa Gestión'!U224='Tabla Valoración controles'!$D$5,'Tabla Valoración controles'!$F$5,IF(U224=FORMULAS!$A$10,0,'Tabla Valoración controles'!$F$6)))</f>
        <v>0</v>
      </c>
      <c r="W224" s="130"/>
      <c r="X224" s="132">
        <f>+IF(W224='Tabla Valoración controles'!$D$7,'Tabla Valoración controles'!$F$7,IF(U224=FORMULAS!$A$10,0,'Tabla Valoración controles'!$F$8))</f>
        <v>0</v>
      </c>
      <c r="Y224" s="130"/>
      <c r="Z224" s="131">
        <f>+IF(Y224='Tabla Valoración controles'!$D$9,'Tabla Valoración controles'!$F$9,IF(U224=FORMULAS!$A$10,0,'Tabla Valoración controles'!$F$10))</f>
        <v>0</v>
      </c>
      <c r="AA224" s="130"/>
      <c r="AB224" s="131">
        <f>+IF(AA224='Tabla Valoración controles'!$D$9,'Tabla Valoración controles'!$F$9,IF(W224=FORMULAS!$A$10,0,'Tabla Valoración controles'!$F$10))</f>
        <v>0</v>
      </c>
      <c r="AC224" s="130"/>
      <c r="AD224" s="131">
        <f>+IF(AC224='Tabla Valoración controles'!$D$13,'Tabla Valoración controles'!$F$13,'Tabla Valoración controles'!$F$14)</f>
        <v>0</v>
      </c>
      <c r="AE224" s="133">
        <f t="shared" si="211"/>
        <v>0</v>
      </c>
      <c r="AF224" s="133">
        <f t="shared" si="210"/>
        <v>0</v>
      </c>
      <c r="AG224" s="133">
        <f t="shared" si="209"/>
        <v>0.36</v>
      </c>
      <c r="AH224" s="261"/>
      <c r="AI224" s="261"/>
      <c r="AJ224" s="261"/>
      <c r="AK224" s="261"/>
      <c r="AL224" s="262"/>
      <c r="AM224" s="264"/>
      <c r="AN224" s="258"/>
      <c r="AO224" s="148"/>
      <c r="AP224" s="148"/>
      <c r="AQ224" s="148"/>
      <c r="AR224" s="148"/>
      <c r="AS224" s="148"/>
      <c r="AT224" s="148"/>
      <c r="AU224" s="148"/>
      <c r="AV224" s="136"/>
      <c r="AW224" s="258"/>
      <c r="AX224" s="134"/>
      <c r="AY224" s="134"/>
      <c r="AZ224" s="134"/>
      <c r="BA224" s="144"/>
      <c r="BB224" s="134"/>
      <c r="BC224" s="134"/>
      <c r="BD224" s="134"/>
      <c r="BE224" s="144"/>
      <c r="BF224" s="134"/>
      <c r="BG224" s="134"/>
      <c r="BH224" s="134"/>
      <c r="BI224" s="144"/>
      <c r="BJ224" s="134"/>
      <c r="BK224" s="134"/>
      <c r="BL224" s="134"/>
      <c r="BM224" s="144"/>
      <c r="BN224" s="137"/>
      <c r="BO224" s="137"/>
      <c r="BP224" s="138"/>
      <c r="BQ224" s="138"/>
      <c r="BR224" s="137"/>
      <c r="BS224" s="137"/>
      <c r="BT224" s="138"/>
      <c r="BU224" s="138"/>
      <c r="BV224" s="137"/>
      <c r="BW224" s="137"/>
      <c r="BX224" s="138"/>
      <c r="BY224" s="138"/>
      <c r="BZ224" s="137"/>
      <c r="CA224" s="137"/>
      <c r="CB224" s="138"/>
      <c r="CC224" s="138"/>
      <c r="CD224" s="258"/>
      <c r="CE224" s="258"/>
      <c r="CF224" s="258"/>
      <c r="CG224" s="144"/>
      <c r="CH224" s="258"/>
      <c r="CI224" s="258"/>
      <c r="CJ224" s="258"/>
      <c r="CK224" s="144"/>
      <c r="CL224" s="258"/>
      <c r="CM224" s="258"/>
      <c r="CN224" s="258"/>
      <c r="CO224" s="144"/>
      <c r="CP224" s="258"/>
      <c r="CQ224" s="258"/>
      <c r="CR224" s="258"/>
      <c r="CS224" s="144"/>
      <c r="CT224" s="258"/>
      <c r="CU224" s="258"/>
      <c r="CV224" s="258"/>
      <c r="CW224" s="144"/>
      <c r="CX224" s="258"/>
      <c r="CY224" s="258"/>
      <c r="CZ224" s="258"/>
      <c r="DA224" s="258"/>
      <c r="DB224" s="258"/>
      <c r="DC224" s="258"/>
      <c r="DD224" s="258"/>
      <c r="DE224" s="258"/>
      <c r="DF224" s="144"/>
      <c r="DG224" s="258"/>
      <c r="DH224" s="258"/>
      <c r="DI224" s="258"/>
      <c r="DJ224" s="258"/>
      <c r="DK224" s="258"/>
      <c r="DL224" s="258"/>
      <c r="DM224" s="258"/>
      <c r="DN224" s="258"/>
      <c r="DO224" s="144"/>
      <c r="DP224" s="258"/>
      <c r="DQ224" s="258"/>
      <c r="DR224" s="258"/>
      <c r="DS224" s="258"/>
      <c r="DT224" s="258"/>
    </row>
    <row r="225" spans="1:124" ht="57" x14ac:dyDescent="0.2">
      <c r="A225" s="291"/>
      <c r="B225" s="294"/>
      <c r="C225" s="294"/>
      <c r="D225" s="294"/>
      <c r="E225" s="294"/>
      <c r="F225" s="294"/>
      <c r="G225" s="294"/>
      <c r="H225" s="294"/>
      <c r="I225" s="297"/>
      <c r="J225" s="291"/>
      <c r="K225" s="282"/>
      <c r="L225" s="285"/>
      <c r="M225" s="285"/>
      <c r="N225" s="282"/>
      <c r="O225" s="259"/>
      <c r="P225" s="259"/>
      <c r="Q225" s="288"/>
      <c r="R225" s="127"/>
      <c r="S225" s="128"/>
      <c r="T225" s="129">
        <f>VLOOKUP(U225,FORMULAS!$A$15:$B$18,2,0)</f>
        <v>0</v>
      </c>
      <c r="U225" s="130" t="s">
        <v>156</v>
      </c>
      <c r="V225" s="131">
        <f>+IF(U225='Tabla Valoración controles'!$D$4,'Tabla Valoración controles'!$F$4,IF('208-PLA-Ft-78 Mapa Gestión'!U225='Tabla Valoración controles'!$D$5,'Tabla Valoración controles'!$F$5,IF(U225=FORMULAS!$A$10,0,'Tabla Valoración controles'!$F$6)))</f>
        <v>0</v>
      </c>
      <c r="W225" s="130"/>
      <c r="X225" s="132">
        <f>+IF(W225='Tabla Valoración controles'!$D$7,'Tabla Valoración controles'!$F$7,IF(U225=FORMULAS!$A$10,0,'Tabla Valoración controles'!$F$8))</f>
        <v>0</v>
      </c>
      <c r="Y225" s="130"/>
      <c r="Z225" s="131">
        <f>+IF(Y225='Tabla Valoración controles'!$D$9,'Tabla Valoración controles'!$F$9,IF(U225=FORMULAS!$A$10,0,'Tabla Valoración controles'!$F$10))</f>
        <v>0</v>
      </c>
      <c r="AA225" s="130"/>
      <c r="AB225" s="131">
        <f>+IF(AA225='Tabla Valoración controles'!$D$9,'Tabla Valoración controles'!$F$9,IF(W225=FORMULAS!$A$10,0,'Tabla Valoración controles'!$F$10))</f>
        <v>0</v>
      </c>
      <c r="AC225" s="130"/>
      <c r="AD225" s="131">
        <f>+IF(AC225='Tabla Valoración controles'!$D$13,'Tabla Valoración controles'!$F$13,'Tabla Valoración controles'!$F$14)</f>
        <v>0</v>
      </c>
      <c r="AE225" s="133">
        <f t="shared" si="211"/>
        <v>0</v>
      </c>
      <c r="AF225" s="133">
        <f t="shared" si="210"/>
        <v>0</v>
      </c>
      <c r="AG225" s="133">
        <f t="shared" si="209"/>
        <v>0.36</v>
      </c>
      <c r="AH225" s="261"/>
      <c r="AI225" s="261"/>
      <c r="AJ225" s="261"/>
      <c r="AK225" s="261"/>
      <c r="AL225" s="262"/>
      <c r="AM225" s="264"/>
      <c r="AN225" s="259"/>
      <c r="AO225" s="149"/>
      <c r="AP225" s="149"/>
      <c r="AQ225" s="149"/>
      <c r="AR225" s="149"/>
      <c r="AS225" s="149"/>
      <c r="AT225" s="149"/>
      <c r="AU225" s="149"/>
      <c r="AV225" s="136"/>
      <c r="AW225" s="259"/>
      <c r="AX225" s="134"/>
      <c r="AY225" s="134"/>
      <c r="AZ225" s="134"/>
      <c r="BA225" s="144"/>
      <c r="BB225" s="134"/>
      <c r="BC225" s="134"/>
      <c r="BD225" s="134"/>
      <c r="BE225" s="144"/>
      <c r="BF225" s="134"/>
      <c r="BG225" s="134"/>
      <c r="BH225" s="134"/>
      <c r="BI225" s="144"/>
      <c r="BJ225" s="134"/>
      <c r="BK225" s="134"/>
      <c r="BL225" s="134"/>
      <c r="BM225" s="144"/>
      <c r="BN225" s="137"/>
      <c r="BO225" s="137"/>
      <c r="BP225" s="138"/>
      <c r="BQ225" s="138"/>
      <c r="BR225" s="137"/>
      <c r="BS225" s="137"/>
      <c r="BT225" s="138"/>
      <c r="BU225" s="138"/>
      <c r="BV225" s="137"/>
      <c r="BW225" s="137"/>
      <c r="BX225" s="138"/>
      <c r="BY225" s="138"/>
      <c r="BZ225" s="137"/>
      <c r="CA225" s="137"/>
      <c r="CB225" s="138"/>
      <c r="CC225" s="138"/>
      <c r="CD225" s="259"/>
      <c r="CE225" s="259"/>
      <c r="CF225" s="259"/>
      <c r="CG225" s="144"/>
      <c r="CH225" s="259"/>
      <c r="CI225" s="259"/>
      <c r="CJ225" s="259"/>
      <c r="CK225" s="144"/>
      <c r="CL225" s="259"/>
      <c r="CM225" s="259"/>
      <c r="CN225" s="259"/>
      <c r="CO225" s="144"/>
      <c r="CP225" s="259"/>
      <c r="CQ225" s="259"/>
      <c r="CR225" s="259"/>
      <c r="CS225" s="144"/>
      <c r="CT225" s="259"/>
      <c r="CU225" s="259"/>
      <c r="CV225" s="259"/>
      <c r="CW225" s="144"/>
      <c r="CX225" s="259"/>
      <c r="CY225" s="259"/>
      <c r="CZ225" s="259"/>
      <c r="DA225" s="259"/>
      <c r="DB225" s="259"/>
      <c r="DC225" s="259"/>
      <c r="DD225" s="259"/>
      <c r="DE225" s="259"/>
      <c r="DF225" s="144"/>
      <c r="DG225" s="259"/>
      <c r="DH225" s="259"/>
      <c r="DI225" s="259"/>
      <c r="DJ225" s="259"/>
      <c r="DK225" s="259"/>
      <c r="DL225" s="259"/>
      <c r="DM225" s="259"/>
      <c r="DN225" s="259"/>
      <c r="DO225" s="144"/>
      <c r="DP225" s="259"/>
      <c r="DQ225" s="259"/>
      <c r="DR225" s="259"/>
      <c r="DS225" s="259"/>
      <c r="DT225" s="259"/>
    </row>
    <row r="226" spans="1:124" ht="89.25" x14ac:dyDescent="0.2">
      <c r="A226" s="289">
        <v>37</v>
      </c>
      <c r="B226" s="292" t="s">
        <v>179</v>
      </c>
      <c r="C226" s="292" t="str">
        <f>VLOOKUP(B226,FORMULAS!$A$30:$B$52,2,0)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6" s="292" t="str">
        <f>VLOOKUP(B226,FORMULAS!$A$30:$C$52,3,0)</f>
        <v xml:space="preserve">Subdirector Administrativo </v>
      </c>
      <c r="E226" s="292" t="s">
        <v>113</v>
      </c>
      <c r="F226" s="292" t="s">
        <v>440</v>
      </c>
      <c r="G226" s="292" t="s">
        <v>441</v>
      </c>
      <c r="H226" s="292" t="s">
        <v>442</v>
      </c>
      <c r="I226" s="295" t="s">
        <v>257</v>
      </c>
      <c r="J226" s="289">
        <v>350</v>
      </c>
      <c r="K226" s="280" t="str">
        <f>+IF(L226=FORMULAS!$N$2,FORMULAS!$O$2,IF('208-PLA-Ft-78 Mapa Gestión'!L226:L231=FORMULAS!$N$3,FORMULAS!$O$3,IF('208-PLA-Ft-78 Mapa Gestión'!L226:L231=FORMULAS!$N$4,FORMULAS!$O$4,IF('208-PLA-Ft-78 Mapa Gestión'!L226:L231=FORMULAS!$N$5,FORMULAS!$O$5,IF('208-PLA-Ft-78 Mapa Gestión'!L226:L231=FORMULAS!$N$6,FORMULAS!$O$6)))))</f>
        <v>Media</v>
      </c>
      <c r="L226" s="283">
        <f>+IF(J226&lt;=FORMULAS!$M$2,FORMULAS!$N$2,IF('208-PLA-Ft-78 Mapa Gestión'!J226&lt;=FORMULAS!$M$3,FORMULAS!$N$3,IF('208-PLA-Ft-78 Mapa Gestión'!J226&lt;=FORMULAS!$M$4,FORMULAS!$N$4,IF('208-PLA-Ft-78 Mapa Gestión'!J226&lt;=FORMULAS!$M$5,FORMULAS!$N$5,FORMULAS!$N$6))))</f>
        <v>0.6</v>
      </c>
      <c r="M226" s="283" t="s">
        <v>91</v>
      </c>
      <c r="N226" s="280" t="str">
        <f>+IF(M226=FORMULAS!$H$2,FORMULAS!$I$2,IF('208-PLA-Ft-78 Mapa Gestión'!M226:M231=FORMULAS!$H$3,FORMULAS!$I$3,IF('208-PLA-Ft-78 Mapa Gestión'!M226:M231=FORMULAS!$H$4,FORMULAS!$I$4,IF('208-PLA-Ft-78 Mapa Gestión'!M226:M231=FORMULAS!$H$5,FORMULAS!$I$5,IF('208-PLA-Ft-78 Mapa Gestión'!M226:M231=FORMULAS!$H$6,FORMULAS!$I$6,IF('208-PLA-Ft-78 Mapa Gestión'!M226:M231=FORMULAS!$H$7,FORMULAS!$I$7,IF('208-PLA-Ft-78 Mapa Gestión'!M226:M231=FORMULAS!$H$8,FORMULAS!$I$8,IF('208-PLA-Ft-78 Mapa Gestión'!M226:M231=FORMULAS!$H$9,FORMULAS!$I$9,IF('208-PLA-Ft-78 Mapa Gestión'!M226:M231=FORMULAS!$H$10,FORMULAS!$I$10,IF('208-PLA-Ft-78 Mapa Gestión'!M226:M231=FORMULAS!$H$11,FORMULAS!$I$11))))))))))</f>
        <v>Moderado</v>
      </c>
      <c r="O226" s="257">
        <f>VLOOKUP(N226,FORMULAS!$I$1:$J$6,2,0)</f>
        <v>0.6</v>
      </c>
      <c r="P226" s="257" t="str">
        <f t="shared" ref="P226" si="212">CONCATENATE(N226,K226)</f>
        <v>ModeradoMedia</v>
      </c>
      <c r="Q226" s="286" t="str">
        <f>VLOOKUP(P226,FORMULAS!$K$17:$L$42,2,0)</f>
        <v>Moderado</v>
      </c>
      <c r="R226" s="127">
        <v>1</v>
      </c>
      <c r="S226" s="128" t="s">
        <v>495</v>
      </c>
      <c r="T226" s="129" t="str">
        <f>VLOOKUP(U226,FORMULAS!$A$15:$B$18,2,0)</f>
        <v>Probabilidad</v>
      </c>
      <c r="U226" s="130" t="s">
        <v>14</v>
      </c>
      <c r="W226" s="130" t="s">
        <v>8</v>
      </c>
      <c r="Y226" s="130" t="s">
        <v>18</v>
      </c>
      <c r="AA226" s="130" t="s">
        <v>22</v>
      </c>
      <c r="AC226" s="130" t="s">
        <v>100</v>
      </c>
      <c r="AI226" s="260" t="str">
        <f>+IF(AH226&lt;=FORMULAS!$N$2,FORMULAS!$O$2,IF(AH226&lt;=FORMULAS!$N$3,FORMULAS!$O$3,IF(AH226&lt;=FORMULAS!$N$4,FORMULAS!$O$4,IF(AH226&lt;=FORMULAS!$N$5,FORMULAS!$O$5,FORMULAS!O222))))</f>
        <v>Muy Baja</v>
      </c>
      <c r="AJ226" s="260" t="str">
        <f>+IF(T226=FORMULAS!$A$9,AG231,'208-PLA-Ft-78 Mapa Gestión'!N226:N231)</f>
        <v>Moderado</v>
      </c>
      <c r="AK226" s="260">
        <f>+IF(T226=FORMULAS!B225,'208-PLA-Ft-78 Mapa Gestión'!AG231,'208-PLA-Ft-78 Mapa Gestión'!O226:O231)</f>
        <v>0.6</v>
      </c>
      <c r="AL226" s="262" t="str">
        <f t="shared" ref="AL226" si="213">CONCATENATE(AJ226,AI226)</f>
        <v>ModeradoMuy Baja</v>
      </c>
      <c r="AM226" s="263" t="str">
        <f>VLOOKUP(AL226,FORMULAS!$K$17:$L$42,2,0)</f>
        <v>Moderado</v>
      </c>
      <c r="AN226" s="257" t="s">
        <v>162</v>
      </c>
      <c r="AO226" s="134" t="s">
        <v>545</v>
      </c>
      <c r="AP226" s="134" t="s">
        <v>565</v>
      </c>
      <c r="AQ226" s="134" t="s">
        <v>321</v>
      </c>
      <c r="AR226" s="164">
        <v>44562</v>
      </c>
      <c r="AS226" s="164">
        <v>44651</v>
      </c>
      <c r="AT226" s="134" t="s">
        <v>647</v>
      </c>
      <c r="AU226" s="134" t="s">
        <v>647</v>
      </c>
      <c r="AV226" s="136" t="s">
        <v>234</v>
      </c>
      <c r="AW226" s="257"/>
      <c r="AX226" s="137" t="s">
        <v>1017</v>
      </c>
      <c r="AY226" s="137" t="s">
        <v>1018</v>
      </c>
      <c r="AZ226" s="137" t="s">
        <v>1019</v>
      </c>
      <c r="BA226" s="202">
        <v>1</v>
      </c>
      <c r="BB226" s="138" t="s">
        <v>512</v>
      </c>
      <c r="BC226" s="138" t="s">
        <v>512</v>
      </c>
      <c r="BD226" s="138" t="s">
        <v>512</v>
      </c>
      <c r="BE226" s="138" t="s">
        <v>512</v>
      </c>
      <c r="BF226" s="138" t="s">
        <v>512</v>
      </c>
      <c r="BG226" s="138" t="s">
        <v>512</v>
      </c>
      <c r="BH226" s="137" t="s">
        <v>1020</v>
      </c>
      <c r="BI226" s="202">
        <v>1</v>
      </c>
      <c r="BJ226" s="138" t="s">
        <v>512</v>
      </c>
      <c r="BK226" s="138" t="s">
        <v>512</v>
      </c>
      <c r="BL226" s="138" t="s">
        <v>512</v>
      </c>
      <c r="BM226" s="137" t="s">
        <v>512</v>
      </c>
      <c r="BN226" s="137"/>
      <c r="BO226" s="137"/>
      <c r="BP226" s="138"/>
      <c r="BQ226" s="138"/>
      <c r="BR226" s="137"/>
      <c r="BS226" s="137"/>
      <c r="BT226" s="138"/>
      <c r="BU226" s="138"/>
      <c r="BV226" s="137"/>
      <c r="BW226" s="137"/>
      <c r="BX226" s="138"/>
      <c r="BY226" s="138"/>
      <c r="BZ226" s="137"/>
      <c r="CA226" s="137"/>
      <c r="CB226" s="138"/>
      <c r="CC226" s="138"/>
      <c r="CG226" s="144"/>
      <c r="CK226" s="144"/>
      <c r="CO226" s="144"/>
      <c r="CS226" s="144"/>
      <c r="CW226" s="144"/>
      <c r="DF226" s="144"/>
      <c r="DO226" s="144"/>
    </row>
    <row r="227" spans="1:124" ht="65.25" x14ac:dyDescent="0.2">
      <c r="A227" s="290"/>
      <c r="B227" s="293"/>
      <c r="C227" s="293"/>
      <c r="D227" s="293"/>
      <c r="E227" s="293"/>
      <c r="F227" s="293"/>
      <c r="G227" s="293"/>
      <c r="H227" s="293"/>
      <c r="I227" s="296"/>
      <c r="J227" s="290"/>
      <c r="K227" s="281"/>
      <c r="L227" s="284"/>
      <c r="M227" s="284"/>
      <c r="N227" s="281"/>
      <c r="O227" s="258"/>
      <c r="P227" s="258"/>
      <c r="Q227" s="287"/>
      <c r="R227" s="127">
        <v>2</v>
      </c>
      <c r="S227" s="128" t="s">
        <v>496</v>
      </c>
      <c r="T227" s="129" t="str">
        <f>VLOOKUP(U227,FORMULAS!$A$15:$B$18,2,0)</f>
        <v>Probabilidad</v>
      </c>
      <c r="U227" s="130" t="s">
        <v>14</v>
      </c>
      <c r="W227" s="130" t="s">
        <v>8</v>
      </c>
      <c r="Y227" s="130" t="s">
        <v>18</v>
      </c>
      <c r="AA227" s="130" t="s">
        <v>22</v>
      </c>
      <c r="AC227" s="130" t="s">
        <v>100</v>
      </c>
      <c r="AI227" s="261"/>
      <c r="AJ227" s="261"/>
      <c r="AK227" s="261"/>
      <c r="AL227" s="262"/>
      <c r="AM227" s="264"/>
      <c r="AN227" s="258"/>
      <c r="AO227" s="134" t="s">
        <v>546</v>
      </c>
      <c r="AP227" s="134" t="s">
        <v>565</v>
      </c>
      <c r="AQ227" s="134" t="s">
        <v>675</v>
      </c>
      <c r="AR227" s="164">
        <v>44562</v>
      </c>
      <c r="AS227" s="164">
        <v>44926</v>
      </c>
      <c r="AT227" s="134" t="s">
        <v>749</v>
      </c>
      <c r="AU227" s="134" t="s">
        <v>750</v>
      </c>
      <c r="AV227" s="136" t="s">
        <v>234</v>
      </c>
      <c r="AW227" s="258"/>
      <c r="AX227" s="137" t="s">
        <v>512</v>
      </c>
      <c r="AY227" s="137" t="s">
        <v>512</v>
      </c>
      <c r="AZ227" s="137" t="s">
        <v>512</v>
      </c>
      <c r="BA227" s="137" t="s">
        <v>512</v>
      </c>
      <c r="BB227" s="138" t="s">
        <v>512</v>
      </c>
      <c r="BC227" s="138" t="s">
        <v>512</v>
      </c>
      <c r="BD227" s="138" t="s">
        <v>512</v>
      </c>
      <c r="BE227" s="138" t="s">
        <v>512</v>
      </c>
      <c r="BF227" s="203" t="s">
        <v>1021</v>
      </c>
      <c r="BG227" s="137" t="s">
        <v>1022</v>
      </c>
      <c r="BH227" s="137" t="s">
        <v>1021</v>
      </c>
      <c r="BI227" s="138">
        <v>0.25</v>
      </c>
      <c r="BJ227" s="138" t="s">
        <v>512</v>
      </c>
      <c r="BK227" s="138" t="s">
        <v>512</v>
      </c>
      <c r="BL227" s="138" t="s">
        <v>512</v>
      </c>
      <c r="BM227" s="137" t="s">
        <v>512</v>
      </c>
      <c r="BN227" s="137"/>
      <c r="BO227" s="137"/>
      <c r="BP227" s="138"/>
      <c r="BQ227" s="138"/>
      <c r="BR227" s="137"/>
      <c r="BS227" s="137"/>
      <c r="BT227" s="138"/>
      <c r="BU227" s="138"/>
      <c r="BV227" s="137"/>
      <c r="BW227" s="137"/>
      <c r="BX227" s="138"/>
      <c r="BY227" s="138"/>
      <c r="BZ227" s="137"/>
      <c r="CA227" s="137"/>
      <c r="CB227" s="138"/>
      <c r="CC227" s="138"/>
      <c r="CG227" s="144"/>
      <c r="CK227" s="144"/>
      <c r="CO227" s="144"/>
      <c r="CS227" s="144"/>
      <c r="CW227" s="144"/>
      <c r="DF227" s="144"/>
      <c r="DO227" s="144"/>
    </row>
    <row r="228" spans="1:124" ht="57" x14ac:dyDescent="0.2">
      <c r="A228" s="290"/>
      <c r="B228" s="293"/>
      <c r="C228" s="293"/>
      <c r="D228" s="293"/>
      <c r="E228" s="293"/>
      <c r="F228" s="293"/>
      <c r="G228" s="293"/>
      <c r="H228" s="293"/>
      <c r="I228" s="296"/>
      <c r="J228" s="290"/>
      <c r="K228" s="281"/>
      <c r="L228" s="284"/>
      <c r="M228" s="284"/>
      <c r="N228" s="281"/>
      <c r="O228" s="258"/>
      <c r="P228" s="258"/>
      <c r="Q228" s="287"/>
      <c r="R228" s="127"/>
      <c r="S228" s="128"/>
      <c r="T228" s="129">
        <f>VLOOKUP(U228,FORMULAS!$A$15:$B$18,2,0)</f>
        <v>0</v>
      </c>
      <c r="U228" s="130" t="s">
        <v>156</v>
      </c>
      <c r="W228" s="130"/>
      <c r="Y228" s="130"/>
      <c r="AA228" s="130"/>
      <c r="AC228" s="130"/>
      <c r="AI228" s="261"/>
      <c r="AJ228" s="261"/>
      <c r="AK228" s="261"/>
      <c r="AL228" s="262"/>
      <c r="AM228" s="264"/>
      <c r="AN228" s="258"/>
      <c r="AO228" s="134" t="s">
        <v>547</v>
      </c>
      <c r="AP228" s="134" t="s">
        <v>565</v>
      </c>
      <c r="AQ228" s="134" t="s">
        <v>320</v>
      </c>
      <c r="AR228" s="164">
        <v>44562</v>
      </c>
      <c r="AS228" s="164">
        <v>44926</v>
      </c>
      <c r="AT228" s="134" t="s">
        <v>648</v>
      </c>
      <c r="AU228" s="134" t="s">
        <v>744</v>
      </c>
      <c r="AV228" s="136" t="s">
        <v>232</v>
      </c>
      <c r="AW228" s="258"/>
      <c r="AX228" s="137" t="s">
        <v>512</v>
      </c>
      <c r="AY228" s="137" t="s">
        <v>512</v>
      </c>
      <c r="AZ228" s="137" t="s">
        <v>512</v>
      </c>
      <c r="BA228" s="137" t="s">
        <v>512</v>
      </c>
      <c r="BB228" s="137" t="s">
        <v>512</v>
      </c>
      <c r="BC228" s="137" t="s">
        <v>512</v>
      </c>
      <c r="BD228" s="137" t="s">
        <v>512</v>
      </c>
      <c r="BE228" s="137" t="s">
        <v>512</v>
      </c>
      <c r="BF228" s="137" t="s">
        <v>512</v>
      </c>
      <c r="BG228" s="137" t="s">
        <v>512</v>
      </c>
      <c r="BH228" s="137" t="s">
        <v>512</v>
      </c>
      <c r="BI228" s="137" t="s">
        <v>512</v>
      </c>
      <c r="BJ228" s="138" t="s">
        <v>512</v>
      </c>
      <c r="BK228" s="138" t="s">
        <v>512</v>
      </c>
      <c r="BL228" s="138" t="s">
        <v>512</v>
      </c>
      <c r="BM228" s="138" t="s">
        <v>512</v>
      </c>
      <c r="BN228" s="137"/>
      <c r="BO228" s="137"/>
      <c r="BP228" s="138"/>
      <c r="BQ228" s="138"/>
      <c r="BR228" s="137"/>
      <c r="BS228" s="137"/>
      <c r="BT228" s="138"/>
      <c r="BU228" s="138"/>
      <c r="BV228" s="137"/>
      <c r="BW228" s="137"/>
      <c r="BX228" s="138"/>
      <c r="BY228" s="138"/>
      <c r="BZ228" s="137"/>
      <c r="CA228" s="137"/>
      <c r="CB228" s="138"/>
      <c r="CC228" s="138"/>
      <c r="CG228" s="144"/>
      <c r="CK228" s="144"/>
      <c r="CO228" s="144"/>
      <c r="CS228" s="144"/>
      <c r="CW228" s="144"/>
      <c r="DF228" s="144"/>
      <c r="DO228" s="144"/>
    </row>
    <row r="229" spans="1:124" ht="57" x14ac:dyDescent="0.2">
      <c r="A229" s="290"/>
      <c r="B229" s="293"/>
      <c r="C229" s="293"/>
      <c r="D229" s="293"/>
      <c r="E229" s="293"/>
      <c r="F229" s="293"/>
      <c r="G229" s="293"/>
      <c r="H229" s="293"/>
      <c r="I229" s="296"/>
      <c r="J229" s="290"/>
      <c r="K229" s="281"/>
      <c r="L229" s="284"/>
      <c r="M229" s="284"/>
      <c r="N229" s="281"/>
      <c r="O229" s="258"/>
      <c r="P229" s="258"/>
      <c r="Q229" s="287"/>
      <c r="R229" s="127"/>
      <c r="S229" s="128"/>
      <c r="T229" s="129">
        <f>VLOOKUP(U229,FORMULAS!$A$15:$B$18,2,0)</f>
        <v>0</v>
      </c>
      <c r="U229" s="130" t="s">
        <v>156</v>
      </c>
      <c r="W229" s="130"/>
      <c r="Y229" s="130"/>
      <c r="AA229" s="130"/>
      <c r="AC229" s="130"/>
      <c r="AI229" s="261"/>
      <c r="AJ229" s="261"/>
      <c r="AK229" s="261"/>
      <c r="AL229" s="262"/>
      <c r="AM229" s="264"/>
      <c r="AN229" s="258"/>
      <c r="AO229" s="148"/>
      <c r="AP229" s="148"/>
      <c r="AQ229" s="148"/>
      <c r="AR229" s="148"/>
      <c r="AS229" s="148"/>
      <c r="AT229" s="148"/>
      <c r="AU229" s="148"/>
      <c r="AV229" s="136"/>
      <c r="AW229" s="258"/>
      <c r="AX229" s="134"/>
      <c r="AY229" s="134"/>
      <c r="AZ229" s="134"/>
      <c r="BA229" s="144"/>
      <c r="BB229" s="134"/>
      <c r="BC229" s="134"/>
      <c r="BD229" s="134"/>
      <c r="BE229" s="144"/>
      <c r="BF229" s="134"/>
      <c r="BG229" s="134"/>
      <c r="BH229" s="134"/>
      <c r="BI229" s="144"/>
      <c r="BJ229" s="134"/>
      <c r="BK229" s="134"/>
      <c r="BL229" s="134"/>
      <c r="BM229" s="144"/>
      <c r="BN229" s="137"/>
      <c r="BO229" s="137"/>
      <c r="BP229" s="138"/>
      <c r="BQ229" s="138"/>
      <c r="BR229" s="137"/>
      <c r="BS229" s="137"/>
      <c r="BT229" s="138"/>
      <c r="BU229" s="138"/>
      <c r="BV229" s="137"/>
      <c r="BW229" s="137"/>
      <c r="BX229" s="138"/>
      <c r="BY229" s="138"/>
      <c r="BZ229" s="137"/>
      <c r="CA229" s="137"/>
      <c r="CB229" s="138"/>
      <c r="CC229" s="138"/>
      <c r="CG229" s="144"/>
      <c r="CK229" s="144"/>
      <c r="CO229" s="144"/>
      <c r="CS229" s="144"/>
      <c r="CW229" s="144"/>
      <c r="DF229" s="144"/>
      <c r="DO229" s="144"/>
    </row>
    <row r="230" spans="1:124" ht="57" x14ac:dyDescent="0.2">
      <c r="A230" s="290"/>
      <c r="B230" s="293"/>
      <c r="C230" s="293"/>
      <c r="D230" s="293"/>
      <c r="E230" s="293"/>
      <c r="F230" s="293"/>
      <c r="G230" s="293"/>
      <c r="H230" s="293"/>
      <c r="I230" s="296"/>
      <c r="J230" s="290"/>
      <c r="K230" s="281"/>
      <c r="L230" s="284"/>
      <c r="M230" s="284"/>
      <c r="N230" s="281"/>
      <c r="O230" s="258"/>
      <c r="P230" s="258"/>
      <c r="Q230" s="287"/>
      <c r="R230" s="127"/>
      <c r="S230" s="128"/>
      <c r="T230" s="129">
        <f>VLOOKUP(U230,FORMULAS!$A$15:$B$18,2,0)</f>
        <v>0</v>
      </c>
      <c r="U230" s="130" t="s">
        <v>156</v>
      </c>
      <c r="W230" s="130"/>
      <c r="Y230" s="130"/>
      <c r="AA230" s="130"/>
      <c r="AC230" s="130"/>
      <c r="AI230" s="261"/>
      <c r="AJ230" s="261"/>
      <c r="AK230" s="261"/>
      <c r="AL230" s="262"/>
      <c r="AM230" s="264"/>
      <c r="AN230" s="258"/>
      <c r="AO230" s="148"/>
      <c r="AP230" s="148"/>
      <c r="AQ230" s="148"/>
      <c r="AR230" s="148"/>
      <c r="AS230" s="148"/>
      <c r="AT230" s="148"/>
      <c r="AU230" s="148"/>
      <c r="AV230" s="136"/>
      <c r="AW230" s="258"/>
      <c r="AX230" s="134"/>
      <c r="AY230" s="134"/>
      <c r="AZ230" s="134"/>
      <c r="BA230" s="144"/>
      <c r="BB230" s="134"/>
      <c r="BC230" s="134"/>
      <c r="BD230" s="134"/>
      <c r="BE230" s="144"/>
      <c r="BF230" s="134"/>
      <c r="BG230" s="134"/>
      <c r="BH230" s="134"/>
      <c r="BI230" s="144"/>
      <c r="BJ230" s="134"/>
      <c r="BK230" s="134"/>
      <c r="BL230" s="134"/>
      <c r="BM230" s="144"/>
      <c r="BN230" s="137"/>
      <c r="BO230" s="137"/>
      <c r="BP230" s="138"/>
      <c r="BQ230" s="138"/>
      <c r="BR230" s="137"/>
      <c r="BS230" s="137"/>
      <c r="BT230" s="138"/>
      <c r="BU230" s="138"/>
      <c r="BV230" s="137"/>
      <c r="BW230" s="137"/>
      <c r="BX230" s="138"/>
      <c r="BY230" s="138"/>
      <c r="BZ230" s="137"/>
      <c r="CA230" s="137"/>
      <c r="CB230" s="138"/>
      <c r="CC230" s="138"/>
      <c r="CG230" s="144"/>
      <c r="CK230" s="144"/>
      <c r="CO230" s="144"/>
      <c r="CS230" s="144"/>
      <c r="CW230" s="144"/>
      <c r="DF230" s="144"/>
      <c r="DO230" s="144"/>
    </row>
    <row r="231" spans="1:124" ht="57" x14ac:dyDescent="0.2">
      <c r="A231" s="291"/>
      <c r="B231" s="294"/>
      <c r="C231" s="294"/>
      <c r="D231" s="294"/>
      <c r="E231" s="294"/>
      <c r="F231" s="294"/>
      <c r="G231" s="294"/>
      <c r="H231" s="294"/>
      <c r="I231" s="297"/>
      <c r="J231" s="291"/>
      <c r="K231" s="282"/>
      <c r="L231" s="285"/>
      <c r="M231" s="285"/>
      <c r="N231" s="282"/>
      <c r="O231" s="259"/>
      <c r="P231" s="259"/>
      <c r="Q231" s="288"/>
      <c r="R231" s="127"/>
      <c r="S231" s="128"/>
      <c r="T231" s="129">
        <f>VLOOKUP(U231,FORMULAS!$A$15:$B$18,2,0)</f>
        <v>0</v>
      </c>
      <c r="U231" s="130" t="s">
        <v>156</v>
      </c>
      <c r="W231" s="130"/>
      <c r="Y231" s="130"/>
      <c r="AA231" s="130"/>
      <c r="AC231" s="130"/>
      <c r="AI231" s="261"/>
      <c r="AJ231" s="261"/>
      <c r="AK231" s="261"/>
      <c r="AL231" s="262"/>
      <c r="AM231" s="264"/>
      <c r="AN231" s="259"/>
      <c r="AO231" s="149"/>
      <c r="AP231" s="149"/>
      <c r="AQ231" s="149"/>
      <c r="AR231" s="149"/>
      <c r="AS231" s="149"/>
      <c r="AT231" s="149"/>
      <c r="AU231" s="149"/>
      <c r="AV231" s="136"/>
      <c r="AW231" s="259"/>
      <c r="AX231" s="134"/>
      <c r="AY231" s="134"/>
      <c r="AZ231" s="134"/>
      <c r="BA231" s="144"/>
      <c r="BB231" s="134"/>
      <c r="BC231" s="134"/>
      <c r="BD231" s="134"/>
      <c r="BE231" s="144"/>
      <c r="BF231" s="134"/>
      <c r="BG231" s="134"/>
      <c r="BH231" s="134"/>
      <c r="BI231" s="144"/>
      <c r="BJ231" s="134"/>
      <c r="BK231" s="134"/>
      <c r="BL231" s="134"/>
      <c r="BM231" s="144"/>
      <c r="BN231" s="137"/>
      <c r="BO231" s="137"/>
      <c r="BP231" s="138"/>
      <c r="BQ231" s="138"/>
      <c r="BR231" s="137"/>
      <c r="BS231" s="137"/>
      <c r="BT231" s="138"/>
      <c r="BU231" s="138"/>
      <c r="BV231" s="137"/>
      <c r="BW231" s="137"/>
      <c r="BX231" s="138"/>
      <c r="BY231" s="138"/>
      <c r="BZ231" s="137"/>
      <c r="CA231" s="137"/>
      <c r="CB231" s="138"/>
      <c r="CC231" s="138"/>
      <c r="CG231" s="144"/>
      <c r="CK231" s="144"/>
      <c r="CO231" s="144"/>
      <c r="CS231" s="144"/>
      <c r="CW231" s="144"/>
      <c r="DF231" s="144"/>
      <c r="DO231" s="144"/>
    </row>
    <row r="232" spans="1:124" ht="242.25" x14ac:dyDescent="0.2">
      <c r="A232" s="289">
        <v>38</v>
      </c>
      <c r="B232" s="292" t="s">
        <v>179</v>
      </c>
      <c r="C232" s="292" t="str">
        <f>VLOOKUP(B232,FORMULAS!$A$30:$B$52,2,0)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32" s="292" t="str">
        <f>VLOOKUP(B232,FORMULAS!$A$30:$C$52,3,0)</f>
        <v xml:space="preserve">Subdirector Administrativo </v>
      </c>
      <c r="E232" s="292" t="s">
        <v>113</v>
      </c>
      <c r="F232" s="292" t="s">
        <v>443</v>
      </c>
      <c r="G232" s="292" t="s">
        <v>444</v>
      </c>
      <c r="H232" s="292" t="s">
        <v>445</v>
      </c>
      <c r="I232" s="295" t="s">
        <v>257</v>
      </c>
      <c r="J232" s="289">
        <v>364</v>
      </c>
      <c r="K232" s="280" t="str">
        <f>+IF(L232=FORMULAS!$N$2,FORMULAS!$O$2,IF('208-PLA-Ft-78 Mapa Gestión'!L232:L237=FORMULAS!$N$3,FORMULAS!$O$3,IF('208-PLA-Ft-78 Mapa Gestión'!L232:L237=FORMULAS!$N$4,FORMULAS!$O$4,IF('208-PLA-Ft-78 Mapa Gestión'!L232:L237=FORMULAS!$N$5,FORMULAS!$O$5,IF('208-PLA-Ft-78 Mapa Gestión'!L232:L237=FORMULAS!$N$6,FORMULAS!$O$6)))))</f>
        <v>Media</v>
      </c>
      <c r="L232" s="283">
        <f>+IF(J232&lt;=FORMULAS!$M$2,FORMULAS!$N$2,IF('208-PLA-Ft-78 Mapa Gestión'!J232&lt;=FORMULAS!$M$3,FORMULAS!$N$3,IF('208-PLA-Ft-78 Mapa Gestión'!J232&lt;=FORMULAS!$M$4,FORMULAS!$N$4,IF('208-PLA-Ft-78 Mapa Gestión'!J232&lt;=FORMULAS!$M$5,FORMULAS!$N$5,FORMULAS!$N$6))))</f>
        <v>0.6</v>
      </c>
      <c r="M232" s="283" t="s">
        <v>91</v>
      </c>
      <c r="N232" s="280" t="str">
        <f>+IF(M232=FORMULAS!$H$2,FORMULAS!$I$2,IF('208-PLA-Ft-78 Mapa Gestión'!M232:M237=FORMULAS!$H$3,FORMULAS!$I$3,IF('208-PLA-Ft-78 Mapa Gestión'!M232:M237=FORMULAS!$H$4,FORMULAS!$I$4,IF('208-PLA-Ft-78 Mapa Gestión'!M232:M237=FORMULAS!$H$5,FORMULAS!$I$5,IF('208-PLA-Ft-78 Mapa Gestión'!M232:M237=FORMULAS!$H$6,FORMULAS!$I$6,IF('208-PLA-Ft-78 Mapa Gestión'!M232:M237=FORMULAS!$H$7,FORMULAS!$I$7,IF('208-PLA-Ft-78 Mapa Gestión'!M232:M237=FORMULAS!$H$8,FORMULAS!$I$8,IF('208-PLA-Ft-78 Mapa Gestión'!M232:M237=FORMULAS!$H$9,FORMULAS!$I$9,IF('208-PLA-Ft-78 Mapa Gestión'!M232:M237=FORMULAS!$H$10,FORMULAS!$I$10,IF('208-PLA-Ft-78 Mapa Gestión'!M232:M237=FORMULAS!$H$11,FORMULAS!$I$11))))))))))</f>
        <v>Moderado</v>
      </c>
      <c r="O232" s="257">
        <f>VLOOKUP(N232,FORMULAS!$I$1:$J$6,2,0)</f>
        <v>0.6</v>
      </c>
      <c r="P232" s="257" t="str">
        <f t="shared" ref="P232" si="214">CONCATENATE(N232,K232)</f>
        <v>ModeradoMedia</v>
      </c>
      <c r="Q232" s="286" t="str">
        <f>VLOOKUP(P232,FORMULAS!$K$17:$L$42,2,0)</f>
        <v>Moderado</v>
      </c>
      <c r="R232" s="127">
        <v>1</v>
      </c>
      <c r="S232" s="128" t="s">
        <v>497</v>
      </c>
      <c r="T232" s="129" t="str">
        <f>VLOOKUP(U232,FORMULAS!$A$15:$B$18,2,0)</f>
        <v>Probabilidad</v>
      </c>
      <c r="U232" s="130" t="s">
        <v>14</v>
      </c>
      <c r="W232" s="130" t="s">
        <v>8</v>
      </c>
      <c r="Y232" s="130" t="s">
        <v>18</v>
      </c>
      <c r="AA232" s="130" t="s">
        <v>22</v>
      </c>
      <c r="AC232" s="130" t="s">
        <v>100</v>
      </c>
      <c r="AI232" s="260" t="str">
        <f>+IF(AH232&lt;=FORMULAS!$N$2,FORMULAS!$O$2,IF(AH232&lt;=FORMULAS!$N$3,FORMULAS!$O$3,IF(AH232&lt;=FORMULAS!$N$4,FORMULAS!$O$4,IF(AH232&lt;=FORMULAS!$N$5,FORMULAS!$O$5,FORMULAS!O228))))</f>
        <v>Muy Baja</v>
      </c>
      <c r="AJ232" s="260" t="str">
        <f>+IF(T232=FORMULAS!$A$9,AG237,'208-PLA-Ft-78 Mapa Gestión'!N232:N237)</f>
        <v>Moderado</v>
      </c>
      <c r="AK232" s="260">
        <f>+IF(T232=FORMULAS!B231,'208-PLA-Ft-78 Mapa Gestión'!AG237,'208-PLA-Ft-78 Mapa Gestión'!O232:O237)</f>
        <v>0.6</v>
      </c>
      <c r="AL232" s="262" t="str">
        <f t="shared" ref="AL232" si="215">CONCATENATE(AJ232,AI232)</f>
        <v>ModeradoMuy Baja</v>
      </c>
      <c r="AM232" s="263" t="str">
        <f>VLOOKUP(AL232,FORMULAS!$K$17:$L$42,2,0)</f>
        <v>Moderado</v>
      </c>
      <c r="AN232" s="257" t="s">
        <v>162</v>
      </c>
      <c r="AO232" s="134" t="s">
        <v>548</v>
      </c>
      <c r="AP232" s="134" t="s">
        <v>565</v>
      </c>
      <c r="AQ232" s="134" t="s">
        <v>321</v>
      </c>
      <c r="AR232" s="135">
        <v>44562</v>
      </c>
      <c r="AS232" s="135" t="s">
        <v>679</v>
      </c>
      <c r="AT232" s="134" t="s">
        <v>649</v>
      </c>
      <c r="AU232" s="134" t="s">
        <v>650</v>
      </c>
      <c r="AV232" s="136" t="s">
        <v>234</v>
      </c>
      <c r="AW232" s="257"/>
      <c r="AX232" s="134" t="s">
        <v>512</v>
      </c>
      <c r="AY232" s="134" t="s">
        <v>512</v>
      </c>
      <c r="AZ232" s="134" t="s">
        <v>512</v>
      </c>
      <c r="BA232" s="134" t="s">
        <v>512</v>
      </c>
      <c r="BB232" s="134" t="s">
        <v>512</v>
      </c>
      <c r="BC232" s="134" t="s">
        <v>512</v>
      </c>
      <c r="BD232" s="134" t="s">
        <v>512</v>
      </c>
      <c r="BE232" s="134" t="s">
        <v>512</v>
      </c>
      <c r="BF232" s="134" t="s">
        <v>1023</v>
      </c>
      <c r="BG232" s="134" t="s">
        <v>1024</v>
      </c>
      <c r="BH232" s="134" t="s">
        <v>1025</v>
      </c>
      <c r="BI232" s="158" t="s">
        <v>512</v>
      </c>
      <c r="BJ232" s="158" t="s">
        <v>512</v>
      </c>
      <c r="BK232" s="158" t="s">
        <v>512</v>
      </c>
      <c r="BL232" s="158" t="s">
        <v>512</v>
      </c>
      <c r="BM232" s="158" t="s">
        <v>512</v>
      </c>
      <c r="BN232" s="137"/>
      <c r="BO232" s="137"/>
      <c r="BP232" s="138"/>
      <c r="BQ232" s="138"/>
      <c r="BR232" s="137"/>
      <c r="BS232" s="137"/>
      <c r="BT232" s="138"/>
      <c r="BU232" s="138"/>
      <c r="BV232" s="137"/>
      <c r="BW232" s="137"/>
      <c r="BX232" s="138"/>
      <c r="BY232" s="138"/>
      <c r="BZ232" s="137"/>
      <c r="CA232" s="137"/>
      <c r="CB232" s="138"/>
      <c r="CC232" s="138"/>
      <c r="CG232" s="144"/>
      <c r="CK232" s="144"/>
      <c r="CO232" s="144"/>
      <c r="CS232" s="144"/>
      <c r="CW232" s="144"/>
      <c r="DF232" s="144"/>
      <c r="DO232" s="144"/>
    </row>
    <row r="233" spans="1:124" ht="140.25" x14ac:dyDescent="0.2">
      <c r="A233" s="290"/>
      <c r="B233" s="293"/>
      <c r="C233" s="293"/>
      <c r="D233" s="293"/>
      <c r="E233" s="293"/>
      <c r="F233" s="293"/>
      <c r="G233" s="293"/>
      <c r="H233" s="293"/>
      <c r="I233" s="296"/>
      <c r="J233" s="290"/>
      <c r="K233" s="281"/>
      <c r="L233" s="284"/>
      <c r="M233" s="284"/>
      <c r="N233" s="281"/>
      <c r="O233" s="258"/>
      <c r="P233" s="258"/>
      <c r="Q233" s="287"/>
      <c r="R233" s="127"/>
      <c r="S233" s="128"/>
      <c r="T233" s="129">
        <f>VLOOKUP(U233,FORMULAS!$A$15:$B$18,2,0)</f>
        <v>0</v>
      </c>
      <c r="U233" s="130" t="s">
        <v>156</v>
      </c>
      <c r="W233" s="130"/>
      <c r="Y233" s="130"/>
      <c r="AA233" s="130"/>
      <c r="AC233" s="130"/>
      <c r="AI233" s="261"/>
      <c r="AJ233" s="261"/>
      <c r="AK233" s="261"/>
      <c r="AL233" s="262"/>
      <c r="AM233" s="264"/>
      <c r="AN233" s="258"/>
      <c r="AO233" s="134" t="s">
        <v>549</v>
      </c>
      <c r="AP233" s="134" t="s">
        <v>565</v>
      </c>
      <c r="AQ233" s="134" t="s">
        <v>677</v>
      </c>
      <c r="AR233" s="135">
        <v>44562</v>
      </c>
      <c r="AS233" s="135">
        <v>44926</v>
      </c>
      <c r="AT233" s="134" t="s">
        <v>651</v>
      </c>
      <c r="AU233" s="134" t="s">
        <v>745</v>
      </c>
      <c r="AV233" s="136" t="s">
        <v>234</v>
      </c>
      <c r="AW233" s="258"/>
      <c r="AX233" s="134"/>
      <c r="AY233" s="134"/>
      <c r="AZ233" s="134"/>
      <c r="BA233" s="134"/>
      <c r="BB233" s="134"/>
      <c r="BC233" s="134"/>
      <c r="BD233" s="134"/>
      <c r="BE233" s="134"/>
      <c r="BF233" s="134"/>
      <c r="BG233" s="134"/>
      <c r="BH233" s="134"/>
      <c r="BI233" s="134"/>
      <c r="BJ233" s="134"/>
      <c r="BK233" s="134"/>
      <c r="BL233" s="134" t="s">
        <v>1026</v>
      </c>
      <c r="BM233" s="158">
        <f>44/300</f>
        <v>0.14666666666666667</v>
      </c>
      <c r="BN233" s="137"/>
      <c r="BO233" s="137"/>
      <c r="BP233" s="138"/>
      <c r="BQ233" s="138"/>
      <c r="BR233" s="137"/>
      <c r="BS233" s="137"/>
      <c r="BT233" s="138"/>
      <c r="BU233" s="138"/>
      <c r="BV233" s="137"/>
      <c r="BW233" s="137"/>
      <c r="BX233" s="138"/>
      <c r="BY233" s="138"/>
      <c r="BZ233" s="137"/>
      <c r="CA233" s="137"/>
      <c r="CB233" s="138"/>
      <c r="CC233" s="138"/>
      <c r="CG233" s="144"/>
      <c r="CK233" s="144"/>
      <c r="CO233" s="144"/>
      <c r="CS233" s="144"/>
      <c r="CW233" s="144"/>
      <c r="DF233" s="144"/>
      <c r="DO233" s="144"/>
    </row>
    <row r="234" spans="1:124" ht="57" x14ac:dyDescent="0.2">
      <c r="A234" s="290"/>
      <c r="B234" s="293"/>
      <c r="C234" s="293"/>
      <c r="D234" s="293"/>
      <c r="E234" s="293"/>
      <c r="F234" s="293"/>
      <c r="G234" s="293"/>
      <c r="H234" s="293"/>
      <c r="I234" s="296"/>
      <c r="J234" s="290"/>
      <c r="K234" s="281"/>
      <c r="L234" s="284"/>
      <c r="M234" s="284"/>
      <c r="N234" s="281"/>
      <c r="O234" s="258"/>
      <c r="P234" s="258"/>
      <c r="Q234" s="287"/>
      <c r="R234" s="127"/>
      <c r="S234" s="128"/>
      <c r="T234" s="129">
        <f>VLOOKUP(U234,FORMULAS!$A$15:$B$18,2,0)</f>
        <v>0</v>
      </c>
      <c r="U234" s="130" t="s">
        <v>156</v>
      </c>
      <c r="W234" s="130"/>
      <c r="Y234" s="130"/>
      <c r="AA234" s="130"/>
      <c r="AC234" s="130"/>
      <c r="AI234" s="261"/>
      <c r="AJ234" s="261"/>
      <c r="AK234" s="261"/>
      <c r="AL234" s="262"/>
      <c r="AM234" s="264"/>
      <c r="AN234" s="258"/>
      <c r="AO234" s="148"/>
      <c r="AP234" s="148"/>
      <c r="AQ234" s="148"/>
      <c r="AR234" s="148"/>
      <c r="AS234" s="148"/>
      <c r="AT234" s="148"/>
      <c r="AU234" s="148"/>
      <c r="AV234" s="136"/>
      <c r="AW234" s="258"/>
      <c r="AX234" s="134"/>
      <c r="AY234" s="134"/>
      <c r="AZ234" s="134"/>
      <c r="BA234" s="144"/>
      <c r="BB234" s="134"/>
      <c r="BC234" s="134"/>
      <c r="BD234" s="134"/>
      <c r="BE234" s="144"/>
      <c r="BF234" s="134"/>
      <c r="BG234" s="134"/>
      <c r="BH234" s="134"/>
      <c r="BI234" s="144"/>
      <c r="BJ234" s="134"/>
      <c r="BK234" s="134"/>
      <c r="BL234" s="134"/>
      <c r="BM234" s="144"/>
      <c r="BN234" s="137"/>
      <c r="BO234" s="137"/>
      <c r="BP234" s="138"/>
      <c r="BQ234" s="138"/>
      <c r="BR234" s="137"/>
      <c r="BS234" s="137"/>
      <c r="BT234" s="138"/>
      <c r="BU234" s="138"/>
      <c r="BV234" s="137"/>
      <c r="BW234" s="137"/>
      <c r="BX234" s="138"/>
      <c r="BY234" s="138"/>
      <c r="BZ234" s="137"/>
      <c r="CA234" s="137"/>
      <c r="CB234" s="138"/>
      <c r="CC234" s="138"/>
      <c r="CG234" s="144"/>
      <c r="CK234" s="144"/>
      <c r="CO234" s="144"/>
      <c r="CS234" s="144"/>
      <c r="CW234" s="144"/>
      <c r="DF234" s="144"/>
      <c r="DO234" s="144"/>
    </row>
    <row r="235" spans="1:124" ht="57" x14ac:dyDescent="0.2">
      <c r="A235" s="290"/>
      <c r="B235" s="293"/>
      <c r="C235" s="293"/>
      <c r="D235" s="293"/>
      <c r="E235" s="293"/>
      <c r="F235" s="293"/>
      <c r="G235" s="293"/>
      <c r="H235" s="293"/>
      <c r="I235" s="296"/>
      <c r="J235" s="290"/>
      <c r="K235" s="281"/>
      <c r="L235" s="284"/>
      <c r="M235" s="284"/>
      <c r="N235" s="281"/>
      <c r="O235" s="258"/>
      <c r="P235" s="258"/>
      <c r="Q235" s="287"/>
      <c r="R235" s="127"/>
      <c r="S235" s="128"/>
      <c r="T235" s="129">
        <f>VLOOKUP(U235,FORMULAS!$A$15:$B$18,2,0)</f>
        <v>0</v>
      </c>
      <c r="U235" s="130" t="s">
        <v>156</v>
      </c>
      <c r="W235" s="130"/>
      <c r="Y235" s="130"/>
      <c r="AA235" s="130"/>
      <c r="AC235" s="130"/>
      <c r="AI235" s="261"/>
      <c r="AJ235" s="261"/>
      <c r="AK235" s="261"/>
      <c r="AL235" s="262"/>
      <c r="AM235" s="264"/>
      <c r="AN235" s="258"/>
      <c r="AO235" s="148"/>
      <c r="AP235" s="148"/>
      <c r="AQ235" s="148"/>
      <c r="AR235" s="148"/>
      <c r="AS235" s="148"/>
      <c r="AT235" s="148"/>
      <c r="AU235" s="148"/>
      <c r="AV235" s="136"/>
      <c r="AW235" s="258"/>
      <c r="AX235" s="134"/>
      <c r="AY235" s="134"/>
      <c r="AZ235" s="134"/>
      <c r="BA235" s="144"/>
      <c r="BB235" s="134"/>
      <c r="BC235" s="134"/>
      <c r="BD235" s="134"/>
      <c r="BE235" s="144"/>
      <c r="BF235" s="134"/>
      <c r="BG235" s="134"/>
      <c r="BH235" s="134"/>
      <c r="BI235" s="144"/>
      <c r="BJ235" s="134"/>
      <c r="BK235" s="134"/>
      <c r="BL235" s="134"/>
      <c r="BM235" s="144"/>
      <c r="BN235" s="137"/>
      <c r="BO235" s="137"/>
      <c r="BP235" s="138"/>
      <c r="BQ235" s="138"/>
      <c r="BR235" s="137"/>
      <c r="BS235" s="137"/>
      <c r="BT235" s="138"/>
      <c r="BU235" s="138"/>
      <c r="BV235" s="137"/>
      <c r="BW235" s="137"/>
      <c r="BX235" s="138"/>
      <c r="BY235" s="138"/>
      <c r="BZ235" s="137"/>
      <c r="CA235" s="137"/>
      <c r="CB235" s="138"/>
      <c r="CC235" s="138"/>
      <c r="CG235" s="144"/>
      <c r="CK235" s="144"/>
      <c r="CO235" s="144"/>
      <c r="CS235" s="144"/>
      <c r="CW235" s="144"/>
      <c r="DF235" s="144"/>
      <c r="DO235" s="144"/>
    </row>
    <row r="236" spans="1:124" ht="57" x14ac:dyDescent="0.2">
      <c r="A236" s="290"/>
      <c r="B236" s="293"/>
      <c r="C236" s="293"/>
      <c r="D236" s="293"/>
      <c r="E236" s="293"/>
      <c r="F236" s="293"/>
      <c r="G236" s="293"/>
      <c r="H236" s="293"/>
      <c r="I236" s="296"/>
      <c r="J236" s="290"/>
      <c r="K236" s="281"/>
      <c r="L236" s="284"/>
      <c r="M236" s="284"/>
      <c r="N236" s="281"/>
      <c r="O236" s="258"/>
      <c r="P236" s="258"/>
      <c r="Q236" s="287"/>
      <c r="R236" s="127"/>
      <c r="S236" s="128"/>
      <c r="T236" s="129">
        <f>VLOOKUP(U236,FORMULAS!$A$15:$B$18,2,0)</f>
        <v>0</v>
      </c>
      <c r="U236" s="130" t="s">
        <v>156</v>
      </c>
      <c r="W236" s="130"/>
      <c r="Y236" s="130"/>
      <c r="AA236" s="130"/>
      <c r="AC236" s="130"/>
      <c r="AI236" s="261"/>
      <c r="AJ236" s="261"/>
      <c r="AK236" s="261"/>
      <c r="AL236" s="262"/>
      <c r="AM236" s="264"/>
      <c r="AN236" s="258"/>
      <c r="AO236" s="148"/>
      <c r="AP236" s="148"/>
      <c r="AQ236" s="148"/>
      <c r="AR236" s="148"/>
      <c r="AS236" s="148"/>
      <c r="AT236" s="148"/>
      <c r="AU236" s="148"/>
      <c r="AV236" s="136"/>
      <c r="AW236" s="258"/>
      <c r="AX236" s="134"/>
      <c r="AY236" s="134"/>
      <c r="AZ236" s="134"/>
      <c r="BA236" s="144"/>
      <c r="BB236" s="134"/>
      <c r="BC236" s="134"/>
      <c r="BD236" s="134"/>
      <c r="BE236" s="144"/>
      <c r="BF236" s="134"/>
      <c r="BG236" s="134"/>
      <c r="BH236" s="134"/>
      <c r="BI236" s="144"/>
      <c r="BJ236" s="134"/>
      <c r="BK236" s="134"/>
      <c r="BL236" s="134"/>
      <c r="BM236" s="144"/>
      <c r="BN236" s="137"/>
      <c r="BO236" s="137"/>
      <c r="BP236" s="138"/>
      <c r="BQ236" s="138"/>
      <c r="BR236" s="137"/>
      <c r="BS236" s="137"/>
      <c r="BT236" s="138"/>
      <c r="BU236" s="138"/>
      <c r="BV236" s="137"/>
      <c r="BW236" s="137"/>
      <c r="BX236" s="138"/>
      <c r="BY236" s="138"/>
      <c r="BZ236" s="137"/>
      <c r="CA236" s="137"/>
      <c r="CB236" s="138"/>
      <c r="CC236" s="138"/>
      <c r="CG236" s="144"/>
      <c r="CK236" s="144"/>
      <c r="CO236" s="144"/>
      <c r="CS236" s="144"/>
      <c r="CW236" s="144"/>
      <c r="DF236" s="144"/>
      <c r="DO236" s="144"/>
    </row>
    <row r="237" spans="1:124" ht="57" x14ac:dyDescent="0.2">
      <c r="A237" s="291"/>
      <c r="B237" s="294"/>
      <c r="C237" s="294"/>
      <c r="D237" s="294"/>
      <c r="E237" s="294"/>
      <c r="F237" s="294"/>
      <c r="G237" s="294"/>
      <c r="H237" s="294"/>
      <c r="I237" s="297"/>
      <c r="J237" s="291"/>
      <c r="K237" s="282"/>
      <c r="L237" s="285"/>
      <c r="M237" s="285"/>
      <c r="N237" s="282"/>
      <c r="O237" s="259"/>
      <c r="P237" s="259"/>
      <c r="Q237" s="288"/>
      <c r="R237" s="127"/>
      <c r="S237" s="128"/>
      <c r="T237" s="129">
        <f>VLOOKUP(U237,FORMULAS!$A$15:$B$18,2,0)</f>
        <v>0</v>
      </c>
      <c r="U237" s="130" t="s">
        <v>156</v>
      </c>
      <c r="W237" s="130"/>
      <c r="Y237" s="130"/>
      <c r="AA237" s="130"/>
      <c r="AC237" s="130"/>
      <c r="AI237" s="261"/>
      <c r="AJ237" s="261"/>
      <c r="AK237" s="261"/>
      <c r="AL237" s="262"/>
      <c r="AM237" s="264"/>
      <c r="AN237" s="259"/>
      <c r="AO237" s="149"/>
      <c r="AP237" s="149"/>
      <c r="AQ237" s="149"/>
      <c r="AR237" s="149"/>
      <c r="AS237" s="149"/>
      <c r="AT237" s="149"/>
      <c r="AU237" s="149"/>
      <c r="AV237" s="136"/>
      <c r="AW237" s="259"/>
      <c r="AX237" s="134"/>
      <c r="AY237" s="134"/>
      <c r="AZ237" s="134"/>
      <c r="BA237" s="144"/>
      <c r="BB237" s="134"/>
      <c r="BC237" s="134"/>
      <c r="BD237" s="134"/>
      <c r="BE237" s="144"/>
      <c r="BF237" s="134"/>
      <c r="BG237" s="134"/>
      <c r="BH237" s="134"/>
      <c r="BI237" s="144"/>
      <c r="BJ237" s="134"/>
      <c r="BK237" s="134"/>
      <c r="BL237" s="134"/>
      <c r="BM237" s="144"/>
      <c r="BN237" s="137"/>
      <c r="BO237" s="137"/>
      <c r="BP237" s="138"/>
      <c r="BQ237" s="138"/>
      <c r="BR237" s="137"/>
      <c r="BS237" s="137"/>
      <c r="BT237" s="138"/>
      <c r="BU237" s="138"/>
      <c r="BV237" s="137"/>
      <c r="BW237" s="137"/>
      <c r="BX237" s="138"/>
      <c r="BY237" s="138"/>
      <c r="BZ237" s="137"/>
      <c r="CA237" s="137"/>
      <c r="CB237" s="138"/>
      <c r="CC237" s="138"/>
      <c r="CG237" s="144"/>
      <c r="CK237" s="144"/>
      <c r="CO237" s="144"/>
      <c r="CS237" s="144"/>
      <c r="CW237" s="144"/>
      <c r="DF237" s="144"/>
      <c r="DO237" s="144"/>
    </row>
    <row r="238" spans="1:124" ht="89.25" x14ac:dyDescent="0.2">
      <c r="A238" s="289">
        <v>39</v>
      </c>
      <c r="B238" s="292" t="s">
        <v>174</v>
      </c>
      <c r="C238" s="292" t="str">
        <f>VLOOKUP(B238,FORMULAS!$A$30:$B$52,2,0)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38" s="292" t="str">
        <f>VLOOKUP(B238,FORMULAS!$A$30:$C$52,3,0)</f>
        <v xml:space="preserve">Subdirector Administrativo </v>
      </c>
      <c r="E238" s="292" t="s">
        <v>113</v>
      </c>
      <c r="F238" s="292" t="s">
        <v>751</v>
      </c>
      <c r="G238" s="292" t="s">
        <v>752</v>
      </c>
      <c r="H238" s="292" t="s">
        <v>753</v>
      </c>
      <c r="I238" s="295" t="s">
        <v>257</v>
      </c>
      <c r="J238" s="289">
        <v>1600</v>
      </c>
      <c r="K238" s="280" t="str">
        <f>+IF(L238=FORMULAS!$N$2,FORMULAS!$O$2,IF('208-PLA-Ft-78 Mapa Gestión'!L238:L243=FORMULAS!$N$3,FORMULAS!$O$3,IF('208-PLA-Ft-78 Mapa Gestión'!L238:L243=FORMULAS!$N$4,FORMULAS!$O$4,IF('208-PLA-Ft-78 Mapa Gestión'!L238:L243=FORMULAS!$N$5,FORMULAS!$O$5,IF('208-PLA-Ft-78 Mapa Gestión'!L238:L243=FORMULAS!$N$6,FORMULAS!$O$6)))))</f>
        <v>Alta</v>
      </c>
      <c r="L238" s="283">
        <f>+IF(J238&lt;=FORMULAS!$M$2,FORMULAS!$N$2,IF('208-PLA-Ft-78 Mapa Gestión'!J238&lt;=FORMULAS!$M$3,FORMULAS!$N$3,IF('208-PLA-Ft-78 Mapa Gestión'!J238&lt;=FORMULAS!$M$4,FORMULAS!$N$4,IF('208-PLA-Ft-78 Mapa Gestión'!J238&lt;=FORMULAS!$M$5,FORMULAS!$N$5,FORMULAS!$N$6))))</f>
        <v>0.8</v>
      </c>
      <c r="M238" s="283" t="s">
        <v>258</v>
      </c>
      <c r="N238" s="280" t="str">
        <f>+IF(M238=FORMULAS!$H$2,FORMULAS!$I$2,IF('208-PLA-Ft-78 Mapa Gestión'!M238:M243=FORMULAS!$H$3,FORMULAS!$I$3,IF('208-PLA-Ft-78 Mapa Gestión'!M238:M243=FORMULAS!$H$4,FORMULAS!$I$4,IF('208-PLA-Ft-78 Mapa Gestión'!M238:M243=FORMULAS!$H$5,FORMULAS!$I$5,IF('208-PLA-Ft-78 Mapa Gestión'!M238:M243=FORMULAS!$H$6,FORMULAS!$I$6,IF('208-PLA-Ft-78 Mapa Gestión'!M238:M243=FORMULAS!$H$7,FORMULAS!$I$7,IF('208-PLA-Ft-78 Mapa Gestión'!M238:M243=FORMULAS!$H$8,FORMULAS!$I$8,IF('208-PLA-Ft-78 Mapa Gestión'!M238:M243=FORMULAS!$H$9,FORMULAS!$I$9,IF('208-PLA-Ft-78 Mapa Gestión'!M238:M243=FORMULAS!$H$10,FORMULAS!$I$10,IF('208-PLA-Ft-78 Mapa Gestión'!M238:M243=FORMULAS!$H$11,FORMULAS!$I$11))))))))))</f>
        <v>Menor</v>
      </c>
      <c r="O238" s="257">
        <f>VLOOKUP(N238,FORMULAS!$I$1:$J$6,2,0)</f>
        <v>0.4</v>
      </c>
      <c r="P238" s="257" t="str">
        <f t="shared" ref="P238" si="216">CONCATENATE(N238,K238)</f>
        <v>MenorAlta</v>
      </c>
      <c r="Q238" s="286" t="str">
        <f>VLOOKUP(P238,FORMULAS!$K$17:$L$42,2,0)</f>
        <v>Moderado</v>
      </c>
      <c r="R238" s="222">
        <v>1</v>
      </c>
      <c r="S238" s="204" t="s">
        <v>1076</v>
      </c>
      <c r="T238" s="129" t="str">
        <f>VLOOKUP(U238,FORMULAS!$A$15:$B$18,2,0)</f>
        <v>Probabilidad</v>
      </c>
      <c r="U238" s="130" t="s">
        <v>14</v>
      </c>
      <c r="W238" s="130" t="s">
        <v>8</v>
      </c>
      <c r="Y238" s="130" t="s">
        <v>18</v>
      </c>
      <c r="AA238" s="130" t="s">
        <v>21</v>
      </c>
      <c r="AC238" s="130" t="s">
        <v>100</v>
      </c>
      <c r="AI238" s="260" t="str">
        <f>+IF(AH238&lt;=FORMULAS!$N$2,FORMULAS!$O$2,IF(AH238&lt;=FORMULAS!$N$3,FORMULAS!$O$3,IF(AH238&lt;=FORMULAS!$N$4,FORMULAS!$O$4,IF(AH238&lt;=FORMULAS!$N$5,FORMULAS!$O$5,FORMULAS!O234))))</f>
        <v>Muy Baja</v>
      </c>
      <c r="AJ238" s="260" t="str">
        <f>+IF(T238=FORMULAS!$A$9,AG243,'208-PLA-Ft-78 Mapa Gestión'!N238:N243)</f>
        <v>Menor</v>
      </c>
      <c r="AK238" s="260">
        <f>+IF(T238=FORMULAS!B237,'208-PLA-Ft-78 Mapa Gestión'!AG243,'208-PLA-Ft-78 Mapa Gestión'!O238:O243)</f>
        <v>0.4</v>
      </c>
      <c r="AL238" s="262" t="str">
        <f t="shared" ref="AL238" si="217">CONCATENATE(AJ238,AI238)</f>
        <v>MenorMuy Baja</v>
      </c>
      <c r="AM238" s="263" t="str">
        <f>VLOOKUP(AL238,FORMULAS!$K$17:$L$42,2,0)</f>
        <v>Bajo</v>
      </c>
      <c r="AN238" s="257" t="s">
        <v>162</v>
      </c>
      <c r="AO238" s="151" t="s">
        <v>754</v>
      </c>
      <c r="AP238" s="134" t="s">
        <v>565</v>
      </c>
      <c r="AQ238" s="151" t="s">
        <v>675</v>
      </c>
      <c r="AR238" s="152">
        <v>44562</v>
      </c>
      <c r="AS238" s="152">
        <v>44926</v>
      </c>
      <c r="AT238" s="151" t="s">
        <v>755</v>
      </c>
      <c r="AU238" s="134" t="s">
        <v>756</v>
      </c>
      <c r="AV238" s="136" t="s">
        <v>234</v>
      </c>
      <c r="AW238" s="257"/>
      <c r="AX238" s="137" t="s">
        <v>1027</v>
      </c>
      <c r="AY238" s="137" t="s">
        <v>512</v>
      </c>
      <c r="AZ238" s="137" t="s">
        <v>512</v>
      </c>
      <c r="BA238" s="137" t="s">
        <v>512</v>
      </c>
      <c r="BB238" s="137" t="s">
        <v>1027</v>
      </c>
      <c r="BC238" s="137" t="s">
        <v>512</v>
      </c>
      <c r="BD238" s="137" t="s">
        <v>512</v>
      </c>
      <c r="BE238" s="137" t="s">
        <v>512</v>
      </c>
      <c r="BF238" s="137" t="s">
        <v>1028</v>
      </c>
      <c r="BG238" s="137" t="s">
        <v>1029</v>
      </c>
      <c r="BH238" s="137" t="s">
        <v>1030</v>
      </c>
      <c r="BI238" s="139" t="s">
        <v>1031</v>
      </c>
      <c r="BJ238" s="137"/>
      <c r="BK238" s="137"/>
      <c r="BL238" s="137" t="s">
        <v>512</v>
      </c>
      <c r="BM238" s="137" t="s">
        <v>512</v>
      </c>
      <c r="BN238" s="137"/>
      <c r="BO238" s="137"/>
      <c r="BP238" s="138"/>
      <c r="BQ238" s="138"/>
      <c r="BR238" s="137"/>
      <c r="BS238" s="137"/>
      <c r="BT238" s="138"/>
      <c r="BU238" s="138"/>
      <c r="BV238" s="137"/>
      <c r="BW238" s="137"/>
      <c r="BX238" s="138"/>
      <c r="BY238" s="138"/>
      <c r="BZ238" s="137"/>
      <c r="CA238" s="137"/>
      <c r="CB238" s="138"/>
      <c r="CC238" s="138"/>
      <c r="CG238" s="144"/>
      <c r="CK238" s="144"/>
      <c r="CO238" s="144"/>
      <c r="CS238" s="144"/>
      <c r="CW238" s="144"/>
      <c r="DF238" s="144"/>
      <c r="DO238" s="144"/>
    </row>
    <row r="239" spans="1:124" ht="76.5" x14ac:dyDescent="0.2">
      <c r="A239" s="290"/>
      <c r="B239" s="293"/>
      <c r="C239" s="293"/>
      <c r="D239" s="293"/>
      <c r="E239" s="293"/>
      <c r="F239" s="293"/>
      <c r="G239" s="293"/>
      <c r="H239" s="293"/>
      <c r="I239" s="296"/>
      <c r="J239" s="290"/>
      <c r="K239" s="281"/>
      <c r="L239" s="284"/>
      <c r="M239" s="284"/>
      <c r="N239" s="281"/>
      <c r="O239" s="258"/>
      <c r="P239" s="258"/>
      <c r="Q239" s="287"/>
      <c r="R239" s="223"/>
      <c r="S239" s="205"/>
      <c r="T239" s="129">
        <f>VLOOKUP(U239,FORMULAS!$A$15:$B$18,2,0)</f>
        <v>0</v>
      </c>
      <c r="U239" s="130" t="s">
        <v>156</v>
      </c>
      <c r="W239" s="130"/>
      <c r="Y239" s="130"/>
      <c r="AA239" s="130"/>
      <c r="AC239" s="130"/>
      <c r="AI239" s="261"/>
      <c r="AJ239" s="261"/>
      <c r="AK239" s="261"/>
      <c r="AL239" s="262"/>
      <c r="AM239" s="264"/>
      <c r="AN239" s="258"/>
      <c r="AO239" s="151" t="s">
        <v>550</v>
      </c>
      <c r="AP239" s="134" t="s">
        <v>565</v>
      </c>
      <c r="AQ239" s="151" t="s">
        <v>321</v>
      </c>
      <c r="AR239" s="152">
        <v>44562</v>
      </c>
      <c r="AS239" s="152">
        <v>44772</v>
      </c>
      <c r="AT239" s="151" t="s">
        <v>652</v>
      </c>
      <c r="AU239" s="151" t="s">
        <v>746</v>
      </c>
      <c r="AV239" s="136" t="s">
        <v>234</v>
      </c>
      <c r="AW239" s="258"/>
      <c r="AX239" s="137" t="s">
        <v>512</v>
      </c>
      <c r="AY239" s="137" t="s">
        <v>512</v>
      </c>
      <c r="AZ239" s="137" t="s">
        <v>1032</v>
      </c>
      <c r="BA239" s="137" t="s">
        <v>512</v>
      </c>
      <c r="BB239" s="137" t="s">
        <v>512</v>
      </c>
      <c r="BC239" s="137" t="s">
        <v>512</v>
      </c>
      <c r="BD239" s="137" t="s">
        <v>1032</v>
      </c>
      <c r="BE239" s="137" t="s">
        <v>512</v>
      </c>
      <c r="BF239" s="137" t="s">
        <v>512</v>
      </c>
      <c r="BG239" s="137" t="s">
        <v>512</v>
      </c>
      <c r="BH239" s="137" t="s">
        <v>1032</v>
      </c>
      <c r="BI239" s="137" t="s">
        <v>512</v>
      </c>
      <c r="BJ239" s="137" t="s">
        <v>512</v>
      </c>
      <c r="BK239" s="137" t="s">
        <v>512</v>
      </c>
      <c r="BL239" s="137" t="s">
        <v>1032</v>
      </c>
      <c r="BM239" s="138" t="s">
        <v>512</v>
      </c>
      <c r="BN239" s="137"/>
      <c r="BO239" s="137"/>
      <c r="BP239" s="138"/>
      <c r="BQ239" s="138"/>
      <c r="BR239" s="137"/>
      <c r="BS239" s="137"/>
      <c r="BT239" s="138"/>
      <c r="BU239" s="138"/>
      <c r="BV239" s="137"/>
      <c r="BW239" s="137"/>
      <c r="BX239" s="138"/>
      <c r="BY239" s="138"/>
      <c r="BZ239" s="137"/>
      <c r="CA239" s="137"/>
      <c r="CB239" s="138"/>
      <c r="CC239" s="138"/>
      <c r="CG239" s="144"/>
      <c r="CK239" s="144"/>
      <c r="CO239" s="144"/>
      <c r="CS239" s="144"/>
      <c r="CW239" s="144"/>
      <c r="DF239" s="144"/>
      <c r="DO239" s="144"/>
    </row>
    <row r="240" spans="1:124" ht="57" x14ac:dyDescent="0.2">
      <c r="A240" s="290"/>
      <c r="B240" s="293"/>
      <c r="C240" s="293"/>
      <c r="D240" s="293"/>
      <c r="E240" s="293"/>
      <c r="F240" s="293"/>
      <c r="G240" s="293"/>
      <c r="H240" s="293"/>
      <c r="I240" s="296"/>
      <c r="J240" s="290"/>
      <c r="K240" s="281"/>
      <c r="L240" s="284"/>
      <c r="M240" s="284"/>
      <c r="N240" s="281"/>
      <c r="O240" s="258"/>
      <c r="P240" s="258"/>
      <c r="Q240" s="287"/>
      <c r="R240" s="127"/>
      <c r="S240" s="128"/>
      <c r="T240" s="129">
        <f>VLOOKUP(U240,FORMULAS!$A$15:$B$18,2,0)</f>
        <v>0</v>
      </c>
      <c r="U240" s="130" t="s">
        <v>156</v>
      </c>
      <c r="W240" s="130"/>
      <c r="Y240" s="130"/>
      <c r="AA240" s="130"/>
      <c r="AC240" s="130"/>
      <c r="AI240" s="261"/>
      <c r="AJ240" s="261"/>
      <c r="AK240" s="261"/>
      <c r="AL240" s="262"/>
      <c r="AM240" s="264"/>
      <c r="AN240" s="258"/>
      <c r="AO240" s="148"/>
      <c r="AP240" s="148"/>
      <c r="AQ240" s="148"/>
      <c r="AR240" s="148"/>
      <c r="AS240" s="148"/>
      <c r="AT240" s="148"/>
      <c r="AU240" s="148"/>
      <c r="AV240" s="136"/>
      <c r="AW240" s="258"/>
      <c r="AX240" s="134"/>
      <c r="AY240" s="134"/>
      <c r="AZ240" s="134"/>
      <c r="BA240" s="144"/>
      <c r="BB240" s="134"/>
      <c r="BC240" s="134"/>
      <c r="BD240" s="134"/>
      <c r="BE240" s="144"/>
      <c r="BF240" s="134"/>
      <c r="BG240" s="134"/>
      <c r="BH240" s="134"/>
      <c r="BI240" s="144"/>
      <c r="BJ240" s="134"/>
      <c r="BK240" s="134"/>
      <c r="BL240" s="134"/>
      <c r="BM240" s="144"/>
      <c r="BN240" s="137"/>
      <c r="BO240" s="137"/>
      <c r="BP240" s="138"/>
      <c r="BQ240" s="138"/>
      <c r="BR240" s="137"/>
      <c r="BS240" s="137"/>
      <c r="BT240" s="138"/>
      <c r="BU240" s="138"/>
      <c r="BV240" s="137"/>
      <c r="BW240" s="137"/>
      <c r="BX240" s="138"/>
      <c r="BY240" s="138"/>
      <c r="BZ240" s="137"/>
      <c r="CA240" s="137"/>
      <c r="CB240" s="138"/>
      <c r="CC240" s="138"/>
      <c r="CG240" s="144"/>
      <c r="CK240" s="144"/>
      <c r="CO240" s="144"/>
      <c r="CS240" s="144"/>
      <c r="CW240" s="144"/>
      <c r="DF240" s="144"/>
      <c r="DO240" s="144"/>
    </row>
    <row r="241" spans="1:119" ht="57" x14ac:dyDescent="0.2">
      <c r="A241" s="290"/>
      <c r="B241" s="293"/>
      <c r="C241" s="293"/>
      <c r="D241" s="293"/>
      <c r="E241" s="293"/>
      <c r="F241" s="293"/>
      <c r="G241" s="293"/>
      <c r="H241" s="293"/>
      <c r="I241" s="296"/>
      <c r="J241" s="290"/>
      <c r="K241" s="281"/>
      <c r="L241" s="284"/>
      <c r="M241" s="284"/>
      <c r="N241" s="281"/>
      <c r="O241" s="258"/>
      <c r="P241" s="258"/>
      <c r="Q241" s="287"/>
      <c r="R241" s="127"/>
      <c r="S241" s="128"/>
      <c r="T241" s="129">
        <f>VLOOKUP(U241,FORMULAS!$A$15:$B$18,2,0)</f>
        <v>0</v>
      </c>
      <c r="U241" s="130" t="s">
        <v>156</v>
      </c>
      <c r="W241" s="130"/>
      <c r="Y241" s="130"/>
      <c r="AA241" s="130"/>
      <c r="AC241" s="130"/>
      <c r="AI241" s="261"/>
      <c r="AJ241" s="261"/>
      <c r="AK241" s="261"/>
      <c r="AL241" s="262"/>
      <c r="AM241" s="264"/>
      <c r="AN241" s="258"/>
      <c r="AO241" s="148"/>
      <c r="AP241" s="148"/>
      <c r="AQ241" s="148"/>
      <c r="AR241" s="148"/>
      <c r="AS241" s="148"/>
      <c r="AT241" s="148"/>
      <c r="AU241" s="148"/>
      <c r="AV241" s="136"/>
      <c r="AW241" s="258"/>
      <c r="AX241" s="134"/>
      <c r="AY241" s="134"/>
      <c r="AZ241" s="134"/>
      <c r="BA241" s="144"/>
      <c r="BB241" s="134"/>
      <c r="BC241" s="134"/>
      <c r="BD241" s="134"/>
      <c r="BE241" s="144"/>
      <c r="BF241" s="134"/>
      <c r="BG241" s="134"/>
      <c r="BH241" s="134"/>
      <c r="BI241" s="144"/>
      <c r="BJ241" s="134"/>
      <c r="BK241" s="134"/>
      <c r="BL241" s="134"/>
      <c r="BM241" s="144"/>
      <c r="BN241" s="137"/>
      <c r="BO241" s="137"/>
      <c r="BP241" s="138"/>
      <c r="BQ241" s="138"/>
      <c r="BR241" s="137"/>
      <c r="BS241" s="137"/>
      <c r="BT241" s="138"/>
      <c r="BU241" s="138"/>
      <c r="BV241" s="137"/>
      <c r="BW241" s="137"/>
      <c r="BX241" s="138"/>
      <c r="BY241" s="138"/>
      <c r="BZ241" s="137"/>
      <c r="CA241" s="137"/>
      <c r="CB241" s="138"/>
      <c r="CC241" s="138"/>
      <c r="CG241" s="144"/>
      <c r="CK241" s="144"/>
      <c r="CO241" s="144"/>
      <c r="CS241" s="144"/>
      <c r="CW241" s="144"/>
      <c r="DF241" s="144"/>
      <c r="DO241" s="144"/>
    </row>
    <row r="242" spans="1:119" ht="57" x14ac:dyDescent="0.2">
      <c r="A242" s="290"/>
      <c r="B242" s="293"/>
      <c r="C242" s="293"/>
      <c r="D242" s="293"/>
      <c r="E242" s="293"/>
      <c r="F242" s="293"/>
      <c r="G242" s="293"/>
      <c r="H242" s="293"/>
      <c r="I242" s="296"/>
      <c r="J242" s="290"/>
      <c r="K242" s="281"/>
      <c r="L242" s="284"/>
      <c r="M242" s="284"/>
      <c r="N242" s="281"/>
      <c r="O242" s="258"/>
      <c r="P242" s="258"/>
      <c r="Q242" s="287"/>
      <c r="R242" s="127"/>
      <c r="S242" s="128"/>
      <c r="T242" s="129">
        <f>VLOOKUP(U242,FORMULAS!$A$15:$B$18,2,0)</f>
        <v>0</v>
      </c>
      <c r="U242" s="130" t="s">
        <v>156</v>
      </c>
      <c r="W242" s="130"/>
      <c r="Y242" s="130"/>
      <c r="AA242" s="130"/>
      <c r="AC242" s="130"/>
      <c r="AI242" s="261"/>
      <c r="AJ242" s="261"/>
      <c r="AK242" s="261"/>
      <c r="AL242" s="262"/>
      <c r="AM242" s="264"/>
      <c r="AN242" s="258"/>
      <c r="AO242" s="148"/>
      <c r="AP242" s="148"/>
      <c r="AQ242" s="148"/>
      <c r="AR242" s="148"/>
      <c r="AS242" s="148"/>
      <c r="AT242" s="148"/>
      <c r="AU242" s="148"/>
      <c r="AV242" s="136"/>
      <c r="AW242" s="258"/>
      <c r="AX242" s="134"/>
      <c r="AY242" s="134"/>
      <c r="AZ242" s="134"/>
      <c r="BA242" s="144"/>
      <c r="BB242" s="134"/>
      <c r="BC242" s="134"/>
      <c r="BD242" s="134"/>
      <c r="BE242" s="144"/>
      <c r="BF242" s="134"/>
      <c r="BG242" s="134"/>
      <c r="BH242" s="134"/>
      <c r="BI242" s="144"/>
      <c r="BJ242" s="134"/>
      <c r="BK242" s="134"/>
      <c r="BL242" s="134"/>
      <c r="BM242" s="144"/>
      <c r="BN242" s="137"/>
      <c r="BO242" s="137"/>
      <c r="BP242" s="138"/>
      <c r="BQ242" s="138"/>
      <c r="BR242" s="137"/>
      <c r="BS242" s="137"/>
      <c r="BT242" s="138"/>
      <c r="BU242" s="138"/>
      <c r="BV242" s="137"/>
      <c r="BW242" s="137"/>
      <c r="BX242" s="138"/>
      <c r="BY242" s="138"/>
      <c r="BZ242" s="137"/>
      <c r="CA242" s="137"/>
      <c r="CB242" s="138"/>
      <c r="CC242" s="138"/>
      <c r="CG242" s="144"/>
      <c r="CK242" s="144"/>
      <c r="CO242" s="144"/>
      <c r="CS242" s="144"/>
      <c r="CW242" s="144"/>
      <c r="DF242" s="144"/>
      <c r="DO242" s="144"/>
    </row>
    <row r="243" spans="1:119" ht="57" x14ac:dyDescent="0.2">
      <c r="A243" s="291"/>
      <c r="B243" s="294"/>
      <c r="C243" s="294"/>
      <c r="D243" s="294"/>
      <c r="E243" s="294"/>
      <c r="F243" s="294"/>
      <c r="G243" s="294"/>
      <c r="H243" s="294"/>
      <c r="I243" s="297"/>
      <c r="J243" s="291"/>
      <c r="K243" s="282"/>
      <c r="L243" s="285"/>
      <c r="M243" s="285"/>
      <c r="N243" s="282"/>
      <c r="O243" s="259"/>
      <c r="P243" s="259"/>
      <c r="Q243" s="288"/>
      <c r="R243" s="127"/>
      <c r="S243" s="128"/>
      <c r="T243" s="129">
        <f>VLOOKUP(U243,FORMULAS!$A$15:$B$18,2,0)</f>
        <v>0</v>
      </c>
      <c r="U243" s="130" t="s">
        <v>156</v>
      </c>
      <c r="W243" s="130"/>
      <c r="Y243" s="130"/>
      <c r="AA243" s="130"/>
      <c r="AC243" s="130"/>
      <c r="AI243" s="261"/>
      <c r="AJ243" s="261"/>
      <c r="AK243" s="261"/>
      <c r="AL243" s="262"/>
      <c r="AM243" s="264"/>
      <c r="AN243" s="259"/>
      <c r="AO243" s="149"/>
      <c r="AP243" s="149"/>
      <c r="AQ243" s="149"/>
      <c r="AR243" s="149"/>
      <c r="AS243" s="149"/>
      <c r="AT243" s="149"/>
      <c r="AU243" s="149"/>
      <c r="AV243" s="136"/>
      <c r="AW243" s="259"/>
      <c r="AX243" s="134"/>
      <c r="AY243" s="134"/>
      <c r="AZ243" s="134"/>
      <c r="BA243" s="144"/>
      <c r="BB243" s="134"/>
      <c r="BC243" s="134"/>
      <c r="BD243" s="134"/>
      <c r="BE243" s="144"/>
      <c r="BF243" s="134"/>
      <c r="BG243" s="134"/>
      <c r="BH243" s="134"/>
      <c r="BI243" s="144"/>
      <c r="BJ243" s="134"/>
      <c r="BK243" s="134"/>
      <c r="BL243" s="134"/>
      <c r="BM243" s="144"/>
      <c r="BN243" s="137"/>
      <c r="BO243" s="137"/>
      <c r="BP243" s="138"/>
      <c r="BQ243" s="138"/>
      <c r="BR243" s="137"/>
      <c r="BS243" s="137"/>
      <c r="BT243" s="138"/>
      <c r="BU243" s="138"/>
      <c r="BV243" s="137"/>
      <c r="BW243" s="137"/>
      <c r="BX243" s="138"/>
      <c r="BY243" s="138"/>
      <c r="BZ243" s="137"/>
      <c r="CA243" s="137"/>
      <c r="CB243" s="138"/>
      <c r="CC243" s="138"/>
      <c r="CG243" s="144"/>
      <c r="CK243" s="144"/>
      <c r="CO243" s="144"/>
      <c r="CS243" s="144"/>
      <c r="CW243" s="144"/>
      <c r="DF243" s="144"/>
      <c r="DO243" s="144"/>
    </row>
    <row r="244" spans="1:119" ht="280.5" x14ac:dyDescent="0.2">
      <c r="A244" s="289">
        <v>40</v>
      </c>
      <c r="B244" s="292" t="s">
        <v>263</v>
      </c>
      <c r="C244" s="292" t="str">
        <f>VLOOKUP(B244,FORMULAS!$A$30:$B$52,2,0)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4" s="292" t="str">
        <f>VLOOKUP(B244,FORMULAS!$A$30:$C$52,3,0)</f>
        <v>Director de Reasentamientos</v>
      </c>
      <c r="E244" s="292" t="s">
        <v>256</v>
      </c>
      <c r="F244" s="292" t="s">
        <v>446</v>
      </c>
      <c r="G244" s="292" t="s">
        <v>447</v>
      </c>
      <c r="H244" s="298" t="s">
        <v>448</v>
      </c>
      <c r="I244" s="295" t="s">
        <v>257</v>
      </c>
      <c r="J244" s="289">
        <v>1900</v>
      </c>
      <c r="K244" s="280" t="str">
        <f>+IF(L244=FORMULAS!$N$2,FORMULAS!$O$2,IF('208-PLA-Ft-78 Mapa Gestión'!L244:L249=FORMULAS!$N$3,FORMULAS!$O$3,IF('208-PLA-Ft-78 Mapa Gestión'!L244:L249=FORMULAS!$N$4,FORMULAS!$O$4,IF('208-PLA-Ft-78 Mapa Gestión'!L244:L249=FORMULAS!$N$5,FORMULAS!$O$5,IF('208-PLA-Ft-78 Mapa Gestión'!L244:L249=FORMULAS!$N$6,FORMULAS!$O$6)))))</f>
        <v>Alta</v>
      </c>
      <c r="L244" s="283">
        <f>+IF(J244&lt;=FORMULAS!$M$2,FORMULAS!$N$2,IF('208-PLA-Ft-78 Mapa Gestión'!J244&lt;=FORMULAS!$M$3,FORMULAS!$N$3,IF('208-PLA-Ft-78 Mapa Gestión'!J244&lt;=FORMULAS!$M$4,FORMULAS!$N$4,IF('208-PLA-Ft-78 Mapa Gestión'!J244&lt;=FORMULAS!$M$5,FORMULAS!$N$5,FORMULAS!$N$6))))</f>
        <v>0.8</v>
      </c>
      <c r="M244" s="283" t="s">
        <v>91</v>
      </c>
      <c r="N244" s="280" t="str">
        <f>+IF(M244=FORMULAS!$H$2,FORMULAS!$I$2,IF('208-PLA-Ft-78 Mapa Gestión'!M244:M249=FORMULAS!$H$3,FORMULAS!$I$3,IF('208-PLA-Ft-78 Mapa Gestión'!M244:M249=FORMULAS!$H$4,FORMULAS!$I$4,IF('208-PLA-Ft-78 Mapa Gestión'!M244:M249=FORMULAS!$H$5,FORMULAS!$I$5,IF('208-PLA-Ft-78 Mapa Gestión'!M244:M249=FORMULAS!$H$6,FORMULAS!$I$6,IF('208-PLA-Ft-78 Mapa Gestión'!M244:M249=FORMULAS!$H$7,FORMULAS!$I$7,IF('208-PLA-Ft-78 Mapa Gestión'!M244:M249=FORMULAS!$H$8,FORMULAS!$I$8,IF('208-PLA-Ft-78 Mapa Gestión'!M244:M249=FORMULAS!$H$9,FORMULAS!$I$9,IF('208-PLA-Ft-78 Mapa Gestión'!M244:M249=FORMULAS!$H$10,FORMULAS!$I$10,IF('208-PLA-Ft-78 Mapa Gestión'!M244:M249=FORMULAS!$H$11,FORMULAS!$I$11))))))))))</f>
        <v>Moderado</v>
      </c>
      <c r="O244" s="257">
        <f>VLOOKUP(N244,FORMULAS!$I$1:$J$6,2,0)</f>
        <v>0.6</v>
      </c>
      <c r="P244" s="257" t="str">
        <f t="shared" ref="P244" si="218">CONCATENATE(N244,K244)</f>
        <v>ModeradoAlta</v>
      </c>
      <c r="Q244" s="286" t="str">
        <f>VLOOKUP(P244,FORMULAS!$K$17:$L$42,2,0)</f>
        <v>Alto</v>
      </c>
      <c r="R244" s="127">
        <v>1</v>
      </c>
      <c r="S244" s="128" t="s">
        <v>498</v>
      </c>
      <c r="T244" s="129" t="str">
        <f>VLOOKUP(U244,FORMULAS!$A$15:$B$18,2,0)</f>
        <v>Probabilidad</v>
      </c>
      <c r="U244" s="130" t="s">
        <v>13</v>
      </c>
      <c r="W244" s="130" t="s">
        <v>8</v>
      </c>
      <c r="Y244" s="130" t="s">
        <v>18</v>
      </c>
      <c r="AA244" s="130" t="s">
        <v>21</v>
      </c>
      <c r="AC244" s="130" t="s">
        <v>100</v>
      </c>
      <c r="AI244" s="260" t="str">
        <f>+IF(AH244&lt;=FORMULAS!$N$2,FORMULAS!$O$2,IF(AH244&lt;=FORMULAS!$N$3,FORMULAS!$O$3,IF(AH244&lt;=FORMULAS!$N$4,FORMULAS!$O$4,IF(AH244&lt;=FORMULAS!$N$5,FORMULAS!$O$5,FORMULAS!O240))))</f>
        <v>Muy Baja</v>
      </c>
      <c r="AJ244" s="260" t="str">
        <f>+IF(T244=FORMULAS!$A$9,AG249,'208-PLA-Ft-78 Mapa Gestión'!N244:N249)</f>
        <v>Moderado</v>
      </c>
      <c r="AK244" s="260">
        <f>+IF(T244=FORMULAS!B243,'208-PLA-Ft-78 Mapa Gestión'!AG249,'208-PLA-Ft-78 Mapa Gestión'!O244:O249)</f>
        <v>0.6</v>
      </c>
      <c r="AL244" s="262" t="str">
        <f t="shared" ref="AL244" si="219">CONCATENATE(AJ244,AI244)</f>
        <v>ModeradoMuy Baja</v>
      </c>
      <c r="AM244" s="263" t="str">
        <f>VLOOKUP(AL244,FORMULAS!$K$17:$L$42,2,0)</f>
        <v>Moderado</v>
      </c>
      <c r="AN244" s="257" t="s">
        <v>162</v>
      </c>
      <c r="AO244" s="151" t="s">
        <v>551</v>
      </c>
      <c r="AP244" s="151" t="s">
        <v>555</v>
      </c>
      <c r="AQ244" s="212" t="s">
        <v>675</v>
      </c>
      <c r="AR244" s="152">
        <v>44593</v>
      </c>
      <c r="AS244" s="152">
        <v>44895</v>
      </c>
      <c r="AT244" s="152" t="s">
        <v>578</v>
      </c>
      <c r="AU244" s="151" t="s">
        <v>581</v>
      </c>
      <c r="AV244" s="136" t="s">
        <v>234</v>
      </c>
      <c r="AW244" s="254" t="s">
        <v>658</v>
      </c>
      <c r="AX244" s="134" t="s">
        <v>512</v>
      </c>
      <c r="AY244" s="134" t="s">
        <v>512</v>
      </c>
      <c r="AZ244" s="134" t="s">
        <v>512</v>
      </c>
      <c r="BA244" s="134" t="s">
        <v>512</v>
      </c>
      <c r="BB244" s="134" t="s">
        <v>1033</v>
      </c>
      <c r="BC244" s="134" t="s">
        <v>1034</v>
      </c>
      <c r="BD244" s="134" t="s">
        <v>512</v>
      </c>
      <c r="BE244" s="134" t="s">
        <v>512</v>
      </c>
      <c r="BF244" s="134" t="s">
        <v>1035</v>
      </c>
      <c r="BG244" s="134" t="s">
        <v>1036</v>
      </c>
      <c r="BH244" s="134" t="s">
        <v>1037</v>
      </c>
      <c r="BI244" s="134">
        <v>0.33</v>
      </c>
      <c r="BJ244" s="134" t="s">
        <v>1038</v>
      </c>
      <c r="BK244" s="134" t="s">
        <v>1039</v>
      </c>
      <c r="BL244" s="134" t="s">
        <v>512</v>
      </c>
      <c r="BM244" s="134" t="s">
        <v>512</v>
      </c>
      <c r="BN244" s="137"/>
      <c r="BO244" s="137"/>
      <c r="BP244" s="138"/>
      <c r="BQ244" s="138"/>
      <c r="BR244" s="137"/>
      <c r="BS244" s="137"/>
      <c r="BT244" s="138"/>
      <c r="BU244" s="138"/>
      <c r="BV244" s="137"/>
      <c r="BW244" s="137"/>
      <c r="BX244" s="138"/>
      <c r="BY244" s="138"/>
      <c r="BZ244" s="137"/>
      <c r="CA244" s="137"/>
      <c r="CB244" s="138"/>
      <c r="CC244" s="138"/>
      <c r="CG244" s="144"/>
      <c r="CK244" s="144"/>
      <c r="CO244" s="144"/>
      <c r="CS244" s="144"/>
      <c r="CW244" s="144"/>
      <c r="DF244" s="144"/>
      <c r="DO244" s="144"/>
    </row>
    <row r="245" spans="1:119" ht="57" x14ac:dyDescent="0.2">
      <c r="A245" s="290"/>
      <c r="B245" s="293"/>
      <c r="C245" s="293"/>
      <c r="D245" s="293"/>
      <c r="E245" s="293"/>
      <c r="F245" s="293"/>
      <c r="G245" s="293"/>
      <c r="H245" s="299"/>
      <c r="I245" s="296"/>
      <c r="J245" s="290"/>
      <c r="K245" s="281"/>
      <c r="L245" s="284"/>
      <c r="M245" s="284"/>
      <c r="N245" s="281"/>
      <c r="O245" s="258"/>
      <c r="P245" s="258"/>
      <c r="Q245" s="287"/>
      <c r="R245" s="127"/>
      <c r="S245" s="128"/>
      <c r="T245" s="129">
        <f>VLOOKUP(U245,FORMULAS!$A$15:$B$18,2,0)</f>
        <v>0</v>
      </c>
      <c r="U245" s="130" t="s">
        <v>156</v>
      </c>
      <c r="W245" s="130"/>
      <c r="Y245" s="130"/>
      <c r="AA245" s="130"/>
      <c r="AC245" s="130"/>
      <c r="AI245" s="261"/>
      <c r="AJ245" s="261"/>
      <c r="AK245" s="261"/>
      <c r="AL245" s="262"/>
      <c r="AM245" s="264"/>
      <c r="AN245" s="258"/>
      <c r="AO245" s="142"/>
      <c r="AP245" s="142"/>
      <c r="AQ245" s="213"/>
      <c r="AR245" s="143"/>
      <c r="AS245" s="143"/>
      <c r="AT245" s="143"/>
      <c r="AU245" s="142"/>
      <c r="AV245" s="136"/>
      <c r="AW245" s="255"/>
      <c r="AX245" s="134"/>
      <c r="AY245" s="134"/>
      <c r="AZ245" s="134"/>
      <c r="BA245" s="144"/>
      <c r="BB245" s="134"/>
      <c r="BC245" s="134"/>
      <c r="BD245" s="134"/>
      <c r="BE245" s="144"/>
      <c r="BF245" s="134"/>
      <c r="BG245" s="134"/>
      <c r="BH245" s="134"/>
      <c r="BI245" s="144"/>
      <c r="BJ245" s="134"/>
      <c r="BK245" s="134"/>
      <c r="BL245" s="134"/>
      <c r="BM245" s="144"/>
      <c r="BN245" s="137"/>
      <c r="BO245" s="137"/>
      <c r="BP245" s="138"/>
      <c r="BQ245" s="138"/>
      <c r="BR245" s="137"/>
      <c r="BS245" s="137"/>
      <c r="BT245" s="138"/>
      <c r="BU245" s="138"/>
      <c r="BV245" s="137"/>
      <c r="BW245" s="137"/>
      <c r="BX245" s="138"/>
      <c r="BY245" s="138"/>
      <c r="BZ245" s="137"/>
      <c r="CA245" s="137"/>
      <c r="CB245" s="138"/>
      <c r="CC245" s="138"/>
      <c r="CG245" s="144"/>
      <c r="CK245" s="144"/>
      <c r="CO245" s="144"/>
      <c r="CS245" s="144"/>
      <c r="CW245" s="144"/>
      <c r="DF245" s="144"/>
      <c r="DO245" s="144"/>
    </row>
    <row r="246" spans="1:119" ht="57" x14ac:dyDescent="0.2">
      <c r="A246" s="290"/>
      <c r="B246" s="293"/>
      <c r="C246" s="293"/>
      <c r="D246" s="293"/>
      <c r="E246" s="293"/>
      <c r="F246" s="293"/>
      <c r="G246" s="293"/>
      <c r="H246" s="299"/>
      <c r="I246" s="296"/>
      <c r="J246" s="290"/>
      <c r="K246" s="281"/>
      <c r="L246" s="284"/>
      <c r="M246" s="284"/>
      <c r="N246" s="281"/>
      <c r="O246" s="258"/>
      <c r="P246" s="258"/>
      <c r="Q246" s="287"/>
      <c r="R246" s="127"/>
      <c r="S246" s="128"/>
      <c r="T246" s="129">
        <f>VLOOKUP(U246,FORMULAS!$A$15:$B$18,2,0)</f>
        <v>0</v>
      </c>
      <c r="U246" s="130" t="s">
        <v>156</v>
      </c>
      <c r="W246" s="130"/>
      <c r="Y246" s="130"/>
      <c r="AA246" s="130"/>
      <c r="AC246" s="130"/>
      <c r="AI246" s="261"/>
      <c r="AJ246" s="261"/>
      <c r="AK246" s="261"/>
      <c r="AL246" s="262"/>
      <c r="AM246" s="264"/>
      <c r="AN246" s="258"/>
      <c r="AO246" s="142"/>
      <c r="AP246" s="142"/>
      <c r="AQ246" s="213"/>
      <c r="AR246" s="143"/>
      <c r="AS246" s="143"/>
      <c r="AT246" s="143"/>
      <c r="AU246" s="142"/>
      <c r="AV246" s="136"/>
      <c r="AW246" s="255"/>
      <c r="AX246" s="134"/>
      <c r="AY246" s="134"/>
      <c r="AZ246" s="134"/>
      <c r="BA246" s="144"/>
      <c r="BB246" s="134"/>
      <c r="BC246" s="134"/>
      <c r="BD246" s="134"/>
      <c r="BE246" s="144"/>
      <c r="BF246" s="134"/>
      <c r="BG246" s="134"/>
      <c r="BH246" s="134"/>
      <c r="BI246" s="144"/>
      <c r="BJ246" s="134"/>
      <c r="BK246" s="134"/>
      <c r="BL246" s="134"/>
      <c r="BM246" s="144"/>
      <c r="BN246" s="137"/>
      <c r="BO246" s="137"/>
      <c r="BP246" s="138"/>
      <c r="BQ246" s="138"/>
      <c r="BR246" s="137"/>
      <c r="BS246" s="137"/>
      <c r="BT246" s="138"/>
      <c r="BU246" s="138"/>
      <c r="BV246" s="137"/>
      <c r="BW246" s="137"/>
      <c r="BX246" s="138"/>
      <c r="BY246" s="138"/>
      <c r="BZ246" s="137"/>
      <c r="CA246" s="137"/>
      <c r="CB246" s="138"/>
      <c r="CC246" s="138"/>
      <c r="CG246" s="144"/>
      <c r="CK246" s="144"/>
      <c r="CO246" s="144"/>
      <c r="CS246" s="144"/>
      <c r="CW246" s="144"/>
      <c r="DF246" s="144"/>
      <c r="DO246" s="144"/>
    </row>
    <row r="247" spans="1:119" ht="57" x14ac:dyDescent="0.2">
      <c r="A247" s="290"/>
      <c r="B247" s="293"/>
      <c r="C247" s="293"/>
      <c r="D247" s="293"/>
      <c r="E247" s="293"/>
      <c r="F247" s="293"/>
      <c r="G247" s="293"/>
      <c r="H247" s="299"/>
      <c r="I247" s="296"/>
      <c r="J247" s="290"/>
      <c r="K247" s="281"/>
      <c r="L247" s="284"/>
      <c r="M247" s="284"/>
      <c r="N247" s="281"/>
      <c r="O247" s="258"/>
      <c r="P247" s="258"/>
      <c r="Q247" s="287"/>
      <c r="R247" s="127"/>
      <c r="S247" s="128"/>
      <c r="T247" s="129">
        <f>VLOOKUP(U247,FORMULAS!$A$15:$B$18,2,0)</f>
        <v>0</v>
      </c>
      <c r="U247" s="130" t="s">
        <v>156</v>
      </c>
      <c r="W247" s="130"/>
      <c r="Y247" s="130"/>
      <c r="AA247" s="130"/>
      <c r="AC247" s="130"/>
      <c r="AI247" s="261"/>
      <c r="AJ247" s="261"/>
      <c r="AK247" s="261"/>
      <c r="AL247" s="262"/>
      <c r="AM247" s="264"/>
      <c r="AN247" s="258"/>
      <c r="AO247" s="142"/>
      <c r="AP247" s="142"/>
      <c r="AQ247" s="213"/>
      <c r="AR247" s="143"/>
      <c r="AS247" s="143"/>
      <c r="AT247" s="143"/>
      <c r="AU247" s="142"/>
      <c r="AV247" s="136"/>
      <c r="AW247" s="255"/>
      <c r="AX247" s="134"/>
      <c r="AY247" s="134"/>
      <c r="AZ247" s="134"/>
      <c r="BA247" s="144"/>
      <c r="BB247" s="134"/>
      <c r="BC247" s="134"/>
      <c r="BD247" s="134"/>
      <c r="BE247" s="144"/>
      <c r="BF247" s="134"/>
      <c r="BG247" s="134"/>
      <c r="BH247" s="134"/>
      <c r="BI247" s="144"/>
      <c r="BJ247" s="134"/>
      <c r="BK247" s="134"/>
      <c r="BL247" s="134"/>
      <c r="BM247" s="144"/>
      <c r="BN247" s="137"/>
      <c r="BO247" s="137"/>
      <c r="BP247" s="138"/>
      <c r="BQ247" s="138"/>
      <c r="BR247" s="137"/>
      <c r="BS247" s="137"/>
      <c r="BT247" s="138"/>
      <c r="BU247" s="138"/>
      <c r="BV247" s="137"/>
      <c r="BW247" s="137"/>
      <c r="BX247" s="138"/>
      <c r="BY247" s="138"/>
      <c r="BZ247" s="137"/>
      <c r="CA247" s="137"/>
      <c r="CB247" s="138"/>
      <c r="CC247" s="138"/>
      <c r="CG247" s="144"/>
      <c r="CK247" s="144"/>
      <c r="CO247" s="144"/>
      <c r="CS247" s="144"/>
      <c r="CW247" s="144"/>
      <c r="DF247" s="144"/>
      <c r="DO247" s="144"/>
    </row>
    <row r="248" spans="1:119" ht="57" x14ac:dyDescent="0.2">
      <c r="A248" s="290"/>
      <c r="B248" s="293"/>
      <c r="C248" s="293"/>
      <c r="D248" s="293"/>
      <c r="E248" s="293"/>
      <c r="F248" s="293"/>
      <c r="G248" s="293"/>
      <c r="H248" s="299"/>
      <c r="I248" s="296"/>
      <c r="J248" s="290"/>
      <c r="K248" s="281"/>
      <c r="L248" s="284"/>
      <c r="M248" s="284"/>
      <c r="N248" s="281"/>
      <c r="O248" s="258"/>
      <c r="P248" s="258"/>
      <c r="Q248" s="287"/>
      <c r="R248" s="127"/>
      <c r="S248" s="128"/>
      <c r="T248" s="129">
        <f>VLOOKUP(U248,FORMULAS!$A$15:$B$18,2,0)</f>
        <v>0</v>
      </c>
      <c r="U248" s="130" t="s">
        <v>156</v>
      </c>
      <c r="W248" s="130"/>
      <c r="Y248" s="130"/>
      <c r="AA248" s="130"/>
      <c r="AC248" s="130"/>
      <c r="AI248" s="261"/>
      <c r="AJ248" s="261"/>
      <c r="AK248" s="261"/>
      <c r="AL248" s="262"/>
      <c r="AM248" s="264"/>
      <c r="AN248" s="258"/>
      <c r="AO248" s="142"/>
      <c r="AP248" s="142"/>
      <c r="AQ248" s="213"/>
      <c r="AR248" s="143"/>
      <c r="AS248" s="143"/>
      <c r="AT248" s="143"/>
      <c r="AU248" s="142"/>
      <c r="AV248" s="136"/>
      <c r="AW248" s="255"/>
      <c r="AX248" s="134"/>
      <c r="AY248" s="134"/>
      <c r="AZ248" s="134"/>
      <c r="BA248" s="144"/>
      <c r="BB248" s="134"/>
      <c r="BC248" s="134"/>
      <c r="BD248" s="134"/>
      <c r="BE248" s="144"/>
      <c r="BF248" s="134"/>
      <c r="BG248" s="134"/>
      <c r="BH248" s="134"/>
      <c r="BI248" s="144"/>
      <c r="BJ248" s="134"/>
      <c r="BK248" s="134"/>
      <c r="BL248" s="134"/>
      <c r="BM248" s="144"/>
      <c r="BN248" s="137"/>
      <c r="BO248" s="137"/>
      <c r="BP248" s="138"/>
      <c r="BQ248" s="138"/>
      <c r="BR248" s="137"/>
      <c r="BS248" s="137"/>
      <c r="BT248" s="138"/>
      <c r="BU248" s="138"/>
      <c r="BV248" s="137"/>
      <c r="BW248" s="137"/>
      <c r="BX248" s="138"/>
      <c r="BY248" s="138"/>
      <c r="BZ248" s="137"/>
      <c r="CA248" s="137"/>
      <c r="CB248" s="138"/>
      <c r="CC248" s="138"/>
      <c r="CG248" s="144"/>
      <c r="CK248" s="144"/>
      <c r="CO248" s="144"/>
      <c r="CS248" s="144"/>
      <c r="CW248" s="144"/>
      <c r="DF248" s="144"/>
      <c r="DO248" s="144"/>
    </row>
    <row r="249" spans="1:119" ht="57" x14ac:dyDescent="0.2">
      <c r="A249" s="291"/>
      <c r="B249" s="294"/>
      <c r="C249" s="294"/>
      <c r="D249" s="294"/>
      <c r="E249" s="294"/>
      <c r="F249" s="294"/>
      <c r="G249" s="294"/>
      <c r="H249" s="300"/>
      <c r="I249" s="297"/>
      <c r="J249" s="291"/>
      <c r="K249" s="282"/>
      <c r="L249" s="285"/>
      <c r="M249" s="285"/>
      <c r="N249" s="282"/>
      <c r="O249" s="259"/>
      <c r="P249" s="259"/>
      <c r="Q249" s="288"/>
      <c r="R249" s="127"/>
      <c r="S249" s="128"/>
      <c r="T249" s="129">
        <f>VLOOKUP(U249,FORMULAS!$A$15:$B$18,2,0)</f>
        <v>0</v>
      </c>
      <c r="U249" s="130" t="s">
        <v>156</v>
      </c>
      <c r="W249" s="130"/>
      <c r="Y249" s="130"/>
      <c r="AA249" s="130"/>
      <c r="AC249" s="130"/>
      <c r="AI249" s="261"/>
      <c r="AJ249" s="261"/>
      <c r="AK249" s="261"/>
      <c r="AL249" s="262"/>
      <c r="AM249" s="264"/>
      <c r="AN249" s="259"/>
      <c r="AO249" s="145"/>
      <c r="AP249" s="145"/>
      <c r="AQ249" s="214"/>
      <c r="AR249" s="146"/>
      <c r="AS249" s="146"/>
      <c r="AT249" s="146"/>
      <c r="AU249" s="145"/>
      <c r="AV249" s="136"/>
      <c r="AW249" s="256"/>
      <c r="AX249" s="134"/>
      <c r="AY249" s="134"/>
      <c r="AZ249" s="134"/>
      <c r="BA249" s="144"/>
      <c r="BB249" s="134"/>
      <c r="BC249" s="134"/>
      <c r="BD249" s="134"/>
      <c r="BE249" s="144"/>
      <c r="BF249" s="134"/>
      <c r="BG249" s="134"/>
      <c r="BH249" s="134"/>
      <c r="BI249" s="144"/>
      <c r="BJ249" s="134"/>
      <c r="BK249" s="134"/>
      <c r="BL249" s="134"/>
      <c r="BM249" s="144"/>
      <c r="BN249" s="137"/>
      <c r="BO249" s="137"/>
      <c r="BP249" s="138"/>
      <c r="BQ249" s="138"/>
      <c r="BR249" s="137"/>
      <c r="BS249" s="137"/>
      <c r="BT249" s="138"/>
      <c r="BU249" s="138"/>
      <c r="BV249" s="137"/>
      <c r="BW249" s="137"/>
      <c r="BX249" s="138"/>
      <c r="BY249" s="138"/>
      <c r="BZ249" s="137"/>
      <c r="CA249" s="137"/>
      <c r="CB249" s="138"/>
      <c r="CC249" s="138"/>
      <c r="CG249" s="144"/>
      <c r="CK249" s="144"/>
      <c r="CO249" s="144"/>
      <c r="CS249" s="144"/>
      <c r="CW249" s="144"/>
      <c r="DF249" s="144"/>
      <c r="DO249" s="144"/>
    </row>
    <row r="250" spans="1:119" ht="216.75" x14ac:dyDescent="0.2">
      <c r="A250" s="289">
        <v>41</v>
      </c>
      <c r="B250" s="292" t="s">
        <v>263</v>
      </c>
      <c r="C250" s="292" t="str">
        <f>VLOOKUP(B250,FORMULAS!$A$30:$B$52,2,0)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50" s="292" t="str">
        <f>VLOOKUP(B250,FORMULAS!$A$30:$C$52,3,0)</f>
        <v>Director de Reasentamientos</v>
      </c>
      <c r="E250" s="292" t="s">
        <v>256</v>
      </c>
      <c r="F250" s="295" t="s">
        <v>449</v>
      </c>
      <c r="G250" s="292" t="s">
        <v>450</v>
      </c>
      <c r="H250" s="298" t="s">
        <v>451</v>
      </c>
      <c r="I250" s="295" t="s">
        <v>257</v>
      </c>
      <c r="J250" s="289">
        <v>390</v>
      </c>
      <c r="K250" s="280" t="str">
        <f>+IF(L250=FORMULAS!$N$2,FORMULAS!$O$2,IF('208-PLA-Ft-78 Mapa Gestión'!L250:L255=FORMULAS!$N$3,FORMULAS!$O$3,IF('208-PLA-Ft-78 Mapa Gestión'!L250:L255=FORMULAS!$N$4,FORMULAS!$O$4,IF('208-PLA-Ft-78 Mapa Gestión'!L250:L255=FORMULAS!$N$5,FORMULAS!$O$5,IF('208-PLA-Ft-78 Mapa Gestión'!L250:L255=FORMULAS!$N$6,FORMULAS!$O$6)))))</f>
        <v>Media</v>
      </c>
      <c r="L250" s="283">
        <f>+IF(J250&lt;=FORMULAS!$M$2,FORMULAS!$N$2,IF('208-PLA-Ft-78 Mapa Gestión'!J250&lt;=FORMULAS!$M$3,FORMULAS!$N$3,IF('208-PLA-Ft-78 Mapa Gestión'!J250&lt;=FORMULAS!$M$4,FORMULAS!$N$4,IF('208-PLA-Ft-78 Mapa Gestión'!J250&lt;=FORMULAS!$M$5,FORMULAS!$N$5,FORMULAS!$N$6))))</f>
        <v>0.6</v>
      </c>
      <c r="M250" s="283" t="s">
        <v>91</v>
      </c>
      <c r="N250" s="280" t="str">
        <f>+IF(M250=FORMULAS!$H$2,FORMULAS!$I$2,IF('208-PLA-Ft-78 Mapa Gestión'!M250:M255=FORMULAS!$H$3,FORMULAS!$I$3,IF('208-PLA-Ft-78 Mapa Gestión'!M250:M255=FORMULAS!$H$4,FORMULAS!$I$4,IF('208-PLA-Ft-78 Mapa Gestión'!M250:M255=FORMULAS!$H$5,FORMULAS!$I$5,IF('208-PLA-Ft-78 Mapa Gestión'!M250:M255=FORMULAS!$H$6,FORMULAS!$I$6,IF('208-PLA-Ft-78 Mapa Gestión'!M250:M255=FORMULAS!$H$7,FORMULAS!$I$7,IF('208-PLA-Ft-78 Mapa Gestión'!M250:M255=FORMULAS!$H$8,FORMULAS!$I$8,IF('208-PLA-Ft-78 Mapa Gestión'!M250:M255=FORMULAS!$H$9,FORMULAS!$I$9,IF('208-PLA-Ft-78 Mapa Gestión'!M250:M255=FORMULAS!$H$10,FORMULAS!$I$10,IF('208-PLA-Ft-78 Mapa Gestión'!M250:M255=FORMULAS!$H$11,FORMULAS!$I$11))))))))))</f>
        <v>Moderado</v>
      </c>
      <c r="O250" s="257">
        <f>VLOOKUP(N250,FORMULAS!$I$1:$J$6,2,0)</f>
        <v>0.6</v>
      </c>
      <c r="P250" s="257" t="str">
        <f t="shared" ref="P250" si="220">CONCATENATE(N250,K250)</f>
        <v>ModeradoMedia</v>
      </c>
      <c r="Q250" s="286" t="str">
        <f>VLOOKUP(P250,FORMULAS!$K$17:$L$42,2,0)</f>
        <v>Moderado</v>
      </c>
      <c r="R250" s="127">
        <v>1</v>
      </c>
      <c r="S250" s="128" t="s">
        <v>499</v>
      </c>
      <c r="T250" s="129" t="str">
        <f>VLOOKUP(U250,FORMULAS!$A$15:$B$18,2,0)</f>
        <v>Probabilidad</v>
      </c>
      <c r="U250" s="130" t="s">
        <v>13</v>
      </c>
      <c r="W250" s="130" t="s">
        <v>8</v>
      </c>
      <c r="Y250" s="130" t="s">
        <v>18</v>
      </c>
      <c r="AA250" s="130" t="s">
        <v>21</v>
      </c>
      <c r="AC250" s="130" t="s">
        <v>100</v>
      </c>
      <c r="AI250" s="260" t="str">
        <f>+IF(AH250&lt;=FORMULAS!$N$2,FORMULAS!$O$2,IF(AH250&lt;=FORMULAS!$N$3,FORMULAS!$O$3,IF(AH250&lt;=FORMULAS!$N$4,FORMULAS!$O$4,IF(AH250&lt;=FORMULAS!$N$5,FORMULAS!$O$5,FORMULAS!O246))))</f>
        <v>Muy Baja</v>
      </c>
      <c r="AJ250" s="260" t="str">
        <f>+IF(T250=FORMULAS!$A$9,AG255,'208-PLA-Ft-78 Mapa Gestión'!N250:N255)</f>
        <v>Moderado</v>
      </c>
      <c r="AK250" s="260">
        <f>+IF(T250=FORMULAS!B249,'208-PLA-Ft-78 Mapa Gestión'!AG255,'208-PLA-Ft-78 Mapa Gestión'!O250:O255)</f>
        <v>0.6</v>
      </c>
      <c r="AL250" s="262" t="str">
        <f t="shared" ref="AL250" si="221">CONCATENATE(AJ250,AI250)</f>
        <v>ModeradoMuy Baja</v>
      </c>
      <c r="AM250" s="263" t="str">
        <f>VLOOKUP(AL250,FORMULAS!$K$17:$L$42,2,0)</f>
        <v>Moderado</v>
      </c>
      <c r="AN250" s="257" t="s">
        <v>162</v>
      </c>
      <c r="AO250" s="134" t="s">
        <v>552</v>
      </c>
      <c r="AP250" s="134" t="s">
        <v>555</v>
      </c>
      <c r="AQ250" s="158" t="s">
        <v>321</v>
      </c>
      <c r="AR250" s="164">
        <v>44593</v>
      </c>
      <c r="AS250" s="164">
        <v>44895</v>
      </c>
      <c r="AT250" s="206" t="s">
        <v>653</v>
      </c>
      <c r="AU250" s="134" t="s">
        <v>654</v>
      </c>
      <c r="AV250" s="136" t="s">
        <v>234</v>
      </c>
      <c r="AW250" s="254" t="s">
        <v>658</v>
      </c>
      <c r="AX250" s="158" t="s">
        <v>512</v>
      </c>
      <c r="AY250" s="158" t="s">
        <v>512</v>
      </c>
      <c r="AZ250" s="137" t="s">
        <v>1040</v>
      </c>
      <c r="BA250" s="158" t="s">
        <v>512</v>
      </c>
      <c r="BB250" s="134" t="s">
        <v>1041</v>
      </c>
      <c r="BC250" s="134" t="s">
        <v>1042</v>
      </c>
      <c r="BD250" s="158" t="s">
        <v>512</v>
      </c>
      <c r="BE250" s="158" t="s">
        <v>512</v>
      </c>
      <c r="BF250" s="158" t="s">
        <v>512</v>
      </c>
      <c r="BG250" s="158" t="s">
        <v>512</v>
      </c>
      <c r="BH250" s="158" t="s">
        <v>512</v>
      </c>
      <c r="BI250" s="134" t="s">
        <v>512</v>
      </c>
      <c r="BJ250" s="134" t="s">
        <v>1043</v>
      </c>
      <c r="BK250" s="134" t="s">
        <v>1044</v>
      </c>
      <c r="BL250" s="158" t="s">
        <v>512</v>
      </c>
      <c r="BM250" s="158" t="s">
        <v>512</v>
      </c>
      <c r="BN250" s="137"/>
      <c r="BO250" s="137"/>
      <c r="BP250" s="138"/>
      <c r="BQ250" s="138"/>
      <c r="BR250" s="137"/>
      <c r="BS250" s="137"/>
      <c r="BT250" s="138"/>
      <c r="BU250" s="138"/>
      <c r="BV250" s="137"/>
      <c r="BW250" s="137"/>
      <c r="BX250" s="138"/>
      <c r="BY250" s="138"/>
      <c r="BZ250" s="137"/>
      <c r="CA250" s="137"/>
      <c r="CB250" s="138"/>
      <c r="CC250" s="138"/>
      <c r="CG250" s="144"/>
      <c r="CK250" s="144"/>
      <c r="CO250" s="144"/>
      <c r="CS250" s="144"/>
      <c r="CW250" s="144"/>
      <c r="DF250" s="144"/>
      <c r="DO250" s="144"/>
    </row>
    <row r="251" spans="1:119" ht="178.5" x14ac:dyDescent="0.2">
      <c r="A251" s="290"/>
      <c r="B251" s="293"/>
      <c r="C251" s="293"/>
      <c r="D251" s="293"/>
      <c r="E251" s="293"/>
      <c r="F251" s="296"/>
      <c r="G251" s="293"/>
      <c r="H251" s="299"/>
      <c r="I251" s="296"/>
      <c r="J251" s="290"/>
      <c r="K251" s="281"/>
      <c r="L251" s="284"/>
      <c r="M251" s="284"/>
      <c r="N251" s="281"/>
      <c r="O251" s="258"/>
      <c r="P251" s="258"/>
      <c r="Q251" s="287"/>
      <c r="R251" s="127"/>
      <c r="S251" s="128"/>
      <c r="T251" s="129">
        <f>VLOOKUP(U251,FORMULAS!$A$15:$B$18,2,0)</f>
        <v>0</v>
      </c>
      <c r="U251" s="130" t="s">
        <v>156</v>
      </c>
      <c r="W251" s="130"/>
      <c r="Y251" s="130"/>
      <c r="AA251" s="130"/>
      <c r="AC251" s="130"/>
      <c r="AI251" s="261"/>
      <c r="AJ251" s="261"/>
      <c r="AK251" s="261"/>
      <c r="AL251" s="262"/>
      <c r="AM251" s="264"/>
      <c r="AN251" s="258"/>
      <c r="AO251" s="134" t="s">
        <v>553</v>
      </c>
      <c r="AP251" s="134" t="s">
        <v>555</v>
      </c>
      <c r="AQ251" s="158" t="s">
        <v>321</v>
      </c>
      <c r="AR251" s="164">
        <v>44593</v>
      </c>
      <c r="AS251" s="164">
        <v>44895</v>
      </c>
      <c r="AT251" s="206" t="s">
        <v>655</v>
      </c>
      <c r="AU251" s="134" t="s">
        <v>654</v>
      </c>
      <c r="AV251" s="136" t="s">
        <v>234</v>
      </c>
      <c r="AW251" s="255"/>
      <c r="AX251" s="158" t="s">
        <v>512</v>
      </c>
      <c r="AY251" s="158" t="s">
        <v>512</v>
      </c>
      <c r="AZ251" s="134" t="s">
        <v>1045</v>
      </c>
      <c r="BA251" s="158" t="s">
        <v>512</v>
      </c>
      <c r="BB251" s="158" t="s">
        <v>512</v>
      </c>
      <c r="BC251" s="158" t="s">
        <v>512</v>
      </c>
      <c r="BD251" s="158" t="s">
        <v>512</v>
      </c>
      <c r="BE251" s="158" t="s">
        <v>512</v>
      </c>
      <c r="BF251" s="158" t="s">
        <v>512</v>
      </c>
      <c r="BG251" s="158" t="s">
        <v>512</v>
      </c>
      <c r="BH251" s="158" t="s">
        <v>512</v>
      </c>
      <c r="BI251" s="158" t="s">
        <v>512</v>
      </c>
      <c r="BJ251" s="158" t="s">
        <v>512</v>
      </c>
      <c r="BK251" s="158" t="s">
        <v>512</v>
      </c>
      <c r="BL251" s="158" t="s">
        <v>512</v>
      </c>
      <c r="BM251" s="158" t="s">
        <v>512</v>
      </c>
      <c r="BN251" s="137"/>
      <c r="BO251" s="137"/>
      <c r="BP251" s="138"/>
      <c r="BQ251" s="138"/>
      <c r="BR251" s="137"/>
      <c r="BS251" s="137"/>
      <c r="BT251" s="138"/>
      <c r="BU251" s="138"/>
      <c r="BV251" s="137"/>
      <c r="BW251" s="137"/>
      <c r="BX251" s="138"/>
      <c r="BY251" s="138"/>
      <c r="BZ251" s="137"/>
      <c r="CA251" s="137"/>
      <c r="CB251" s="138"/>
      <c r="CC251" s="138"/>
      <c r="CG251" s="144"/>
      <c r="CK251" s="144"/>
      <c r="CO251" s="144"/>
      <c r="CS251" s="144"/>
      <c r="CW251" s="144"/>
      <c r="DF251" s="144"/>
      <c r="DO251" s="144"/>
    </row>
    <row r="252" spans="1:119" ht="57" x14ac:dyDescent="0.2">
      <c r="A252" s="290"/>
      <c r="B252" s="293"/>
      <c r="C252" s="293"/>
      <c r="D252" s="293"/>
      <c r="E252" s="293"/>
      <c r="F252" s="296"/>
      <c r="G252" s="293"/>
      <c r="H252" s="299"/>
      <c r="I252" s="296"/>
      <c r="J252" s="290"/>
      <c r="K252" s="281"/>
      <c r="L252" s="284"/>
      <c r="M252" s="284"/>
      <c r="N252" s="281"/>
      <c r="O252" s="258"/>
      <c r="P252" s="258"/>
      <c r="Q252" s="287"/>
      <c r="R252" s="127"/>
      <c r="S252" s="128"/>
      <c r="T252" s="129">
        <f>VLOOKUP(U252,FORMULAS!$A$15:$B$18,2,0)</f>
        <v>0</v>
      </c>
      <c r="U252" s="130" t="s">
        <v>156</v>
      </c>
      <c r="W252" s="130"/>
      <c r="Y252" s="130"/>
      <c r="AA252" s="130"/>
      <c r="AC252" s="130"/>
      <c r="AI252" s="261"/>
      <c r="AJ252" s="261"/>
      <c r="AK252" s="261"/>
      <c r="AL252" s="262"/>
      <c r="AM252" s="264"/>
      <c r="AN252" s="258"/>
      <c r="AO252" s="134"/>
      <c r="AP252" s="134"/>
      <c r="AQ252" s="158"/>
      <c r="AR252" s="164"/>
      <c r="AS252" s="164"/>
      <c r="AT252" s="206"/>
      <c r="AU252" s="134"/>
      <c r="AV252" s="136"/>
      <c r="AW252" s="255"/>
      <c r="AX252" s="134"/>
      <c r="AY252" s="134"/>
      <c r="AZ252" s="134"/>
      <c r="BA252" s="144"/>
      <c r="BB252" s="134"/>
      <c r="BC252" s="134"/>
      <c r="BD252" s="134"/>
      <c r="BE252" s="144"/>
      <c r="BF252" s="134"/>
      <c r="BG252" s="134"/>
      <c r="BH252" s="134"/>
      <c r="BI252" s="144"/>
      <c r="BJ252" s="134"/>
      <c r="BK252" s="134"/>
      <c r="BL252" s="134"/>
      <c r="BM252" s="144"/>
      <c r="BN252" s="137"/>
      <c r="BO252" s="137"/>
      <c r="BP252" s="138"/>
      <c r="BQ252" s="138"/>
      <c r="BR252" s="137"/>
      <c r="BS252" s="137"/>
      <c r="BT252" s="138"/>
      <c r="BU252" s="138"/>
      <c r="BV252" s="137"/>
      <c r="BW252" s="137"/>
      <c r="BX252" s="138"/>
      <c r="BY252" s="138"/>
      <c r="BZ252" s="137"/>
      <c r="CA252" s="137"/>
      <c r="CB252" s="138"/>
      <c r="CC252" s="138"/>
      <c r="CG252" s="144"/>
      <c r="CK252" s="144"/>
      <c r="CO252" s="144"/>
      <c r="CS252" s="144"/>
      <c r="CW252" s="144"/>
      <c r="DF252" s="144"/>
      <c r="DO252" s="144"/>
    </row>
    <row r="253" spans="1:119" ht="57" x14ac:dyDescent="0.2">
      <c r="A253" s="290"/>
      <c r="B253" s="293"/>
      <c r="C253" s="293"/>
      <c r="D253" s="293"/>
      <c r="E253" s="293"/>
      <c r="F253" s="296"/>
      <c r="G253" s="293"/>
      <c r="H253" s="299"/>
      <c r="I253" s="296"/>
      <c r="J253" s="290"/>
      <c r="K253" s="281"/>
      <c r="L253" s="284"/>
      <c r="M253" s="284"/>
      <c r="N253" s="281"/>
      <c r="O253" s="258"/>
      <c r="P253" s="258"/>
      <c r="Q253" s="287"/>
      <c r="R253" s="127"/>
      <c r="S253" s="128"/>
      <c r="T253" s="129">
        <f>VLOOKUP(U253,FORMULAS!$A$15:$B$18,2,0)</f>
        <v>0</v>
      </c>
      <c r="U253" s="130" t="s">
        <v>156</v>
      </c>
      <c r="W253" s="130"/>
      <c r="Y253" s="130"/>
      <c r="AA253" s="130"/>
      <c r="AC253" s="130"/>
      <c r="AI253" s="261"/>
      <c r="AJ253" s="261"/>
      <c r="AK253" s="261"/>
      <c r="AL253" s="262"/>
      <c r="AM253" s="264"/>
      <c r="AN253" s="258"/>
      <c r="AO253" s="134"/>
      <c r="AP253" s="134"/>
      <c r="AQ253" s="158"/>
      <c r="AR253" s="164"/>
      <c r="AS253" s="164"/>
      <c r="AT253" s="206"/>
      <c r="AU253" s="134"/>
      <c r="AV253" s="136"/>
      <c r="AW253" s="255"/>
      <c r="AX253" s="134"/>
      <c r="AY253" s="134"/>
      <c r="AZ253" s="134"/>
      <c r="BA253" s="144"/>
      <c r="BB253" s="134"/>
      <c r="BC253" s="134"/>
      <c r="BD253" s="134"/>
      <c r="BE253" s="144"/>
      <c r="BF253" s="134"/>
      <c r="BG253" s="134"/>
      <c r="BH253" s="134"/>
      <c r="BI253" s="144"/>
      <c r="BJ253" s="134"/>
      <c r="BK253" s="134"/>
      <c r="BL253" s="134"/>
      <c r="BM253" s="144"/>
      <c r="BN253" s="137"/>
      <c r="BO253" s="137"/>
      <c r="BP253" s="138"/>
      <c r="BQ253" s="138"/>
      <c r="BR253" s="137"/>
      <c r="BS253" s="137"/>
      <c r="BT253" s="138"/>
      <c r="BU253" s="138"/>
      <c r="BV253" s="137"/>
      <c r="BW253" s="137"/>
      <c r="BX253" s="138"/>
      <c r="BY253" s="138"/>
      <c r="BZ253" s="137"/>
      <c r="CA253" s="137"/>
      <c r="CB253" s="138"/>
      <c r="CC253" s="138"/>
      <c r="CG253" s="144"/>
      <c r="CK253" s="144"/>
      <c r="CO253" s="144"/>
      <c r="CS253" s="144"/>
      <c r="CW253" s="144"/>
      <c r="DF253" s="144"/>
      <c r="DO253" s="144"/>
    </row>
    <row r="254" spans="1:119" ht="57" x14ac:dyDescent="0.2">
      <c r="A254" s="290"/>
      <c r="B254" s="293"/>
      <c r="C254" s="293"/>
      <c r="D254" s="293"/>
      <c r="E254" s="293"/>
      <c r="F254" s="296"/>
      <c r="G254" s="293"/>
      <c r="H254" s="299"/>
      <c r="I254" s="296"/>
      <c r="J254" s="290"/>
      <c r="K254" s="281"/>
      <c r="L254" s="284"/>
      <c r="M254" s="284"/>
      <c r="N254" s="281"/>
      <c r="O254" s="258"/>
      <c r="P254" s="258"/>
      <c r="Q254" s="287"/>
      <c r="R254" s="127"/>
      <c r="S254" s="128"/>
      <c r="T254" s="129">
        <f>VLOOKUP(U254,FORMULAS!$A$15:$B$18,2,0)</f>
        <v>0</v>
      </c>
      <c r="U254" s="130" t="s">
        <v>156</v>
      </c>
      <c r="W254" s="130"/>
      <c r="Y254" s="130"/>
      <c r="AA254" s="130"/>
      <c r="AC254" s="130"/>
      <c r="AI254" s="261"/>
      <c r="AJ254" s="261"/>
      <c r="AK254" s="261"/>
      <c r="AL254" s="262"/>
      <c r="AM254" s="264"/>
      <c r="AN254" s="258"/>
      <c r="AO254" s="134"/>
      <c r="AP254" s="134"/>
      <c r="AQ254" s="158"/>
      <c r="AR254" s="164"/>
      <c r="AS254" s="164"/>
      <c r="AT254" s="206"/>
      <c r="AU254" s="134"/>
      <c r="AV254" s="136"/>
      <c r="AW254" s="255"/>
      <c r="AX254" s="134"/>
      <c r="AY254" s="134"/>
      <c r="AZ254" s="134"/>
      <c r="BA254" s="144"/>
      <c r="BB254" s="134"/>
      <c r="BC254" s="134"/>
      <c r="BD254" s="134"/>
      <c r="BE254" s="144"/>
      <c r="BF254" s="134"/>
      <c r="BG254" s="134"/>
      <c r="BH254" s="134"/>
      <c r="BI254" s="144"/>
      <c r="BJ254" s="134"/>
      <c r="BK254" s="134"/>
      <c r="BL254" s="134"/>
      <c r="BM254" s="144"/>
      <c r="BN254" s="137"/>
      <c r="BO254" s="137"/>
      <c r="BP254" s="138"/>
      <c r="BQ254" s="138"/>
      <c r="BR254" s="137"/>
      <c r="BS254" s="137"/>
      <c r="BT254" s="138"/>
      <c r="BU254" s="138"/>
      <c r="BV254" s="137"/>
      <c r="BW254" s="137"/>
      <c r="BX254" s="138"/>
      <c r="BY254" s="138"/>
      <c r="BZ254" s="137"/>
      <c r="CA254" s="137"/>
      <c r="CB254" s="138"/>
      <c r="CC254" s="138"/>
      <c r="CG254" s="144"/>
      <c r="CK254" s="144"/>
      <c r="CO254" s="144"/>
      <c r="CS254" s="144"/>
      <c r="CW254" s="144"/>
      <c r="DF254" s="144"/>
      <c r="DO254" s="144"/>
    </row>
    <row r="255" spans="1:119" ht="57" x14ac:dyDescent="0.2">
      <c r="A255" s="291"/>
      <c r="B255" s="294"/>
      <c r="C255" s="294"/>
      <c r="D255" s="294"/>
      <c r="E255" s="294"/>
      <c r="F255" s="297"/>
      <c r="G255" s="294"/>
      <c r="H255" s="300"/>
      <c r="I255" s="297"/>
      <c r="J255" s="291"/>
      <c r="K255" s="282"/>
      <c r="L255" s="285"/>
      <c r="M255" s="285"/>
      <c r="N255" s="282"/>
      <c r="O255" s="259"/>
      <c r="P255" s="259"/>
      <c r="Q255" s="288"/>
      <c r="R255" s="127"/>
      <c r="S255" s="128"/>
      <c r="T255" s="129">
        <f>VLOOKUP(U255,FORMULAS!$A$15:$B$18,2,0)</f>
        <v>0</v>
      </c>
      <c r="U255" s="130" t="s">
        <v>156</v>
      </c>
      <c r="W255" s="130"/>
      <c r="Y255" s="130"/>
      <c r="AA255" s="130"/>
      <c r="AC255" s="130"/>
      <c r="AI255" s="261"/>
      <c r="AJ255" s="261"/>
      <c r="AK255" s="261"/>
      <c r="AL255" s="262"/>
      <c r="AM255" s="264"/>
      <c r="AN255" s="259"/>
      <c r="AO255" s="134"/>
      <c r="AP255" s="134"/>
      <c r="AQ255" s="158"/>
      <c r="AR255" s="164"/>
      <c r="AS255" s="164"/>
      <c r="AT255" s="206"/>
      <c r="AU255" s="134"/>
      <c r="AV255" s="136"/>
      <c r="AW255" s="256"/>
      <c r="AX255" s="134"/>
      <c r="AY255" s="134"/>
      <c r="AZ255" s="134"/>
      <c r="BA255" s="144"/>
      <c r="BB255" s="134"/>
      <c r="BC255" s="134"/>
      <c r="BD255" s="134"/>
      <c r="BE255" s="144"/>
      <c r="BF255" s="134"/>
      <c r="BG255" s="134"/>
      <c r="BH255" s="134"/>
      <c r="BI255" s="144"/>
      <c r="BJ255" s="134"/>
      <c r="BK255" s="134"/>
      <c r="BL255" s="134"/>
      <c r="BM255" s="144"/>
      <c r="BN255" s="137"/>
      <c r="BO255" s="137"/>
      <c r="BP255" s="138"/>
      <c r="BQ255" s="138"/>
      <c r="BR255" s="137"/>
      <c r="BS255" s="137"/>
      <c r="BT255" s="138"/>
      <c r="BU255" s="138"/>
      <c r="BV255" s="137"/>
      <c r="BW255" s="137"/>
      <c r="BX255" s="138"/>
      <c r="BY255" s="138"/>
      <c r="BZ255" s="137"/>
      <c r="CA255" s="137"/>
      <c r="CB255" s="138"/>
      <c r="CC255" s="138"/>
      <c r="CG255" s="144"/>
      <c r="CK255" s="144"/>
      <c r="CO255" s="144"/>
      <c r="CS255" s="144"/>
      <c r="CW255" s="144"/>
      <c r="DF255" s="144"/>
      <c r="DO255" s="144"/>
    </row>
    <row r="256" spans="1:119" x14ac:dyDescent="0.2">
      <c r="BM256" s="116"/>
      <c r="BQ256" s="116"/>
      <c r="BU256" s="116"/>
      <c r="BY256" s="116"/>
      <c r="CC256" s="116"/>
      <c r="CG256" s="116"/>
      <c r="CK256" s="116"/>
      <c r="CO256" s="116"/>
      <c r="CS256" s="116"/>
      <c r="CW256" s="116"/>
      <c r="DF256" s="116"/>
      <c r="DO256" s="116"/>
    </row>
    <row r="257" spans="65:119" x14ac:dyDescent="0.2">
      <c r="BM257" s="116"/>
      <c r="BQ257" s="116"/>
      <c r="BU257" s="116"/>
      <c r="BY257" s="116"/>
      <c r="CC257" s="116"/>
      <c r="CG257" s="116"/>
      <c r="CK257" s="116"/>
      <c r="CO257" s="116"/>
      <c r="CS257" s="116"/>
      <c r="CW257" s="116"/>
      <c r="DF257" s="116"/>
      <c r="DO257" s="116"/>
    </row>
    <row r="258" spans="65:119" x14ac:dyDescent="0.2">
      <c r="BM258" s="116"/>
      <c r="BQ258" s="116"/>
      <c r="BU258" s="116"/>
      <c r="BY258" s="116"/>
      <c r="CC258" s="116"/>
      <c r="CG258" s="116"/>
      <c r="CK258" s="116"/>
      <c r="CO258" s="116"/>
      <c r="CS258" s="116"/>
      <c r="CW258" s="116"/>
      <c r="DF258" s="116"/>
      <c r="DO258" s="116"/>
    </row>
    <row r="259" spans="65:119" x14ac:dyDescent="0.2">
      <c r="BM259" s="116"/>
      <c r="BQ259" s="116"/>
      <c r="BU259" s="116"/>
      <c r="BY259" s="116"/>
      <c r="CC259" s="116"/>
      <c r="CG259" s="116"/>
      <c r="CK259" s="116"/>
      <c r="CO259" s="116"/>
      <c r="CS259" s="116"/>
      <c r="CW259" s="116"/>
      <c r="DF259" s="116"/>
      <c r="DO259" s="116"/>
    </row>
    <row r="260" spans="65:119" x14ac:dyDescent="0.2">
      <c r="BM260" s="116"/>
      <c r="BQ260" s="116"/>
      <c r="BU260" s="116"/>
      <c r="BY260" s="116"/>
      <c r="CC260" s="116"/>
      <c r="CG260" s="116"/>
      <c r="CK260" s="116"/>
      <c r="CO260" s="116"/>
      <c r="CS260" s="116"/>
      <c r="CW260" s="116"/>
      <c r="DF260" s="116"/>
      <c r="DO260" s="116"/>
    </row>
    <row r="261" spans="65:119" x14ac:dyDescent="0.2">
      <c r="BM261" s="116"/>
      <c r="BQ261" s="116"/>
      <c r="BU261" s="116"/>
      <c r="BY261" s="116"/>
      <c r="CC261" s="116"/>
      <c r="CG261" s="116"/>
      <c r="CK261" s="116"/>
      <c r="CO261" s="116"/>
      <c r="CS261" s="116"/>
      <c r="CW261" s="116"/>
      <c r="DF261" s="116"/>
      <c r="DO261" s="116"/>
    </row>
    <row r="262" spans="65:119" x14ac:dyDescent="0.2">
      <c r="BM262" s="116"/>
      <c r="BQ262" s="116"/>
      <c r="BU262" s="116"/>
      <c r="BY262" s="116"/>
      <c r="CC262" s="116"/>
      <c r="CG262" s="116"/>
      <c r="CK262" s="116"/>
      <c r="CO262" s="116"/>
      <c r="CS262" s="116"/>
      <c r="CW262" s="116"/>
      <c r="DF262" s="116"/>
      <c r="DO262" s="116"/>
    </row>
    <row r="263" spans="65:119" x14ac:dyDescent="0.2">
      <c r="BM263" s="116"/>
      <c r="BQ263" s="116"/>
      <c r="BU263" s="116"/>
      <c r="BY263" s="116"/>
      <c r="CC263" s="116"/>
      <c r="CG263" s="116"/>
      <c r="CK263" s="116"/>
      <c r="CO263" s="116"/>
      <c r="CS263" s="116"/>
      <c r="CW263" s="116"/>
      <c r="DF263" s="116"/>
      <c r="DO263" s="116"/>
    </row>
    <row r="264" spans="65:119" x14ac:dyDescent="0.2">
      <c r="BM264" s="116"/>
      <c r="BQ264" s="116"/>
      <c r="BU264" s="116"/>
      <c r="BY264" s="116"/>
      <c r="CC264" s="116"/>
      <c r="CG264" s="116"/>
      <c r="CK264" s="116"/>
      <c r="CO264" s="116"/>
      <c r="CS264" s="116"/>
      <c r="CW264" s="116"/>
      <c r="DF264" s="116"/>
      <c r="DO264" s="116"/>
    </row>
    <row r="265" spans="65:119" x14ac:dyDescent="0.2">
      <c r="BM265" s="116"/>
      <c r="BQ265" s="116"/>
      <c r="BU265" s="116"/>
      <c r="BY265" s="116"/>
      <c r="CC265" s="116"/>
      <c r="CG265" s="116"/>
      <c r="CK265" s="116"/>
      <c r="CO265" s="116"/>
      <c r="CS265" s="116"/>
      <c r="CW265" s="116"/>
      <c r="DF265" s="116"/>
      <c r="DO265" s="116"/>
    </row>
    <row r="266" spans="65:119" x14ac:dyDescent="0.2">
      <c r="BM266" s="116"/>
      <c r="BQ266" s="116"/>
      <c r="BU266" s="116"/>
      <c r="BY266" s="116"/>
      <c r="CC266" s="116"/>
      <c r="CG266" s="116"/>
      <c r="CK266" s="116"/>
      <c r="CO266" s="116"/>
      <c r="CS266" s="116"/>
      <c r="CW266" s="116"/>
      <c r="DF266" s="116"/>
      <c r="DO266" s="116"/>
    </row>
    <row r="267" spans="65:119" x14ac:dyDescent="0.2">
      <c r="BM267" s="116"/>
      <c r="BQ267" s="116"/>
      <c r="BU267" s="116"/>
      <c r="BY267" s="116"/>
      <c r="CC267" s="116"/>
      <c r="CG267" s="116"/>
      <c r="CK267" s="116"/>
      <c r="CO267" s="116"/>
      <c r="CS267" s="116"/>
      <c r="CW267" s="116"/>
      <c r="DF267" s="116"/>
      <c r="DO267" s="116"/>
    </row>
    <row r="268" spans="65:119" x14ac:dyDescent="0.2">
      <c r="BM268" s="116"/>
      <c r="BQ268" s="116"/>
      <c r="BU268" s="116"/>
      <c r="BY268" s="116"/>
      <c r="CC268" s="116"/>
      <c r="CG268" s="116"/>
      <c r="CK268" s="116"/>
      <c r="CO268" s="116"/>
      <c r="CS268" s="116"/>
      <c r="CW268" s="116"/>
      <c r="DF268" s="116"/>
      <c r="DO268" s="116"/>
    </row>
    <row r="269" spans="65:119" x14ac:dyDescent="0.2">
      <c r="BM269" s="116"/>
      <c r="BQ269" s="116"/>
      <c r="BU269" s="116"/>
      <c r="BY269" s="116"/>
      <c r="CC269" s="116"/>
      <c r="CG269" s="116"/>
      <c r="CK269" s="116"/>
      <c r="CO269" s="116"/>
      <c r="CS269" s="116"/>
      <c r="CW269" s="116"/>
      <c r="DF269" s="116"/>
      <c r="DO269" s="116"/>
    </row>
    <row r="270" spans="65:119" x14ac:dyDescent="0.2">
      <c r="BM270" s="116"/>
      <c r="BQ270" s="116"/>
      <c r="BU270" s="116"/>
      <c r="BY270" s="116"/>
      <c r="CC270" s="116"/>
      <c r="CG270" s="116"/>
      <c r="CK270" s="116"/>
      <c r="CO270" s="116"/>
      <c r="CS270" s="116"/>
      <c r="CW270" s="116"/>
      <c r="DF270" s="116"/>
      <c r="DO270" s="116"/>
    </row>
    <row r="271" spans="65:119" x14ac:dyDescent="0.2">
      <c r="BM271" s="116"/>
      <c r="BQ271" s="116"/>
      <c r="BU271" s="116"/>
      <c r="BY271" s="116"/>
      <c r="CC271" s="116"/>
      <c r="CG271" s="116"/>
      <c r="CK271" s="116"/>
      <c r="CO271" s="116"/>
      <c r="CS271" s="116"/>
      <c r="CW271" s="116"/>
      <c r="DF271" s="116"/>
      <c r="DO271" s="116"/>
    </row>
    <row r="272" spans="65:119" x14ac:dyDescent="0.2">
      <c r="BM272" s="116"/>
      <c r="BQ272" s="116"/>
      <c r="BU272" s="116"/>
      <c r="BY272" s="116"/>
      <c r="CC272" s="116"/>
      <c r="CG272" s="116"/>
      <c r="CK272" s="116"/>
      <c r="CO272" s="116"/>
      <c r="CS272" s="116"/>
      <c r="CW272" s="116"/>
      <c r="DF272" s="116"/>
      <c r="DO272" s="116"/>
    </row>
    <row r="273" spans="65:119" x14ac:dyDescent="0.2">
      <c r="BM273" s="116"/>
      <c r="BQ273" s="116"/>
      <c r="BU273" s="116"/>
      <c r="BY273" s="116"/>
      <c r="CC273" s="116"/>
      <c r="CG273" s="116"/>
      <c r="CK273" s="116"/>
      <c r="CO273" s="116"/>
      <c r="CS273" s="116"/>
      <c r="CW273" s="116"/>
      <c r="DF273" s="116"/>
      <c r="DO273" s="116"/>
    </row>
    <row r="274" spans="65:119" x14ac:dyDescent="0.2">
      <c r="BM274" s="116"/>
      <c r="BQ274" s="116"/>
      <c r="BU274" s="116"/>
      <c r="BY274" s="116"/>
      <c r="CC274" s="116"/>
      <c r="CG274" s="116"/>
      <c r="CK274" s="116"/>
      <c r="CO274" s="116"/>
      <c r="CS274" s="116"/>
      <c r="CW274" s="116"/>
      <c r="DF274" s="116"/>
      <c r="DO274" s="116"/>
    </row>
    <row r="275" spans="65:119" x14ac:dyDescent="0.2">
      <c r="BM275" s="116"/>
      <c r="BQ275" s="116"/>
      <c r="BU275" s="116"/>
      <c r="BY275" s="116"/>
      <c r="CC275" s="116"/>
      <c r="CG275" s="116"/>
      <c r="CK275" s="116"/>
      <c r="CO275" s="116"/>
      <c r="CS275" s="116"/>
      <c r="CW275" s="116"/>
      <c r="DF275" s="116"/>
      <c r="DO275" s="116"/>
    </row>
    <row r="276" spans="65:119" x14ac:dyDescent="0.2">
      <c r="BM276" s="116"/>
      <c r="BQ276" s="116"/>
      <c r="BU276" s="116"/>
      <c r="BY276" s="116"/>
      <c r="CC276" s="116"/>
      <c r="CG276" s="116"/>
      <c r="CK276" s="116"/>
      <c r="CO276" s="116"/>
      <c r="CS276" s="116"/>
      <c r="CW276" s="116"/>
      <c r="DF276" s="116"/>
      <c r="DO276" s="116"/>
    </row>
    <row r="277" spans="65:119" x14ac:dyDescent="0.2">
      <c r="BM277" s="116"/>
      <c r="BQ277" s="116"/>
      <c r="BU277" s="116"/>
      <c r="BY277" s="116"/>
      <c r="CC277" s="116"/>
      <c r="CG277" s="116"/>
      <c r="CK277" s="116"/>
      <c r="CO277" s="116"/>
      <c r="CS277" s="116"/>
      <c r="CW277" s="116"/>
      <c r="DF277" s="116"/>
      <c r="DO277" s="116"/>
    </row>
    <row r="278" spans="65:119" x14ac:dyDescent="0.2">
      <c r="BM278" s="116"/>
      <c r="BQ278" s="116"/>
      <c r="BU278" s="116"/>
      <c r="BY278" s="116"/>
      <c r="CC278" s="116"/>
      <c r="CG278" s="116"/>
      <c r="CK278" s="116"/>
      <c r="CO278" s="116"/>
      <c r="CS278" s="116"/>
      <c r="CW278" s="116"/>
      <c r="DF278" s="116"/>
      <c r="DO278" s="116"/>
    </row>
    <row r="279" spans="65:119" x14ac:dyDescent="0.2">
      <c r="BM279" s="116"/>
      <c r="BQ279" s="116"/>
      <c r="BU279" s="116"/>
      <c r="BY279" s="116"/>
      <c r="CC279" s="116"/>
      <c r="CG279" s="116"/>
      <c r="CK279" s="116"/>
      <c r="CO279" s="116"/>
      <c r="CS279" s="116"/>
      <c r="CW279" s="116"/>
      <c r="DF279" s="116"/>
      <c r="DO279" s="116"/>
    </row>
    <row r="280" spans="65:119" x14ac:dyDescent="0.2">
      <c r="BM280" s="116"/>
      <c r="BQ280" s="116"/>
      <c r="BU280" s="116"/>
      <c r="BY280" s="116"/>
      <c r="CC280" s="116"/>
      <c r="CG280" s="116"/>
      <c r="CK280" s="116"/>
      <c r="CO280" s="116"/>
      <c r="CS280" s="116"/>
      <c r="CW280" s="116"/>
      <c r="DF280" s="116"/>
      <c r="DO280" s="116"/>
    </row>
    <row r="281" spans="65:119" x14ac:dyDescent="0.2">
      <c r="BM281" s="116"/>
      <c r="BQ281" s="116"/>
      <c r="BU281" s="116"/>
      <c r="BY281" s="116"/>
      <c r="CC281" s="116"/>
      <c r="CG281" s="116"/>
      <c r="CK281" s="116"/>
      <c r="CO281" s="116"/>
      <c r="CS281" s="116"/>
      <c r="CW281" s="116"/>
      <c r="DF281" s="116"/>
      <c r="DO281" s="116"/>
    </row>
    <row r="282" spans="65:119" x14ac:dyDescent="0.2">
      <c r="BM282" s="116"/>
      <c r="BQ282" s="116"/>
      <c r="BU282" s="116"/>
      <c r="BY282" s="116"/>
      <c r="CC282" s="116"/>
      <c r="CG282" s="116"/>
      <c r="CK282" s="116"/>
      <c r="CO282" s="116"/>
      <c r="CS282" s="116"/>
      <c r="CW282" s="116"/>
      <c r="DF282" s="116"/>
      <c r="DO282" s="116"/>
    </row>
    <row r="283" spans="65:119" x14ac:dyDescent="0.2">
      <c r="BM283" s="116"/>
      <c r="BQ283" s="116"/>
      <c r="BU283" s="116"/>
      <c r="BY283" s="116"/>
      <c r="CC283" s="116"/>
      <c r="CG283" s="116"/>
      <c r="CK283" s="116"/>
      <c r="CO283" s="116"/>
      <c r="CS283" s="116"/>
      <c r="CW283" s="116"/>
      <c r="DF283" s="116"/>
      <c r="DO283" s="116"/>
    </row>
    <row r="284" spans="65:119" x14ac:dyDescent="0.2">
      <c r="BM284" s="116"/>
      <c r="BQ284" s="116"/>
      <c r="BU284" s="116"/>
      <c r="BY284" s="116"/>
      <c r="CC284" s="116"/>
      <c r="CG284" s="116"/>
      <c r="CK284" s="116"/>
      <c r="CO284" s="116"/>
      <c r="CS284" s="116"/>
      <c r="CW284" s="116"/>
      <c r="DF284" s="116"/>
      <c r="DO284" s="116"/>
    </row>
    <row r="285" spans="65:119" x14ac:dyDescent="0.2">
      <c r="BM285" s="116"/>
      <c r="BQ285" s="116"/>
      <c r="BU285" s="116"/>
      <c r="BY285" s="116"/>
      <c r="CC285" s="116"/>
      <c r="CG285" s="116"/>
      <c r="CK285" s="116"/>
      <c r="CO285" s="116"/>
      <c r="CS285" s="116"/>
      <c r="CW285" s="116"/>
      <c r="DF285" s="116"/>
      <c r="DO285" s="116"/>
    </row>
    <row r="286" spans="65:119" x14ac:dyDescent="0.2">
      <c r="BM286" s="116"/>
      <c r="BQ286" s="116"/>
      <c r="BU286" s="116"/>
      <c r="BY286" s="116"/>
      <c r="CC286" s="116"/>
      <c r="CG286" s="116"/>
      <c r="CK286" s="116"/>
      <c r="CO286" s="116"/>
      <c r="CS286" s="116"/>
      <c r="CW286" s="116"/>
      <c r="DF286" s="116"/>
      <c r="DO286" s="116"/>
    </row>
    <row r="287" spans="65:119" x14ac:dyDescent="0.2">
      <c r="BM287" s="116"/>
      <c r="BQ287" s="116"/>
      <c r="BU287" s="116"/>
      <c r="BY287" s="116"/>
      <c r="CC287" s="116"/>
      <c r="CG287" s="116"/>
      <c r="CK287" s="116"/>
      <c r="CO287" s="116"/>
      <c r="CS287" s="116"/>
      <c r="CW287" s="116"/>
      <c r="DF287" s="116"/>
      <c r="DO287" s="116"/>
    </row>
    <row r="288" spans="65:119" x14ac:dyDescent="0.2">
      <c r="BM288" s="116"/>
      <c r="BQ288" s="116"/>
      <c r="BU288" s="116"/>
      <c r="BY288" s="116"/>
      <c r="CC288" s="116"/>
      <c r="CG288" s="116"/>
      <c r="CK288" s="116"/>
      <c r="CO288" s="116"/>
      <c r="CS288" s="116"/>
      <c r="CW288" s="116"/>
      <c r="DF288" s="116"/>
      <c r="DO288" s="116"/>
    </row>
    <row r="289" spans="65:119" x14ac:dyDescent="0.2">
      <c r="BM289" s="116"/>
      <c r="BQ289" s="116"/>
      <c r="BU289" s="116"/>
      <c r="BY289" s="116"/>
      <c r="CC289" s="116"/>
      <c r="CG289" s="116"/>
      <c r="CK289" s="116"/>
      <c r="CO289" s="116"/>
      <c r="CS289" s="116"/>
      <c r="CW289" s="116"/>
      <c r="DF289" s="116"/>
      <c r="DO289" s="116"/>
    </row>
    <row r="290" spans="65:119" x14ac:dyDescent="0.2">
      <c r="BM290" s="116"/>
      <c r="BQ290" s="116"/>
      <c r="BU290" s="116"/>
      <c r="BY290" s="116"/>
      <c r="CC290" s="116"/>
      <c r="CG290" s="116"/>
      <c r="CK290" s="116"/>
      <c r="CO290" s="116"/>
      <c r="CS290" s="116"/>
      <c r="CW290" s="116"/>
      <c r="DF290" s="116"/>
      <c r="DO290" s="116"/>
    </row>
    <row r="291" spans="65:119" x14ac:dyDescent="0.2">
      <c r="BM291" s="116"/>
      <c r="BQ291" s="116"/>
      <c r="BU291" s="116"/>
      <c r="BY291" s="116"/>
      <c r="CC291" s="116"/>
      <c r="CG291" s="116"/>
      <c r="CK291" s="116"/>
      <c r="CO291" s="116"/>
      <c r="CS291" s="116"/>
      <c r="CW291" s="116"/>
      <c r="DF291" s="116"/>
      <c r="DO291" s="116"/>
    </row>
    <row r="292" spans="65:119" x14ac:dyDescent="0.2">
      <c r="BM292" s="116"/>
      <c r="BQ292" s="116"/>
      <c r="BU292" s="116"/>
      <c r="BY292" s="116"/>
      <c r="CC292" s="116"/>
      <c r="CG292" s="116"/>
      <c r="CK292" s="116"/>
      <c r="CO292" s="116"/>
      <c r="CS292" s="116"/>
      <c r="CW292" s="116"/>
      <c r="DF292" s="116"/>
      <c r="DO292" s="116"/>
    </row>
    <row r="293" spans="65:119" x14ac:dyDescent="0.2">
      <c r="BM293" s="116"/>
      <c r="BQ293" s="116"/>
      <c r="BU293" s="116"/>
      <c r="BY293" s="116"/>
      <c r="CC293" s="116"/>
      <c r="CG293" s="116"/>
      <c r="CK293" s="116"/>
      <c r="CO293" s="116"/>
      <c r="CS293" s="116"/>
      <c r="CW293" s="116"/>
      <c r="DF293" s="116"/>
      <c r="DO293" s="116"/>
    </row>
    <row r="294" spans="65:119" x14ac:dyDescent="0.2">
      <c r="BM294" s="116"/>
      <c r="BQ294" s="116"/>
      <c r="BU294" s="116"/>
      <c r="BY294" s="116"/>
      <c r="CC294" s="116"/>
      <c r="CG294" s="116"/>
      <c r="CK294" s="116"/>
      <c r="CO294" s="116"/>
      <c r="CS294" s="116"/>
      <c r="CW294" s="116"/>
      <c r="DF294" s="116"/>
      <c r="DO294" s="116"/>
    </row>
    <row r="295" spans="65:119" x14ac:dyDescent="0.2">
      <c r="BM295" s="116"/>
      <c r="BQ295" s="116"/>
      <c r="BU295" s="116"/>
      <c r="BY295" s="116"/>
      <c r="CC295" s="116"/>
      <c r="CG295" s="116"/>
      <c r="CK295" s="116"/>
      <c r="CO295" s="116"/>
      <c r="CS295" s="116"/>
      <c r="CW295" s="116"/>
      <c r="DF295" s="116"/>
      <c r="DO295" s="116"/>
    </row>
    <row r="296" spans="65:119" x14ac:dyDescent="0.2">
      <c r="BM296" s="116"/>
      <c r="BQ296" s="116"/>
      <c r="BU296" s="116"/>
      <c r="BY296" s="116"/>
      <c r="CC296" s="116"/>
      <c r="CG296" s="116"/>
      <c r="CK296" s="116"/>
      <c r="CO296" s="116"/>
      <c r="CS296" s="116"/>
      <c r="CW296" s="116"/>
      <c r="DF296" s="116"/>
      <c r="DO296" s="116"/>
    </row>
    <row r="297" spans="65:119" x14ac:dyDescent="0.2">
      <c r="BM297" s="116"/>
      <c r="BQ297" s="116"/>
      <c r="BU297" s="116"/>
      <c r="BY297" s="116"/>
      <c r="CC297" s="116"/>
      <c r="CG297" s="116"/>
      <c r="CK297" s="116"/>
      <c r="CO297" s="116"/>
      <c r="CS297" s="116"/>
      <c r="CW297" s="116"/>
      <c r="DF297" s="116"/>
      <c r="DO297" s="116"/>
    </row>
    <row r="298" spans="65:119" x14ac:dyDescent="0.2">
      <c r="BM298" s="116"/>
      <c r="BQ298" s="116"/>
      <c r="BU298" s="116"/>
      <c r="BY298" s="116"/>
      <c r="CC298" s="116"/>
      <c r="CG298" s="116"/>
      <c r="CK298" s="116"/>
      <c r="CO298" s="116"/>
      <c r="CS298" s="116"/>
      <c r="CW298" s="116"/>
      <c r="DF298" s="116"/>
      <c r="DO298" s="116"/>
    </row>
    <row r="299" spans="65:119" x14ac:dyDescent="0.2">
      <c r="BM299" s="116"/>
      <c r="BQ299" s="116"/>
      <c r="BU299" s="116"/>
      <c r="BY299" s="116"/>
      <c r="CC299" s="116"/>
      <c r="CG299" s="116"/>
      <c r="CK299" s="116"/>
      <c r="CO299" s="116"/>
      <c r="CS299" s="116"/>
      <c r="CW299" s="116"/>
      <c r="DF299" s="116"/>
      <c r="DO299" s="116"/>
    </row>
    <row r="300" spans="65:119" x14ac:dyDescent="0.2">
      <c r="BM300" s="116"/>
      <c r="BQ300" s="116"/>
      <c r="BU300" s="116"/>
      <c r="BY300" s="116"/>
      <c r="CC300" s="116"/>
      <c r="CG300" s="116"/>
      <c r="CK300" s="116"/>
      <c r="CO300" s="116"/>
      <c r="CS300" s="116"/>
      <c r="CW300" s="116"/>
      <c r="DF300" s="116"/>
      <c r="DO300" s="116"/>
    </row>
    <row r="301" spans="65:119" x14ac:dyDescent="0.2">
      <c r="BM301" s="116"/>
      <c r="BQ301" s="116"/>
      <c r="BU301" s="116"/>
      <c r="BY301" s="116"/>
      <c r="CC301" s="116"/>
      <c r="CG301" s="116"/>
      <c r="CK301" s="116"/>
      <c r="CO301" s="116"/>
      <c r="CS301" s="116"/>
      <c r="CW301" s="116"/>
      <c r="DF301" s="116"/>
      <c r="DO301" s="116"/>
    </row>
    <row r="302" spans="65:119" x14ac:dyDescent="0.2">
      <c r="BM302" s="116"/>
      <c r="BQ302" s="116"/>
      <c r="BU302" s="116"/>
      <c r="BY302" s="116"/>
      <c r="CC302" s="116"/>
      <c r="CG302" s="116"/>
      <c r="CK302" s="116"/>
      <c r="CO302" s="116"/>
      <c r="CS302" s="116"/>
      <c r="CW302" s="116"/>
      <c r="DF302" s="116"/>
      <c r="DO302" s="116"/>
    </row>
    <row r="303" spans="65:119" x14ac:dyDescent="0.2">
      <c r="BM303" s="116"/>
      <c r="BQ303" s="116"/>
      <c r="BU303" s="116"/>
      <c r="BY303" s="116"/>
      <c r="CC303" s="116"/>
      <c r="CG303" s="116"/>
      <c r="CK303" s="116"/>
      <c r="CO303" s="116"/>
      <c r="CS303" s="116"/>
      <c r="CW303" s="116"/>
      <c r="DF303" s="116"/>
      <c r="DO303" s="116"/>
    </row>
    <row r="304" spans="65:119" x14ac:dyDescent="0.2">
      <c r="BM304" s="116"/>
      <c r="BQ304" s="116"/>
      <c r="BU304" s="116"/>
      <c r="BY304" s="116"/>
      <c r="CC304" s="116"/>
      <c r="CG304" s="116"/>
      <c r="CK304" s="116"/>
      <c r="CO304" s="116"/>
      <c r="CS304" s="116"/>
      <c r="CW304" s="116"/>
      <c r="DF304" s="116"/>
      <c r="DO304" s="116"/>
    </row>
    <row r="305" spans="65:119" x14ac:dyDescent="0.2">
      <c r="BM305" s="116"/>
      <c r="BQ305" s="116"/>
      <c r="BU305" s="116"/>
      <c r="BY305" s="116"/>
      <c r="CC305" s="116"/>
      <c r="CG305" s="116"/>
      <c r="CK305" s="116"/>
      <c r="CO305" s="116"/>
      <c r="CS305" s="116"/>
      <c r="CW305" s="116"/>
      <c r="DF305" s="116"/>
      <c r="DO305" s="116"/>
    </row>
    <row r="306" spans="65:119" x14ac:dyDescent="0.2">
      <c r="BM306" s="116"/>
      <c r="BQ306" s="116"/>
      <c r="BU306" s="116"/>
      <c r="BY306" s="116"/>
      <c r="CC306" s="116"/>
      <c r="CG306" s="116"/>
      <c r="CK306" s="116"/>
      <c r="CO306" s="116"/>
      <c r="CS306" s="116"/>
      <c r="CW306" s="116"/>
      <c r="DF306" s="116"/>
      <c r="DO306" s="116"/>
    </row>
    <row r="307" spans="65:119" x14ac:dyDescent="0.2">
      <c r="BM307" s="116"/>
      <c r="BQ307" s="116"/>
      <c r="BU307" s="116"/>
      <c r="BY307" s="116"/>
      <c r="CC307" s="116"/>
      <c r="CG307" s="116"/>
      <c r="CK307" s="116"/>
      <c r="CO307" s="116"/>
      <c r="CS307" s="116"/>
      <c r="CW307" s="116"/>
      <c r="DF307" s="116"/>
      <c r="DO307" s="116"/>
    </row>
    <row r="308" spans="65:119" x14ac:dyDescent="0.2">
      <c r="BM308" s="116"/>
      <c r="BQ308" s="116"/>
      <c r="BU308" s="116"/>
      <c r="BY308" s="116"/>
      <c r="CC308" s="116"/>
      <c r="CG308" s="116"/>
      <c r="CK308" s="116"/>
      <c r="CO308" s="116"/>
      <c r="CS308" s="116"/>
      <c r="CW308" s="116"/>
      <c r="DF308" s="116"/>
      <c r="DO308" s="116"/>
    </row>
    <row r="309" spans="65:119" x14ac:dyDescent="0.2">
      <c r="BM309" s="116"/>
      <c r="BQ309" s="116"/>
      <c r="BU309" s="116"/>
      <c r="BY309" s="116"/>
      <c r="CC309" s="116"/>
      <c r="CG309" s="116"/>
      <c r="CK309" s="116"/>
      <c r="CO309" s="116"/>
      <c r="CS309" s="116"/>
      <c r="CW309" s="116"/>
      <c r="DF309" s="116"/>
      <c r="DO309" s="116"/>
    </row>
    <row r="310" spans="65:119" x14ac:dyDescent="0.2">
      <c r="BM310" s="116"/>
      <c r="BQ310" s="116"/>
      <c r="BU310" s="116"/>
      <c r="BY310" s="116"/>
      <c r="CC310" s="116"/>
      <c r="CG310" s="116"/>
      <c r="CK310" s="116"/>
      <c r="CO310" s="116"/>
      <c r="CS310" s="116"/>
      <c r="CW310" s="116"/>
      <c r="DF310" s="116"/>
      <c r="DO310" s="116"/>
    </row>
    <row r="311" spans="65:119" x14ac:dyDescent="0.2">
      <c r="BM311" s="116"/>
      <c r="BQ311" s="116"/>
      <c r="BU311" s="116"/>
      <c r="BY311" s="116"/>
      <c r="CC311" s="116"/>
      <c r="CG311" s="116"/>
      <c r="CK311" s="116"/>
      <c r="CO311" s="116"/>
      <c r="CS311" s="116"/>
      <c r="CW311" s="116"/>
      <c r="DF311" s="116"/>
      <c r="DO311" s="116"/>
    </row>
    <row r="312" spans="65:119" x14ac:dyDescent="0.2">
      <c r="BM312" s="116"/>
      <c r="BQ312" s="116"/>
      <c r="BU312" s="116"/>
      <c r="BY312" s="116"/>
      <c r="CC312" s="116"/>
      <c r="CG312" s="116"/>
      <c r="CK312" s="116"/>
      <c r="CO312" s="116"/>
      <c r="CS312" s="116"/>
      <c r="CW312" s="116"/>
      <c r="DF312" s="116"/>
      <c r="DO312" s="116"/>
    </row>
    <row r="313" spans="65:119" x14ac:dyDescent="0.2">
      <c r="BM313" s="116"/>
      <c r="BQ313" s="116"/>
      <c r="BU313" s="116"/>
      <c r="BY313" s="116"/>
      <c r="CC313" s="116"/>
      <c r="CG313" s="116"/>
      <c r="CK313" s="116"/>
      <c r="CO313" s="116"/>
      <c r="CS313" s="116"/>
      <c r="CW313" s="116"/>
      <c r="DF313" s="116"/>
      <c r="DO313" s="116"/>
    </row>
    <row r="314" spans="65:119" x14ac:dyDescent="0.2">
      <c r="BM314" s="116"/>
      <c r="BQ314" s="116"/>
      <c r="BU314" s="116"/>
      <c r="BY314" s="116"/>
      <c r="CC314" s="116"/>
      <c r="CG314" s="116"/>
      <c r="CK314" s="116"/>
      <c r="CO314" s="116"/>
      <c r="CS314" s="116"/>
      <c r="CW314" s="116"/>
      <c r="DF314" s="116"/>
      <c r="DO314" s="116"/>
    </row>
    <row r="315" spans="65:119" x14ac:dyDescent="0.2">
      <c r="BM315" s="116"/>
      <c r="BQ315" s="116"/>
      <c r="BU315" s="116"/>
      <c r="BY315" s="116"/>
      <c r="CC315" s="116"/>
      <c r="CG315" s="116"/>
      <c r="CK315" s="116"/>
      <c r="CO315" s="116"/>
      <c r="CS315" s="116"/>
      <c r="CW315" s="116"/>
      <c r="DF315" s="116"/>
      <c r="DO315" s="116"/>
    </row>
    <row r="316" spans="65:119" x14ac:dyDescent="0.2">
      <c r="BM316" s="116"/>
      <c r="BQ316" s="116"/>
      <c r="BU316" s="116"/>
      <c r="BY316" s="116"/>
      <c r="CC316" s="116"/>
      <c r="CG316" s="116"/>
      <c r="CK316" s="116"/>
      <c r="CO316" s="116"/>
      <c r="CS316" s="116"/>
      <c r="CW316" s="116"/>
      <c r="DF316" s="116"/>
      <c r="DO316" s="116"/>
    </row>
    <row r="317" spans="65:119" x14ac:dyDescent="0.2">
      <c r="BM317" s="116"/>
      <c r="BQ317" s="116"/>
      <c r="BU317" s="116"/>
      <c r="BY317" s="116"/>
      <c r="CC317" s="116"/>
      <c r="CG317" s="116"/>
      <c r="CK317" s="116"/>
      <c r="CO317" s="116"/>
      <c r="CS317" s="116"/>
      <c r="CW317" s="116"/>
      <c r="DF317" s="116"/>
      <c r="DO317" s="116"/>
    </row>
    <row r="318" spans="65:119" x14ac:dyDescent="0.2">
      <c r="BM318" s="116"/>
      <c r="BQ318" s="116"/>
      <c r="BU318" s="116"/>
      <c r="BY318" s="116"/>
      <c r="CC318" s="116"/>
      <c r="CG318" s="116"/>
      <c r="CK318" s="116"/>
      <c r="CO318" s="116"/>
      <c r="CS318" s="116"/>
      <c r="CW318" s="116"/>
      <c r="DF318" s="116"/>
      <c r="DO318" s="116"/>
    </row>
    <row r="319" spans="65:119" x14ac:dyDescent="0.2">
      <c r="BM319" s="116"/>
      <c r="BQ319" s="116"/>
      <c r="BU319" s="116"/>
      <c r="BY319" s="116"/>
      <c r="CC319" s="116"/>
      <c r="CG319" s="116"/>
      <c r="CK319" s="116"/>
      <c r="CO319" s="116"/>
      <c r="CS319" s="116"/>
      <c r="CW319" s="116"/>
      <c r="DF319" s="116"/>
      <c r="DO319" s="116"/>
    </row>
    <row r="320" spans="65:119" x14ac:dyDescent="0.2">
      <c r="BM320" s="116"/>
      <c r="BQ320" s="116"/>
      <c r="BU320" s="116"/>
      <c r="BY320" s="116"/>
      <c r="CC320" s="116"/>
      <c r="CG320" s="116"/>
      <c r="CK320" s="116"/>
      <c r="CO320" s="116"/>
      <c r="CS320" s="116"/>
      <c r="CW320" s="116"/>
      <c r="DF320" s="116"/>
      <c r="DO320" s="116"/>
    </row>
    <row r="321" spans="65:119" x14ac:dyDescent="0.2">
      <c r="BM321" s="116"/>
      <c r="BQ321" s="116"/>
      <c r="BU321" s="116"/>
      <c r="BY321" s="116"/>
      <c r="CC321" s="116"/>
      <c r="CG321" s="116"/>
      <c r="CK321" s="116"/>
      <c r="CO321" s="116"/>
      <c r="CS321" s="116"/>
      <c r="CW321" s="116"/>
      <c r="DF321" s="116"/>
      <c r="DO321" s="116"/>
    </row>
    <row r="322" spans="65:119" x14ac:dyDescent="0.2">
      <c r="BM322" s="116"/>
      <c r="BQ322" s="116"/>
      <c r="BU322" s="116"/>
      <c r="BY322" s="116"/>
      <c r="CC322" s="116"/>
      <c r="CG322" s="116"/>
      <c r="CK322" s="116"/>
      <c r="CO322" s="116"/>
      <c r="CS322" s="116"/>
      <c r="CW322" s="116"/>
      <c r="DF322" s="116"/>
      <c r="DO322" s="116"/>
    </row>
    <row r="323" spans="65:119" x14ac:dyDescent="0.2">
      <c r="BM323" s="116"/>
      <c r="BQ323" s="116"/>
      <c r="BU323" s="116"/>
      <c r="BY323" s="116"/>
      <c r="CC323" s="116"/>
      <c r="CG323" s="116"/>
      <c r="CK323" s="116"/>
      <c r="CO323" s="116"/>
      <c r="CS323" s="116"/>
      <c r="CW323" s="116"/>
      <c r="DF323" s="116"/>
      <c r="DO323" s="116"/>
    </row>
    <row r="324" spans="65:119" x14ac:dyDescent="0.2">
      <c r="BM324" s="116"/>
      <c r="BQ324" s="116"/>
      <c r="BU324" s="116"/>
      <c r="BY324" s="116"/>
      <c r="CC324" s="116"/>
      <c r="CG324" s="116"/>
      <c r="CK324" s="116"/>
      <c r="CO324" s="116"/>
      <c r="CS324" s="116"/>
      <c r="CW324" s="116"/>
      <c r="DF324" s="116"/>
      <c r="DO324" s="116"/>
    </row>
    <row r="325" spans="65:119" x14ac:dyDescent="0.2">
      <c r="BM325" s="116"/>
      <c r="BQ325" s="116"/>
      <c r="BU325" s="116"/>
      <c r="BY325" s="116"/>
      <c r="CC325" s="116"/>
      <c r="CG325" s="116"/>
      <c r="CK325" s="116"/>
      <c r="CO325" s="116"/>
      <c r="CS325" s="116"/>
      <c r="CW325" s="116"/>
      <c r="DF325" s="116"/>
      <c r="DO325" s="116"/>
    </row>
    <row r="326" spans="65:119" x14ac:dyDescent="0.2">
      <c r="BM326" s="116"/>
      <c r="BQ326" s="116"/>
      <c r="BU326" s="116"/>
      <c r="BY326" s="116"/>
      <c r="CC326" s="116"/>
      <c r="CG326" s="116"/>
      <c r="CK326" s="116"/>
      <c r="CO326" s="116"/>
      <c r="CS326" s="116"/>
      <c r="CW326" s="116"/>
      <c r="DF326" s="116"/>
      <c r="DO326" s="116"/>
    </row>
    <row r="327" spans="65:119" x14ac:dyDescent="0.2">
      <c r="BM327" s="116"/>
      <c r="BQ327" s="116"/>
      <c r="BU327" s="116"/>
      <c r="BY327" s="116"/>
      <c r="CC327" s="116"/>
      <c r="CG327" s="116"/>
      <c r="CK327" s="116"/>
      <c r="CO327" s="116"/>
      <c r="CS327" s="116"/>
      <c r="CW327" s="116"/>
      <c r="DF327" s="116"/>
      <c r="DO327" s="116"/>
    </row>
    <row r="328" spans="65:119" x14ac:dyDescent="0.2">
      <c r="BM328" s="116"/>
      <c r="BQ328" s="116"/>
      <c r="BU328" s="116"/>
      <c r="BY328" s="116"/>
      <c r="CC328" s="116"/>
      <c r="CG328" s="116"/>
      <c r="CK328" s="116"/>
      <c r="CO328" s="116"/>
      <c r="CS328" s="116"/>
      <c r="CW328" s="116"/>
      <c r="DF328" s="116"/>
      <c r="DO328" s="116"/>
    </row>
    <row r="329" spans="65:119" x14ac:dyDescent="0.2">
      <c r="BM329" s="116"/>
      <c r="BQ329" s="116"/>
      <c r="BU329" s="116"/>
      <c r="BY329" s="116"/>
      <c r="CC329" s="116"/>
      <c r="CG329" s="116"/>
      <c r="CK329" s="116"/>
      <c r="CO329" s="116"/>
      <c r="CS329" s="116"/>
      <c r="CW329" s="116"/>
      <c r="DF329" s="116"/>
      <c r="DO329" s="116"/>
    </row>
    <row r="330" spans="65:119" x14ac:dyDescent="0.2">
      <c r="BM330" s="116"/>
      <c r="BQ330" s="116"/>
      <c r="BU330" s="116"/>
      <c r="BY330" s="116"/>
      <c r="CC330" s="116"/>
      <c r="CG330" s="116"/>
      <c r="CK330" s="116"/>
      <c r="CO330" s="116"/>
      <c r="CS330" s="116"/>
      <c r="CW330" s="116"/>
      <c r="DF330" s="116"/>
      <c r="DO330" s="116"/>
    </row>
    <row r="331" spans="65:119" x14ac:dyDescent="0.2">
      <c r="BM331" s="116"/>
      <c r="BQ331" s="116"/>
      <c r="BU331" s="116"/>
      <c r="BY331" s="116"/>
      <c r="CC331" s="116"/>
      <c r="CG331" s="116"/>
      <c r="CK331" s="116"/>
      <c r="CO331" s="116"/>
      <c r="CS331" s="116"/>
      <c r="CW331" s="116"/>
      <c r="DF331" s="116"/>
      <c r="DO331" s="116"/>
    </row>
    <row r="332" spans="65:119" x14ac:dyDescent="0.2">
      <c r="BM332" s="116"/>
      <c r="BQ332" s="116"/>
      <c r="BU332" s="116"/>
      <c r="BY332" s="116"/>
      <c r="CC332" s="116"/>
      <c r="CG332" s="116"/>
      <c r="CK332" s="116"/>
      <c r="CO332" s="116"/>
      <c r="CS332" s="116"/>
      <c r="CW332" s="116"/>
      <c r="DF332" s="116"/>
      <c r="DO332" s="116"/>
    </row>
    <row r="333" spans="65:119" x14ac:dyDescent="0.2">
      <c r="BM333" s="116"/>
      <c r="BQ333" s="116"/>
      <c r="BU333" s="116"/>
      <c r="BY333" s="116"/>
      <c r="CC333" s="116"/>
      <c r="CG333" s="116"/>
      <c r="CK333" s="116"/>
      <c r="CO333" s="116"/>
      <c r="CS333" s="116"/>
      <c r="CW333" s="116"/>
      <c r="DF333" s="116"/>
      <c r="DO333" s="116"/>
    </row>
    <row r="334" spans="65:119" x14ac:dyDescent="0.2">
      <c r="BM334" s="116"/>
      <c r="BQ334" s="116"/>
      <c r="BU334" s="116"/>
      <c r="BY334" s="116"/>
      <c r="CC334" s="116"/>
      <c r="CG334" s="116"/>
      <c r="CK334" s="116"/>
      <c r="CO334" s="116"/>
      <c r="CS334" s="116"/>
      <c r="CW334" s="116"/>
      <c r="DF334" s="116"/>
      <c r="DO334" s="116"/>
    </row>
    <row r="335" spans="65:119" x14ac:dyDescent="0.2">
      <c r="BM335" s="116"/>
      <c r="BQ335" s="116"/>
      <c r="BU335" s="116"/>
      <c r="BY335" s="116"/>
      <c r="CC335" s="116"/>
      <c r="CG335" s="116"/>
      <c r="CK335" s="116"/>
      <c r="CO335" s="116"/>
      <c r="CS335" s="116"/>
      <c r="CW335" s="116"/>
      <c r="DF335" s="116"/>
      <c r="DO335" s="116"/>
    </row>
    <row r="336" spans="65:119" x14ac:dyDescent="0.2">
      <c r="BM336" s="116"/>
      <c r="BQ336" s="116"/>
      <c r="BU336" s="116"/>
      <c r="BY336" s="116"/>
      <c r="CC336" s="116"/>
      <c r="CG336" s="116"/>
      <c r="CK336" s="116"/>
      <c r="CO336" s="116"/>
      <c r="CS336" s="116"/>
      <c r="CW336" s="116"/>
      <c r="DF336" s="116"/>
      <c r="DO336" s="116"/>
    </row>
    <row r="337" spans="65:119" x14ac:dyDescent="0.2">
      <c r="BM337" s="116"/>
      <c r="BQ337" s="116"/>
      <c r="BU337" s="116"/>
      <c r="BY337" s="116"/>
      <c r="CC337" s="116"/>
      <c r="CG337" s="116"/>
      <c r="CK337" s="116"/>
      <c r="CO337" s="116"/>
      <c r="CS337" s="116"/>
      <c r="CW337" s="116"/>
      <c r="DF337" s="116"/>
      <c r="DO337" s="116"/>
    </row>
    <row r="338" spans="65:119" x14ac:dyDescent="0.2">
      <c r="BM338" s="116"/>
      <c r="BQ338" s="116"/>
      <c r="BU338" s="116"/>
      <c r="BY338" s="116"/>
      <c r="CC338" s="116"/>
      <c r="CG338" s="116"/>
      <c r="CK338" s="116"/>
      <c r="CO338" s="116"/>
      <c r="CS338" s="116"/>
      <c r="CW338" s="116"/>
      <c r="DF338" s="116"/>
      <c r="DO338" s="116"/>
    </row>
    <row r="339" spans="65:119" x14ac:dyDescent="0.2">
      <c r="BM339" s="116"/>
      <c r="BQ339" s="116"/>
      <c r="BU339" s="116"/>
      <c r="BY339" s="116"/>
      <c r="CC339" s="116"/>
      <c r="CG339" s="116"/>
      <c r="CK339" s="116"/>
      <c r="CO339" s="116"/>
      <c r="CS339" s="116"/>
      <c r="CW339" s="116"/>
      <c r="DF339" s="116"/>
      <c r="DO339" s="116"/>
    </row>
    <row r="340" spans="65:119" x14ac:dyDescent="0.2">
      <c r="BM340" s="116"/>
      <c r="BQ340" s="116"/>
      <c r="BU340" s="116"/>
      <c r="BY340" s="116"/>
      <c r="CC340" s="116"/>
      <c r="CG340" s="116"/>
      <c r="CK340" s="116"/>
      <c r="CO340" s="116"/>
      <c r="CS340" s="116"/>
      <c r="CW340" s="116"/>
      <c r="DF340" s="116"/>
      <c r="DO340" s="116"/>
    </row>
    <row r="341" spans="65:119" x14ac:dyDescent="0.2">
      <c r="BM341" s="116"/>
      <c r="BQ341" s="116"/>
      <c r="BU341" s="116"/>
      <c r="BY341" s="116"/>
      <c r="CC341" s="116"/>
      <c r="CG341" s="116"/>
      <c r="CK341" s="116"/>
      <c r="CO341" s="116"/>
      <c r="CS341" s="116"/>
      <c r="CW341" s="116"/>
      <c r="DF341" s="116"/>
      <c r="DO341" s="116"/>
    </row>
    <row r="342" spans="65:119" x14ac:dyDescent="0.2">
      <c r="BM342" s="116"/>
      <c r="BQ342" s="116"/>
      <c r="BU342" s="116"/>
      <c r="BY342" s="116"/>
      <c r="CC342" s="116"/>
      <c r="CG342" s="116"/>
      <c r="CK342" s="116"/>
      <c r="CO342" s="116"/>
      <c r="CS342" s="116"/>
      <c r="CW342" s="116"/>
      <c r="DF342" s="116"/>
      <c r="DO342" s="116"/>
    </row>
    <row r="343" spans="65:119" x14ac:dyDescent="0.2">
      <c r="BM343" s="116"/>
      <c r="BQ343" s="116"/>
      <c r="BU343" s="116"/>
      <c r="BY343" s="116"/>
      <c r="CC343" s="116"/>
      <c r="CG343" s="116"/>
      <c r="CK343" s="116"/>
      <c r="CO343" s="116"/>
      <c r="CS343" s="116"/>
      <c r="CW343" s="116"/>
      <c r="DF343" s="116"/>
      <c r="DO343" s="116"/>
    </row>
    <row r="344" spans="65:119" x14ac:dyDescent="0.2">
      <c r="BM344" s="116"/>
      <c r="BQ344" s="116"/>
      <c r="BU344" s="116"/>
      <c r="BY344" s="116"/>
      <c r="CC344" s="116"/>
      <c r="CG344" s="116"/>
      <c r="CK344" s="116"/>
      <c r="CO344" s="116"/>
      <c r="CS344" s="116"/>
      <c r="CW344" s="116"/>
      <c r="DF344" s="116"/>
      <c r="DO344" s="116"/>
    </row>
    <row r="345" spans="65:119" x14ac:dyDescent="0.2">
      <c r="BM345" s="116"/>
      <c r="BQ345" s="116"/>
      <c r="BU345" s="116"/>
      <c r="BY345" s="116"/>
      <c r="CC345" s="116"/>
      <c r="CG345" s="116"/>
      <c r="CK345" s="116"/>
      <c r="CO345" s="116"/>
      <c r="CS345" s="116"/>
      <c r="CW345" s="116"/>
      <c r="DF345" s="116"/>
      <c r="DO345" s="116"/>
    </row>
    <row r="346" spans="65:119" x14ac:dyDescent="0.2">
      <c r="BM346" s="116"/>
      <c r="BQ346" s="116"/>
      <c r="BU346" s="116"/>
      <c r="BY346" s="116"/>
      <c r="CC346" s="116"/>
      <c r="CG346" s="116"/>
      <c r="CK346" s="116"/>
      <c r="CO346" s="116"/>
      <c r="CS346" s="116"/>
      <c r="CW346" s="116"/>
      <c r="DF346" s="116"/>
      <c r="DO346" s="116"/>
    </row>
    <row r="347" spans="65:119" x14ac:dyDescent="0.2">
      <c r="BM347" s="116"/>
      <c r="BQ347" s="116"/>
      <c r="BU347" s="116"/>
      <c r="BY347" s="116"/>
      <c r="CC347" s="116"/>
      <c r="CG347" s="116"/>
      <c r="CK347" s="116"/>
      <c r="CO347" s="116"/>
      <c r="CS347" s="116"/>
      <c r="CW347" s="116"/>
      <c r="DF347" s="116"/>
      <c r="DO347" s="116"/>
    </row>
    <row r="348" spans="65:119" x14ac:dyDescent="0.2">
      <c r="BM348" s="116"/>
      <c r="BQ348" s="116"/>
      <c r="BU348" s="116"/>
      <c r="BY348" s="116"/>
      <c r="CC348" s="116"/>
      <c r="CG348" s="116"/>
      <c r="CK348" s="116"/>
      <c r="CO348" s="116"/>
      <c r="CS348" s="116"/>
      <c r="CW348" s="116"/>
      <c r="DF348" s="116"/>
      <c r="DO348" s="116"/>
    </row>
    <row r="349" spans="65:119" x14ac:dyDescent="0.2">
      <c r="BM349" s="116"/>
      <c r="BQ349" s="116"/>
      <c r="BU349" s="116"/>
      <c r="BY349" s="116"/>
      <c r="CC349" s="116"/>
      <c r="CG349" s="116"/>
      <c r="CK349" s="116"/>
      <c r="CO349" s="116"/>
      <c r="CS349" s="116"/>
      <c r="CW349" s="116"/>
      <c r="DF349" s="116"/>
      <c r="DO349" s="116"/>
    </row>
    <row r="350" spans="65:119" x14ac:dyDescent="0.2">
      <c r="BM350" s="116"/>
      <c r="BQ350" s="116"/>
      <c r="BU350" s="116"/>
      <c r="BY350" s="116"/>
      <c r="CC350" s="116"/>
      <c r="CG350" s="116"/>
      <c r="CK350" s="116"/>
      <c r="CO350" s="116"/>
      <c r="CS350" s="116"/>
      <c r="CW350" s="116"/>
      <c r="DF350" s="116"/>
      <c r="DO350" s="116"/>
    </row>
    <row r="351" spans="65:119" x14ac:dyDescent="0.2">
      <c r="BM351" s="116"/>
      <c r="BQ351" s="116"/>
      <c r="BU351" s="116"/>
      <c r="BY351" s="116"/>
      <c r="CC351" s="116"/>
      <c r="CG351" s="116"/>
      <c r="CK351" s="116"/>
      <c r="CO351" s="116"/>
      <c r="CS351" s="116"/>
      <c r="CW351" s="116"/>
      <c r="DF351" s="116"/>
      <c r="DO351" s="116"/>
    </row>
    <row r="352" spans="65:119" x14ac:dyDescent="0.2">
      <c r="BM352" s="116"/>
      <c r="BQ352" s="116"/>
      <c r="BU352" s="116"/>
      <c r="BY352" s="116"/>
      <c r="CC352" s="116"/>
      <c r="CG352" s="116"/>
      <c r="CK352" s="116"/>
      <c r="CO352" s="116"/>
      <c r="CS352" s="116"/>
      <c r="CW352" s="116"/>
      <c r="DF352" s="116"/>
      <c r="DO352" s="116"/>
    </row>
    <row r="353" spans="65:119" x14ac:dyDescent="0.2">
      <c r="BM353" s="116"/>
      <c r="BQ353" s="116"/>
      <c r="BU353" s="116"/>
      <c r="BY353" s="116"/>
      <c r="CC353" s="116"/>
      <c r="CG353" s="116"/>
      <c r="CK353" s="116"/>
      <c r="CO353" s="116"/>
      <c r="CS353" s="116"/>
      <c r="CW353" s="116"/>
      <c r="DF353" s="116"/>
      <c r="DO353" s="116"/>
    </row>
    <row r="354" spans="65:119" x14ac:dyDescent="0.2">
      <c r="BM354" s="116"/>
      <c r="BQ354" s="116"/>
      <c r="BU354" s="116"/>
      <c r="BY354" s="116"/>
      <c r="CC354" s="116"/>
      <c r="CG354" s="116"/>
      <c r="CK354" s="116"/>
      <c r="CO354" s="116"/>
      <c r="CS354" s="116"/>
      <c r="CW354" s="116"/>
      <c r="DF354" s="116"/>
      <c r="DO354" s="116"/>
    </row>
    <row r="355" spans="65:119" x14ac:dyDescent="0.2">
      <c r="BM355" s="116"/>
      <c r="BQ355" s="116"/>
      <c r="BU355" s="116"/>
      <c r="BY355" s="116"/>
      <c r="CC355" s="116"/>
      <c r="CG355" s="116"/>
      <c r="CK355" s="116"/>
      <c r="CO355" s="116"/>
      <c r="CS355" s="116"/>
      <c r="CW355" s="116"/>
      <c r="DF355" s="116"/>
      <c r="DO355" s="116"/>
    </row>
    <row r="356" spans="65:119" x14ac:dyDescent="0.2">
      <c r="BM356" s="116"/>
      <c r="BQ356" s="116"/>
      <c r="BU356" s="116"/>
      <c r="BY356" s="116"/>
      <c r="CC356" s="116"/>
      <c r="CG356" s="116"/>
      <c r="CK356" s="116"/>
      <c r="CO356" s="116"/>
      <c r="CS356" s="116"/>
      <c r="CW356" s="116"/>
      <c r="DF356" s="116"/>
      <c r="DO356" s="116"/>
    </row>
    <row r="357" spans="65:119" x14ac:dyDescent="0.2">
      <c r="BM357" s="116"/>
      <c r="BQ357" s="116"/>
      <c r="BU357" s="116"/>
      <c r="BY357" s="116"/>
      <c r="CC357" s="116"/>
      <c r="CG357" s="116"/>
      <c r="CK357" s="116"/>
      <c r="CO357" s="116"/>
      <c r="CS357" s="116"/>
      <c r="CW357" s="116"/>
      <c r="DF357" s="116"/>
      <c r="DO357" s="116"/>
    </row>
    <row r="358" spans="65:119" x14ac:dyDescent="0.2">
      <c r="BM358" s="116"/>
      <c r="BQ358" s="116"/>
      <c r="BU358" s="116"/>
      <c r="BY358" s="116"/>
      <c r="CC358" s="116"/>
      <c r="CG358" s="116"/>
      <c r="CK358" s="116"/>
      <c r="CO358" s="116"/>
      <c r="CS358" s="116"/>
      <c r="CW358" s="116"/>
      <c r="DF358" s="116"/>
      <c r="DO358" s="116"/>
    </row>
    <row r="359" spans="65:119" x14ac:dyDescent="0.2">
      <c r="BM359" s="116"/>
      <c r="BQ359" s="116"/>
      <c r="BU359" s="116"/>
      <c r="BY359" s="116"/>
      <c r="CC359" s="116"/>
      <c r="CG359" s="116"/>
      <c r="CK359" s="116"/>
      <c r="CO359" s="116"/>
      <c r="CS359" s="116"/>
      <c r="CW359" s="116"/>
      <c r="DF359" s="116"/>
      <c r="DO359" s="116"/>
    </row>
    <row r="360" spans="65:119" x14ac:dyDescent="0.2">
      <c r="BM360" s="116"/>
      <c r="BQ360" s="116"/>
      <c r="BU360" s="116"/>
      <c r="BY360" s="116"/>
      <c r="CC360" s="116"/>
      <c r="CG360" s="116"/>
      <c r="CK360" s="116"/>
      <c r="CO360" s="116"/>
      <c r="CS360" s="116"/>
      <c r="CW360" s="116"/>
      <c r="DF360" s="116"/>
      <c r="DO360" s="116"/>
    </row>
    <row r="361" spans="65:119" x14ac:dyDescent="0.2">
      <c r="BM361" s="116"/>
      <c r="BQ361" s="116"/>
      <c r="BU361" s="116"/>
      <c r="BY361" s="116"/>
      <c r="CC361" s="116"/>
      <c r="CG361" s="116"/>
      <c r="CK361" s="116"/>
      <c r="CO361" s="116"/>
      <c r="CS361" s="116"/>
      <c r="CW361" s="116"/>
      <c r="DF361" s="116"/>
      <c r="DO361" s="116"/>
    </row>
    <row r="362" spans="65:119" x14ac:dyDescent="0.2">
      <c r="BM362" s="116"/>
      <c r="BQ362" s="116"/>
      <c r="BU362" s="116"/>
      <c r="BY362" s="116"/>
      <c r="CC362" s="116"/>
      <c r="CG362" s="116"/>
      <c r="CK362" s="116"/>
      <c r="CO362" s="116"/>
      <c r="CS362" s="116"/>
      <c r="CW362" s="116"/>
      <c r="DF362" s="116"/>
      <c r="DO362" s="116"/>
    </row>
    <row r="363" spans="65:119" x14ac:dyDescent="0.2">
      <c r="BM363" s="116"/>
      <c r="BQ363" s="116"/>
      <c r="BU363" s="116"/>
      <c r="BY363" s="116"/>
      <c r="CC363" s="116"/>
      <c r="CG363" s="116"/>
      <c r="CK363" s="116"/>
      <c r="CO363" s="116"/>
      <c r="CS363" s="116"/>
      <c r="CW363" s="116"/>
      <c r="DF363" s="116"/>
      <c r="DO363" s="116"/>
    </row>
    <row r="364" spans="65:119" x14ac:dyDescent="0.2">
      <c r="BM364" s="116"/>
      <c r="BQ364" s="116"/>
      <c r="BU364" s="116"/>
      <c r="BY364" s="116"/>
      <c r="CC364" s="116"/>
      <c r="CG364" s="116"/>
      <c r="CK364" s="116"/>
      <c r="CO364" s="116"/>
      <c r="CS364" s="116"/>
      <c r="CW364" s="116"/>
      <c r="DF364" s="116"/>
      <c r="DO364" s="116"/>
    </row>
    <row r="365" spans="65:119" x14ac:dyDescent="0.2">
      <c r="BM365" s="116"/>
      <c r="BQ365" s="116"/>
      <c r="BU365" s="116"/>
      <c r="BY365" s="116"/>
      <c r="CC365" s="116"/>
      <c r="CG365" s="116"/>
      <c r="CK365" s="116"/>
      <c r="CO365" s="116"/>
      <c r="CS365" s="116"/>
      <c r="CW365" s="116"/>
      <c r="DF365" s="116"/>
      <c r="DO365" s="116"/>
    </row>
    <row r="366" spans="65:119" x14ac:dyDescent="0.2">
      <c r="BM366" s="116"/>
      <c r="BQ366" s="116"/>
      <c r="BU366" s="116"/>
      <c r="BY366" s="116"/>
      <c r="CC366" s="116"/>
      <c r="CG366" s="116"/>
      <c r="CK366" s="116"/>
      <c r="CO366" s="116"/>
      <c r="CS366" s="116"/>
      <c r="CW366" s="116"/>
      <c r="DF366" s="116"/>
      <c r="DO366" s="116"/>
    </row>
    <row r="367" spans="65:119" x14ac:dyDescent="0.2">
      <c r="BM367" s="116"/>
      <c r="BQ367" s="116"/>
      <c r="BU367" s="116"/>
      <c r="BY367" s="116"/>
      <c r="CC367" s="116"/>
      <c r="CG367" s="116"/>
      <c r="CK367" s="116"/>
      <c r="CO367" s="116"/>
      <c r="CS367" s="116"/>
      <c r="CW367" s="116"/>
      <c r="DF367" s="116"/>
      <c r="DO367" s="116"/>
    </row>
    <row r="368" spans="65:119" x14ac:dyDescent="0.2">
      <c r="BM368" s="116"/>
      <c r="BQ368" s="116"/>
      <c r="BU368" s="116"/>
      <c r="BY368" s="116"/>
      <c r="CC368" s="116"/>
      <c r="CG368" s="116"/>
      <c r="CK368" s="116"/>
      <c r="CO368" s="116"/>
      <c r="CS368" s="116"/>
      <c r="CW368" s="116"/>
      <c r="DF368" s="116"/>
      <c r="DO368" s="116"/>
    </row>
    <row r="369" spans="65:119" x14ac:dyDescent="0.2">
      <c r="BM369" s="116"/>
      <c r="BQ369" s="116"/>
      <c r="BU369" s="116"/>
      <c r="BY369" s="116"/>
      <c r="CC369" s="116"/>
      <c r="CG369" s="116"/>
      <c r="CK369" s="116"/>
      <c r="CO369" s="116"/>
      <c r="CS369" s="116"/>
      <c r="CW369" s="116"/>
      <c r="DF369" s="116"/>
      <c r="DO369" s="116"/>
    </row>
    <row r="370" spans="65:119" x14ac:dyDescent="0.2">
      <c r="BM370" s="116"/>
      <c r="BQ370" s="116"/>
      <c r="BU370" s="116"/>
      <c r="BY370" s="116"/>
      <c r="CC370" s="116"/>
      <c r="CG370" s="116"/>
      <c r="CK370" s="116"/>
      <c r="CO370" s="116"/>
      <c r="CS370" s="116"/>
      <c r="CW370" s="116"/>
      <c r="DF370" s="116"/>
      <c r="DO370" s="116"/>
    </row>
    <row r="371" spans="65:119" x14ac:dyDescent="0.2">
      <c r="BM371" s="116"/>
      <c r="BQ371" s="116"/>
      <c r="BU371" s="116"/>
      <c r="BY371" s="116"/>
      <c r="CC371" s="116"/>
      <c r="CG371" s="116"/>
      <c r="CK371" s="116"/>
      <c r="CO371" s="116"/>
      <c r="CS371" s="116"/>
      <c r="CW371" s="116"/>
      <c r="DF371" s="116"/>
      <c r="DO371" s="116"/>
    </row>
    <row r="372" spans="65:119" x14ac:dyDescent="0.2">
      <c r="BM372" s="116"/>
      <c r="BQ372" s="116"/>
      <c r="BU372" s="116"/>
      <c r="BY372" s="116"/>
      <c r="CC372" s="116"/>
      <c r="CG372" s="116"/>
      <c r="CK372" s="116"/>
      <c r="CO372" s="116"/>
      <c r="CS372" s="116"/>
      <c r="CW372" s="116"/>
      <c r="DF372" s="116"/>
      <c r="DO372" s="116"/>
    </row>
    <row r="373" spans="65:119" x14ac:dyDescent="0.2">
      <c r="BM373" s="116"/>
      <c r="BQ373" s="116"/>
      <c r="BU373" s="116"/>
      <c r="BY373" s="116"/>
      <c r="CC373" s="116"/>
      <c r="CG373" s="116"/>
      <c r="CK373" s="116"/>
      <c r="CO373" s="116"/>
      <c r="CS373" s="116"/>
      <c r="CW373" s="116"/>
      <c r="DF373" s="116"/>
      <c r="DO373" s="116"/>
    </row>
    <row r="374" spans="65:119" x14ac:dyDescent="0.2">
      <c r="BM374" s="116"/>
      <c r="BQ374" s="116"/>
      <c r="BU374" s="116"/>
      <c r="BY374" s="116"/>
      <c r="CC374" s="116"/>
      <c r="CG374" s="116"/>
      <c r="CK374" s="116"/>
      <c r="CO374" s="116"/>
      <c r="CS374" s="116"/>
      <c r="CW374" s="116"/>
      <c r="DF374" s="116"/>
      <c r="DO374" s="116"/>
    </row>
    <row r="375" spans="65:119" x14ac:dyDescent="0.2">
      <c r="BM375" s="116"/>
      <c r="BQ375" s="116"/>
      <c r="BU375" s="116"/>
      <c r="BY375" s="116"/>
      <c r="CC375" s="116"/>
      <c r="CG375" s="116"/>
      <c r="CK375" s="116"/>
      <c r="CO375" s="116"/>
      <c r="CS375" s="116"/>
      <c r="CW375" s="116"/>
      <c r="DF375" s="116"/>
      <c r="DO375" s="116"/>
    </row>
    <row r="376" spans="65:119" x14ac:dyDescent="0.2">
      <c r="BM376" s="116"/>
      <c r="BQ376" s="116"/>
      <c r="BU376" s="116"/>
      <c r="BY376" s="116"/>
      <c r="CC376" s="116"/>
      <c r="CG376" s="116"/>
      <c r="CK376" s="116"/>
      <c r="CO376" s="116"/>
      <c r="CS376" s="116"/>
      <c r="CW376" s="116"/>
      <c r="DF376" s="116"/>
      <c r="DO376" s="116"/>
    </row>
    <row r="377" spans="65:119" x14ac:dyDescent="0.2">
      <c r="BM377" s="116"/>
      <c r="BQ377" s="116"/>
      <c r="BU377" s="116"/>
      <c r="BY377" s="116"/>
      <c r="CC377" s="116"/>
      <c r="CG377" s="116"/>
      <c r="CK377" s="116"/>
      <c r="CO377" s="116"/>
      <c r="CS377" s="116"/>
      <c r="CW377" s="116"/>
      <c r="DF377" s="116"/>
      <c r="DO377" s="116"/>
    </row>
    <row r="378" spans="65:119" x14ac:dyDescent="0.2">
      <c r="BM378" s="116"/>
      <c r="BQ378" s="116"/>
      <c r="BU378" s="116"/>
      <c r="BY378" s="116"/>
      <c r="CC378" s="116"/>
      <c r="CG378" s="116"/>
      <c r="CK378" s="116"/>
      <c r="CO378" s="116"/>
      <c r="CS378" s="116"/>
      <c r="CW378" s="116"/>
      <c r="DF378" s="116"/>
      <c r="DO378" s="116"/>
    </row>
    <row r="379" spans="65:119" x14ac:dyDescent="0.2">
      <c r="BM379" s="116"/>
      <c r="BQ379" s="116"/>
      <c r="BU379" s="116"/>
      <c r="BY379" s="116"/>
      <c r="CC379" s="116"/>
      <c r="CG379" s="116"/>
      <c r="CK379" s="116"/>
      <c r="CO379" s="116"/>
      <c r="CS379" s="116"/>
      <c r="CW379" s="116"/>
      <c r="DF379" s="116"/>
      <c r="DO379" s="116"/>
    </row>
    <row r="380" spans="65:119" x14ac:dyDescent="0.2">
      <c r="BM380" s="116"/>
      <c r="BQ380" s="116"/>
      <c r="BU380" s="116"/>
      <c r="BY380" s="116"/>
      <c r="CC380" s="116"/>
      <c r="CG380" s="116"/>
      <c r="CK380" s="116"/>
      <c r="CO380" s="116"/>
      <c r="CS380" s="116"/>
      <c r="CW380" s="116"/>
      <c r="DF380" s="116"/>
      <c r="DO380" s="116"/>
    </row>
    <row r="381" spans="65:119" x14ac:dyDescent="0.2">
      <c r="BM381" s="116"/>
      <c r="BQ381" s="116"/>
      <c r="BU381" s="116"/>
      <c r="BY381" s="116"/>
      <c r="CC381" s="116"/>
      <c r="CG381" s="116"/>
      <c r="CK381" s="116"/>
      <c r="CO381" s="116"/>
      <c r="CS381" s="116"/>
      <c r="CW381" s="116"/>
      <c r="DF381" s="116"/>
      <c r="DO381" s="116"/>
    </row>
    <row r="382" spans="65:119" x14ac:dyDescent="0.2">
      <c r="BM382" s="116"/>
      <c r="BQ382" s="116"/>
      <c r="BU382" s="116"/>
      <c r="BY382" s="116"/>
      <c r="CC382" s="116"/>
      <c r="CG382" s="116"/>
      <c r="CK382" s="116"/>
      <c r="CO382" s="116"/>
      <c r="CS382" s="116"/>
      <c r="CW382" s="116"/>
      <c r="DF382" s="116"/>
      <c r="DO382" s="116"/>
    </row>
    <row r="383" spans="65:119" x14ac:dyDescent="0.2">
      <c r="BM383" s="116"/>
      <c r="BQ383" s="116"/>
      <c r="BU383" s="116"/>
      <c r="BY383" s="116"/>
      <c r="CC383" s="116"/>
      <c r="CG383" s="116"/>
      <c r="CK383" s="116"/>
      <c r="CO383" s="116"/>
      <c r="CS383" s="116"/>
      <c r="CW383" s="116"/>
      <c r="DF383" s="116"/>
      <c r="DO383" s="116"/>
    </row>
    <row r="384" spans="65:119" x14ac:dyDescent="0.2">
      <c r="BM384" s="116"/>
      <c r="BQ384" s="116"/>
      <c r="BU384" s="116"/>
      <c r="BY384" s="116"/>
      <c r="CC384" s="116"/>
      <c r="CG384" s="116"/>
      <c r="CK384" s="116"/>
      <c r="CO384" s="116"/>
      <c r="CS384" s="116"/>
      <c r="CW384" s="116"/>
      <c r="DF384" s="116"/>
      <c r="DO384" s="116"/>
    </row>
    <row r="385" spans="65:119" x14ac:dyDescent="0.2">
      <c r="BM385" s="116"/>
      <c r="BQ385" s="116"/>
      <c r="BU385" s="116"/>
      <c r="BY385" s="116"/>
      <c r="CC385" s="116"/>
      <c r="CG385" s="116"/>
      <c r="CK385" s="116"/>
      <c r="CO385" s="116"/>
      <c r="CS385" s="116"/>
      <c r="CW385" s="116"/>
      <c r="DF385" s="116"/>
      <c r="DO385" s="116"/>
    </row>
    <row r="386" spans="65:119" x14ac:dyDescent="0.2">
      <c r="BM386" s="116"/>
      <c r="BQ386" s="116"/>
      <c r="BU386" s="116"/>
      <c r="BY386" s="116"/>
      <c r="CC386" s="116"/>
      <c r="CG386" s="116"/>
      <c r="CK386" s="116"/>
      <c r="CO386" s="116"/>
      <c r="CS386" s="116"/>
      <c r="CW386" s="116"/>
      <c r="DF386" s="116"/>
      <c r="DO386" s="116"/>
    </row>
    <row r="387" spans="65:119" x14ac:dyDescent="0.2">
      <c r="BM387" s="116"/>
      <c r="BQ387" s="116"/>
      <c r="BU387" s="116"/>
      <c r="BY387" s="116"/>
      <c r="CC387" s="116"/>
      <c r="CG387" s="116"/>
      <c r="CK387" s="116"/>
      <c r="CO387" s="116"/>
      <c r="CS387" s="116"/>
      <c r="CW387" s="116"/>
      <c r="DF387" s="116"/>
      <c r="DO387" s="116"/>
    </row>
    <row r="388" spans="65:119" x14ac:dyDescent="0.2">
      <c r="BM388" s="116"/>
      <c r="BQ388" s="116"/>
      <c r="BU388" s="116"/>
      <c r="BY388" s="116"/>
      <c r="CC388" s="116"/>
      <c r="CG388" s="116"/>
      <c r="CK388" s="116"/>
      <c r="CO388" s="116"/>
      <c r="CS388" s="116"/>
      <c r="CW388" s="116"/>
      <c r="DF388" s="116"/>
      <c r="DO388" s="116"/>
    </row>
    <row r="389" spans="65:119" x14ac:dyDescent="0.2">
      <c r="BM389" s="116"/>
      <c r="BQ389" s="116"/>
      <c r="BU389" s="116"/>
      <c r="BY389" s="116"/>
      <c r="CC389" s="116"/>
      <c r="CG389" s="116"/>
      <c r="CK389" s="116"/>
      <c r="CO389" s="116"/>
      <c r="CS389" s="116"/>
      <c r="CW389" s="116"/>
      <c r="DF389" s="116"/>
      <c r="DO389" s="116"/>
    </row>
    <row r="390" spans="65:119" x14ac:dyDescent="0.2">
      <c r="BM390" s="116"/>
      <c r="BQ390" s="116"/>
      <c r="BU390" s="116"/>
      <c r="BY390" s="116"/>
      <c r="CC390" s="116"/>
      <c r="CG390" s="116"/>
      <c r="CK390" s="116"/>
      <c r="CO390" s="116"/>
      <c r="CS390" s="116"/>
      <c r="CW390" s="116"/>
      <c r="DF390" s="116"/>
      <c r="DO390" s="116"/>
    </row>
    <row r="391" spans="65:119" x14ac:dyDescent="0.2">
      <c r="BM391" s="116"/>
      <c r="BQ391" s="116"/>
      <c r="BU391" s="116"/>
      <c r="BY391" s="116"/>
      <c r="CC391" s="116"/>
      <c r="CG391" s="116"/>
      <c r="CK391" s="116"/>
      <c r="CO391" s="116"/>
      <c r="CS391" s="116"/>
      <c r="CW391" s="116"/>
      <c r="DF391" s="116"/>
      <c r="DO391" s="116"/>
    </row>
    <row r="392" spans="65:119" x14ac:dyDescent="0.2">
      <c r="BM392" s="116"/>
      <c r="BQ392" s="116"/>
      <c r="BU392" s="116"/>
      <c r="BY392" s="116"/>
      <c r="CC392" s="116"/>
      <c r="CG392" s="116"/>
      <c r="CK392" s="116"/>
      <c r="CO392" s="116"/>
      <c r="CS392" s="116"/>
      <c r="CW392" s="116"/>
      <c r="DF392" s="116"/>
      <c r="DO392" s="116"/>
    </row>
    <row r="393" spans="65:119" x14ac:dyDescent="0.2">
      <c r="BM393" s="116"/>
      <c r="BQ393" s="116"/>
      <c r="BU393" s="116"/>
      <c r="BY393" s="116"/>
      <c r="CC393" s="116"/>
      <c r="CG393" s="116"/>
      <c r="CK393" s="116"/>
      <c r="CO393" s="116"/>
      <c r="CS393" s="116"/>
      <c r="CW393" s="116"/>
      <c r="DF393" s="116"/>
      <c r="DO393" s="116"/>
    </row>
    <row r="394" spans="65:119" x14ac:dyDescent="0.2">
      <c r="BM394" s="116"/>
      <c r="BQ394" s="116"/>
      <c r="BU394" s="116"/>
      <c r="BY394" s="116"/>
      <c r="CC394" s="116"/>
      <c r="CG394" s="116"/>
      <c r="CK394" s="116"/>
      <c r="CO394" s="116"/>
      <c r="CS394" s="116"/>
      <c r="CW394" s="116"/>
      <c r="DF394" s="116"/>
      <c r="DO394" s="116"/>
    </row>
    <row r="395" spans="65:119" x14ac:dyDescent="0.2">
      <c r="BM395" s="116"/>
      <c r="BQ395" s="116"/>
      <c r="BU395" s="116"/>
      <c r="BY395" s="116"/>
      <c r="CC395" s="116"/>
      <c r="CG395" s="116"/>
      <c r="CK395" s="116"/>
      <c r="CO395" s="116"/>
      <c r="CS395" s="116"/>
      <c r="CW395" s="116"/>
      <c r="DF395" s="116"/>
      <c r="DO395" s="116"/>
    </row>
    <row r="396" spans="65:119" x14ac:dyDescent="0.2">
      <c r="BM396" s="116"/>
      <c r="BQ396" s="116"/>
      <c r="BU396" s="116"/>
      <c r="BY396" s="116"/>
      <c r="CC396" s="116"/>
      <c r="CG396" s="116"/>
      <c r="CK396" s="116"/>
      <c r="CO396" s="116"/>
      <c r="CS396" s="116"/>
      <c r="CW396" s="116"/>
      <c r="DF396" s="116"/>
      <c r="DO396" s="116"/>
    </row>
    <row r="397" spans="65:119" x14ac:dyDescent="0.2">
      <c r="BM397" s="116"/>
      <c r="BQ397" s="116"/>
      <c r="BU397" s="116"/>
      <c r="BY397" s="116"/>
      <c r="CC397" s="116"/>
      <c r="CG397" s="116"/>
      <c r="CK397" s="116"/>
      <c r="CO397" s="116"/>
      <c r="CS397" s="116"/>
      <c r="CW397" s="116"/>
      <c r="DF397" s="116"/>
      <c r="DO397" s="116"/>
    </row>
    <row r="398" spans="65:119" x14ac:dyDescent="0.2">
      <c r="BM398" s="116"/>
      <c r="BQ398" s="116"/>
      <c r="BU398" s="116"/>
      <c r="BY398" s="116"/>
      <c r="CC398" s="116"/>
      <c r="CG398" s="116"/>
      <c r="CK398" s="116"/>
      <c r="CO398" s="116"/>
      <c r="CS398" s="116"/>
      <c r="CW398" s="116"/>
      <c r="DF398" s="116"/>
      <c r="DO398" s="116"/>
    </row>
    <row r="399" spans="65:119" x14ac:dyDescent="0.2">
      <c r="BM399" s="116"/>
      <c r="BQ399" s="116"/>
      <c r="BU399" s="116"/>
      <c r="BY399" s="116"/>
      <c r="CC399" s="116"/>
      <c r="CG399" s="116"/>
      <c r="CK399" s="116"/>
      <c r="CO399" s="116"/>
      <c r="CS399" s="116"/>
      <c r="CW399" s="116"/>
      <c r="DF399" s="116"/>
      <c r="DO399" s="116"/>
    </row>
    <row r="400" spans="65:119" x14ac:dyDescent="0.2">
      <c r="BM400" s="116"/>
      <c r="BQ400" s="116"/>
      <c r="BU400" s="116"/>
      <c r="BY400" s="116"/>
      <c r="CC400" s="116"/>
      <c r="CG400" s="116"/>
      <c r="CK400" s="116"/>
      <c r="CO400" s="116"/>
      <c r="CS400" s="116"/>
      <c r="CW400" s="116"/>
      <c r="DF400" s="116"/>
      <c r="DO400" s="116"/>
    </row>
    <row r="401" spans="65:119" x14ac:dyDescent="0.2">
      <c r="BM401" s="116"/>
      <c r="BQ401" s="116"/>
      <c r="BU401" s="116"/>
      <c r="BY401" s="116"/>
      <c r="CC401" s="116"/>
      <c r="CG401" s="116"/>
      <c r="CK401" s="116"/>
      <c r="CO401" s="116"/>
      <c r="CS401" s="116"/>
      <c r="CW401" s="116"/>
      <c r="DF401" s="116"/>
      <c r="DO401" s="116"/>
    </row>
    <row r="402" spans="65:119" x14ac:dyDescent="0.2">
      <c r="BM402" s="116"/>
      <c r="BQ402" s="116"/>
      <c r="BU402" s="116"/>
      <c r="BY402" s="116"/>
      <c r="CC402" s="116"/>
      <c r="CG402" s="116"/>
      <c r="CK402" s="116"/>
      <c r="CO402" s="116"/>
      <c r="CS402" s="116"/>
      <c r="CW402" s="116"/>
      <c r="DF402" s="116"/>
      <c r="DO402" s="116"/>
    </row>
    <row r="403" spans="65:119" x14ac:dyDescent="0.2">
      <c r="BM403" s="116"/>
      <c r="BQ403" s="116"/>
      <c r="BU403" s="116"/>
      <c r="BY403" s="116"/>
      <c r="CC403" s="116"/>
      <c r="CG403" s="116"/>
      <c r="CK403" s="116"/>
      <c r="CO403" s="116"/>
      <c r="CS403" s="116"/>
      <c r="CW403" s="116"/>
      <c r="DF403" s="116"/>
      <c r="DO403" s="116"/>
    </row>
    <row r="404" spans="65:119" x14ac:dyDescent="0.2">
      <c r="BM404" s="116"/>
      <c r="BQ404" s="116"/>
      <c r="BU404" s="116"/>
      <c r="BY404" s="116"/>
      <c r="CC404" s="116"/>
      <c r="CG404" s="116"/>
      <c r="CK404" s="116"/>
      <c r="CO404" s="116"/>
      <c r="CS404" s="116"/>
      <c r="CW404" s="116"/>
      <c r="DF404" s="116"/>
      <c r="DO404" s="116"/>
    </row>
    <row r="405" spans="65:119" x14ac:dyDescent="0.2">
      <c r="BM405" s="116"/>
      <c r="BQ405" s="116"/>
      <c r="BU405" s="116"/>
      <c r="BY405" s="116"/>
      <c r="CC405" s="116"/>
      <c r="CG405" s="116"/>
      <c r="CK405" s="116"/>
      <c r="CO405" s="116"/>
      <c r="CS405" s="116"/>
      <c r="CW405" s="116"/>
      <c r="DF405" s="116"/>
      <c r="DO405" s="116"/>
    </row>
    <row r="406" spans="65:119" x14ac:dyDescent="0.2">
      <c r="BM406" s="116"/>
      <c r="BQ406" s="116"/>
      <c r="BU406" s="116"/>
      <c r="BY406" s="116"/>
      <c r="CC406" s="116"/>
      <c r="CG406" s="116"/>
      <c r="CK406" s="116"/>
      <c r="CO406" s="116"/>
      <c r="CS406" s="116"/>
      <c r="CW406" s="116"/>
      <c r="DF406" s="116"/>
      <c r="DO406" s="116"/>
    </row>
    <row r="407" spans="65:119" x14ac:dyDescent="0.2">
      <c r="BM407" s="116"/>
      <c r="BQ407" s="116"/>
      <c r="BU407" s="116"/>
      <c r="BY407" s="116"/>
      <c r="CC407" s="116"/>
      <c r="CG407" s="116"/>
      <c r="CK407" s="116"/>
      <c r="CO407" s="116"/>
      <c r="CS407" s="116"/>
      <c r="CW407" s="116"/>
      <c r="DF407" s="116"/>
      <c r="DO407" s="116"/>
    </row>
    <row r="408" spans="65:119" x14ac:dyDescent="0.2">
      <c r="BM408" s="116"/>
      <c r="BQ408" s="116"/>
      <c r="BU408" s="116"/>
      <c r="BY408" s="116"/>
      <c r="CC408" s="116"/>
      <c r="CG408" s="116"/>
      <c r="CK408" s="116"/>
      <c r="CO408" s="116"/>
      <c r="CS408" s="116"/>
      <c r="CW408" s="116"/>
      <c r="DF408" s="116"/>
      <c r="DO408" s="116"/>
    </row>
    <row r="409" spans="65:119" x14ac:dyDescent="0.2">
      <c r="BM409" s="116"/>
      <c r="BQ409" s="116"/>
      <c r="BU409" s="116"/>
      <c r="BY409" s="116"/>
      <c r="CC409" s="116"/>
      <c r="CG409" s="116"/>
      <c r="CK409" s="116"/>
      <c r="CO409" s="116"/>
      <c r="CS409" s="116"/>
      <c r="CW409" s="116"/>
      <c r="DF409" s="116"/>
      <c r="DO409" s="116"/>
    </row>
    <row r="410" spans="65:119" x14ac:dyDescent="0.2">
      <c r="BM410" s="116"/>
      <c r="BQ410" s="116"/>
      <c r="BU410" s="116"/>
      <c r="BY410" s="116"/>
      <c r="CC410" s="116"/>
      <c r="CG410" s="116"/>
      <c r="CK410" s="116"/>
      <c r="CO410" s="116"/>
      <c r="CS410" s="116"/>
      <c r="CW410" s="116"/>
      <c r="DF410" s="116"/>
      <c r="DO410" s="116"/>
    </row>
    <row r="411" spans="65:119" x14ac:dyDescent="0.2">
      <c r="BM411" s="116"/>
      <c r="BQ411" s="116"/>
      <c r="BU411" s="116"/>
      <c r="BY411" s="116"/>
      <c r="CC411" s="116"/>
      <c r="CG411" s="116"/>
      <c r="CK411" s="116"/>
      <c r="CO411" s="116"/>
      <c r="CS411" s="116"/>
      <c r="CW411" s="116"/>
      <c r="DF411" s="116"/>
      <c r="DO411" s="116"/>
    </row>
    <row r="412" spans="65:119" x14ac:dyDescent="0.2">
      <c r="BM412" s="116"/>
      <c r="BQ412" s="116"/>
      <c r="BU412" s="116"/>
      <c r="BY412" s="116"/>
      <c r="CC412" s="116"/>
      <c r="CG412" s="116"/>
      <c r="CK412" s="116"/>
      <c r="CO412" s="116"/>
      <c r="CS412" s="116"/>
      <c r="CW412" s="116"/>
      <c r="DF412" s="116"/>
      <c r="DO412" s="116"/>
    </row>
    <row r="413" spans="65:119" x14ac:dyDescent="0.2">
      <c r="BM413" s="116"/>
      <c r="BQ413" s="116"/>
      <c r="BU413" s="116"/>
      <c r="BY413" s="116"/>
      <c r="CC413" s="116"/>
      <c r="CG413" s="116"/>
      <c r="CK413" s="116"/>
      <c r="CO413" s="116"/>
      <c r="CS413" s="116"/>
      <c r="CW413" s="116"/>
      <c r="DF413" s="116"/>
      <c r="DO413" s="116"/>
    </row>
    <row r="414" spans="65:119" x14ac:dyDescent="0.2">
      <c r="BM414" s="116"/>
      <c r="BQ414" s="116"/>
      <c r="BU414" s="116"/>
      <c r="BY414" s="116"/>
      <c r="CC414" s="116"/>
      <c r="CG414" s="116"/>
      <c r="CK414" s="116"/>
      <c r="CO414" s="116"/>
      <c r="CS414" s="116"/>
      <c r="CW414" s="116"/>
      <c r="DF414" s="116"/>
      <c r="DO414" s="116"/>
    </row>
    <row r="415" spans="65:119" x14ac:dyDescent="0.2">
      <c r="BM415" s="116"/>
      <c r="BQ415" s="116"/>
      <c r="BU415" s="116"/>
      <c r="BY415" s="116"/>
      <c r="CC415" s="116"/>
      <c r="CG415" s="116"/>
      <c r="CK415" s="116"/>
      <c r="CO415" s="116"/>
      <c r="CS415" s="116"/>
      <c r="CW415" s="116"/>
      <c r="DF415" s="116"/>
      <c r="DO415" s="116"/>
    </row>
    <row r="416" spans="65:119" x14ac:dyDescent="0.2">
      <c r="BM416" s="116"/>
      <c r="BQ416" s="116"/>
      <c r="BU416" s="116"/>
      <c r="BY416" s="116"/>
      <c r="CC416" s="116"/>
      <c r="CG416" s="116"/>
      <c r="CK416" s="116"/>
      <c r="CO416" s="116"/>
      <c r="CS416" s="116"/>
      <c r="CW416" s="116"/>
      <c r="DF416" s="116"/>
      <c r="DO416" s="116"/>
    </row>
    <row r="417" spans="65:119" x14ac:dyDescent="0.2">
      <c r="BM417" s="116"/>
      <c r="BQ417" s="116"/>
      <c r="BU417" s="116"/>
      <c r="BY417" s="116"/>
      <c r="CC417" s="116"/>
      <c r="CG417" s="116"/>
      <c r="CK417" s="116"/>
      <c r="CO417" s="116"/>
      <c r="CS417" s="116"/>
      <c r="CW417" s="116"/>
      <c r="DF417" s="116"/>
      <c r="DO417" s="116"/>
    </row>
    <row r="418" spans="65:119" x14ac:dyDescent="0.2">
      <c r="BM418" s="116"/>
      <c r="BQ418" s="116"/>
      <c r="BU418" s="116"/>
      <c r="BY418" s="116"/>
      <c r="CC418" s="116"/>
      <c r="CG418" s="116"/>
      <c r="CK418" s="116"/>
      <c r="CO418" s="116"/>
      <c r="CS418" s="116"/>
      <c r="CW418" s="116"/>
      <c r="DF418" s="116"/>
      <c r="DO418" s="116"/>
    </row>
    <row r="419" spans="65:119" x14ac:dyDescent="0.2">
      <c r="BM419" s="116"/>
      <c r="BQ419" s="116"/>
      <c r="BU419" s="116"/>
      <c r="BY419" s="116"/>
      <c r="CC419" s="116"/>
      <c r="CG419" s="116"/>
      <c r="CK419" s="116"/>
      <c r="CO419" s="116"/>
      <c r="CS419" s="116"/>
      <c r="CW419" s="116"/>
      <c r="DF419" s="116"/>
      <c r="DO419" s="116"/>
    </row>
    <row r="420" spans="65:119" x14ac:dyDescent="0.2">
      <c r="BM420" s="116"/>
      <c r="BQ420" s="116"/>
      <c r="BU420" s="116"/>
      <c r="BY420" s="116"/>
      <c r="CC420" s="116"/>
      <c r="CG420" s="116"/>
      <c r="CK420" s="116"/>
      <c r="CO420" s="116"/>
      <c r="CS420" s="116"/>
      <c r="CW420" s="116"/>
      <c r="DF420" s="116"/>
      <c r="DO420" s="116"/>
    </row>
    <row r="421" spans="65:119" x14ac:dyDescent="0.2">
      <c r="BM421" s="116"/>
      <c r="BQ421" s="116"/>
      <c r="BU421" s="116"/>
      <c r="BY421" s="116"/>
      <c r="CC421" s="116"/>
      <c r="CG421" s="116"/>
      <c r="CK421" s="116"/>
      <c r="CO421" s="116"/>
      <c r="CS421" s="116"/>
      <c r="CW421" s="116"/>
      <c r="DF421" s="116"/>
      <c r="DO421" s="116"/>
    </row>
    <row r="422" spans="65:119" x14ac:dyDescent="0.2">
      <c r="BM422" s="116"/>
      <c r="BQ422" s="116"/>
      <c r="BU422" s="116"/>
      <c r="BY422" s="116"/>
      <c r="CC422" s="116"/>
      <c r="CG422" s="116"/>
      <c r="CK422" s="116"/>
      <c r="CO422" s="116"/>
      <c r="CS422" s="116"/>
      <c r="CW422" s="116"/>
      <c r="DF422" s="116"/>
      <c r="DO422" s="116"/>
    </row>
    <row r="423" spans="65:119" x14ac:dyDescent="0.2">
      <c r="BM423" s="116"/>
      <c r="BQ423" s="116"/>
      <c r="BU423" s="116"/>
      <c r="BY423" s="116"/>
      <c r="CC423" s="116"/>
      <c r="CG423" s="116"/>
      <c r="CK423" s="116"/>
      <c r="CO423" s="116"/>
      <c r="CS423" s="116"/>
      <c r="CW423" s="116"/>
      <c r="DF423" s="116"/>
      <c r="DO423" s="116"/>
    </row>
    <row r="424" spans="65:119" x14ac:dyDescent="0.2">
      <c r="BM424" s="116"/>
      <c r="BQ424" s="116"/>
      <c r="BU424" s="116"/>
      <c r="BY424" s="116"/>
      <c r="CC424" s="116"/>
      <c r="CG424" s="116"/>
      <c r="CK424" s="116"/>
      <c r="CO424" s="116"/>
      <c r="CS424" s="116"/>
      <c r="CW424" s="116"/>
      <c r="DF424" s="116"/>
      <c r="DO424" s="116"/>
    </row>
    <row r="425" spans="65:119" x14ac:dyDescent="0.2">
      <c r="BM425" s="116"/>
      <c r="BQ425" s="116"/>
      <c r="BU425" s="116"/>
      <c r="BY425" s="116"/>
      <c r="CC425" s="116"/>
      <c r="CG425" s="116"/>
      <c r="CK425" s="116"/>
      <c r="CO425" s="116"/>
      <c r="CS425" s="116"/>
      <c r="CW425" s="116"/>
      <c r="DF425" s="116"/>
      <c r="DO425" s="116"/>
    </row>
    <row r="426" spans="65:119" x14ac:dyDescent="0.2">
      <c r="BM426" s="116"/>
      <c r="BQ426" s="116"/>
      <c r="BU426" s="116"/>
      <c r="BY426" s="116"/>
      <c r="CC426" s="116"/>
      <c r="CG426" s="116"/>
      <c r="CK426" s="116"/>
      <c r="CO426" s="116"/>
      <c r="CS426" s="116"/>
      <c r="CW426" s="116"/>
      <c r="DF426" s="116"/>
      <c r="DO426" s="116"/>
    </row>
    <row r="427" spans="65:119" x14ac:dyDescent="0.2">
      <c r="BM427" s="116"/>
      <c r="BQ427" s="116"/>
      <c r="BU427" s="116"/>
      <c r="BY427" s="116"/>
      <c r="CC427" s="116"/>
      <c r="CG427" s="116"/>
      <c r="CK427" s="116"/>
      <c r="CO427" s="116"/>
      <c r="CS427" s="116"/>
      <c r="CW427" s="116"/>
      <c r="DF427" s="116"/>
      <c r="DO427" s="116"/>
    </row>
    <row r="428" spans="65:119" x14ac:dyDescent="0.2">
      <c r="BM428" s="116"/>
      <c r="BQ428" s="116"/>
      <c r="BU428" s="116"/>
      <c r="BY428" s="116"/>
      <c r="CC428" s="116"/>
      <c r="CG428" s="116"/>
      <c r="CK428" s="116"/>
      <c r="CO428" s="116"/>
      <c r="CS428" s="116"/>
      <c r="CW428" s="116"/>
      <c r="DF428" s="116"/>
      <c r="DO428" s="116"/>
    </row>
    <row r="429" spans="65:119" x14ac:dyDescent="0.2">
      <c r="BM429" s="116"/>
      <c r="BQ429" s="116"/>
      <c r="BU429" s="116"/>
      <c r="BY429" s="116"/>
      <c r="CC429" s="116"/>
      <c r="CG429" s="116"/>
      <c r="CK429" s="116"/>
      <c r="CO429" s="116"/>
      <c r="CS429" s="116"/>
      <c r="CW429" s="116"/>
      <c r="DF429" s="116"/>
      <c r="DO429" s="116"/>
    </row>
    <row r="430" spans="65:119" x14ac:dyDescent="0.2">
      <c r="BM430" s="116"/>
      <c r="BQ430" s="116"/>
      <c r="BU430" s="116"/>
      <c r="BY430" s="116"/>
      <c r="CC430" s="116"/>
      <c r="CG430" s="116"/>
      <c r="CK430" s="116"/>
      <c r="CO430" s="116"/>
      <c r="CS430" s="116"/>
      <c r="CW430" s="116"/>
      <c r="DF430" s="116"/>
      <c r="DO430" s="116"/>
    </row>
    <row r="431" spans="65:119" x14ac:dyDescent="0.2">
      <c r="BM431" s="116"/>
      <c r="BQ431" s="116"/>
      <c r="BU431" s="116"/>
      <c r="BY431" s="116"/>
      <c r="CC431" s="116"/>
      <c r="CG431" s="116"/>
      <c r="CK431" s="116"/>
      <c r="CO431" s="116"/>
      <c r="CS431" s="116"/>
      <c r="CW431" s="116"/>
      <c r="DF431" s="116"/>
      <c r="DO431" s="116"/>
    </row>
    <row r="432" spans="65:119" x14ac:dyDescent="0.2">
      <c r="BM432" s="116"/>
      <c r="BQ432" s="116"/>
      <c r="BU432" s="116"/>
      <c r="BY432" s="116"/>
      <c r="CC432" s="116"/>
      <c r="CG432" s="116"/>
      <c r="CK432" s="116"/>
      <c r="CO432" s="116"/>
      <c r="CS432" s="116"/>
      <c r="CW432" s="116"/>
      <c r="DF432" s="116"/>
      <c r="DO432" s="116"/>
    </row>
    <row r="433" spans="65:119" x14ac:dyDescent="0.2">
      <c r="BM433" s="116"/>
      <c r="BQ433" s="116"/>
      <c r="BU433" s="116"/>
      <c r="BY433" s="116"/>
      <c r="CC433" s="116"/>
      <c r="CG433" s="116"/>
      <c r="CK433" s="116"/>
      <c r="CO433" s="116"/>
      <c r="CS433" s="116"/>
      <c r="CW433" s="116"/>
      <c r="DF433" s="116"/>
      <c r="DO433" s="116"/>
    </row>
    <row r="434" spans="65:119" x14ac:dyDescent="0.2">
      <c r="BM434" s="116"/>
      <c r="BQ434" s="116"/>
      <c r="BU434" s="116"/>
      <c r="BY434" s="116"/>
      <c r="CC434" s="116"/>
      <c r="CG434" s="116"/>
      <c r="CK434" s="116"/>
      <c r="CO434" s="116"/>
      <c r="CS434" s="116"/>
      <c r="CW434" s="116"/>
      <c r="DF434" s="116"/>
      <c r="DO434" s="116"/>
    </row>
    <row r="435" spans="65:119" x14ac:dyDescent="0.2">
      <c r="BM435" s="116"/>
      <c r="BQ435" s="116"/>
      <c r="BU435" s="116"/>
      <c r="BY435" s="116"/>
      <c r="CC435" s="116"/>
      <c r="CG435" s="116"/>
      <c r="CK435" s="116"/>
      <c r="CO435" s="116"/>
      <c r="CS435" s="116"/>
      <c r="CW435" s="116"/>
      <c r="DF435" s="116"/>
      <c r="DO435" s="116"/>
    </row>
    <row r="436" spans="65:119" x14ac:dyDescent="0.2">
      <c r="BM436" s="116"/>
      <c r="BQ436" s="116"/>
      <c r="BU436" s="116"/>
      <c r="BY436" s="116"/>
      <c r="CC436" s="116"/>
      <c r="CG436" s="116"/>
      <c r="CK436" s="116"/>
      <c r="CO436" s="116"/>
      <c r="CS436" s="116"/>
      <c r="CW436" s="116"/>
      <c r="DF436" s="116"/>
      <c r="DO436" s="116"/>
    </row>
    <row r="437" spans="65:119" x14ac:dyDescent="0.2">
      <c r="BM437" s="116"/>
      <c r="BQ437" s="116"/>
      <c r="BU437" s="116"/>
      <c r="BY437" s="116"/>
      <c r="CC437" s="116"/>
      <c r="CG437" s="116"/>
      <c r="CK437" s="116"/>
      <c r="CO437" s="116"/>
      <c r="CS437" s="116"/>
      <c r="CW437" s="116"/>
      <c r="DF437" s="116"/>
      <c r="DO437" s="116"/>
    </row>
    <row r="438" spans="65:119" x14ac:dyDescent="0.2">
      <c r="BM438" s="116"/>
      <c r="BQ438" s="116"/>
      <c r="BU438" s="116"/>
      <c r="BY438" s="116"/>
      <c r="CC438" s="116"/>
      <c r="CG438" s="116"/>
      <c r="CK438" s="116"/>
      <c r="CO438" s="116"/>
      <c r="CS438" s="116"/>
      <c r="CW438" s="116"/>
      <c r="DF438" s="116"/>
      <c r="DO438" s="116"/>
    </row>
    <row r="439" spans="65:119" x14ac:dyDescent="0.2">
      <c r="BM439" s="116"/>
      <c r="BQ439" s="116"/>
      <c r="BU439" s="116"/>
      <c r="BY439" s="116"/>
      <c r="CC439" s="116"/>
      <c r="CG439" s="116"/>
      <c r="CK439" s="116"/>
      <c r="CO439" s="116"/>
      <c r="CS439" s="116"/>
      <c r="CW439" s="116"/>
      <c r="DF439" s="116"/>
      <c r="DO439" s="116"/>
    </row>
    <row r="440" spans="65:119" x14ac:dyDescent="0.2">
      <c r="BM440" s="116"/>
      <c r="BQ440" s="116"/>
      <c r="BU440" s="116"/>
      <c r="BY440" s="116"/>
      <c r="CC440" s="116"/>
      <c r="CG440" s="116"/>
      <c r="CK440" s="116"/>
      <c r="CO440" s="116"/>
      <c r="CS440" s="116"/>
      <c r="CW440" s="116"/>
      <c r="DF440" s="116"/>
      <c r="DO440" s="116"/>
    </row>
    <row r="441" spans="65:119" x14ac:dyDescent="0.2">
      <c r="BM441" s="116"/>
      <c r="BQ441" s="116"/>
      <c r="BU441" s="116"/>
      <c r="BY441" s="116"/>
      <c r="CC441" s="116"/>
      <c r="CG441" s="116"/>
      <c r="CK441" s="116"/>
      <c r="CO441" s="116"/>
      <c r="CS441" s="116"/>
      <c r="CW441" s="116"/>
      <c r="DF441" s="116"/>
      <c r="DO441" s="116"/>
    </row>
    <row r="442" spans="65:119" x14ac:dyDescent="0.2">
      <c r="BM442" s="116"/>
      <c r="BQ442" s="116"/>
      <c r="BU442" s="116"/>
      <c r="BY442" s="116"/>
      <c r="CC442" s="116"/>
      <c r="CG442" s="116"/>
      <c r="CK442" s="116"/>
      <c r="CO442" s="116"/>
      <c r="CS442" s="116"/>
      <c r="CW442" s="116"/>
      <c r="DF442" s="116"/>
      <c r="DO442" s="116"/>
    </row>
    <row r="443" spans="65:119" x14ac:dyDescent="0.2">
      <c r="BM443" s="116"/>
      <c r="BQ443" s="116"/>
      <c r="BU443" s="116"/>
      <c r="BY443" s="116"/>
      <c r="CC443" s="116"/>
      <c r="CG443" s="116"/>
      <c r="CK443" s="116"/>
      <c r="CO443" s="116"/>
      <c r="CS443" s="116"/>
      <c r="CW443" s="116"/>
      <c r="DF443" s="116"/>
      <c r="DO443" s="116"/>
    </row>
    <row r="444" spans="65:119" x14ac:dyDescent="0.2">
      <c r="BM444" s="116"/>
      <c r="BQ444" s="116"/>
      <c r="BU444" s="116"/>
      <c r="BY444" s="116"/>
      <c r="CC444" s="116"/>
      <c r="CG444" s="116"/>
      <c r="CK444" s="116"/>
      <c r="CO444" s="116"/>
      <c r="CS444" s="116"/>
      <c r="CW444" s="116"/>
      <c r="DF444" s="116"/>
      <c r="DO444" s="116"/>
    </row>
    <row r="445" spans="65:119" x14ac:dyDescent="0.2">
      <c r="BM445" s="116"/>
      <c r="BQ445" s="116"/>
      <c r="BU445" s="116"/>
      <c r="BY445" s="116"/>
      <c r="CC445" s="116"/>
      <c r="CG445" s="116"/>
      <c r="CK445" s="116"/>
      <c r="CO445" s="116"/>
      <c r="CS445" s="116"/>
      <c r="CW445" s="116"/>
      <c r="DF445" s="116"/>
      <c r="DO445" s="116"/>
    </row>
    <row r="446" spans="65:119" x14ac:dyDescent="0.2">
      <c r="BM446" s="116"/>
      <c r="BQ446" s="116"/>
      <c r="BU446" s="116"/>
      <c r="BY446" s="116"/>
      <c r="CC446" s="116"/>
      <c r="CG446" s="116"/>
      <c r="CK446" s="116"/>
      <c r="CO446" s="116"/>
      <c r="CS446" s="116"/>
      <c r="CW446" s="116"/>
      <c r="DF446" s="116"/>
      <c r="DO446" s="116"/>
    </row>
    <row r="447" spans="65:119" x14ac:dyDescent="0.2">
      <c r="BM447" s="116"/>
      <c r="BQ447" s="116"/>
      <c r="BU447" s="116"/>
      <c r="BY447" s="116"/>
      <c r="CC447" s="116"/>
      <c r="CG447" s="116"/>
      <c r="CK447" s="116"/>
      <c r="CO447" s="116"/>
      <c r="CS447" s="116"/>
      <c r="CW447" s="116"/>
      <c r="DF447" s="116"/>
      <c r="DO447" s="116"/>
    </row>
    <row r="448" spans="65:119" x14ac:dyDescent="0.2">
      <c r="BM448" s="116"/>
      <c r="BQ448" s="116"/>
      <c r="BU448" s="116"/>
      <c r="BY448" s="116"/>
      <c r="CC448" s="116"/>
      <c r="CG448" s="116"/>
      <c r="CK448" s="116"/>
      <c r="CO448" s="116"/>
      <c r="CS448" s="116"/>
      <c r="CW448" s="116"/>
      <c r="DF448" s="116"/>
      <c r="DO448" s="116"/>
    </row>
    <row r="449" spans="65:119" x14ac:dyDescent="0.2">
      <c r="BM449" s="116"/>
      <c r="BQ449" s="116"/>
      <c r="BU449" s="116"/>
      <c r="BY449" s="116"/>
      <c r="CC449" s="116"/>
      <c r="CG449" s="116"/>
      <c r="CK449" s="116"/>
      <c r="CO449" s="116"/>
      <c r="CS449" s="116"/>
      <c r="CW449" s="116"/>
      <c r="DF449" s="116"/>
      <c r="DO449" s="116"/>
    </row>
    <row r="450" spans="65:119" x14ac:dyDescent="0.2">
      <c r="BM450" s="116"/>
      <c r="BQ450" s="116"/>
      <c r="BU450" s="116"/>
      <c r="BY450" s="116"/>
      <c r="CC450" s="116"/>
      <c r="CG450" s="116"/>
      <c r="CK450" s="116"/>
      <c r="CO450" s="116"/>
      <c r="CS450" s="116"/>
      <c r="CW450" s="116"/>
      <c r="DF450" s="116"/>
      <c r="DO450" s="116"/>
    </row>
    <row r="451" spans="65:119" x14ac:dyDescent="0.2">
      <c r="BM451" s="116"/>
      <c r="BQ451" s="116"/>
      <c r="BU451" s="116"/>
      <c r="BY451" s="116"/>
      <c r="CC451" s="116"/>
      <c r="CG451" s="116"/>
      <c r="CK451" s="116"/>
      <c r="CO451" s="116"/>
      <c r="CS451" s="116"/>
      <c r="CW451" s="116"/>
      <c r="DF451" s="116"/>
      <c r="DO451" s="116"/>
    </row>
    <row r="452" spans="65:119" x14ac:dyDescent="0.2">
      <c r="BM452" s="116"/>
      <c r="BQ452" s="116"/>
      <c r="BU452" s="116"/>
      <c r="BY452" s="116"/>
      <c r="CC452" s="116"/>
      <c r="CG452" s="116"/>
      <c r="CK452" s="116"/>
      <c r="CO452" s="116"/>
      <c r="CS452" s="116"/>
      <c r="CW452" s="116"/>
      <c r="DF452" s="116"/>
      <c r="DO452" s="116"/>
    </row>
    <row r="453" spans="65:119" x14ac:dyDescent="0.2">
      <c r="BM453" s="116"/>
      <c r="BQ453" s="116"/>
      <c r="BU453" s="116"/>
      <c r="BY453" s="116"/>
      <c r="CC453" s="116"/>
      <c r="CG453" s="116"/>
      <c r="CK453" s="116"/>
      <c r="CO453" s="116"/>
      <c r="CS453" s="116"/>
      <c r="CW453" s="116"/>
      <c r="DF453" s="116"/>
      <c r="DO453" s="116"/>
    </row>
    <row r="454" spans="65:119" x14ac:dyDescent="0.2">
      <c r="BM454" s="116"/>
      <c r="BQ454" s="116"/>
      <c r="BU454" s="116"/>
      <c r="BY454" s="116"/>
      <c r="CC454" s="116"/>
      <c r="CG454" s="116"/>
      <c r="CK454" s="116"/>
      <c r="CO454" s="116"/>
      <c r="CS454" s="116"/>
      <c r="CW454" s="116"/>
      <c r="DF454" s="116"/>
      <c r="DO454" s="116"/>
    </row>
    <row r="455" spans="65:119" x14ac:dyDescent="0.2">
      <c r="BM455" s="116"/>
      <c r="BQ455" s="116"/>
      <c r="BU455" s="116"/>
      <c r="BY455" s="116"/>
      <c r="CC455" s="116"/>
      <c r="CG455" s="116"/>
      <c r="CK455" s="116"/>
      <c r="CO455" s="116"/>
      <c r="CS455" s="116"/>
      <c r="CW455" s="116"/>
      <c r="DF455" s="116"/>
      <c r="DO455" s="116"/>
    </row>
    <row r="456" spans="65:119" x14ac:dyDescent="0.2">
      <c r="BM456" s="116"/>
      <c r="BQ456" s="116"/>
      <c r="BU456" s="116"/>
      <c r="BY456" s="116"/>
      <c r="CC456" s="116"/>
      <c r="CG456" s="116"/>
      <c r="CK456" s="116"/>
      <c r="CO456" s="116"/>
      <c r="CS456" s="116"/>
      <c r="CW456" s="116"/>
      <c r="DF456" s="116"/>
      <c r="DO456" s="116"/>
    </row>
    <row r="457" spans="65:119" x14ac:dyDescent="0.2">
      <c r="BM457" s="116"/>
      <c r="BQ457" s="116"/>
      <c r="BU457" s="116"/>
      <c r="BY457" s="116"/>
      <c r="CC457" s="116"/>
      <c r="CG457" s="116"/>
      <c r="CK457" s="116"/>
      <c r="CO457" s="116"/>
      <c r="CS457" s="116"/>
      <c r="CW457" s="116"/>
      <c r="DF457" s="116"/>
      <c r="DO457" s="116"/>
    </row>
    <row r="458" spans="65:119" x14ac:dyDescent="0.2">
      <c r="BM458" s="116"/>
      <c r="BQ458" s="116"/>
      <c r="BU458" s="116"/>
      <c r="BY458" s="116"/>
      <c r="CC458" s="116"/>
      <c r="CG458" s="116"/>
      <c r="CK458" s="116"/>
      <c r="CO458" s="116"/>
      <c r="CS458" s="116"/>
      <c r="CW458" s="116"/>
      <c r="DF458" s="116"/>
      <c r="DO458" s="116"/>
    </row>
    <row r="459" spans="65:119" x14ac:dyDescent="0.2">
      <c r="BM459" s="116"/>
      <c r="BQ459" s="116"/>
      <c r="BU459" s="116"/>
      <c r="BY459" s="116"/>
      <c r="CC459" s="116"/>
      <c r="CG459" s="116"/>
      <c r="CK459" s="116"/>
      <c r="CO459" s="116"/>
      <c r="CS459" s="116"/>
      <c r="CW459" s="116"/>
      <c r="DF459" s="116"/>
      <c r="DO459" s="116"/>
    </row>
    <row r="460" spans="65:119" x14ac:dyDescent="0.2">
      <c r="BM460" s="116"/>
      <c r="BQ460" s="116"/>
      <c r="BU460" s="116"/>
      <c r="BY460" s="116"/>
      <c r="CC460" s="116"/>
      <c r="CG460" s="116"/>
      <c r="CK460" s="116"/>
      <c r="CO460" s="116"/>
      <c r="CS460" s="116"/>
      <c r="CW460" s="116"/>
      <c r="DF460" s="116"/>
      <c r="DO460" s="116"/>
    </row>
    <row r="461" spans="65:119" x14ac:dyDescent="0.2">
      <c r="BM461" s="116"/>
      <c r="BQ461" s="116"/>
      <c r="BU461" s="116"/>
      <c r="BY461" s="116"/>
      <c r="CC461" s="116"/>
      <c r="CG461" s="116"/>
      <c r="CK461" s="116"/>
      <c r="CO461" s="116"/>
      <c r="CS461" s="116"/>
      <c r="CW461" s="116"/>
      <c r="DF461" s="116"/>
      <c r="DO461" s="116"/>
    </row>
    <row r="462" spans="65:119" x14ac:dyDescent="0.2">
      <c r="BM462" s="116"/>
      <c r="BQ462" s="116"/>
      <c r="BU462" s="116"/>
      <c r="BY462" s="116"/>
      <c r="CC462" s="116"/>
      <c r="CG462" s="116"/>
      <c r="CK462" s="116"/>
      <c r="CO462" s="116"/>
      <c r="CS462" s="116"/>
      <c r="CW462" s="116"/>
      <c r="DF462" s="116"/>
      <c r="DO462" s="116"/>
    </row>
    <row r="463" spans="65:119" x14ac:dyDescent="0.2">
      <c r="BM463" s="116"/>
      <c r="BQ463" s="116"/>
      <c r="BU463" s="116"/>
      <c r="BY463" s="116"/>
      <c r="CC463" s="116"/>
      <c r="CG463" s="116"/>
      <c r="CK463" s="116"/>
      <c r="CO463" s="116"/>
      <c r="CS463" s="116"/>
      <c r="CW463" s="116"/>
      <c r="DF463" s="116"/>
      <c r="DO463" s="116"/>
    </row>
    <row r="464" spans="65:119" x14ac:dyDescent="0.2">
      <c r="BM464" s="116"/>
      <c r="BQ464" s="116"/>
      <c r="BU464" s="116"/>
      <c r="BY464" s="116"/>
      <c r="CC464" s="116"/>
      <c r="CG464" s="116"/>
      <c r="CK464" s="116"/>
      <c r="CO464" s="116"/>
      <c r="CS464" s="116"/>
      <c r="CW464" s="116"/>
      <c r="DF464" s="116"/>
      <c r="DO464" s="116"/>
    </row>
    <row r="465" spans="65:119" x14ac:dyDescent="0.2">
      <c r="BM465" s="116"/>
      <c r="BQ465" s="116"/>
      <c r="BU465" s="116"/>
      <c r="BY465" s="116"/>
      <c r="CC465" s="116"/>
      <c r="CG465" s="116"/>
      <c r="CK465" s="116"/>
      <c r="CO465" s="116"/>
      <c r="CS465" s="116"/>
      <c r="CW465" s="116"/>
      <c r="DF465" s="116"/>
      <c r="DO465" s="116"/>
    </row>
    <row r="466" spans="65:119" x14ac:dyDescent="0.2">
      <c r="BM466" s="116"/>
      <c r="BQ466" s="116"/>
      <c r="BU466" s="116"/>
      <c r="BY466" s="116"/>
      <c r="CC466" s="116"/>
      <c r="CG466" s="116"/>
      <c r="CK466" s="116"/>
      <c r="CO466" s="116"/>
      <c r="CS466" s="116"/>
      <c r="CW466" s="116"/>
      <c r="DF466" s="116"/>
      <c r="DO466" s="116"/>
    </row>
    <row r="467" spans="65:119" x14ac:dyDescent="0.2">
      <c r="BM467" s="116"/>
      <c r="BQ467" s="116"/>
      <c r="BU467" s="116"/>
      <c r="BY467" s="116"/>
      <c r="CC467" s="116"/>
      <c r="CG467" s="116"/>
      <c r="CK467" s="116"/>
      <c r="CO467" s="116"/>
      <c r="CS467" s="116"/>
      <c r="CW467" s="116"/>
      <c r="DF467" s="116"/>
      <c r="DO467" s="116"/>
    </row>
    <row r="468" spans="65:119" x14ac:dyDescent="0.2">
      <c r="BM468" s="116"/>
      <c r="BQ468" s="116"/>
      <c r="BU468" s="116"/>
      <c r="BY468" s="116"/>
      <c r="CC468" s="116"/>
      <c r="CG468" s="116"/>
      <c r="CK468" s="116"/>
      <c r="CO468" s="116"/>
      <c r="CS468" s="116"/>
      <c r="CW468" s="116"/>
      <c r="DF468" s="116"/>
      <c r="DO468" s="116"/>
    </row>
    <row r="469" spans="65:119" x14ac:dyDescent="0.2">
      <c r="BM469" s="116"/>
      <c r="BQ469" s="116"/>
      <c r="BU469" s="116"/>
      <c r="BY469" s="116"/>
      <c r="CC469" s="116"/>
      <c r="CG469" s="116"/>
      <c r="CK469" s="116"/>
      <c r="CO469" s="116"/>
      <c r="CS469" s="116"/>
      <c r="CW469" s="116"/>
      <c r="DF469" s="116"/>
      <c r="DO469" s="116"/>
    </row>
    <row r="470" spans="65:119" x14ac:dyDescent="0.2">
      <c r="BM470" s="116"/>
      <c r="BQ470" s="116"/>
      <c r="BU470" s="116"/>
      <c r="BY470" s="116"/>
      <c r="CC470" s="116"/>
      <c r="CG470" s="116"/>
      <c r="CK470" s="116"/>
      <c r="CO470" s="116"/>
      <c r="CS470" s="116"/>
      <c r="CW470" s="116"/>
      <c r="DF470" s="116"/>
      <c r="DO470" s="116"/>
    </row>
    <row r="471" spans="65:119" x14ac:dyDescent="0.2">
      <c r="BM471" s="116"/>
      <c r="BQ471" s="116"/>
      <c r="BU471" s="116"/>
      <c r="BY471" s="116"/>
      <c r="CC471" s="116"/>
      <c r="CG471" s="116"/>
      <c r="CK471" s="116"/>
      <c r="CO471" s="116"/>
      <c r="CS471" s="116"/>
      <c r="CW471" s="116"/>
      <c r="DF471" s="116"/>
      <c r="DO471" s="116"/>
    </row>
    <row r="472" spans="65:119" x14ac:dyDescent="0.2">
      <c r="BM472" s="116"/>
      <c r="BQ472" s="116"/>
      <c r="BU472" s="116"/>
      <c r="BY472" s="116"/>
      <c r="CC472" s="116"/>
      <c r="CG472" s="116"/>
      <c r="CK472" s="116"/>
      <c r="CO472" s="116"/>
      <c r="CS472" s="116"/>
      <c r="CW472" s="116"/>
      <c r="DF472" s="116"/>
      <c r="DO472" s="116"/>
    </row>
    <row r="473" spans="65:119" x14ac:dyDescent="0.2">
      <c r="BM473" s="116"/>
      <c r="BQ473" s="116"/>
      <c r="BU473" s="116"/>
      <c r="BY473" s="116"/>
      <c r="CC473" s="116"/>
      <c r="CG473" s="116"/>
      <c r="CK473" s="116"/>
      <c r="CO473" s="116"/>
      <c r="CS473" s="116"/>
      <c r="CW473" s="116"/>
      <c r="DF473" s="116"/>
      <c r="DO473" s="116"/>
    </row>
    <row r="474" spans="65:119" x14ac:dyDescent="0.2">
      <c r="BM474" s="116"/>
      <c r="BQ474" s="116"/>
      <c r="BU474" s="116"/>
      <c r="BY474" s="116"/>
      <c r="CC474" s="116"/>
      <c r="CG474" s="116"/>
      <c r="CK474" s="116"/>
      <c r="CO474" s="116"/>
      <c r="CS474" s="116"/>
      <c r="CW474" s="116"/>
      <c r="DF474" s="116"/>
      <c r="DO474" s="116"/>
    </row>
    <row r="475" spans="65:119" x14ac:dyDescent="0.2">
      <c r="BM475" s="116"/>
      <c r="BQ475" s="116"/>
      <c r="BU475" s="116"/>
      <c r="BY475" s="116"/>
      <c r="CC475" s="116"/>
      <c r="CG475" s="116"/>
      <c r="CK475" s="116"/>
      <c r="CO475" s="116"/>
      <c r="CS475" s="116"/>
      <c r="CW475" s="116"/>
      <c r="DF475" s="116"/>
      <c r="DO475" s="116"/>
    </row>
    <row r="476" spans="65:119" x14ac:dyDescent="0.2">
      <c r="BM476" s="116"/>
      <c r="BQ476" s="116"/>
      <c r="BU476" s="116"/>
      <c r="BY476" s="116"/>
      <c r="CC476" s="116"/>
      <c r="CG476" s="116"/>
      <c r="CK476" s="116"/>
      <c r="CO476" s="116"/>
      <c r="CS476" s="116"/>
      <c r="CW476" s="116"/>
      <c r="DF476" s="116"/>
      <c r="DO476" s="116"/>
    </row>
    <row r="477" spans="65:119" x14ac:dyDescent="0.2">
      <c r="BM477" s="116"/>
      <c r="BQ477" s="116"/>
      <c r="BU477" s="116"/>
      <c r="BY477" s="116"/>
      <c r="CC477" s="116"/>
      <c r="CG477" s="116"/>
      <c r="CK477" s="116"/>
      <c r="CO477" s="116"/>
      <c r="CS477" s="116"/>
      <c r="CW477" s="116"/>
      <c r="DF477" s="116"/>
      <c r="DO477" s="116"/>
    </row>
    <row r="478" spans="65:119" x14ac:dyDescent="0.2">
      <c r="BM478" s="116"/>
      <c r="BQ478" s="116"/>
      <c r="BU478" s="116"/>
      <c r="BY478" s="116"/>
      <c r="CC478" s="116"/>
      <c r="CG478" s="116"/>
      <c r="CK478" s="116"/>
      <c r="CO478" s="116"/>
      <c r="CS478" s="116"/>
      <c r="CW478" s="116"/>
      <c r="DF478" s="116"/>
      <c r="DO478" s="116"/>
    </row>
    <row r="479" spans="65:119" x14ac:dyDescent="0.2">
      <c r="BM479" s="116"/>
      <c r="BQ479" s="116"/>
      <c r="BU479" s="116"/>
      <c r="BY479" s="116"/>
      <c r="CC479" s="116"/>
      <c r="CG479" s="116"/>
      <c r="CK479" s="116"/>
      <c r="CO479" s="116"/>
      <c r="CS479" s="116"/>
      <c r="CW479" s="116"/>
      <c r="DF479" s="116"/>
      <c r="DO479" s="116"/>
    </row>
    <row r="480" spans="65:119" x14ac:dyDescent="0.2">
      <c r="BM480" s="116"/>
      <c r="BQ480" s="116"/>
      <c r="BU480" s="116"/>
      <c r="BY480" s="116"/>
      <c r="CC480" s="116"/>
      <c r="CG480" s="116"/>
      <c r="CK480" s="116"/>
      <c r="CO480" s="116"/>
      <c r="CS480" s="116"/>
      <c r="CW480" s="116"/>
      <c r="DF480" s="116"/>
      <c r="DO480" s="116"/>
    </row>
    <row r="481" spans="65:119" x14ac:dyDescent="0.2">
      <c r="BM481" s="116"/>
      <c r="BQ481" s="116"/>
      <c r="BU481" s="116"/>
      <c r="BY481" s="116"/>
      <c r="CC481" s="116"/>
      <c r="CG481" s="116"/>
      <c r="CK481" s="116"/>
      <c r="CO481" s="116"/>
      <c r="CS481" s="116"/>
      <c r="CW481" s="116"/>
      <c r="DF481" s="116"/>
      <c r="DO481" s="116"/>
    </row>
    <row r="482" spans="65:119" x14ac:dyDescent="0.2">
      <c r="BM482" s="116"/>
      <c r="BQ482" s="116"/>
      <c r="BU482" s="116"/>
      <c r="BY482" s="116"/>
      <c r="CC482" s="116"/>
      <c r="CG482" s="116"/>
      <c r="CK482" s="116"/>
      <c r="CO482" s="116"/>
      <c r="CS482" s="116"/>
      <c r="CW482" s="116"/>
      <c r="DF482" s="116"/>
      <c r="DO482" s="116"/>
    </row>
    <row r="483" spans="65:119" x14ac:dyDescent="0.2">
      <c r="BM483" s="116"/>
      <c r="BQ483" s="116"/>
      <c r="BU483" s="116"/>
      <c r="BY483" s="116"/>
      <c r="CC483" s="116"/>
      <c r="CG483" s="116"/>
      <c r="CK483" s="116"/>
      <c r="CO483" s="116"/>
      <c r="CS483" s="116"/>
      <c r="CW483" s="116"/>
      <c r="DF483" s="116"/>
      <c r="DO483" s="116"/>
    </row>
    <row r="484" spans="65:119" x14ac:dyDescent="0.2">
      <c r="BM484" s="116"/>
      <c r="BQ484" s="116"/>
      <c r="BU484" s="116"/>
      <c r="BY484" s="116"/>
      <c r="CC484" s="116"/>
      <c r="CG484" s="116"/>
      <c r="CK484" s="116"/>
      <c r="CO484" s="116"/>
      <c r="CS484" s="116"/>
      <c r="CW484" s="116"/>
      <c r="DF484" s="116"/>
      <c r="DO484" s="116"/>
    </row>
    <row r="485" spans="65:119" x14ac:dyDescent="0.2">
      <c r="BM485" s="116"/>
      <c r="BQ485" s="116"/>
      <c r="BU485" s="116"/>
      <c r="BY485" s="116"/>
      <c r="CC485" s="116"/>
      <c r="CG485" s="116"/>
      <c r="CK485" s="116"/>
      <c r="CO485" s="116"/>
      <c r="CS485" s="116"/>
      <c r="CW485" s="116"/>
      <c r="DF485" s="116"/>
      <c r="DO485" s="116"/>
    </row>
    <row r="486" spans="65:119" x14ac:dyDescent="0.2">
      <c r="BM486" s="116"/>
      <c r="BQ486" s="116"/>
      <c r="BU486" s="116"/>
      <c r="BY486" s="116"/>
      <c r="CC486" s="116"/>
      <c r="CG486" s="116"/>
      <c r="CK486" s="116"/>
      <c r="CO486" s="116"/>
      <c r="CS486" s="116"/>
      <c r="CW486" s="116"/>
      <c r="DF486" s="116"/>
      <c r="DO486" s="116"/>
    </row>
    <row r="487" spans="65:119" x14ac:dyDescent="0.2">
      <c r="BM487" s="116"/>
      <c r="BQ487" s="116"/>
      <c r="BU487" s="116"/>
      <c r="BY487" s="116"/>
      <c r="CC487" s="116"/>
      <c r="CG487" s="116"/>
      <c r="CK487" s="116"/>
      <c r="CO487" s="116"/>
      <c r="CS487" s="116"/>
      <c r="CW487" s="116"/>
      <c r="DF487" s="116"/>
      <c r="DO487" s="116"/>
    </row>
    <row r="488" spans="65:119" x14ac:dyDescent="0.2">
      <c r="BM488" s="116"/>
      <c r="BQ488" s="116"/>
      <c r="BU488" s="116"/>
      <c r="BY488" s="116"/>
      <c r="CC488" s="116"/>
      <c r="CG488" s="116"/>
      <c r="CK488" s="116"/>
      <c r="CO488" s="116"/>
      <c r="CS488" s="116"/>
      <c r="CW488" s="116"/>
      <c r="DF488" s="116"/>
      <c r="DO488" s="116"/>
    </row>
    <row r="489" spans="65:119" x14ac:dyDescent="0.2">
      <c r="BM489" s="116"/>
      <c r="BQ489" s="116"/>
      <c r="BU489" s="116"/>
      <c r="BY489" s="116"/>
      <c r="CC489" s="116"/>
      <c r="CG489" s="116"/>
      <c r="CK489" s="116"/>
      <c r="CO489" s="116"/>
      <c r="CS489" s="116"/>
      <c r="CW489" s="116"/>
      <c r="DF489" s="116"/>
      <c r="DO489" s="116"/>
    </row>
    <row r="490" spans="65:119" x14ac:dyDescent="0.2">
      <c r="BM490" s="116"/>
      <c r="BQ490" s="116"/>
      <c r="BU490" s="116"/>
      <c r="BY490" s="116"/>
      <c r="CC490" s="116"/>
      <c r="CG490" s="116"/>
      <c r="CK490" s="116"/>
      <c r="CO490" s="116"/>
      <c r="CS490" s="116"/>
      <c r="CW490" s="116"/>
      <c r="DF490" s="116"/>
      <c r="DO490" s="116"/>
    </row>
    <row r="491" spans="65:119" x14ac:dyDescent="0.2">
      <c r="BM491" s="116"/>
      <c r="BQ491" s="116"/>
      <c r="BU491" s="116"/>
      <c r="BY491" s="116"/>
      <c r="CC491" s="116"/>
      <c r="CG491" s="116"/>
      <c r="CK491" s="116"/>
      <c r="CO491" s="116"/>
      <c r="CS491" s="116"/>
      <c r="CW491" s="116"/>
      <c r="DF491" s="116"/>
      <c r="DO491" s="116"/>
    </row>
    <row r="492" spans="65:119" x14ac:dyDescent="0.2">
      <c r="BM492" s="116"/>
      <c r="BQ492" s="116"/>
      <c r="BU492" s="116"/>
      <c r="BY492" s="116"/>
      <c r="CC492" s="116"/>
      <c r="CG492" s="116"/>
      <c r="CK492" s="116"/>
      <c r="CO492" s="116"/>
      <c r="CS492" s="116"/>
      <c r="CW492" s="116"/>
      <c r="DF492" s="116"/>
      <c r="DO492" s="116"/>
    </row>
    <row r="493" spans="65:119" x14ac:dyDescent="0.2">
      <c r="BM493" s="116"/>
      <c r="BQ493" s="116"/>
      <c r="BU493" s="116"/>
      <c r="BY493" s="116"/>
      <c r="CC493" s="116"/>
      <c r="CG493" s="116"/>
      <c r="CK493" s="116"/>
      <c r="CO493" s="116"/>
      <c r="CS493" s="116"/>
      <c r="CW493" s="116"/>
      <c r="DF493" s="116"/>
      <c r="DO493" s="116"/>
    </row>
    <row r="494" spans="65:119" x14ac:dyDescent="0.2">
      <c r="BM494" s="116"/>
      <c r="BQ494" s="116"/>
      <c r="BU494" s="116"/>
      <c r="BY494" s="116"/>
      <c r="CC494" s="116"/>
      <c r="CG494" s="116"/>
      <c r="CK494" s="116"/>
      <c r="CO494" s="116"/>
      <c r="CS494" s="116"/>
      <c r="CW494" s="116"/>
      <c r="DF494" s="116"/>
      <c r="DO494" s="116"/>
    </row>
    <row r="495" spans="65:119" x14ac:dyDescent="0.2">
      <c r="BM495" s="116"/>
      <c r="BQ495" s="116"/>
      <c r="BU495" s="116"/>
      <c r="BY495" s="116"/>
      <c r="CC495" s="116"/>
      <c r="CG495" s="116"/>
      <c r="CK495" s="116"/>
      <c r="CO495" s="116"/>
      <c r="CS495" s="116"/>
      <c r="CW495" s="116"/>
      <c r="DF495" s="116"/>
      <c r="DO495" s="116"/>
    </row>
    <row r="496" spans="65:119" x14ac:dyDescent="0.2">
      <c r="BM496" s="116"/>
      <c r="BQ496" s="116"/>
      <c r="BU496" s="116"/>
      <c r="BY496" s="116"/>
      <c r="CC496" s="116"/>
      <c r="CG496" s="116"/>
      <c r="CK496" s="116"/>
      <c r="CO496" s="116"/>
      <c r="CS496" s="116"/>
      <c r="CW496" s="116"/>
      <c r="DF496" s="116"/>
      <c r="DO496" s="116"/>
    </row>
    <row r="497" spans="65:119" x14ac:dyDescent="0.2">
      <c r="BM497" s="116"/>
      <c r="BQ497" s="116"/>
      <c r="BU497" s="116"/>
      <c r="BY497" s="116"/>
      <c r="CC497" s="116"/>
      <c r="CG497" s="116"/>
      <c r="CK497" s="116"/>
      <c r="CO497" s="116"/>
      <c r="CS497" s="116"/>
      <c r="CW497" s="116"/>
      <c r="DF497" s="116"/>
      <c r="DO497" s="116"/>
    </row>
    <row r="498" spans="65:119" x14ac:dyDescent="0.2">
      <c r="BM498" s="116"/>
      <c r="BQ498" s="116"/>
      <c r="BU498" s="116"/>
      <c r="BY498" s="116"/>
      <c r="CC498" s="116"/>
      <c r="CG498" s="116"/>
      <c r="CK498" s="116"/>
      <c r="CO498" s="116"/>
      <c r="CS498" s="116"/>
      <c r="CW498" s="116"/>
      <c r="DF498" s="116"/>
      <c r="DO498" s="116"/>
    </row>
    <row r="499" spans="65:119" x14ac:dyDescent="0.2">
      <c r="BM499" s="116"/>
      <c r="BQ499" s="116"/>
      <c r="BU499" s="116"/>
      <c r="BY499" s="116"/>
      <c r="CC499" s="116"/>
      <c r="CG499" s="116"/>
      <c r="CK499" s="116"/>
      <c r="CO499" s="116"/>
      <c r="CS499" s="116"/>
      <c r="CW499" s="116"/>
      <c r="DF499" s="116"/>
      <c r="DO499" s="116"/>
    </row>
    <row r="500" spans="65:119" x14ac:dyDescent="0.2">
      <c r="BM500" s="116"/>
      <c r="BQ500" s="116"/>
      <c r="BU500" s="116"/>
      <c r="BY500" s="116"/>
      <c r="CC500" s="116"/>
      <c r="CG500" s="116"/>
      <c r="CK500" s="116"/>
      <c r="CO500" s="116"/>
      <c r="CS500" s="116"/>
      <c r="CW500" s="116"/>
      <c r="DF500" s="116"/>
      <c r="DO500" s="116"/>
    </row>
    <row r="501" spans="65:119" x14ac:dyDescent="0.2">
      <c r="BM501" s="116"/>
      <c r="BQ501" s="116"/>
      <c r="BU501" s="116"/>
      <c r="BY501" s="116"/>
      <c r="CC501" s="116"/>
      <c r="CG501" s="116"/>
      <c r="CK501" s="116"/>
      <c r="CO501" s="116"/>
      <c r="CS501" s="116"/>
      <c r="CW501" s="116"/>
      <c r="DF501" s="116"/>
      <c r="DO501" s="116"/>
    </row>
    <row r="502" spans="65:119" x14ac:dyDescent="0.2">
      <c r="BM502" s="116"/>
      <c r="BQ502" s="116"/>
      <c r="BU502" s="116"/>
      <c r="BY502" s="116"/>
      <c r="CC502" s="116"/>
      <c r="CG502" s="116"/>
      <c r="CK502" s="116"/>
      <c r="CO502" s="116"/>
      <c r="CS502" s="116"/>
      <c r="CW502" s="116"/>
      <c r="DF502" s="116"/>
      <c r="DO502" s="116"/>
    </row>
    <row r="503" spans="65:119" x14ac:dyDescent="0.2">
      <c r="BM503" s="116"/>
      <c r="BQ503" s="116"/>
      <c r="BU503" s="116"/>
      <c r="BY503" s="116"/>
      <c r="CC503" s="116"/>
      <c r="CG503" s="116"/>
      <c r="CK503" s="116"/>
      <c r="CO503" s="116"/>
      <c r="CS503" s="116"/>
      <c r="CW503" s="116"/>
      <c r="DF503" s="116"/>
      <c r="DO503" s="116"/>
    </row>
    <row r="504" spans="65:119" x14ac:dyDescent="0.2">
      <c r="BM504" s="116"/>
      <c r="BQ504" s="116"/>
      <c r="BU504" s="116"/>
      <c r="BY504" s="116"/>
      <c r="CC504" s="116"/>
      <c r="CG504" s="116"/>
      <c r="CK504" s="116"/>
      <c r="CO504" s="116"/>
      <c r="CS504" s="116"/>
      <c r="CW504" s="116"/>
      <c r="DF504" s="116"/>
      <c r="DO504" s="116"/>
    </row>
    <row r="505" spans="65:119" x14ac:dyDescent="0.2">
      <c r="BM505" s="116"/>
      <c r="BQ505" s="116"/>
      <c r="BU505" s="116"/>
      <c r="BY505" s="116"/>
      <c r="CC505" s="116"/>
      <c r="CG505" s="116"/>
      <c r="CK505" s="116"/>
      <c r="CO505" s="116"/>
      <c r="CS505" s="116"/>
      <c r="CW505" s="116"/>
      <c r="DF505" s="116"/>
      <c r="DO505" s="116"/>
    </row>
    <row r="506" spans="65:119" x14ac:dyDescent="0.2">
      <c r="BM506" s="116"/>
      <c r="BQ506" s="116"/>
      <c r="BU506" s="116"/>
      <c r="BY506" s="116"/>
      <c r="CC506" s="116"/>
      <c r="CG506" s="116"/>
      <c r="CK506" s="116"/>
      <c r="CO506" s="116"/>
      <c r="CS506" s="116"/>
      <c r="CW506" s="116"/>
      <c r="DF506" s="116"/>
      <c r="DO506" s="116"/>
    </row>
    <row r="507" spans="65:119" x14ac:dyDescent="0.2">
      <c r="BM507" s="116"/>
      <c r="BQ507" s="116"/>
      <c r="BU507" s="116"/>
      <c r="BY507" s="116"/>
      <c r="CC507" s="116"/>
      <c r="CG507" s="116"/>
      <c r="CK507" s="116"/>
      <c r="CO507" s="116"/>
      <c r="CS507" s="116"/>
      <c r="CW507" s="116"/>
      <c r="DF507" s="116"/>
      <c r="DO507" s="116"/>
    </row>
    <row r="508" spans="65:119" x14ac:dyDescent="0.2">
      <c r="BM508" s="116"/>
      <c r="BQ508" s="116"/>
      <c r="BU508" s="116"/>
      <c r="BY508" s="116"/>
      <c r="CC508" s="116"/>
      <c r="CG508" s="116"/>
      <c r="CK508" s="116"/>
      <c r="CO508" s="116"/>
      <c r="CS508" s="116"/>
      <c r="CW508" s="116"/>
      <c r="DF508" s="116"/>
      <c r="DO508" s="116"/>
    </row>
    <row r="509" spans="65:119" x14ac:dyDescent="0.2">
      <c r="BM509" s="116"/>
      <c r="BQ509" s="116"/>
      <c r="BU509" s="116"/>
      <c r="BY509" s="116"/>
      <c r="CC509" s="116"/>
      <c r="CG509" s="116"/>
      <c r="CK509" s="116"/>
      <c r="CO509" s="116"/>
      <c r="CS509" s="116"/>
      <c r="CW509" s="116"/>
      <c r="DF509" s="116"/>
      <c r="DO509" s="116"/>
    </row>
    <row r="510" spans="65:119" x14ac:dyDescent="0.2">
      <c r="BM510" s="116"/>
      <c r="BQ510" s="116"/>
      <c r="BU510" s="116"/>
      <c r="BY510" s="116"/>
      <c r="CC510" s="116"/>
      <c r="CG510" s="116"/>
      <c r="CK510" s="116"/>
      <c r="CO510" s="116"/>
      <c r="CS510" s="116"/>
      <c r="CW510" s="116"/>
      <c r="DF510" s="116"/>
      <c r="DO510" s="116"/>
    </row>
    <row r="511" spans="65:119" x14ac:dyDescent="0.2">
      <c r="BM511" s="116"/>
      <c r="BQ511" s="116"/>
      <c r="BU511" s="116"/>
      <c r="BY511" s="116"/>
      <c r="CC511" s="116"/>
      <c r="CG511" s="116"/>
      <c r="CK511" s="116"/>
      <c r="CO511" s="116"/>
      <c r="CS511" s="116"/>
      <c r="CW511" s="116"/>
      <c r="DF511" s="116"/>
      <c r="DO511" s="116"/>
    </row>
    <row r="512" spans="65:119" x14ac:dyDescent="0.2">
      <c r="BM512" s="116"/>
      <c r="BQ512" s="116"/>
      <c r="BU512" s="116"/>
      <c r="BY512" s="116"/>
      <c r="CC512" s="116"/>
      <c r="CG512" s="116"/>
      <c r="CK512" s="116"/>
      <c r="CO512" s="116"/>
      <c r="CS512" s="116"/>
      <c r="CW512" s="116"/>
      <c r="DF512" s="116"/>
      <c r="DO512" s="116"/>
    </row>
    <row r="513" spans="65:119" x14ac:dyDescent="0.2">
      <c r="BM513" s="116"/>
      <c r="BQ513" s="116"/>
      <c r="BU513" s="116"/>
      <c r="BY513" s="116"/>
      <c r="CC513" s="116"/>
      <c r="CG513" s="116"/>
      <c r="CK513" s="116"/>
      <c r="CO513" s="116"/>
      <c r="CS513" s="116"/>
      <c r="CW513" s="116"/>
      <c r="DF513" s="116"/>
      <c r="DO513" s="116"/>
    </row>
    <row r="514" spans="65:119" x14ac:dyDescent="0.2">
      <c r="BM514" s="116"/>
      <c r="BQ514" s="116"/>
      <c r="BU514" s="116"/>
      <c r="BY514" s="116"/>
      <c r="CC514" s="116"/>
      <c r="CG514" s="116"/>
      <c r="CK514" s="116"/>
      <c r="CO514" s="116"/>
      <c r="CS514" s="116"/>
      <c r="CW514" s="116"/>
      <c r="DF514" s="116"/>
      <c r="DO514" s="116"/>
    </row>
    <row r="515" spans="65:119" x14ac:dyDescent="0.2">
      <c r="BM515" s="116"/>
      <c r="BQ515" s="116"/>
      <c r="BU515" s="116"/>
      <c r="BY515" s="116"/>
      <c r="CC515" s="116"/>
      <c r="CG515" s="116"/>
      <c r="CK515" s="116"/>
      <c r="CO515" s="116"/>
      <c r="CS515" s="116"/>
      <c r="CW515" s="116"/>
      <c r="DF515" s="116"/>
      <c r="DO515" s="116"/>
    </row>
    <row r="516" spans="65:119" x14ac:dyDescent="0.2">
      <c r="BM516" s="116"/>
      <c r="BQ516" s="116"/>
      <c r="BU516" s="116"/>
      <c r="BY516" s="116"/>
      <c r="CC516" s="116"/>
      <c r="CG516" s="116"/>
      <c r="CK516" s="116"/>
      <c r="CO516" s="116"/>
      <c r="CS516" s="116"/>
      <c r="CW516" s="116"/>
      <c r="DF516" s="116"/>
      <c r="DO516" s="116"/>
    </row>
    <row r="517" spans="65:119" x14ac:dyDescent="0.2">
      <c r="BM517" s="116"/>
      <c r="BQ517" s="116"/>
      <c r="BU517" s="116"/>
      <c r="BY517" s="116"/>
      <c r="CC517" s="116"/>
      <c r="CG517" s="116"/>
      <c r="CK517" s="116"/>
      <c r="CO517" s="116"/>
      <c r="CS517" s="116"/>
      <c r="CW517" s="116"/>
      <c r="DF517" s="116"/>
      <c r="DO517" s="116"/>
    </row>
    <row r="518" spans="65:119" x14ac:dyDescent="0.2">
      <c r="BM518" s="116"/>
      <c r="BQ518" s="116"/>
      <c r="BU518" s="116"/>
      <c r="BY518" s="116"/>
      <c r="CC518" s="116"/>
      <c r="CG518" s="116"/>
      <c r="CK518" s="116"/>
      <c r="CO518" s="116"/>
      <c r="CS518" s="116"/>
      <c r="CW518" s="116"/>
      <c r="DF518" s="116"/>
      <c r="DO518" s="116"/>
    </row>
    <row r="519" spans="65:119" x14ac:dyDescent="0.2">
      <c r="BM519" s="116"/>
      <c r="BQ519" s="116"/>
      <c r="BU519" s="116"/>
      <c r="BY519" s="116"/>
      <c r="CC519" s="116"/>
      <c r="CG519" s="116"/>
      <c r="CK519" s="116"/>
      <c r="CO519" s="116"/>
      <c r="CS519" s="116"/>
      <c r="CW519" s="116"/>
      <c r="DF519" s="116"/>
      <c r="DO519" s="116"/>
    </row>
    <row r="520" spans="65:119" x14ac:dyDescent="0.2">
      <c r="BM520" s="116"/>
      <c r="BQ520" s="116"/>
      <c r="BU520" s="116"/>
      <c r="BY520" s="116"/>
      <c r="CC520" s="116"/>
      <c r="CG520" s="116"/>
      <c r="CK520" s="116"/>
      <c r="CO520" s="116"/>
      <c r="CS520" s="116"/>
      <c r="CW520" s="116"/>
      <c r="DF520" s="116"/>
      <c r="DO520" s="116"/>
    </row>
    <row r="521" spans="65:119" x14ac:dyDescent="0.2">
      <c r="BM521" s="116"/>
      <c r="BQ521" s="116"/>
      <c r="BU521" s="116"/>
      <c r="BY521" s="116"/>
      <c r="CC521" s="116"/>
      <c r="CG521" s="116"/>
      <c r="CK521" s="116"/>
      <c r="CO521" s="116"/>
      <c r="CS521" s="116"/>
      <c r="CW521" s="116"/>
      <c r="DF521" s="116"/>
      <c r="DO521" s="116"/>
    </row>
    <row r="522" spans="65:119" x14ac:dyDescent="0.2">
      <c r="BM522" s="116"/>
      <c r="BQ522" s="116"/>
      <c r="BU522" s="116"/>
      <c r="BY522" s="116"/>
      <c r="CC522" s="116"/>
      <c r="CG522" s="116"/>
      <c r="CK522" s="116"/>
      <c r="CO522" s="116"/>
      <c r="CS522" s="116"/>
      <c r="CW522" s="116"/>
      <c r="DF522" s="116"/>
      <c r="DO522" s="116"/>
    </row>
    <row r="523" spans="65:119" x14ac:dyDescent="0.2">
      <c r="BM523" s="116"/>
      <c r="BQ523" s="116"/>
      <c r="BU523" s="116"/>
      <c r="BY523" s="116"/>
      <c r="CC523" s="116"/>
      <c r="CG523" s="116"/>
      <c r="CK523" s="116"/>
      <c r="CO523" s="116"/>
      <c r="CS523" s="116"/>
      <c r="CW523" s="116"/>
      <c r="DF523" s="116"/>
      <c r="DO523" s="116"/>
    </row>
    <row r="524" spans="65:119" x14ac:dyDescent="0.2">
      <c r="BM524" s="116"/>
      <c r="BQ524" s="116"/>
      <c r="BU524" s="116"/>
      <c r="BY524" s="116"/>
      <c r="CC524" s="116"/>
      <c r="CG524" s="116"/>
      <c r="CK524" s="116"/>
      <c r="CO524" s="116"/>
      <c r="CS524" s="116"/>
      <c r="CW524" s="116"/>
      <c r="DF524" s="116"/>
      <c r="DO524" s="116"/>
    </row>
    <row r="525" spans="65:119" x14ac:dyDescent="0.2">
      <c r="BM525" s="116"/>
      <c r="BQ525" s="116"/>
      <c r="BU525" s="116"/>
      <c r="BY525" s="116"/>
      <c r="CC525" s="116"/>
      <c r="CG525" s="116"/>
      <c r="CK525" s="116"/>
      <c r="CO525" s="116"/>
      <c r="CS525" s="116"/>
      <c r="CW525" s="116"/>
      <c r="DF525" s="116"/>
      <c r="DO525" s="116"/>
    </row>
    <row r="526" spans="65:119" x14ac:dyDescent="0.2">
      <c r="BM526" s="116"/>
      <c r="BQ526" s="116"/>
      <c r="BU526" s="116"/>
      <c r="BY526" s="116"/>
      <c r="CC526" s="116"/>
      <c r="CG526" s="116"/>
      <c r="CK526" s="116"/>
      <c r="CO526" s="116"/>
      <c r="CS526" s="116"/>
      <c r="CW526" s="116"/>
      <c r="DF526" s="116"/>
      <c r="DO526" s="116"/>
    </row>
    <row r="527" spans="65:119" x14ac:dyDescent="0.2">
      <c r="BM527" s="116"/>
      <c r="BQ527" s="116"/>
      <c r="BU527" s="116"/>
      <c r="BY527" s="116"/>
      <c r="CC527" s="116"/>
      <c r="CG527" s="116"/>
      <c r="CK527" s="116"/>
      <c r="CO527" s="116"/>
      <c r="CS527" s="116"/>
      <c r="CW527" s="116"/>
      <c r="DF527" s="116"/>
      <c r="DO527" s="116"/>
    </row>
    <row r="528" spans="65:119" x14ac:dyDescent="0.2">
      <c r="BM528" s="116"/>
      <c r="BQ528" s="116"/>
      <c r="BU528" s="116"/>
      <c r="BY528" s="116"/>
      <c r="CC528" s="116"/>
      <c r="CG528" s="116"/>
      <c r="CK528" s="116"/>
      <c r="CO528" s="116"/>
      <c r="CS528" s="116"/>
      <c r="CW528" s="116"/>
      <c r="DF528" s="116"/>
      <c r="DO528" s="116"/>
    </row>
    <row r="529" spans="65:119" x14ac:dyDescent="0.2">
      <c r="BM529" s="116"/>
      <c r="BQ529" s="116"/>
      <c r="BU529" s="116"/>
      <c r="BY529" s="116"/>
      <c r="CC529" s="116"/>
      <c r="CG529" s="116"/>
      <c r="CK529" s="116"/>
      <c r="CO529" s="116"/>
      <c r="CS529" s="116"/>
      <c r="CW529" s="116"/>
      <c r="DF529" s="116"/>
      <c r="DO529" s="116"/>
    </row>
    <row r="530" spans="65:119" x14ac:dyDescent="0.2">
      <c r="BM530" s="116"/>
      <c r="BQ530" s="116"/>
      <c r="BU530" s="116"/>
      <c r="BY530" s="116"/>
      <c r="CC530" s="116"/>
      <c r="CG530" s="116"/>
      <c r="CK530" s="116"/>
      <c r="CO530" s="116"/>
      <c r="CS530" s="116"/>
      <c r="CW530" s="116"/>
      <c r="DF530" s="116"/>
      <c r="DO530" s="116"/>
    </row>
    <row r="531" spans="65:119" x14ac:dyDescent="0.2">
      <c r="BM531" s="116"/>
      <c r="BQ531" s="116"/>
      <c r="BU531" s="116"/>
      <c r="BY531" s="116"/>
      <c r="CC531" s="116"/>
      <c r="CG531" s="116"/>
      <c r="CK531" s="116"/>
      <c r="CO531" s="116"/>
      <c r="CS531" s="116"/>
      <c r="CW531" s="116"/>
      <c r="DF531" s="116"/>
      <c r="DO531" s="116"/>
    </row>
    <row r="532" spans="65:119" x14ac:dyDescent="0.2">
      <c r="BM532" s="116"/>
      <c r="BQ532" s="116"/>
      <c r="BU532" s="116"/>
      <c r="BY532" s="116"/>
      <c r="CC532" s="116"/>
      <c r="CG532" s="116"/>
      <c r="CK532" s="116"/>
      <c r="CO532" s="116"/>
      <c r="CS532" s="116"/>
      <c r="CW532" s="116"/>
      <c r="DF532" s="116"/>
      <c r="DO532" s="116"/>
    </row>
    <row r="533" spans="65:119" x14ac:dyDescent="0.2">
      <c r="BM533" s="116"/>
      <c r="BQ533" s="116"/>
      <c r="BU533" s="116"/>
      <c r="BY533" s="116"/>
      <c r="CC533" s="116"/>
      <c r="CG533" s="116"/>
      <c r="CK533" s="116"/>
      <c r="CO533" s="116"/>
      <c r="CS533" s="116"/>
      <c r="CW533" s="116"/>
      <c r="DF533" s="116"/>
      <c r="DO533" s="116"/>
    </row>
    <row r="534" spans="65:119" x14ac:dyDescent="0.2">
      <c r="BM534" s="116"/>
      <c r="BQ534" s="116"/>
      <c r="BU534" s="116"/>
      <c r="BY534" s="116"/>
      <c r="CC534" s="116"/>
      <c r="CG534" s="116"/>
      <c r="CK534" s="116"/>
      <c r="CO534" s="116"/>
      <c r="CS534" s="116"/>
      <c r="CW534" s="116"/>
      <c r="DF534" s="116"/>
      <c r="DO534" s="116"/>
    </row>
    <row r="535" spans="65:119" x14ac:dyDescent="0.2">
      <c r="BM535" s="116"/>
      <c r="BQ535" s="116"/>
      <c r="BU535" s="116"/>
      <c r="BY535" s="116"/>
      <c r="CC535" s="116"/>
      <c r="CG535" s="116"/>
      <c r="CK535" s="116"/>
      <c r="CO535" s="116"/>
      <c r="CS535" s="116"/>
      <c r="CW535" s="116"/>
      <c r="DF535" s="116"/>
      <c r="DO535" s="116"/>
    </row>
    <row r="536" spans="65:119" x14ac:dyDescent="0.2">
      <c r="BM536" s="116"/>
      <c r="BQ536" s="116"/>
      <c r="BU536" s="116"/>
      <c r="BY536" s="116"/>
      <c r="CC536" s="116"/>
      <c r="CG536" s="116"/>
      <c r="CK536" s="116"/>
      <c r="CO536" s="116"/>
      <c r="CS536" s="116"/>
      <c r="CW536" s="116"/>
      <c r="DF536" s="116"/>
      <c r="DO536" s="116"/>
    </row>
    <row r="537" spans="65:119" x14ac:dyDescent="0.2">
      <c r="BM537" s="116"/>
      <c r="BQ537" s="116"/>
      <c r="BU537" s="116"/>
      <c r="BY537" s="116"/>
      <c r="CC537" s="116"/>
      <c r="CG537" s="116"/>
      <c r="CK537" s="116"/>
      <c r="CO537" s="116"/>
      <c r="CS537" s="116"/>
      <c r="CW537" s="116"/>
      <c r="DF537" s="116"/>
      <c r="DO537" s="116"/>
    </row>
    <row r="538" spans="65:119" x14ac:dyDescent="0.2">
      <c r="BM538" s="116"/>
      <c r="BQ538" s="116"/>
      <c r="BU538" s="116"/>
      <c r="BY538" s="116"/>
      <c r="CC538" s="116"/>
      <c r="CG538" s="116"/>
      <c r="CK538" s="116"/>
      <c r="CO538" s="116"/>
      <c r="CS538" s="116"/>
      <c r="CW538" s="116"/>
      <c r="DF538" s="116"/>
      <c r="DO538" s="116"/>
    </row>
    <row r="539" spans="65:119" x14ac:dyDescent="0.2">
      <c r="BM539" s="116"/>
      <c r="BQ539" s="116"/>
      <c r="BU539" s="116"/>
      <c r="BY539" s="116"/>
      <c r="CC539" s="116"/>
      <c r="CG539" s="116"/>
      <c r="CK539" s="116"/>
      <c r="CO539" s="116"/>
      <c r="CS539" s="116"/>
      <c r="CW539" s="116"/>
      <c r="DF539" s="116"/>
      <c r="DO539" s="116"/>
    </row>
    <row r="540" spans="65:119" x14ac:dyDescent="0.2">
      <c r="BM540" s="116"/>
      <c r="BQ540" s="116"/>
      <c r="BU540" s="116"/>
      <c r="BY540" s="116"/>
      <c r="CC540" s="116"/>
      <c r="CG540" s="116"/>
      <c r="CK540" s="116"/>
      <c r="CO540" s="116"/>
      <c r="CS540" s="116"/>
      <c r="CW540" s="116"/>
      <c r="DF540" s="116"/>
      <c r="DO540" s="116"/>
    </row>
    <row r="541" spans="65:119" x14ac:dyDescent="0.2">
      <c r="BM541" s="116"/>
      <c r="BQ541" s="116"/>
      <c r="BU541" s="116"/>
      <c r="BY541" s="116"/>
      <c r="CC541" s="116"/>
      <c r="CG541" s="116"/>
      <c r="CK541" s="116"/>
      <c r="CO541" s="116"/>
      <c r="CS541" s="116"/>
      <c r="CW541" s="116"/>
      <c r="DF541" s="116"/>
      <c r="DO541" s="116"/>
    </row>
    <row r="542" spans="65:119" x14ac:dyDescent="0.2">
      <c r="BM542" s="116"/>
      <c r="BQ542" s="116"/>
      <c r="BU542" s="116"/>
      <c r="BY542" s="116"/>
      <c r="CC542" s="116"/>
      <c r="CG542" s="116"/>
      <c r="CK542" s="116"/>
      <c r="CO542" s="116"/>
      <c r="CS542" s="116"/>
      <c r="CW542" s="116"/>
      <c r="DF542" s="116"/>
      <c r="DO542" s="116"/>
    </row>
    <row r="543" spans="65:119" x14ac:dyDescent="0.2">
      <c r="BM543" s="116"/>
      <c r="BQ543" s="116"/>
      <c r="BU543" s="116"/>
      <c r="BY543" s="116"/>
      <c r="CC543" s="116"/>
      <c r="CG543" s="116"/>
      <c r="CK543" s="116"/>
      <c r="CO543" s="116"/>
      <c r="CS543" s="116"/>
      <c r="CW543" s="116"/>
      <c r="DF543" s="116"/>
      <c r="DO543" s="116"/>
    </row>
    <row r="544" spans="65:119" x14ac:dyDescent="0.2">
      <c r="BM544" s="116"/>
      <c r="BQ544" s="116"/>
      <c r="BU544" s="116"/>
      <c r="BY544" s="116"/>
      <c r="CC544" s="116"/>
      <c r="CG544" s="116"/>
      <c r="CK544" s="116"/>
      <c r="CO544" s="116"/>
      <c r="CS544" s="116"/>
      <c r="CW544" s="116"/>
      <c r="DF544" s="116"/>
      <c r="DO544" s="116"/>
    </row>
    <row r="545" spans="65:119" x14ac:dyDescent="0.2">
      <c r="BM545" s="116"/>
      <c r="BQ545" s="116"/>
      <c r="BU545" s="116"/>
      <c r="BY545" s="116"/>
      <c r="CC545" s="116"/>
      <c r="CG545" s="116"/>
      <c r="CK545" s="116"/>
      <c r="CO545" s="116"/>
      <c r="CS545" s="116"/>
      <c r="CW545" s="116"/>
      <c r="DF545" s="116"/>
      <c r="DO545" s="116"/>
    </row>
    <row r="546" spans="65:119" x14ac:dyDescent="0.2">
      <c r="BM546" s="116"/>
      <c r="BQ546" s="116"/>
      <c r="BU546" s="116"/>
      <c r="BY546" s="116"/>
      <c r="CC546" s="116"/>
      <c r="CG546" s="116"/>
      <c r="CK546" s="116"/>
      <c r="CO546" s="116"/>
      <c r="CS546" s="116"/>
      <c r="CW546" s="116"/>
      <c r="DF546" s="116"/>
      <c r="DO546" s="116"/>
    </row>
    <row r="547" spans="65:119" x14ac:dyDescent="0.2">
      <c r="BM547" s="116"/>
      <c r="BQ547" s="116"/>
      <c r="BU547" s="116"/>
      <c r="BY547" s="116"/>
      <c r="CC547" s="116"/>
      <c r="CG547" s="116"/>
      <c r="CK547" s="116"/>
      <c r="CO547" s="116"/>
      <c r="CS547" s="116"/>
      <c r="CW547" s="116"/>
      <c r="DF547" s="116"/>
      <c r="DO547" s="116"/>
    </row>
    <row r="548" spans="65:119" x14ac:dyDescent="0.2">
      <c r="BM548" s="116"/>
      <c r="BQ548" s="116"/>
      <c r="BU548" s="116"/>
      <c r="BY548" s="116"/>
      <c r="CC548" s="116"/>
      <c r="CG548" s="116"/>
      <c r="CK548" s="116"/>
      <c r="CO548" s="116"/>
      <c r="CS548" s="116"/>
      <c r="CW548" s="116"/>
      <c r="DF548" s="116"/>
      <c r="DO548" s="116"/>
    </row>
    <row r="549" spans="65:119" x14ac:dyDescent="0.2">
      <c r="BM549" s="116"/>
      <c r="BQ549" s="116"/>
      <c r="BU549" s="116"/>
      <c r="BY549" s="116"/>
      <c r="CC549" s="116"/>
      <c r="CG549" s="116"/>
      <c r="CK549" s="116"/>
      <c r="CO549" s="116"/>
      <c r="CS549" s="116"/>
      <c r="CW549" s="116"/>
      <c r="DF549" s="116"/>
      <c r="DO549" s="116"/>
    </row>
    <row r="550" spans="65:119" x14ac:dyDescent="0.2">
      <c r="BM550" s="116"/>
      <c r="BQ550" s="116"/>
      <c r="BU550" s="116"/>
      <c r="BY550" s="116"/>
      <c r="CC550" s="116"/>
      <c r="CG550" s="116"/>
      <c r="CK550" s="116"/>
      <c r="CO550" s="116"/>
      <c r="CS550" s="116"/>
      <c r="CW550" s="116"/>
      <c r="DF550" s="116"/>
      <c r="DO550" s="116"/>
    </row>
    <row r="551" spans="65:119" x14ac:dyDescent="0.2">
      <c r="BM551" s="116"/>
      <c r="BQ551" s="116"/>
      <c r="BU551" s="116"/>
      <c r="BY551" s="116"/>
      <c r="CC551" s="116"/>
      <c r="CG551" s="116"/>
      <c r="CK551" s="116"/>
      <c r="CO551" s="116"/>
      <c r="CS551" s="116"/>
      <c r="CW551" s="116"/>
      <c r="DF551" s="116"/>
      <c r="DO551" s="116"/>
    </row>
    <row r="552" spans="65:119" x14ac:dyDescent="0.2">
      <c r="BM552" s="116"/>
      <c r="BQ552" s="116"/>
      <c r="BU552" s="116"/>
      <c r="BY552" s="116"/>
      <c r="CC552" s="116"/>
      <c r="CG552" s="116"/>
      <c r="CK552" s="116"/>
      <c r="CO552" s="116"/>
      <c r="CS552" s="116"/>
      <c r="CW552" s="116"/>
      <c r="DF552" s="116"/>
      <c r="DO552" s="116"/>
    </row>
    <row r="553" spans="65:119" x14ac:dyDescent="0.2">
      <c r="BM553" s="116"/>
      <c r="BQ553" s="116"/>
      <c r="BU553" s="116"/>
      <c r="BY553" s="116"/>
      <c r="CC553" s="116"/>
      <c r="CG553" s="116"/>
      <c r="CK553" s="116"/>
      <c r="CO553" s="116"/>
      <c r="CS553" s="116"/>
      <c r="CW553" s="116"/>
      <c r="DF553" s="116"/>
      <c r="DO553" s="116"/>
    </row>
    <row r="554" spans="65:119" x14ac:dyDescent="0.2">
      <c r="BM554" s="116"/>
      <c r="BQ554" s="116"/>
      <c r="BU554" s="116"/>
      <c r="BY554" s="116"/>
      <c r="CC554" s="116"/>
      <c r="CG554" s="116"/>
      <c r="CK554" s="116"/>
      <c r="CO554" s="116"/>
      <c r="CS554" s="116"/>
      <c r="CW554" s="116"/>
      <c r="DF554" s="116"/>
      <c r="DO554" s="116"/>
    </row>
    <row r="555" spans="65:119" x14ac:dyDescent="0.2">
      <c r="BM555" s="116"/>
      <c r="BQ555" s="116"/>
      <c r="BU555" s="116"/>
      <c r="BY555" s="116"/>
      <c r="CC555" s="116"/>
      <c r="CG555" s="116"/>
      <c r="CK555" s="116"/>
      <c r="CO555" s="116"/>
      <c r="CS555" s="116"/>
      <c r="CW555" s="116"/>
      <c r="DF555" s="116"/>
      <c r="DO555" s="116"/>
    </row>
    <row r="556" spans="65:119" x14ac:dyDescent="0.2">
      <c r="BM556" s="116"/>
      <c r="BQ556" s="116"/>
      <c r="BU556" s="116"/>
      <c r="BY556" s="116"/>
      <c r="CC556" s="116"/>
      <c r="CG556" s="116"/>
      <c r="CK556" s="116"/>
      <c r="CO556" s="116"/>
      <c r="CS556" s="116"/>
      <c r="CW556" s="116"/>
      <c r="DF556" s="116"/>
      <c r="DO556" s="116"/>
    </row>
    <row r="557" spans="65:119" x14ac:dyDescent="0.2">
      <c r="BM557" s="116"/>
      <c r="BQ557" s="116"/>
      <c r="BU557" s="116"/>
      <c r="BY557" s="116"/>
      <c r="CC557" s="116"/>
      <c r="CG557" s="116"/>
      <c r="CK557" s="116"/>
      <c r="CO557" s="116"/>
      <c r="CS557" s="116"/>
      <c r="CW557" s="116"/>
      <c r="DF557" s="116"/>
      <c r="DO557" s="116"/>
    </row>
    <row r="558" spans="65:119" x14ac:dyDescent="0.2">
      <c r="BM558" s="116"/>
      <c r="BQ558" s="116"/>
      <c r="BU558" s="116"/>
      <c r="BY558" s="116"/>
      <c r="CC558" s="116"/>
      <c r="CG558" s="116"/>
      <c r="CK558" s="116"/>
      <c r="CO558" s="116"/>
      <c r="CS558" s="116"/>
      <c r="CW558" s="116"/>
      <c r="DF558" s="116"/>
      <c r="DO558" s="116"/>
    </row>
    <row r="559" spans="65:119" x14ac:dyDescent="0.2">
      <c r="BM559" s="116"/>
      <c r="BQ559" s="116"/>
      <c r="BU559" s="116"/>
      <c r="BY559" s="116"/>
      <c r="CC559" s="116"/>
      <c r="CG559" s="116"/>
      <c r="CK559" s="116"/>
      <c r="CO559" s="116"/>
      <c r="CS559" s="116"/>
      <c r="CW559" s="116"/>
      <c r="DF559" s="116"/>
      <c r="DO559" s="116"/>
    </row>
    <row r="560" spans="65:119" x14ac:dyDescent="0.2">
      <c r="BM560" s="116"/>
      <c r="BQ560" s="116"/>
      <c r="BU560" s="116"/>
      <c r="BY560" s="116"/>
      <c r="CC560" s="116"/>
      <c r="CG560" s="116"/>
      <c r="CK560" s="116"/>
      <c r="CO560" s="116"/>
      <c r="CS560" s="116"/>
      <c r="CW560" s="116"/>
      <c r="DF560" s="116"/>
      <c r="DO560" s="116"/>
    </row>
    <row r="561" spans="65:119" x14ac:dyDescent="0.2">
      <c r="BM561" s="116"/>
      <c r="BQ561" s="116"/>
      <c r="BU561" s="116"/>
      <c r="BY561" s="116"/>
      <c r="CC561" s="116"/>
      <c r="CG561" s="116"/>
      <c r="CK561" s="116"/>
      <c r="CO561" s="116"/>
      <c r="CS561" s="116"/>
      <c r="CW561" s="116"/>
      <c r="DF561" s="116"/>
      <c r="DO561" s="116"/>
    </row>
    <row r="562" spans="65:119" x14ac:dyDescent="0.2">
      <c r="BM562" s="116"/>
      <c r="BQ562" s="116"/>
      <c r="BU562" s="116"/>
      <c r="BY562" s="116"/>
      <c r="CC562" s="116"/>
      <c r="CG562" s="116"/>
      <c r="CK562" s="116"/>
      <c r="CO562" s="116"/>
      <c r="CS562" s="116"/>
      <c r="CW562" s="116"/>
      <c r="DF562" s="116"/>
      <c r="DO562" s="116"/>
    </row>
    <row r="563" spans="65:119" x14ac:dyDescent="0.2">
      <c r="BM563" s="116"/>
      <c r="BQ563" s="116"/>
      <c r="BU563" s="116"/>
      <c r="BY563" s="116"/>
      <c r="CC563" s="116"/>
      <c r="CG563" s="116"/>
      <c r="CK563" s="116"/>
      <c r="CO563" s="116"/>
      <c r="CS563" s="116"/>
      <c r="CW563" s="116"/>
      <c r="DF563" s="116"/>
      <c r="DO563" s="116"/>
    </row>
    <row r="564" spans="65:119" x14ac:dyDescent="0.2">
      <c r="BM564" s="116"/>
      <c r="BQ564" s="116"/>
      <c r="BU564" s="116"/>
      <c r="BY564" s="116"/>
      <c r="CC564" s="116"/>
      <c r="CG564" s="116"/>
      <c r="CK564" s="116"/>
      <c r="CO564" s="116"/>
      <c r="CS564" s="116"/>
      <c r="CW564" s="116"/>
      <c r="DF564" s="116"/>
      <c r="DO564" s="116"/>
    </row>
    <row r="565" spans="65:119" x14ac:dyDescent="0.2">
      <c r="BM565" s="116"/>
      <c r="BQ565" s="116"/>
      <c r="BU565" s="116"/>
      <c r="BY565" s="116"/>
      <c r="CC565" s="116"/>
      <c r="CG565" s="116"/>
      <c r="CK565" s="116"/>
      <c r="CO565" s="116"/>
      <c r="CS565" s="116"/>
      <c r="CW565" s="116"/>
      <c r="DF565" s="116"/>
      <c r="DO565" s="116"/>
    </row>
    <row r="566" spans="65:119" x14ac:dyDescent="0.2">
      <c r="BM566" s="116"/>
      <c r="BQ566" s="116"/>
      <c r="BU566" s="116"/>
      <c r="BY566" s="116"/>
      <c r="CC566" s="116"/>
      <c r="CG566" s="116"/>
      <c r="CK566" s="116"/>
      <c r="CO566" s="116"/>
      <c r="CS566" s="116"/>
      <c r="CW566" s="116"/>
      <c r="DF566" s="116"/>
      <c r="DO566" s="116"/>
    </row>
    <row r="567" spans="65:119" x14ac:dyDescent="0.2">
      <c r="BM567" s="116"/>
      <c r="BQ567" s="116"/>
      <c r="BU567" s="116"/>
      <c r="BY567" s="116"/>
      <c r="CC567" s="116"/>
      <c r="CG567" s="116"/>
      <c r="CK567" s="116"/>
      <c r="CO567" s="116"/>
      <c r="CS567" s="116"/>
      <c r="CW567" s="116"/>
      <c r="DF567" s="116"/>
      <c r="DO567" s="116"/>
    </row>
    <row r="568" spans="65:119" x14ac:dyDescent="0.2">
      <c r="BM568" s="116"/>
      <c r="BQ568" s="116"/>
      <c r="BU568" s="116"/>
      <c r="BY568" s="116"/>
      <c r="CC568" s="116"/>
      <c r="CG568" s="116"/>
      <c r="CK568" s="116"/>
      <c r="CO568" s="116"/>
      <c r="CS568" s="116"/>
      <c r="CW568" s="116"/>
      <c r="DF568" s="116"/>
      <c r="DO568" s="116"/>
    </row>
    <row r="569" spans="65:119" x14ac:dyDescent="0.2">
      <c r="BM569" s="116"/>
      <c r="BQ569" s="116"/>
      <c r="BU569" s="116"/>
      <c r="BY569" s="116"/>
      <c r="CC569" s="116"/>
      <c r="CG569" s="116"/>
      <c r="CK569" s="116"/>
      <c r="CO569" s="116"/>
      <c r="CS569" s="116"/>
      <c r="CW569" s="116"/>
      <c r="DF569" s="116"/>
      <c r="DO569" s="116"/>
    </row>
    <row r="570" spans="65:119" x14ac:dyDescent="0.2">
      <c r="BM570" s="116"/>
      <c r="BQ570" s="116"/>
      <c r="BU570" s="116"/>
      <c r="BY570" s="116"/>
      <c r="CC570" s="116"/>
      <c r="CG570" s="116"/>
      <c r="CK570" s="116"/>
      <c r="CO570" s="116"/>
      <c r="CS570" s="116"/>
      <c r="CW570" s="116"/>
      <c r="DF570" s="116"/>
      <c r="DO570" s="116"/>
    </row>
    <row r="571" spans="65:119" x14ac:dyDescent="0.2">
      <c r="BM571" s="116"/>
      <c r="BQ571" s="116"/>
      <c r="BU571" s="116"/>
      <c r="BY571" s="116"/>
      <c r="CC571" s="116"/>
      <c r="CG571" s="116"/>
      <c r="CK571" s="116"/>
      <c r="CO571" s="116"/>
      <c r="CS571" s="116"/>
      <c r="CW571" s="116"/>
      <c r="DF571" s="116"/>
      <c r="DO571" s="116"/>
    </row>
    <row r="572" spans="65:119" x14ac:dyDescent="0.2">
      <c r="BM572" s="116"/>
      <c r="BQ572" s="116"/>
      <c r="BU572" s="116"/>
      <c r="BY572" s="116"/>
      <c r="CC572" s="116"/>
      <c r="CG572" s="116"/>
      <c r="CK572" s="116"/>
      <c r="CO572" s="116"/>
      <c r="CS572" s="116"/>
      <c r="CW572" s="116"/>
      <c r="DF572" s="116"/>
      <c r="DO572" s="116"/>
    </row>
    <row r="573" spans="65:119" x14ac:dyDescent="0.2">
      <c r="BM573" s="116"/>
      <c r="BQ573" s="116"/>
      <c r="BU573" s="116"/>
      <c r="BY573" s="116"/>
      <c r="CC573" s="116"/>
      <c r="CG573" s="116"/>
      <c r="CK573" s="116"/>
      <c r="CO573" s="116"/>
      <c r="CS573" s="116"/>
      <c r="CW573" s="116"/>
      <c r="DF573" s="116"/>
      <c r="DO573" s="116"/>
    </row>
    <row r="574" spans="65:119" x14ac:dyDescent="0.2">
      <c r="BM574" s="116"/>
      <c r="BQ574" s="116"/>
      <c r="BU574" s="116"/>
      <c r="BY574" s="116"/>
      <c r="CC574" s="116"/>
      <c r="CG574" s="116"/>
      <c r="CK574" s="116"/>
      <c r="CO574" s="116"/>
      <c r="CS574" s="116"/>
      <c r="CW574" s="116"/>
      <c r="DF574" s="116"/>
      <c r="DO574" s="116"/>
    </row>
    <row r="575" spans="65:119" x14ac:dyDescent="0.2">
      <c r="BM575" s="116"/>
      <c r="BQ575" s="116"/>
      <c r="BU575" s="116"/>
      <c r="BY575" s="116"/>
      <c r="CC575" s="116"/>
      <c r="CG575" s="116"/>
      <c r="CK575" s="116"/>
      <c r="CO575" s="116"/>
      <c r="CS575" s="116"/>
      <c r="CW575" s="116"/>
      <c r="DF575" s="116"/>
      <c r="DO575" s="116"/>
    </row>
    <row r="576" spans="65:119" x14ac:dyDescent="0.2">
      <c r="BM576" s="116"/>
      <c r="BQ576" s="116"/>
      <c r="BU576" s="116"/>
      <c r="BY576" s="116"/>
      <c r="CC576" s="116"/>
      <c r="CG576" s="116"/>
      <c r="CK576" s="116"/>
      <c r="CO576" s="116"/>
      <c r="CS576" s="116"/>
      <c r="CW576" s="116"/>
      <c r="DF576" s="116"/>
      <c r="DO576" s="116"/>
    </row>
    <row r="577" spans="65:119" x14ac:dyDescent="0.2">
      <c r="BM577" s="116"/>
      <c r="BQ577" s="116"/>
      <c r="BU577" s="116"/>
      <c r="BY577" s="116"/>
      <c r="CC577" s="116"/>
      <c r="CG577" s="116"/>
      <c r="CK577" s="116"/>
      <c r="CO577" s="116"/>
      <c r="CS577" s="116"/>
      <c r="CW577" s="116"/>
      <c r="DF577" s="116"/>
      <c r="DO577" s="116"/>
    </row>
    <row r="578" spans="65:119" x14ac:dyDescent="0.2">
      <c r="BM578" s="116"/>
      <c r="BQ578" s="116"/>
      <c r="BU578" s="116"/>
      <c r="BY578" s="116"/>
      <c r="CC578" s="116"/>
      <c r="CG578" s="116"/>
      <c r="CK578" s="116"/>
      <c r="CO578" s="116"/>
      <c r="CS578" s="116"/>
      <c r="CW578" s="116"/>
      <c r="DF578" s="116"/>
      <c r="DO578" s="116"/>
    </row>
    <row r="579" spans="65:119" x14ac:dyDescent="0.2">
      <c r="BM579" s="116"/>
      <c r="BQ579" s="116"/>
      <c r="BU579" s="116"/>
      <c r="BY579" s="116"/>
      <c r="CC579" s="116"/>
      <c r="CG579" s="116"/>
      <c r="CK579" s="116"/>
      <c r="CO579" s="116"/>
      <c r="CS579" s="116"/>
      <c r="CW579" s="116"/>
      <c r="DF579" s="116"/>
      <c r="DO579" s="116"/>
    </row>
    <row r="580" spans="65:119" x14ac:dyDescent="0.2">
      <c r="BM580" s="116"/>
      <c r="BQ580" s="116"/>
      <c r="BU580" s="116"/>
      <c r="BY580" s="116"/>
      <c r="CC580" s="116"/>
      <c r="CG580" s="116"/>
      <c r="CK580" s="116"/>
      <c r="CO580" s="116"/>
      <c r="CS580" s="116"/>
      <c r="CW580" s="116"/>
      <c r="DF580" s="116"/>
      <c r="DO580" s="116"/>
    </row>
    <row r="581" spans="65:119" x14ac:dyDescent="0.2">
      <c r="BM581" s="116"/>
      <c r="BQ581" s="116"/>
      <c r="BU581" s="116"/>
      <c r="BY581" s="116"/>
      <c r="CC581" s="116"/>
      <c r="CG581" s="116"/>
      <c r="CK581" s="116"/>
      <c r="CO581" s="116"/>
      <c r="CS581" s="116"/>
      <c r="CW581" s="116"/>
      <c r="DF581" s="116"/>
      <c r="DO581" s="116"/>
    </row>
    <row r="582" spans="65:119" x14ac:dyDescent="0.2">
      <c r="BM582" s="116"/>
      <c r="BQ582" s="116"/>
      <c r="BU582" s="116"/>
      <c r="BY582" s="116"/>
      <c r="CC582" s="116"/>
      <c r="CG582" s="116"/>
      <c r="CK582" s="116"/>
      <c r="CO582" s="116"/>
      <c r="CS582" s="116"/>
      <c r="CW582" s="116"/>
      <c r="DF582" s="116"/>
      <c r="DO582" s="116"/>
    </row>
    <row r="583" spans="65:119" x14ac:dyDescent="0.2">
      <c r="BM583" s="116"/>
      <c r="BQ583" s="116"/>
      <c r="BU583" s="116"/>
      <c r="BY583" s="116"/>
      <c r="CC583" s="116"/>
      <c r="CG583" s="116"/>
      <c r="CK583" s="116"/>
      <c r="CO583" s="116"/>
      <c r="CS583" s="116"/>
      <c r="CW583" s="116"/>
      <c r="DF583" s="116"/>
      <c r="DO583" s="116"/>
    </row>
    <row r="584" spans="65:119" x14ac:dyDescent="0.2">
      <c r="BM584" s="116"/>
      <c r="BQ584" s="116"/>
      <c r="BU584" s="116"/>
      <c r="BY584" s="116"/>
      <c r="CC584" s="116"/>
      <c r="CG584" s="116"/>
      <c r="CK584" s="116"/>
      <c r="CO584" s="116"/>
      <c r="CS584" s="116"/>
      <c r="CW584" s="116"/>
      <c r="DF584" s="116"/>
      <c r="DO584" s="116"/>
    </row>
    <row r="585" spans="65:119" x14ac:dyDescent="0.2">
      <c r="BM585" s="116"/>
      <c r="BQ585" s="116"/>
      <c r="BU585" s="116"/>
      <c r="BY585" s="116"/>
      <c r="CC585" s="116"/>
      <c r="CG585" s="116"/>
      <c r="CK585" s="116"/>
      <c r="CO585" s="116"/>
      <c r="CS585" s="116"/>
      <c r="CW585" s="116"/>
      <c r="DF585" s="116"/>
      <c r="DO585" s="116"/>
    </row>
    <row r="586" spans="65:119" x14ac:dyDescent="0.2">
      <c r="BM586" s="116"/>
      <c r="BQ586" s="116"/>
      <c r="BU586" s="116"/>
      <c r="BY586" s="116"/>
      <c r="CC586" s="116"/>
      <c r="CG586" s="116"/>
      <c r="CK586" s="116"/>
      <c r="CO586" s="116"/>
      <c r="CS586" s="116"/>
      <c r="CW586" s="116"/>
      <c r="DF586" s="116"/>
      <c r="DO586" s="116"/>
    </row>
    <row r="587" spans="65:119" x14ac:dyDescent="0.2">
      <c r="BM587" s="116"/>
      <c r="BQ587" s="116"/>
      <c r="BU587" s="116"/>
      <c r="BY587" s="116"/>
      <c r="CC587" s="116"/>
      <c r="CG587" s="116"/>
      <c r="CK587" s="116"/>
      <c r="CO587" s="116"/>
      <c r="CS587" s="116"/>
      <c r="CW587" s="116"/>
      <c r="DF587" s="116"/>
      <c r="DO587" s="116"/>
    </row>
    <row r="588" spans="65:119" x14ac:dyDescent="0.2">
      <c r="BM588" s="116"/>
      <c r="BQ588" s="116"/>
      <c r="BU588" s="116"/>
      <c r="BY588" s="116"/>
      <c r="CC588" s="116"/>
      <c r="CG588" s="116"/>
      <c r="CK588" s="116"/>
      <c r="CO588" s="116"/>
      <c r="CS588" s="116"/>
      <c r="CW588" s="116"/>
      <c r="DF588" s="116"/>
      <c r="DO588" s="116"/>
    </row>
    <row r="589" spans="65:119" x14ac:dyDescent="0.2">
      <c r="BM589" s="116"/>
      <c r="BQ589" s="116"/>
      <c r="BU589" s="116"/>
      <c r="BY589" s="116"/>
      <c r="CC589" s="116"/>
      <c r="CG589" s="116"/>
      <c r="CK589" s="116"/>
      <c r="CO589" s="116"/>
      <c r="CS589" s="116"/>
      <c r="CW589" s="116"/>
      <c r="DF589" s="116"/>
      <c r="DO589" s="116"/>
    </row>
    <row r="590" spans="65:119" x14ac:dyDescent="0.2">
      <c r="BM590" s="116"/>
      <c r="BQ590" s="116"/>
      <c r="BU590" s="116"/>
      <c r="BY590" s="116"/>
      <c r="CC590" s="116"/>
      <c r="CG590" s="116"/>
      <c r="CK590" s="116"/>
      <c r="CO590" s="116"/>
      <c r="CS590" s="116"/>
      <c r="CW590" s="116"/>
      <c r="DF590" s="116"/>
      <c r="DO590" s="116"/>
    </row>
    <row r="591" spans="65:119" x14ac:dyDescent="0.2">
      <c r="BM591" s="116"/>
      <c r="BQ591" s="116"/>
      <c r="BU591" s="116"/>
      <c r="BY591" s="116"/>
      <c r="CC591" s="116"/>
      <c r="CG591" s="116"/>
      <c r="CK591" s="116"/>
      <c r="CO591" s="116"/>
      <c r="CS591" s="116"/>
      <c r="CW591" s="116"/>
      <c r="DF591" s="116"/>
      <c r="DO591" s="116"/>
    </row>
    <row r="592" spans="65:119" x14ac:dyDescent="0.2">
      <c r="BM592" s="116"/>
      <c r="BQ592" s="116"/>
      <c r="BU592" s="116"/>
      <c r="BY592" s="116"/>
      <c r="CC592" s="116"/>
      <c r="CG592" s="116"/>
      <c r="CK592" s="116"/>
      <c r="CO592" s="116"/>
      <c r="CS592" s="116"/>
      <c r="CW592" s="116"/>
      <c r="DF592" s="116"/>
      <c r="DO592" s="116"/>
    </row>
    <row r="593" spans="65:119" x14ac:dyDescent="0.2">
      <c r="BM593" s="116"/>
      <c r="BQ593" s="116"/>
      <c r="BU593" s="116"/>
      <c r="BY593" s="116"/>
      <c r="CC593" s="116"/>
      <c r="CG593" s="116"/>
      <c r="CK593" s="116"/>
      <c r="CO593" s="116"/>
      <c r="CS593" s="116"/>
      <c r="CW593" s="116"/>
      <c r="DF593" s="116"/>
      <c r="DO593" s="116"/>
    </row>
    <row r="594" spans="65:119" x14ac:dyDescent="0.2">
      <c r="BM594" s="116"/>
      <c r="BQ594" s="116"/>
      <c r="BU594" s="116"/>
      <c r="BY594" s="116"/>
      <c r="CC594" s="116"/>
      <c r="CG594" s="116"/>
      <c r="CK594" s="116"/>
      <c r="CO594" s="116"/>
      <c r="CS594" s="116"/>
      <c r="CW594" s="116"/>
      <c r="DF594" s="116"/>
      <c r="DO594" s="116"/>
    </row>
    <row r="595" spans="65:119" x14ac:dyDescent="0.2">
      <c r="BM595" s="116"/>
      <c r="BQ595" s="116"/>
      <c r="BU595" s="116"/>
      <c r="BY595" s="116"/>
      <c r="CC595" s="116"/>
      <c r="CG595" s="116"/>
      <c r="CK595" s="116"/>
      <c r="CO595" s="116"/>
      <c r="CS595" s="116"/>
      <c r="CW595" s="116"/>
      <c r="DF595" s="116"/>
      <c r="DO595" s="116"/>
    </row>
    <row r="596" spans="65:119" x14ac:dyDescent="0.2">
      <c r="BM596" s="116"/>
      <c r="BQ596" s="116"/>
      <c r="BU596" s="116"/>
      <c r="BY596" s="116"/>
      <c r="CC596" s="116"/>
      <c r="CG596" s="116"/>
      <c r="CK596" s="116"/>
      <c r="CO596" s="116"/>
      <c r="CS596" s="116"/>
      <c r="CW596" s="116"/>
      <c r="DF596" s="116"/>
      <c r="DO596" s="116"/>
    </row>
    <row r="597" spans="65:119" x14ac:dyDescent="0.2">
      <c r="BM597" s="116"/>
      <c r="BQ597" s="116"/>
      <c r="BU597" s="116"/>
      <c r="BY597" s="116"/>
      <c r="CC597" s="116"/>
      <c r="CG597" s="116"/>
      <c r="CK597" s="116"/>
      <c r="CO597" s="116"/>
      <c r="CS597" s="116"/>
      <c r="CW597" s="116"/>
      <c r="DF597" s="116"/>
      <c r="DO597" s="116"/>
    </row>
    <row r="598" spans="65:119" x14ac:dyDescent="0.2">
      <c r="BM598" s="116"/>
      <c r="BQ598" s="116"/>
      <c r="BU598" s="116"/>
      <c r="BY598" s="116"/>
      <c r="CC598" s="116"/>
      <c r="CG598" s="116"/>
      <c r="CK598" s="116"/>
      <c r="CO598" s="116"/>
      <c r="CS598" s="116"/>
      <c r="CW598" s="116"/>
      <c r="DF598" s="116"/>
      <c r="DO598" s="116"/>
    </row>
    <row r="599" spans="65:119" x14ac:dyDescent="0.2">
      <c r="BM599" s="116"/>
      <c r="BQ599" s="116"/>
      <c r="BU599" s="116"/>
      <c r="BY599" s="116"/>
      <c r="CC599" s="116"/>
      <c r="CG599" s="116"/>
      <c r="CK599" s="116"/>
      <c r="CO599" s="116"/>
      <c r="CS599" s="116"/>
      <c r="CW599" s="116"/>
      <c r="DF599" s="116"/>
      <c r="DO599" s="116"/>
    </row>
    <row r="600" spans="65:119" x14ac:dyDescent="0.2">
      <c r="BM600" s="116"/>
      <c r="BQ600" s="116"/>
      <c r="BU600" s="116"/>
      <c r="BY600" s="116"/>
      <c r="CC600" s="116"/>
      <c r="CG600" s="116"/>
      <c r="CK600" s="116"/>
      <c r="CO600" s="116"/>
      <c r="CS600" s="116"/>
      <c r="CW600" s="116"/>
      <c r="DF600" s="116"/>
      <c r="DO600" s="116"/>
    </row>
    <row r="601" spans="65:119" x14ac:dyDescent="0.2">
      <c r="BM601" s="116"/>
      <c r="BQ601" s="116"/>
      <c r="BU601" s="116"/>
      <c r="BY601" s="116"/>
      <c r="CC601" s="116"/>
      <c r="CG601" s="116"/>
      <c r="CK601" s="116"/>
      <c r="CO601" s="116"/>
      <c r="CS601" s="116"/>
      <c r="CW601" s="116"/>
      <c r="DF601" s="116"/>
      <c r="DO601" s="116"/>
    </row>
    <row r="602" spans="65:119" x14ac:dyDescent="0.2">
      <c r="BM602" s="116"/>
      <c r="BQ602" s="116"/>
      <c r="BU602" s="116"/>
      <c r="BY602" s="116"/>
      <c r="CC602" s="116"/>
      <c r="CG602" s="116"/>
      <c r="CK602" s="116"/>
      <c r="CO602" s="116"/>
      <c r="CS602" s="116"/>
      <c r="CW602" s="116"/>
      <c r="DF602" s="116"/>
      <c r="DO602" s="116"/>
    </row>
    <row r="603" spans="65:119" x14ac:dyDescent="0.2">
      <c r="BM603" s="116"/>
      <c r="BQ603" s="116"/>
      <c r="BU603" s="116"/>
      <c r="BY603" s="116"/>
      <c r="CC603" s="116"/>
      <c r="CG603" s="116"/>
      <c r="CK603" s="116"/>
      <c r="CO603" s="116"/>
      <c r="CS603" s="116"/>
      <c r="CW603" s="116"/>
      <c r="DF603" s="116"/>
      <c r="DO603" s="116"/>
    </row>
    <row r="604" spans="65:119" x14ac:dyDescent="0.2">
      <c r="BM604" s="116"/>
      <c r="BQ604" s="116"/>
      <c r="BU604" s="116"/>
      <c r="BY604" s="116"/>
      <c r="CC604" s="116"/>
      <c r="CG604" s="116"/>
      <c r="CK604" s="116"/>
      <c r="CO604" s="116"/>
      <c r="CS604" s="116"/>
      <c r="CW604" s="116"/>
      <c r="DF604" s="116"/>
      <c r="DO604" s="116"/>
    </row>
    <row r="605" spans="65:119" x14ac:dyDescent="0.2">
      <c r="BM605" s="116"/>
      <c r="BQ605" s="116"/>
      <c r="BU605" s="116"/>
      <c r="BY605" s="116"/>
      <c r="CC605" s="116"/>
      <c r="CG605" s="116"/>
      <c r="CK605" s="116"/>
      <c r="CO605" s="116"/>
      <c r="CS605" s="116"/>
      <c r="CW605" s="116"/>
      <c r="DF605" s="116"/>
      <c r="DO605" s="116"/>
    </row>
    <row r="606" spans="65:119" x14ac:dyDescent="0.2">
      <c r="BM606" s="116"/>
      <c r="BQ606" s="116"/>
      <c r="BU606" s="116"/>
      <c r="BY606" s="116"/>
      <c r="CC606" s="116"/>
      <c r="CG606" s="116"/>
      <c r="CK606" s="116"/>
      <c r="CO606" s="116"/>
      <c r="CS606" s="116"/>
      <c r="CW606" s="116"/>
      <c r="DF606" s="116"/>
      <c r="DO606" s="116"/>
    </row>
    <row r="607" spans="65:119" x14ac:dyDescent="0.2">
      <c r="BM607" s="116"/>
      <c r="BQ607" s="116"/>
      <c r="BU607" s="116"/>
      <c r="BY607" s="116"/>
      <c r="CC607" s="116"/>
      <c r="CG607" s="116"/>
      <c r="CK607" s="116"/>
      <c r="CO607" s="116"/>
      <c r="CS607" s="116"/>
      <c r="CW607" s="116"/>
      <c r="DF607" s="116"/>
      <c r="DO607" s="116"/>
    </row>
    <row r="608" spans="65:119" x14ac:dyDescent="0.2">
      <c r="BM608" s="116"/>
      <c r="BQ608" s="116"/>
      <c r="BU608" s="116"/>
      <c r="BY608" s="116"/>
      <c r="CC608" s="116"/>
      <c r="CG608" s="116"/>
      <c r="CK608" s="116"/>
      <c r="CO608" s="116"/>
      <c r="CS608" s="116"/>
      <c r="CW608" s="116"/>
      <c r="DF608" s="116"/>
      <c r="DO608" s="116"/>
    </row>
    <row r="609" spans="65:119" x14ac:dyDescent="0.2">
      <c r="BM609" s="116"/>
      <c r="BQ609" s="116"/>
      <c r="BU609" s="116"/>
      <c r="BY609" s="116"/>
      <c r="CC609" s="116"/>
      <c r="CG609" s="116"/>
      <c r="CK609" s="116"/>
      <c r="CO609" s="116"/>
      <c r="CS609" s="116"/>
      <c r="CW609" s="116"/>
      <c r="DF609" s="116"/>
      <c r="DO609" s="116"/>
    </row>
    <row r="610" spans="65:119" x14ac:dyDescent="0.2">
      <c r="BM610" s="116"/>
      <c r="BQ610" s="116"/>
      <c r="BU610" s="116"/>
      <c r="BY610" s="116"/>
      <c r="CC610" s="116"/>
      <c r="CG610" s="116"/>
      <c r="CK610" s="116"/>
      <c r="CO610" s="116"/>
      <c r="CS610" s="116"/>
      <c r="CW610" s="116"/>
      <c r="DF610" s="116"/>
      <c r="DO610" s="116"/>
    </row>
    <row r="611" spans="65:119" x14ac:dyDescent="0.2">
      <c r="BM611" s="116"/>
      <c r="BQ611" s="116"/>
      <c r="BU611" s="116"/>
      <c r="BY611" s="116"/>
      <c r="CC611" s="116"/>
      <c r="CG611" s="116"/>
      <c r="CK611" s="116"/>
      <c r="CO611" s="116"/>
      <c r="CS611" s="116"/>
      <c r="CW611" s="116"/>
      <c r="DF611" s="116"/>
      <c r="DO611" s="116"/>
    </row>
    <row r="612" spans="65:119" x14ac:dyDescent="0.2">
      <c r="BM612" s="116"/>
      <c r="BQ612" s="116"/>
      <c r="BU612" s="116"/>
      <c r="BY612" s="116"/>
      <c r="CC612" s="116"/>
      <c r="CG612" s="116"/>
      <c r="CK612" s="116"/>
      <c r="CO612" s="116"/>
      <c r="CS612" s="116"/>
      <c r="CW612" s="116"/>
      <c r="DF612" s="116"/>
      <c r="DO612" s="116"/>
    </row>
    <row r="613" spans="65:119" x14ac:dyDescent="0.2">
      <c r="BM613" s="116"/>
      <c r="BQ613" s="116"/>
      <c r="BU613" s="116"/>
      <c r="BY613" s="116"/>
      <c r="CC613" s="116"/>
      <c r="CG613" s="116"/>
      <c r="CK613" s="116"/>
      <c r="CO613" s="116"/>
      <c r="CS613" s="116"/>
      <c r="CW613" s="116"/>
      <c r="DF613" s="116"/>
      <c r="DO613" s="116"/>
    </row>
    <row r="614" spans="65:119" x14ac:dyDescent="0.2">
      <c r="BM614" s="116"/>
      <c r="BQ614" s="116"/>
      <c r="BU614" s="116"/>
      <c r="BY614" s="116"/>
      <c r="CC614" s="116"/>
      <c r="CG614" s="116"/>
      <c r="CK614" s="116"/>
      <c r="CO614" s="116"/>
      <c r="CS614" s="116"/>
      <c r="CW614" s="116"/>
      <c r="DF614" s="116"/>
      <c r="DO614" s="116"/>
    </row>
    <row r="615" spans="65:119" x14ac:dyDescent="0.2">
      <c r="BM615" s="116"/>
      <c r="BQ615" s="116"/>
      <c r="BU615" s="116"/>
      <c r="BY615" s="116"/>
      <c r="CC615" s="116"/>
      <c r="CG615" s="116"/>
      <c r="CK615" s="116"/>
      <c r="CO615" s="116"/>
      <c r="CS615" s="116"/>
      <c r="CW615" s="116"/>
      <c r="DF615" s="116"/>
      <c r="DO615" s="116"/>
    </row>
    <row r="616" spans="65:119" x14ac:dyDescent="0.2">
      <c r="BM616" s="116"/>
      <c r="BQ616" s="116"/>
      <c r="BU616" s="116"/>
      <c r="BY616" s="116"/>
      <c r="CC616" s="116"/>
      <c r="CG616" s="116"/>
      <c r="CK616" s="116"/>
      <c r="CO616" s="116"/>
      <c r="CS616" s="116"/>
      <c r="CW616" s="116"/>
      <c r="DF616" s="116"/>
      <c r="DO616" s="116"/>
    </row>
    <row r="617" spans="65:119" x14ac:dyDescent="0.2">
      <c r="BM617" s="116"/>
      <c r="BQ617" s="116"/>
      <c r="BU617" s="116"/>
      <c r="BY617" s="116"/>
      <c r="CC617" s="116"/>
      <c r="CG617" s="116"/>
      <c r="CK617" s="116"/>
      <c r="CO617" s="116"/>
      <c r="CS617" s="116"/>
      <c r="CW617" s="116"/>
      <c r="DF617" s="116"/>
      <c r="DO617" s="116"/>
    </row>
    <row r="618" spans="65:119" x14ac:dyDescent="0.2">
      <c r="BM618" s="116"/>
      <c r="BQ618" s="116"/>
      <c r="BU618" s="116"/>
      <c r="BY618" s="116"/>
      <c r="CC618" s="116"/>
      <c r="CG618" s="116"/>
      <c r="CK618" s="116"/>
      <c r="CO618" s="116"/>
      <c r="CS618" s="116"/>
      <c r="CW618" s="116"/>
      <c r="DF618" s="116"/>
      <c r="DO618" s="116"/>
    </row>
    <row r="619" spans="65:119" x14ac:dyDescent="0.2">
      <c r="BM619" s="116"/>
      <c r="BQ619" s="116"/>
      <c r="BU619" s="116"/>
      <c r="BY619" s="116"/>
      <c r="CC619" s="116"/>
      <c r="CG619" s="116"/>
      <c r="CK619" s="116"/>
      <c r="CO619" s="116"/>
      <c r="CS619" s="116"/>
      <c r="CW619" s="116"/>
      <c r="DF619" s="116"/>
      <c r="DO619" s="116"/>
    </row>
    <row r="620" spans="65:119" x14ac:dyDescent="0.2">
      <c r="BM620" s="116"/>
      <c r="BQ620" s="116"/>
      <c r="BU620" s="116"/>
      <c r="BY620" s="116"/>
      <c r="CC620" s="116"/>
      <c r="CG620" s="116"/>
      <c r="CK620" s="116"/>
      <c r="CO620" s="116"/>
      <c r="CS620" s="116"/>
      <c r="CW620" s="116"/>
      <c r="DF620" s="116"/>
      <c r="DO620" s="116"/>
    </row>
    <row r="621" spans="65:119" x14ac:dyDescent="0.2">
      <c r="BM621" s="116"/>
      <c r="BQ621" s="116"/>
      <c r="BU621" s="116"/>
      <c r="BY621" s="116"/>
      <c r="CC621" s="116"/>
      <c r="CG621" s="116"/>
      <c r="CK621" s="116"/>
      <c r="CO621" s="116"/>
      <c r="CS621" s="116"/>
      <c r="CW621" s="116"/>
      <c r="DF621" s="116"/>
      <c r="DO621" s="116"/>
    </row>
    <row r="622" spans="65:119" x14ac:dyDescent="0.2">
      <c r="BM622" s="116"/>
      <c r="BQ622" s="116"/>
      <c r="BU622" s="116"/>
      <c r="BY622" s="116"/>
      <c r="CC622" s="116"/>
      <c r="CG622" s="116"/>
      <c r="CK622" s="116"/>
      <c r="CO622" s="116"/>
      <c r="CS622" s="116"/>
      <c r="CW622" s="116"/>
      <c r="DF622" s="116"/>
      <c r="DO622" s="116"/>
    </row>
    <row r="623" spans="65:119" x14ac:dyDescent="0.2">
      <c r="BM623" s="116"/>
      <c r="BQ623" s="116"/>
      <c r="BU623" s="116"/>
      <c r="BY623" s="116"/>
      <c r="CC623" s="116"/>
      <c r="CG623" s="116"/>
      <c r="CK623" s="116"/>
      <c r="CO623" s="116"/>
      <c r="CS623" s="116"/>
      <c r="CW623" s="116"/>
      <c r="DF623" s="116"/>
      <c r="DO623" s="116"/>
    </row>
    <row r="624" spans="65:119" x14ac:dyDescent="0.2">
      <c r="BM624" s="116"/>
      <c r="BQ624" s="116"/>
      <c r="BU624" s="116"/>
      <c r="BY624" s="116"/>
      <c r="CC624" s="116"/>
      <c r="CG624" s="116"/>
      <c r="CK624" s="116"/>
      <c r="CO624" s="116"/>
      <c r="CS624" s="116"/>
      <c r="CW624" s="116"/>
      <c r="DF624" s="116"/>
      <c r="DO624" s="116"/>
    </row>
    <row r="625" spans="65:119" x14ac:dyDescent="0.2">
      <c r="BM625" s="116"/>
      <c r="BQ625" s="116"/>
      <c r="BU625" s="116"/>
      <c r="BY625" s="116"/>
      <c r="CC625" s="116"/>
      <c r="CG625" s="116"/>
      <c r="CK625" s="116"/>
      <c r="CO625" s="116"/>
      <c r="CS625" s="116"/>
      <c r="CW625" s="116"/>
      <c r="DF625" s="116"/>
      <c r="DO625" s="116"/>
    </row>
    <row r="626" spans="65:119" x14ac:dyDescent="0.2">
      <c r="BM626" s="116"/>
      <c r="BQ626" s="116"/>
      <c r="BU626" s="116"/>
      <c r="BY626" s="116"/>
      <c r="CC626" s="116"/>
      <c r="CG626" s="116"/>
      <c r="CK626" s="116"/>
      <c r="CO626" s="116"/>
      <c r="CS626" s="116"/>
      <c r="CW626" s="116"/>
      <c r="DF626" s="116"/>
      <c r="DO626" s="116"/>
    </row>
    <row r="627" spans="65:119" x14ac:dyDescent="0.2">
      <c r="BM627" s="116"/>
      <c r="BQ627" s="116"/>
      <c r="BU627" s="116"/>
      <c r="BY627" s="116"/>
      <c r="CC627" s="116"/>
      <c r="CG627" s="116"/>
      <c r="CK627" s="116"/>
      <c r="CO627" s="116"/>
      <c r="CS627" s="116"/>
      <c r="CW627" s="116"/>
      <c r="DF627" s="116"/>
      <c r="DO627" s="116"/>
    </row>
    <row r="628" spans="65:119" x14ac:dyDescent="0.2">
      <c r="BM628" s="116"/>
      <c r="BQ628" s="116"/>
      <c r="BU628" s="116"/>
      <c r="BY628" s="116"/>
      <c r="CC628" s="116"/>
      <c r="CG628" s="116"/>
      <c r="CK628" s="116"/>
      <c r="CO628" s="116"/>
      <c r="CS628" s="116"/>
      <c r="CW628" s="116"/>
      <c r="DF628" s="116"/>
      <c r="DO628" s="116"/>
    </row>
    <row r="629" spans="65:119" x14ac:dyDescent="0.2">
      <c r="BM629" s="116"/>
      <c r="BQ629" s="116"/>
      <c r="BU629" s="116"/>
      <c r="BY629" s="116"/>
      <c r="CC629" s="116"/>
      <c r="CG629" s="116"/>
      <c r="CK629" s="116"/>
      <c r="CO629" s="116"/>
      <c r="CS629" s="116"/>
      <c r="CW629" s="116"/>
      <c r="DF629" s="116"/>
      <c r="DO629" s="116"/>
    </row>
    <row r="630" spans="65:119" x14ac:dyDescent="0.2">
      <c r="BM630" s="116"/>
      <c r="BQ630" s="116"/>
      <c r="BU630" s="116"/>
      <c r="BY630" s="116"/>
      <c r="CC630" s="116"/>
      <c r="CG630" s="116"/>
      <c r="CK630" s="116"/>
      <c r="CO630" s="116"/>
      <c r="CS630" s="116"/>
      <c r="CW630" s="116"/>
      <c r="DF630" s="116"/>
      <c r="DO630" s="116"/>
    </row>
    <row r="631" spans="65:119" x14ac:dyDescent="0.2">
      <c r="BM631" s="116"/>
      <c r="BQ631" s="116"/>
      <c r="BU631" s="116"/>
      <c r="BY631" s="116"/>
      <c r="CC631" s="116"/>
      <c r="CG631" s="116"/>
      <c r="CK631" s="116"/>
      <c r="CO631" s="116"/>
      <c r="CS631" s="116"/>
      <c r="CW631" s="116"/>
      <c r="DF631" s="116"/>
      <c r="DO631" s="116"/>
    </row>
    <row r="632" spans="65:119" x14ac:dyDescent="0.2">
      <c r="BM632" s="116"/>
      <c r="BQ632" s="116"/>
      <c r="BU632" s="116"/>
      <c r="BY632" s="116"/>
      <c r="CC632" s="116"/>
      <c r="CG632" s="116"/>
      <c r="CK632" s="116"/>
      <c r="CO632" s="116"/>
      <c r="CS632" s="116"/>
      <c r="CW632" s="116"/>
      <c r="DF632" s="116"/>
      <c r="DO632" s="116"/>
    </row>
    <row r="633" spans="65:119" x14ac:dyDescent="0.2">
      <c r="BM633" s="116"/>
      <c r="BQ633" s="116"/>
      <c r="BU633" s="116"/>
      <c r="BY633" s="116"/>
      <c r="CC633" s="116"/>
      <c r="CG633" s="116"/>
      <c r="CK633" s="116"/>
      <c r="CO633" s="116"/>
      <c r="CS633" s="116"/>
      <c r="CW633" s="116"/>
      <c r="DF633" s="116"/>
      <c r="DO633" s="116"/>
    </row>
    <row r="634" spans="65:119" x14ac:dyDescent="0.2">
      <c r="BM634" s="116"/>
      <c r="BQ634" s="116"/>
      <c r="BU634" s="116"/>
      <c r="BY634" s="116"/>
      <c r="CC634" s="116"/>
      <c r="CG634" s="116"/>
      <c r="CK634" s="116"/>
      <c r="CO634" s="116"/>
      <c r="CS634" s="116"/>
      <c r="CW634" s="116"/>
      <c r="DF634" s="116"/>
      <c r="DO634" s="116"/>
    </row>
    <row r="635" spans="65:119" x14ac:dyDescent="0.2">
      <c r="BM635" s="116"/>
      <c r="BQ635" s="116"/>
      <c r="BU635" s="116"/>
      <c r="BY635" s="116"/>
      <c r="CC635" s="116"/>
      <c r="CG635" s="116"/>
      <c r="CK635" s="116"/>
      <c r="CO635" s="116"/>
      <c r="CS635" s="116"/>
      <c r="CW635" s="116"/>
      <c r="DF635" s="116"/>
      <c r="DO635" s="116"/>
    </row>
    <row r="636" spans="65:119" x14ac:dyDescent="0.2">
      <c r="BM636" s="116"/>
      <c r="BQ636" s="116"/>
      <c r="BU636" s="116"/>
      <c r="BY636" s="116"/>
      <c r="CC636" s="116"/>
      <c r="CG636" s="116"/>
      <c r="CK636" s="116"/>
      <c r="CO636" s="116"/>
      <c r="CS636" s="116"/>
      <c r="CW636" s="116"/>
      <c r="DF636" s="116"/>
      <c r="DO636" s="116"/>
    </row>
    <row r="637" spans="65:119" x14ac:dyDescent="0.2">
      <c r="BM637" s="116"/>
      <c r="BQ637" s="116"/>
      <c r="BU637" s="116"/>
      <c r="BY637" s="116"/>
      <c r="CC637" s="116"/>
      <c r="CG637" s="116"/>
      <c r="CK637" s="116"/>
      <c r="CO637" s="116"/>
      <c r="CS637" s="116"/>
      <c r="CW637" s="116"/>
      <c r="DF637" s="116"/>
      <c r="DO637" s="116"/>
    </row>
    <row r="638" spans="65:119" x14ac:dyDescent="0.2">
      <c r="BM638" s="116"/>
      <c r="BQ638" s="116"/>
      <c r="BU638" s="116"/>
      <c r="BY638" s="116"/>
      <c r="CC638" s="116"/>
      <c r="CG638" s="116"/>
      <c r="CK638" s="116"/>
      <c r="CO638" s="116"/>
      <c r="CS638" s="116"/>
      <c r="CW638" s="116"/>
      <c r="DF638" s="116"/>
      <c r="DO638" s="116"/>
    </row>
    <row r="639" spans="65:119" x14ac:dyDescent="0.2">
      <c r="BM639" s="116"/>
      <c r="BQ639" s="116"/>
      <c r="BU639" s="116"/>
      <c r="BY639" s="116"/>
      <c r="CC639" s="116"/>
      <c r="CG639" s="116"/>
      <c r="CK639" s="116"/>
      <c r="CO639" s="116"/>
      <c r="CS639" s="116"/>
      <c r="CW639" s="116"/>
      <c r="DF639" s="116"/>
      <c r="DO639" s="116"/>
    </row>
    <row r="640" spans="65:119" x14ac:dyDescent="0.2">
      <c r="BM640" s="116"/>
      <c r="BQ640" s="116"/>
      <c r="BU640" s="116"/>
      <c r="BY640" s="116"/>
      <c r="CC640" s="116"/>
      <c r="CG640" s="116"/>
      <c r="CK640" s="116"/>
      <c r="CO640" s="116"/>
      <c r="CS640" s="116"/>
      <c r="CW640" s="116"/>
      <c r="DF640" s="116"/>
      <c r="DO640" s="116"/>
    </row>
    <row r="641" spans="65:119" x14ac:dyDescent="0.2">
      <c r="BM641" s="116"/>
      <c r="BQ641" s="116"/>
      <c r="BU641" s="116"/>
      <c r="BY641" s="116"/>
      <c r="CC641" s="116"/>
      <c r="CG641" s="116"/>
      <c r="CK641" s="116"/>
      <c r="CO641" s="116"/>
      <c r="CS641" s="116"/>
      <c r="CW641" s="116"/>
      <c r="DF641" s="116"/>
      <c r="DO641" s="116"/>
    </row>
    <row r="642" spans="65:119" x14ac:dyDescent="0.2">
      <c r="BM642" s="116"/>
      <c r="BQ642" s="116"/>
      <c r="BU642" s="116"/>
      <c r="BY642" s="116"/>
      <c r="CC642" s="116"/>
      <c r="CG642" s="116"/>
      <c r="CK642" s="116"/>
      <c r="CO642" s="116"/>
      <c r="CS642" s="116"/>
      <c r="CW642" s="116"/>
      <c r="DF642" s="116"/>
      <c r="DO642" s="116"/>
    </row>
    <row r="643" spans="65:119" x14ac:dyDescent="0.2">
      <c r="BM643" s="116"/>
      <c r="BQ643" s="116"/>
      <c r="BU643" s="116"/>
      <c r="BY643" s="116"/>
      <c r="CC643" s="116"/>
      <c r="CG643" s="116"/>
      <c r="CK643" s="116"/>
      <c r="CO643" s="116"/>
      <c r="CS643" s="116"/>
      <c r="CW643" s="116"/>
      <c r="DF643" s="116"/>
      <c r="DO643" s="116"/>
    </row>
    <row r="644" spans="65:119" x14ac:dyDescent="0.2">
      <c r="BM644" s="116"/>
      <c r="BQ644" s="116"/>
      <c r="BU644" s="116"/>
      <c r="BY644" s="116"/>
      <c r="CC644" s="116"/>
      <c r="CG644" s="116"/>
      <c r="CK644" s="116"/>
      <c r="CO644" s="116"/>
      <c r="CS644" s="116"/>
      <c r="CW644" s="116"/>
      <c r="DF644" s="116"/>
      <c r="DO644" s="116"/>
    </row>
    <row r="645" spans="65:119" x14ac:dyDescent="0.2">
      <c r="BM645" s="116"/>
      <c r="BQ645" s="116"/>
      <c r="BU645" s="116"/>
      <c r="BY645" s="116"/>
      <c r="CC645" s="116"/>
      <c r="CG645" s="116"/>
      <c r="CK645" s="116"/>
      <c r="CO645" s="116"/>
      <c r="CS645" s="116"/>
      <c r="CW645" s="116"/>
      <c r="DF645" s="116"/>
      <c r="DO645" s="116"/>
    </row>
    <row r="646" spans="65:119" x14ac:dyDescent="0.2">
      <c r="BM646" s="116"/>
      <c r="BQ646" s="116"/>
      <c r="BU646" s="116"/>
      <c r="BY646" s="116"/>
      <c r="CC646" s="116"/>
      <c r="CG646" s="116"/>
      <c r="CK646" s="116"/>
      <c r="CO646" s="116"/>
      <c r="CS646" s="116"/>
      <c r="CW646" s="116"/>
      <c r="DF646" s="116"/>
      <c r="DO646" s="116"/>
    </row>
    <row r="647" spans="65:119" x14ac:dyDescent="0.2">
      <c r="BM647" s="116"/>
      <c r="BQ647" s="116"/>
      <c r="BU647" s="116"/>
      <c r="BY647" s="116"/>
      <c r="CC647" s="116"/>
      <c r="CG647" s="116"/>
      <c r="CK647" s="116"/>
      <c r="CO647" s="116"/>
      <c r="CS647" s="116"/>
      <c r="CW647" s="116"/>
      <c r="DF647" s="116"/>
      <c r="DO647" s="116"/>
    </row>
    <row r="648" spans="65:119" x14ac:dyDescent="0.2">
      <c r="BM648" s="116"/>
      <c r="BQ648" s="116"/>
      <c r="BU648" s="116"/>
      <c r="BY648" s="116"/>
      <c r="CC648" s="116"/>
      <c r="CG648" s="116"/>
      <c r="CK648" s="116"/>
      <c r="CO648" s="116"/>
      <c r="CS648" s="116"/>
      <c r="CW648" s="116"/>
      <c r="DF648" s="116"/>
      <c r="DO648" s="116"/>
    </row>
    <row r="649" spans="65:119" x14ac:dyDescent="0.2">
      <c r="BM649" s="116"/>
      <c r="BQ649" s="116"/>
      <c r="BU649" s="116"/>
      <c r="BY649" s="116"/>
      <c r="CC649" s="116"/>
      <c r="CG649" s="116"/>
      <c r="CK649" s="116"/>
      <c r="CO649" s="116"/>
      <c r="CS649" s="116"/>
      <c r="CW649" s="116"/>
      <c r="DF649" s="116"/>
      <c r="DO649" s="116"/>
    </row>
    <row r="650" spans="65:119" x14ac:dyDescent="0.2">
      <c r="BM650" s="116"/>
      <c r="BQ650" s="116"/>
      <c r="BU650" s="116"/>
      <c r="BY650" s="116"/>
      <c r="CC650" s="116"/>
      <c r="CG650" s="116"/>
      <c r="CK650" s="116"/>
      <c r="CO650" s="116"/>
      <c r="CS650" s="116"/>
      <c r="CW650" s="116"/>
      <c r="DF650" s="116"/>
      <c r="DO650" s="116"/>
    </row>
    <row r="651" spans="65:119" x14ac:dyDescent="0.2">
      <c r="BM651" s="116"/>
      <c r="BQ651" s="116"/>
      <c r="BU651" s="116"/>
      <c r="BY651" s="116"/>
      <c r="CC651" s="116"/>
      <c r="CG651" s="116"/>
      <c r="CK651" s="116"/>
      <c r="CO651" s="116"/>
      <c r="CS651" s="116"/>
      <c r="CW651" s="116"/>
      <c r="DF651" s="116"/>
      <c r="DO651" s="116"/>
    </row>
    <row r="652" spans="65:119" x14ac:dyDescent="0.2">
      <c r="BM652" s="116"/>
      <c r="BQ652" s="116"/>
      <c r="BU652" s="116"/>
      <c r="BY652" s="116"/>
      <c r="CC652" s="116"/>
      <c r="CG652" s="116"/>
      <c r="CK652" s="116"/>
      <c r="CO652" s="116"/>
      <c r="CS652" s="116"/>
      <c r="CW652" s="116"/>
      <c r="DF652" s="116"/>
      <c r="DO652" s="116"/>
    </row>
    <row r="653" spans="65:119" x14ac:dyDescent="0.2">
      <c r="BM653" s="116"/>
      <c r="BQ653" s="116"/>
      <c r="BU653" s="116"/>
      <c r="BY653" s="116"/>
      <c r="CC653" s="116"/>
      <c r="CG653" s="116"/>
      <c r="CK653" s="116"/>
      <c r="CO653" s="116"/>
      <c r="CS653" s="116"/>
      <c r="CW653" s="116"/>
      <c r="DF653" s="116"/>
      <c r="DO653" s="116"/>
    </row>
    <row r="654" spans="65:119" x14ac:dyDescent="0.2">
      <c r="BM654" s="116"/>
      <c r="BQ654" s="116"/>
      <c r="BU654" s="116"/>
      <c r="BY654" s="116"/>
      <c r="CC654" s="116"/>
      <c r="CG654" s="116"/>
      <c r="CK654" s="116"/>
      <c r="CO654" s="116"/>
      <c r="CS654" s="116"/>
      <c r="CW654" s="116"/>
      <c r="DF654" s="116"/>
      <c r="DO654" s="116"/>
    </row>
    <row r="655" spans="65:119" x14ac:dyDescent="0.2">
      <c r="BM655" s="116"/>
      <c r="BQ655" s="116"/>
      <c r="BU655" s="116"/>
      <c r="BY655" s="116"/>
      <c r="CC655" s="116"/>
      <c r="CG655" s="116"/>
      <c r="CK655" s="116"/>
      <c r="CO655" s="116"/>
      <c r="CS655" s="116"/>
      <c r="CW655" s="116"/>
      <c r="DF655" s="116"/>
      <c r="DO655" s="116"/>
    </row>
    <row r="656" spans="65:119" x14ac:dyDescent="0.2">
      <c r="BM656" s="116"/>
      <c r="BQ656" s="116"/>
      <c r="BU656" s="116"/>
      <c r="BY656" s="116"/>
      <c r="CC656" s="116"/>
      <c r="CG656" s="116"/>
      <c r="CK656" s="116"/>
      <c r="CO656" s="116"/>
      <c r="CS656" s="116"/>
      <c r="CW656" s="116"/>
      <c r="DF656" s="116"/>
      <c r="DO656" s="116"/>
    </row>
    <row r="657" spans="65:119" x14ac:dyDescent="0.2">
      <c r="BM657" s="116"/>
      <c r="BQ657" s="116"/>
      <c r="BU657" s="116"/>
      <c r="BY657" s="116"/>
      <c r="CC657" s="116"/>
      <c r="CG657" s="116"/>
      <c r="CK657" s="116"/>
      <c r="CO657" s="116"/>
      <c r="CS657" s="116"/>
      <c r="CW657" s="116"/>
      <c r="DF657" s="116"/>
      <c r="DO657" s="116"/>
    </row>
    <row r="658" spans="65:119" x14ac:dyDescent="0.2">
      <c r="BM658" s="116"/>
      <c r="BQ658" s="116"/>
      <c r="BU658" s="116"/>
      <c r="BY658" s="116"/>
      <c r="CC658" s="116"/>
      <c r="CG658" s="116"/>
      <c r="CK658" s="116"/>
      <c r="CO658" s="116"/>
      <c r="CS658" s="116"/>
      <c r="CW658" s="116"/>
      <c r="DF658" s="116"/>
      <c r="DO658" s="116"/>
    </row>
    <row r="659" spans="65:119" x14ac:dyDescent="0.2">
      <c r="BM659" s="116"/>
      <c r="BQ659" s="116"/>
      <c r="BU659" s="116"/>
      <c r="BY659" s="116"/>
      <c r="CC659" s="116"/>
      <c r="CG659" s="116"/>
      <c r="CK659" s="116"/>
      <c r="CO659" s="116"/>
      <c r="CS659" s="116"/>
      <c r="CW659" s="116"/>
      <c r="DF659" s="116"/>
      <c r="DO659" s="116"/>
    </row>
    <row r="660" spans="65:119" x14ac:dyDescent="0.2">
      <c r="BM660" s="116"/>
      <c r="BQ660" s="116"/>
      <c r="BU660" s="116"/>
      <c r="BY660" s="116"/>
      <c r="CC660" s="116"/>
      <c r="CG660" s="116"/>
      <c r="CK660" s="116"/>
      <c r="CO660" s="116"/>
      <c r="CS660" s="116"/>
      <c r="CW660" s="116"/>
      <c r="DF660" s="116"/>
      <c r="DO660" s="116"/>
    </row>
    <row r="661" spans="65:119" x14ac:dyDescent="0.2">
      <c r="BM661" s="116"/>
      <c r="BQ661" s="116"/>
      <c r="BU661" s="116"/>
      <c r="BY661" s="116"/>
      <c r="CC661" s="116"/>
      <c r="CG661" s="116"/>
      <c r="CK661" s="116"/>
      <c r="CO661" s="116"/>
      <c r="CS661" s="116"/>
      <c r="CW661" s="116"/>
      <c r="DF661" s="116"/>
      <c r="DO661" s="116"/>
    </row>
    <row r="662" spans="65:119" x14ac:dyDescent="0.2">
      <c r="BM662" s="116"/>
      <c r="BQ662" s="116"/>
      <c r="BU662" s="116"/>
      <c r="BY662" s="116"/>
      <c r="CC662" s="116"/>
      <c r="CG662" s="116"/>
      <c r="CK662" s="116"/>
      <c r="CO662" s="116"/>
      <c r="CS662" s="116"/>
      <c r="CW662" s="116"/>
      <c r="DF662" s="116"/>
      <c r="DO662" s="116"/>
    </row>
    <row r="663" spans="65:119" x14ac:dyDescent="0.2">
      <c r="BM663" s="116"/>
      <c r="BQ663" s="116"/>
      <c r="BU663" s="116"/>
      <c r="BY663" s="116"/>
      <c r="CC663" s="116"/>
      <c r="CG663" s="116"/>
      <c r="CK663" s="116"/>
      <c r="CO663" s="116"/>
      <c r="CS663" s="116"/>
      <c r="CW663" s="116"/>
      <c r="DF663" s="116"/>
      <c r="DO663" s="116"/>
    </row>
    <row r="664" spans="65:119" x14ac:dyDescent="0.2">
      <c r="BM664" s="116"/>
      <c r="BQ664" s="116"/>
      <c r="BU664" s="116"/>
      <c r="BY664" s="116"/>
      <c r="CC664" s="116"/>
      <c r="CG664" s="116"/>
      <c r="CK664" s="116"/>
      <c r="CO664" s="116"/>
      <c r="CS664" s="116"/>
      <c r="CW664" s="116"/>
      <c r="DF664" s="116"/>
      <c r="DO664" s="116"/>
    </row>
    <row r="665" spans="65:119" x14ac:dyDescent="0.2">
      <c r="BM665" s="116"/>
      <c r="BQ665" s="116"/>
      <c r="BU665" s="116"/>
      <c r="BY665" s="116"/>
      <c r="CC665" s="116"/>
      <c r="CG665" s="116"/>
      <c r="CK665" s="116"/>
      <c r="CO665" s="116"/>
      <c r="CS665" s="116"/>
      <c r="CW665" s="116"/>
      <c r="DF665" s="116"/>
      <c r="DO665" s="116"/>
    </row>
    <row r="666" spans="65:119" x14ac:dyDescent="0.2">
      <c r="BM666" s="116"/>
      <c r="BQ666" s="116"/>
      <c r="BU666" s="116"/>
      <c r="BY666" s="116"/>
      <c r="CC666" s="116"/>
      <c r="CG666" s="116"/>
      <c r="CK666" s="116"/>
      <c r="CO666" s="116"/>
      <c r="CS666" s="116"/>
      <c r="CW666" s="116"/>
      <c r="DF666" s="116"/>
      <c r="DO666" s="116"/>
    </row>
    <row r="667" spans="65:119" x14ac:dyDescent="0.2">
      <c r="BM667" s="116"/>
      <c r="BQ667" s="116"/>
      <c r="BU667" s="116"/>
      <c r="BY667" s="116"/>
      <c r="CC667" s="116"/>
      <c r="CG667" s="116"/>
      <c r="CK667" s="116"/>
      <c r="CO667" s="116"/>
      <c r="CS667" s="116"/>
      <c r="CW667" s="116"/>
      <c r="DF667" s="116"/>
      <c r="DO667" s="116"/>
    </row>
    <row r="668" spans="65:119" x14ac:dyDescent="0.2">
      <c r="BM668" s="116"/>
      <c r="BQ668" s="116"/>
      <c r="BU668" s="116"/>
      <c r="BY668" s="116"/>
      <c r="CC668" s="116"/>
      <c r="CG668" s="116"/>
      <c r="CK668" s="116"/>
      <c r="CO668" s="116"/>
      <c r="CS668" s="116"/>
      <c r="CW668" s="116"/>
      <c r="DF668" s="116"/>
      <c r="DO668" s="116"/>
    </row>
    <row r="669" spans="65:119" x14ac:dyDescent="0.2">
      <c r="BM669" s="116"/>
      <c r="BQ669" s="116"/>
      <c r="BU669" s="116"/>
      <c r="BY669" s="116"/>
      <c r="CC669" s="116"/>
      <c r="CG669" s="116"/>
      <c r="CK669" s="116"/>
      <c r="CO669" s="116"/>
      <c r="CS669" s="116"/>
      <c r="CW669" s="116"/>
      <c r="DF669" s="116"/>
      <c r="DO669" s="116"/>
    </row>
    <row r="670" spans="65:119" x14ac:dyDescent="0.2">
      <c r="BM670" s="116"/>
      <c r="BQ670" s="116"/>
      <c r="BU670" s="116"/>
      <c r="BY670" s="116"/>
      <c r="CC670" s="116"/>
      <c r="CG670" s="116"/>
      <c r="CK670" s="116"/>
      <c r="CO670" s="116"/>
      <c r="CS670" s="116"/>
      <c r="CW670" s="116"/>
      <c r="DF670" s="116"/>
      <c r="DO670" s="116"/>
    </row>
    <row r="671" spans="65:119" x14ac:dyDescent="0.2">
      <c r="BM671" s="116"/>
      <c r="BQ671" s="116"/>
      <c r="BU671" s="116"/>
      <c r="BY671" s="116"/>
      <c r="CC671" s="116"/>
      <c r="CG671" s="116"/>
      <c r="CK671" s="116"/>
      <c r="CO671" s="116"/>
      <c r="CS671" s="116"/>
      <c r="CW671" s="116"/>
      <c r="DF671" s="116"/>
      <c r="DO671" s="116"/>
    </row>
    <row r="672" spans="65:119" x14ac:dyDescent="0.2">
      <c r="BM672" s="116"/>
      <c r="BQ672" s="116"/>
      <c r="BU672" s="116"/>
      <c r="BY672" s="116"/>
      <c r="CC672" s="116"/>
      <c r="CG672" s="116"/>
      <c r="CK672" s="116"/>
      <c r="CO672" s="116"/>
      <c r="CS672" s="116"/>
      <c r="CW672" s="116"/>
      <c r="DF672" s="116"/>
      <c r="DO672" s="116"/>
    </row>
    <row r="673" spans="65:119" x14ac:dyDescent="0.2">
      <c r="BM673" s="116"/>
      <c r="BQ673" s="116"/>
      <c r="BU673" s="116"/>
      <c r="BY673" s="116"/>
      <c r="CC673" s="116"/>
      <c r="CG673" s="116"/>
      <c r="CK673" s="116"/>
      <c r="CO673" s="116"/>
      <c r="CS673" s="116"/>
      <c r="CW673" s="116"/>
      <c r="DF673" s="116"/>
      <c r="DO673" s="116"/>
    </row>
    <row r="674" spans="65:119" x14ac:dyDescent="0.2">
      <c r="BM674" s="116"/>
      <c r="BQ674" s="116"/>
      <c r="BU674" s="116"/>
      <c r="BY674" s="116"/>
      <c r="CC674" s="116"/>
      <c r="CG674" s="116"/>
      <c r="CK674" s="116"/>
      <c r="CO674" s="116"/>
      <c r="CS674" s="116"/>
      <c r="CW674" s="116"/>
      <c r="DF674" s="116"/>
      <c r="DO674" s="116"/>
    </row>
    <row r="675" spans="65:119" x14ac:dyDescent="0.2">
      <c r="BM675" s="116"/>
      <c r="BQ675" s="116"/>
      <c r="BU675" s="116"/>
      <c r="BY675" s="116"/>
      <c r="CC675" s="116"/>
      <c r="CG675" s="116"/>
      <c r="CK675" s="116"/>
      <c r="CO675" s="116"/>
      <c r="CS675" s="116"/>
      <c r="CW675" s="116"/>
      <c r="DF675" s="116"/>
      <c r="DO675" s="116"/>
    </row>
    <row r="676" spans="65:119" x14ac:dyDescent="0.2">
      <c r="BM676" s="116"/>
      <c r="BQ676" s="116"/>
      <c r="BU676" s="116"/>
      <c r="BY676" s="116"/>
      <c r="CC676" s="116"/>
      <c r="CG676" s="116"/>
      <c r="CK676" s="116"/>
      <c r="CO676" s="116"/>
      <c r="CS676" s="116"/>
      <c r="CW676" s="116"/>
      <c r="DF676" s="116"/>
      <c r="DO676" s="116"/>
    </row>
    <row r="677" spans="65:119" x14ac:dyDescent="0.2">
      <c r="BM677" s="116"/>
      <c r="BQ677" s="116"/>
      <c r="BU677" s="116"/>
      <c r="BY677" s="116"/>
      <c r="CC677" s="116"/>
      <c r="CG677" s="116"/>
      <c r="CK677" s="116"/>
      <c r="CO677" s="116"/>
      <c r="CS677" s="116"/>
      <c r="CW677" s="116"/>
      <c r="DF677" s="116"/>
      <c r="DO677" s="116"/>
    </row>
    <row r="678" spans="65:119" x14ac:dyDescent="0.2">
      <c r="BM678" s="116"/>
      <c r="BQ678" s="116"/>
      <c r="BU678" s="116"/>
      <c r="BY678" s="116"/>
      <c r="CC678" s="116"/>
      <c r="CG678" s="116"/>
      <c r="CK678" s="116"/>
      <c r="CO678" s="116"/>
      <c r="CS678" s="116"/>
      <c r="CW678" s="116"/>
      <c r="DF678" s="116"/>
      <c r="DO678" s="116"/>
    </row>
    <row r="679" spans="65:119" x14ac:dyDescent="0.2">
      <c r="BM679" s="116"/>
      <c r="BQ679" s="116"/>
      <c r="BU679" s="116"/>
      <c r="BY679" s="116"/>
      <c r="CC679" s="116"/>
      <c r="CG679" s="116"/>
      <c r="CK679" s="116"/>
      <c r="CO679" s="116"/>
      <c r="CS679" s="116"/>
      <c r="CW679" s="116"/>
      <c r="DF679" s="116"/>
      <c r="DO679" s="116"/>
    </row>
    <row r="680" spans="65:119" x14ac:dyDescent="0.2">
      <c r="BM680" s="116"/>
      <c r="BQ680" s="116"/>
      <c r="BU680" s="116"/>
      <c r="BY680" s="116"/>
      <c r="CC680" s="116"/>
      <c r="CG680" s="116"/>
      <c r="CK680" s="116"/>
      <c r="CO680" s="116"/>
      <c r="CS680" s="116"/>
      <c r="CW680" s="116"/>
      <c r="DF680" s="116"/>
      <c r="DO680" s="116"/>
    </row>
    <row r="681" spans="65:119" x14ac:dyDescent="0.2">
      <c r="BM681" s="116"/>
      <c r="BQ681" s="116"/>
      <c r="BU681" s="116"/>
      <c r="BY681" s="116"/>
      <c r="CC681" s="116"/>
      <c r="CG681" s="116"/>
      <c r="CK681" s="116"/>
      <c r="CO681" s="116"/>
      <c r="CS681" s="116"/>
      <c r="CW681" s="116"/>
      <c r="DF681" s="116"/>
      <c r="DO681" s="116"/>
    </row>
    <row r="682" spans="65:119" x14ac:dyDescent="0.2">
      <c r="BM682" s="116"/>
      <c r="BQ682" s="116"/>
      <c r="BU682" s="116"/>
      <c r="BY682" s="116"/>
      <c r="CC682" s="116"/>
      <c r="CG682" s="116"/>
      <c r="CK682" s="116"/>
      <c r="CO682" s="116"/>
      <c r="CS682" s="116"/>
      <c r="CW682" s="116"/>
      <c r="DF682" s="116"/>
      <c r="DO682" s="116"/>
    </row>
    <row r="683" spans="65:119" x14ac:dyDescent="0.2">
      <c r="BM683" s="116"/>
      <c r="BQ683" s="116"/>
      <c r="BU683" s="116"/>
      <c r="BY683" s="116"/>
      <c r="CC683" s="116"/>
      <c r="CG683" s="116"/>
      <c r="CK683" s="116"/>
      <c r="CO683" s="116"/>
      <c r="CS683" s="116"/>
      <c r="CW683" s="116"/>
      <c r="DF683" s="116"/>
      <c r="DO683" s="116"/>
    </row>
    <row r="684" spans="65:119" x14ac:dyDescent="0.2">
      <c r="BM684" s="116"/>
      <c r="BQ684" s="116"/>
      <c r="BU684" s="116"/>
      <c r="BY684" s="116"/>
      <c r="CC684" s="116"/>
      <c r="CG684" s="116"/>
      <c r="CK684" s="116"/>
      <c r="CO684" s="116"/>
      <c r="CS684" s="116"/>
      <c r="CW684" s="116"/>
      <c r="DF684" s="116"/>
      <c r="DO684" s="116"/>
    </row>
    <row r="685" spans="65:119" x14ac:dyDescent="0.2">
      <c r="BM685" s="116"/>
      <c r="BQ685" s="116"/>
      <c r="BU685" s="116"/>
      <c r="BY685" s="116"/>
      <c r="CC685" s="116"/>
      <c r="CG685" s="116"/>
      <c r="CK685" s="116"/>
      <c r="CO685" s="116"/>
      <c r="CS685" s="116"/>
      <c r="CW685" s="116"/>
      <c r="DF685" s="116"/>
      <c r="DO685" s="116"/>
    </row>
    <row r="686" spans="65:119" x14ac:dyDescent="0.2">
      <c r="BM686" s="116"/>
      <c r="BQ686" s="116"/>
      <c r="BU686" s="116"/>
      <c r="BY686" s="116"/>
      <c r="CC686" s="116"/>
      <c r="CG686" s="116"/>
      <c r="CK686" s="116"/>
      <c r="CO686" s="116"/>
      <c r="CS686" s="116"/>
      <c r="CW686" s="116"/>
      <c r="DF686" s="116"/>
      <c r="DO686" s="116"/>
    </row>
    <row r="687" spans="65:119" x14ac:dyDescent="0.2">
      <c r="BM687" s="116"/>
      <c r="BQ687" s="116"/>
      <c r="BU687" s="116"/>
      <c r="BY687" s="116"/>
      <c r="CC687" s="116"/>
      <c r="CG687" s="116"/>
      <c r="CK687" s="116"/>
      <c r="CO687" s="116"/>
      <c r="CS687" s="116"/>
      <c r="CW687" s="116"/>
      <c r="DF687" s="116"/>
      <c r="DO687" s="116"/>
    </row>
    <row r="688" spans="65:119" x14ac:dyDescent="0.2">
      <c r="BM688" s="116"/>
      <c r="BQ688" s="116"/>
      <c r="BU688" s="116"/>
      <c r="BY688" s="116"/>
      <c r="CC688" s="116"/>
      <c r="CG688" s="116"/>
      <c r="CK688" s="116"/>
      <c r="CO688" s="116"/>
      <c r="CS688" s="116"/>
      <c r="CW688" s="116"/>
      <c r="DF688" s="116"/>
      <c r="DO688" s="116"/>
    </row>
    <row r="689" spans="65:119" x14ac:dyDescent="0.2">
      <c r="BM689" s="116"/>
      <c r="BQ689" s="116"/>
      <c r="BU689" s="116"/>
      <c r="BY689" s="116"/>
      <c r="CC689" s="116"/>
      <c r="CG689" s="116"/>
      <c r="CK689" s="116"/>
      <c r="CO689" s="116"/>
      <c r="CS689" s="116"/>
      <c r="CW689" s="116"/>
      <c r="DF689" s="116"/>
      <c r="DO689" s="116"/>
    </row>
    <row r="690" spans="65:119" x14ac:dyDescent="0.2">
      <c r="BM690" s="116"/>
      <c r="BQ690" s="116"/>
      <c r="BU690" s="116"/>
      <c r="BY690" s="116"/>
      <c r="CC690" s="116"/>
      <c r="CG690" s="116"/>
      <c r="CK690" s="116"/>
      <c r="CO690" s="116"/>
      <c r="CS690" s="116"/>
      <c r="CW690" s="116"/>
      <c r="DF690" s="116"/>
      <c r="DO690" s="116"/>
    </row>
    <row r="691" spans="65:119" x14ac:dyDescent="0.2">
      <c r="BM691" s="116"/>
      <c r="BQ691" s="116"/>
      <c r="BU691" s="116"/>
      <c r="BY691" s="116"/>
      <c r="CC691" s="116"/>
      <c r="CG691" s="116"/>
      <c r="CK691" s="116"/>
      <c r="CO691" s="116"/>
      <c r="CS691" s="116"/>
      <c r="CW691" s="116"/>
      <c r="DF691" s="116"/>
      <c r="DO691" s="116"/>
    </row>
    <row r="692" spans="65:119" x14ac:dyDescent="0.2">
      <c r="BM692" s="116"/>
      <c r="BQ692" s="116"/>
      <c r="BU692" s="116"/>
      <c r="BY692" s="116"/>
      <c r="CC692" s="116"/>
      <c r="CG692" s="116"/>
      <c r="CK692" s="116"/>
      <c r="CO692" s="116"/>
      <c r="CS692" s="116"/>
      <c r="CW692" s="116"/>
      <c r="DF692" s="116"/>
      <c r="DO692" s="116"/>
    </row>
    <row r="693" spans="65:119" x14ac:dyDescent="0.2">
      <c r="BM693" s="116"/>
      <c r="BQ693" s="116"/>
      <c r="BU693" s="116"/>
      <c r="BY693" s="116"/>
      <c r="CC693" s="116"/>
      <c r="CG693" s="116"/>
      <c r="CK693" s="116"/>
      <c r="CO693" s="116"/>
      <c r="CS693" s="116"/>
      <c r="CW693" s="116"/>
      <c r="DF693" s="116"/>
      <c r="DO693" s="116"/>
    </row>
    <row r="694" spans="65:119" x14ac:dyDescent="0.2">
      <c r="BM694" s="116"/>
      <c r="BQ694" s="116"/>
      <c r="BU694" s="116"/>
      <c r="BY694" s="116"/>
      <c r="CC694" s="116"/>
      <c r="CG694" s="116"/>
      <c r="CK694" s="116"/>
      <c r="CO694" s="116"/>
      <c r="CS694" s="116"/>
      <c r="CW694" s="116"/>
      <c r="DF694" s="116"/>
      <c r="DO694" s="116"/>
    </row>
    <row r="695" spans="65:119" x14ac:dyDescent="0.2">
      <c r="BM695" s="116"/>
      <c r="BQ695" s="116"/>
      <c r="BU695" s="116"/>
      <c r="BY695" s="116"/>
      <c r="CC695" s="116"/>
      <c r="CG695" s="116"/>
      <c r="CK695" s="116"/>
      <c r="CO695" s="116"/>
      <c r="CS695" s="116"/>
      <c r="CW695" s="116"/>
      <c r="DF695" s="116"/>
      <c r="DO695" s="116"/>
    </row>
    <row r="696" spans="65:119" x14ac:dyDescent="0.2">
      <c r="BM696" s="116"/>
      <c r="BQ696" s="116"/>
      <c r="BU696" s="116"/>
      <c r="BY696" s="116"/>
      <c r="CC696" s="116"/>
      <c r="CG696" s="116"/>
      <c r="CK696" s="116"/>
      <c r="CO696" s="116"/>
      <c r="CS696" s="116"/>
      <c r="CW696" s="116"/>
      <c r="DF696" s="116"/>
      <c r="DO696" s="116"/>
    </row>
    <row r="697" spans="65:119" x14ac:dyDescent="0.2">
      <c r="BM697" s="116"/>
      <c r="BQ697" s="116"/>
      <c r="BU697" s="116"/>
      <c r="BY697" s="116"/>
      <c r="CC697" s="116"/>
      <c r="CG697" s="116"/>
      <c r="CK697" s="116"/>
      <c r="CO697" s="116"/>
      <c r="CS697" s="116"/>
      <c r="CW697" s="116"/>
      <c r="DF697" s="116"/>
      <c r="DO697" s="116"/>
    </row>
    <row r="698" spans="65:119" x14ac:dyDescent="0.2">
      <c r="BM698" s="116"/>
      <c r="BQ698" s="116"/>
      <c r="BU698" s="116"/>
      <c r="BY698" s="116"/>
      <c r="CC698" s="116"/>
      <c r="CG698" s="116"/>
      <c r="CK698" s="116"/>
      <c r="CO698" s="116"/>
      <c r="CS698" s="116"/>
      <c r="CW698" s="116"/>
      <c r="DF698" s="116"/>
      <c r="DO698" s="116"/>
    </row>
    <row r="699" spans="65:119" x14ac:dyDescent="0.2">
      <c r="BM699" s="116"/>
      <c r="BQ699" s="116"/>
      <c r="BU699" s="116"/>
      <c r="BY699" s="116"/>
      <c r="CC699" s="116"/>
      <c r="CG699" s="116"/>
      <c r="CK699" s="116"/>
      <c r="CO699" s="116"/>
      <c r="CS699" s="116"/>
      <c r="CW699" s="116"/>
      <c r="DF699" s="116"/>
      <c r="DO699" s="116"/>
    </row>
    <row r="700" spans="65:119" x14ac:dyDescent="0.2">
      <c r="BM700" s="116"/>
      <c r="BQ700" s="116"/>
      <c r="BU700" s="116"/>
      <c r="BY700" s="116"/>
      <c r="CC700" s="116"/>
      <c r="CG700" s="116"/>
      <c r="CK700" s="116"/>
      <c r="CO700" s="116"/>
      <c r="CS700" s="116"/>
      <c r="CW700" s="116"/>
      <c r="DF700" s="116"/>
      <c r="DO700" s="116"/>
    </row>
    <row r="701" spans="65:119" x14ac:dyDescent="0.2">
      <c r="BM701" s="116"/>
      <c r="BQ701" s="116"/>
      <c r="BU701" s="116"/>
      <c r="BY701" s="116"/>
      <c r="CC701" s="116"/>
      <c r="CG701" s="116"/>
      <c r="CK701" s="116"/>
      <c r="CO701" s="116"/>
      <c r="CS701" s="116"/>
      <c r="CW701" s="116"/>
      <c r="DF701" s="116"/>
      <c r="DO701" s="116"/>
    </row>
    <row r="702" spans="65:119" x14ac:dyDescent="0.2">
      <c r="BM702" s="116"/>
      <c r="BQ702" s="116"/>
      <c r="BU702" s="116"/>
      <c r="BY702" s="116"/>
      <c r="CC702" s="116"/>
      <c r="CG702" s="116"/>
      <c r="CK702" s="116"/>
      <c r="CO702" s="116"/>
      <c r="CS702" s="116"/>
      <c r="CW702" s="116"/>
      <c r="DF702" s="116"/>
      <c r="DO702" s="116"/>
    </row>
    <row r="703" spans="65:119" x14ac:dyDescent="0.2">
      <c r="BM703" s="116"/>
      <c r="BQ703" s="116"/>
      <c r="BU703" s="116"/>
      <c r="BY703" s="116"/>
      <c r="CC703" s="116"/>
      <c r="CG703" s="116"/>
      <c r="CK703" s="116"/>
      <c r="CO703" s="116"/>
      <c r="CS703" s="116"/>
      <c r="CW703" s="116"/>
      <c r="DF703" s="116"/>
      <c r="DO703" s="116"/>
    </row>
    <row r="704" spans="65:119" x14ac:dyDescent="0.2">
      <c r="BM704" s="116"/>
      <c r="BQ704" s="116"/>
      <c r="BU704" s="116"/>
      <c r="BY704" s="116"/>
      <c r="CC704" s="116"/>
      <c r="CG704" s="116"/>
      <c r="CK704" s="116"/>
      <c r="CO704" s="116"/>
      <c r="CS704" s="116"/>
      <c r="CW704" s="116"/>
      <c r="DF704" s="116"/>
      <c r="DO704" s="116"/>
    </row>
    <row r="705" spans="65:119" x14ac:dyDescent="0.2">
      <c r="BM705" s="116"/>
      <c r="BQ705" s="116"/>
      <c r="BU705" s="116"/>
      <c r="BY705" s="116"/>
      <c r="CC705" s="116"/>
      <c r="CG705" s="116"/>
      <c r="CK705" s="116"/>
      <c r="CO705" s="116"/>
      <c r="CS705" s="116"/>
      <c r="CW705" s="116"/>
      <c r="DF705" s="116"/>
      <c r="DO705" s="116"/>
    </row>
    <row r="706" spans="65:119" x14ac:dyDescent="0.2">
      <c r="BM706" s="116"/>
      <c r="BQ706" s="116"/>
      <c r="BU706" s="116"/>
      <c r="BY706" s="116"/>
      <c r="CC706" s="116"/>
      <c r="CG706" s="116"/>
      <c r="CK706" s="116"/>
      <c r="CO706" s="116"/>
      <c r="CS706" s="116"/>
      <c r="CW706" s="116"/>
      <c r="DF706" s="116"/>
      <c r="DO706" s="116"/>
    </row>
    <row r="707" spans="65:119" x14ac:dyDescent="0.2">
      <c r="BM707" s="116"/>
      <c r="BQ707" s="116"/>
      <c r="BU707" s="116"/>
      <c r="BY707" s="116"/>
      <c r="CC707" s="116"/>
      <c r="CG707" s="116"/>
      <c r="CK707" s="116"/>
      <c r="CO707" s="116"/>
      <c r="CS707" s="116"/>
      <c r="CW707" s="116"/>
      <c r="DF707" s="116"/>
      <c r="DO707" s="116"/>
    </row>
    <row r="708" spans="65:119" x14ac:dyDescent="0.2">
      <c r="BM708" s="116"/>
      <c r="BQ708" s="116"/>
      <c r="BU708" s="116"/>
      <c r="BY708" s="116"/>
      <c r="CC708" s="116"/>
      <c r="CG708" s="116"/>
      <c r="CK708" s="116"/>
      <c r="CO708" s="116"/>
      <c r="CS708" s="116"/>
      <c r="CW708" s="116"/>
      <c r="DF708" s="116"/>
      <c r="DO708" s="116"/>
    </row>
    <row r="709" spans="65:119" x14ac:dyDescent="0.2">
      <c r="BM709" s="116"/>
      <c r="BQ709" s="116"/>
      <c r="BU709" s="116"/>
      <c r="BY709" s="116"/>
      <c r="CC709" s="116"/>
      <c r="CG709" s="116"/>
      <c r="CK709" s="116"/>
      <c r="CO709" s="116"/>
      <c r="CS709" s="116"/>
      <c r="CW709" s="116"/>
      <c r="DF709" s="116"/>
      <c r="DO709" s="116"/>
    </row>
    <row r="710" spans="65:119" x14ac:dyDescent="0.2">
      <c r="BM710" s="116"/>
      <c r="BQ710" s="116"/>
      <c r="BU710" s="116"/>
      <c r="BY710" s="116"/>
      <c r="CC710" s="116"/>
      <c r="CG710" s="116"/>
      <c r="CK710" s="116"/>
      <c r="CO710" s="116"/>
      <c r="CS710" s="116"/>
      <c r="CW710" s="116"/>
      <c r="DF710" s="116"/>
      <c r="DO710" s="116"/>
    </row>
    <row r="711" spans="65:119" x14ac:dyDescent="0.2">
      <c r="BM711" s="116"/>
      <c r="BQ711" s="116"/>
      <c r="BU711" s="116"/>
      <c r="BY711" s="116"/>
      <c r="CC711" s="116"/>
      <c r="CG711" s="116"/>
      <c r="CK711" s="116"/>
      <c r="CO711" s="116"/>
      <c r="CS711" s="116"/>
      <c r="CW711" s="116"/>
      <c r="DF711" s="116"/>
      <c r="DO711" s="116"/>
    </row>
    <row r="712" spans="65:119" x14ac:dyDescent="0.2">
      <c r="BM712" s="116"/>
      <c r="BQ712" s="116"/>
      <c r="BU712" s="116"/>
      <c r="BY712" s="116"/>
      <c r="CC712" s="116"/>
      <c r="CG712" s="116"/>
      <c r="CK712" s="116"/>
      <c r="CO712" s="116"/>
      <c r="CS712" s="116"/>
      <c r="CW712" s="116"/>
      <c r="DF712" s="116"/>
      <c r="DO712" s="116"/>
    </row>
    <row r="713" spans="65:119" x14ac:dyDescent="0.2">
      <c r="BM713" s="116"/>
      <c r="BQ713" s="116"/>
      <c r="BU713" s="116"/>
      <c r="BY713" s="116"/>
      <c r="CC713" s="116"/>
      <c r="CG713" s="116"/>
      <c r="CK713" s="116"/>
      <c r="CO713" s="116"/>
      <c r="CS713" s="116"/>
      <c r="CW713" s="116"/>
      <c r="DF713" s="116"/>
      <c r="DO713" s="116"/>
    </row>
    <row r="714" spans="65:119" x14ac:dyDescent="0.2">
      <c r="BM714" s="116"/>
      <c r="BQ714" s="116"/>
      <c r="BU714" s="116"/>
      <c r="BY714" s="116"/>
      <c r="CC714" s="116"/>
      <c r="CG714" s="116"/>
      <c r="CK714" s="116"/>
      <c r="CO714" s="116"/>
      <c r="CS714" s="116"/>
      <c r="CW714" s="116"/>
      <c r="DF714" s="116"/>
      <c r="DO714" s="116"/>
    </row>
    <row r="715" spans="65:119" x14ac:dyDescent="0.2">
      <c r="BM715" s="116"/>
      <c r="BQ715" s="116"/>
      <c r="BU715" s="116"/>
      <c r="BY715" s="116"/>
      <c r="CC715" s="116"/>
      <c r="CG715" s="116"/>
      <c r="CK715" s="116"/>
      <c r="CO715" s="116"/>
      <c r="CS715" s="116"/>
      <c r="CW715" s="116"/>
      <c r="DF715" s="116"/>
      <c r="DO715" s="116"/>
    </row>
    <row r="716" spans="65:119" x14ac:dyDescent="0.2">
      <c r="BM716" s="116"/>
      <c r="BQ716" s="116"/>
      <c r="BU716" s="116"/>
      <c r="BY716" s="116"/>
      <c r="CC716" s="116"/>
      <c r="CG716" s="116"/>
      <c r="CK716" s="116"/>
      <c r="CO716" s="116"/>
      <c r="CS716" s="116"/>
      <c r="CW716" s="116"/>
      <c r="DF716" s="116"/>
      <c r="DO716" s="116"/>
    </row>
    <row r="717" spans="65:119" x14ac:dyDescent="0.2">
      <c r="BM717" s="116"/>
      <c r="BQ717" s="116"/>
      <c r="BU717" s="116"/>
      <c r="BY717" s="116"/>
      <c r="CC717" s="116"/>
      <c r="CG717" s="116"/>
      <c r="CK717" s="116"/>
      <c r="CO717" s="116"/>
      <c r="CS717" s="116"/>
      <c r="CW717" s="116"/>
      <c r="DF717" s="116"/>
      <c r="DO717" s="116"/>
    </row>
    <row r="718" spans="65:119" x14ac:dyDescent="0.2">
      <c r="BM718" s="116"/>
      <c r="BQ718" s="116"/>
      <c r="BU718" s="116"/>
      <c r="BY718" s="116"/>
      <c r="CC718" s="116"/>
      <c r="CG718" s="116"/>
      <c r="CK718" s="116"/>
      <c r="CO718" s="116"/>
      <c r="CS718" s="116"/>
      <c r="CW718" s="116"/>
      <c r="DF718" s="116"/>
      <c r="DO718" s="116"/>
    </row>
    <row r="719" spans="65:119" x14ac:dyDescent="0.2">
      <c r="BM719" s="116"/>
      <c r="BQ719" s="116"/>
      <c r="BU719" s="116"/>
      <c r="BY719" s="116"/>
      <c r="CC719" s="116"/>
      <c r="CG719" s="116"/>
      <c r="CK719" s="116"/>
      <c r="CO719" s="116"/>
      <c r="CS719" s="116"/>
      <c r="CW719" s="116"/>
      <c r="DF719" s="116"/>
      <c r="DO719" s="116"/>
    </row>
    <row r="720" spans="65:119" x14ac:dyDescent="0.2">
      <c r="BM720" s="116"/>
      <c r="BQ720" s="116"/>
      <c r="BU720" s="116"/>
      <c r="BY720" s="116"/>
      <c r="CC720" s="116"/>
      <c r="CG720" s="116"/>
      <c r="CK720" s="116"/>
      <c r="CO720" s="116"/>
      <c r="CS720" s="116"/>
      <c r="CW720" s="116"/>
      <c r="DF720" s="116"/>
      <c r="DO720" s="116"/>
    </row>
    <row r="721" spans="65:119" x14ac:dyDescent="0.2">
      <c r="BM721" s="116"/>
      <c r="BQ721" s="116"/>
      <c r="BU721" s="116"/>
      <c r="BY721" s="116"/>
      <c r="CC721" s="116"/>
      <c r="CG721" s="116"/>
      <c r="CK721" s="116"/>
      <c r="CO721" s="116"/>
      <c r="CS721" s="116"/>
      <c r="CW721" s="116"/>
      <c r="DF721" s="116"/>
      <c r="DO721" s="116"/>
    </row>
    <row r="722" spans="65:119" x14ac:dyDescent="0.2">
      <c r="BM722" s="116"/>
      <c r="BQ722" s="116"/>
      <c r="BU722" s="116"/>
      <c r="BY722" s="116"/>
      <c r="CC722" s="116"/>
      <c r="CG722" s="116"/>
      <c r="CK722" s="116"/>
      <c r="CO722" s="116"/>
      <c r="CS722" s="116"/>
      <c r="CW722" s="116"/>
      <c r="DF722" s="116"/>
      <c r="DO722" s="116"/>
    </row>
    <row r="723" spans="65:119" x14ac:dyDescent="0.2">
      <c r="BM723" s="116"/>
      <c r="BQ723" s="116"/>
      <c r="BU723" s="116"/>
      <c r="BY723" s="116"/>
      <c r="CC723" s="116"/>
      <c r="CG723" s="116"/>
      <c r="CK723" s="116"/>
      <c r="CO723" s="116"/>
      <c r="CS723" s="116"/>
      <c r="CW723" s="116"/>
      <c r="DF723" s="116"/>
      <c r="DO723" s="116"/>
    </row>
    <row r="724" spans="65:119" x14ac:dyDescent="0.2">
      <c r="BM724" s="116"/>
      <c r="BQ724" s="116"/>
      <c r="BU724" s="116"/>
      <c r="BY724" s="116"/>
      <c r="CC724" s="116"/>
      <c r="CG724" s="116"/>
      <c r="CK724" s="116"/>
      <c r="CO724" s="116"/>
      <c r="CS724" s="116"/>
      <c r="CW724" s="116"/>
      <c r="DF724" s="116"/>
      <c r="DO724" s="116"/>
    </row>
    <row r="725" spans="65:119" x14ac:dyDescent="0.2">
      <c r="BM725" s="116"/>
      <c r="BQ725" s="116"/>
      <c r="BU725" s="116"/>
      <c r="BY725" s="116"/>
      <c r="CC725" s="116"/>
      <c r="CG725" s="116"/>
      <c r="CK725" s="116"/>
      <c r="CO725" s="116"/>
      <c r="CS725" s="116"/>
      <c r="CW725" s="116"/>
      <c r="DF725" s="116"/>
      <c r="DO725" s="116"/>
    </row>
    <row r="726" spans="65:119" x14ac:dyDescent="0.2">
      <c r="BM726" s="116"/>
      <c r="BQ726" s="116"/>
      <c r="BU726" s="116"/>
      <c r="BY726" s="116"/>
      <c r="CC726" s="116"/>
      <c r="CG726" s="116"/>
      <c r="CK726" s="116"/>
      <c r="CO726" s="116"/>
      <c r="CS726" s="116"/>
      <c r="CW726" s="116"/>
      <c r="DF726" s="116"/>
      <c r="DO726" s="116"/>
    </row>
    <row r="727" spans="65:119" x14ac:dyDescent="0.2">
      <c r="BM727" s="116"/>
      <c r="BQ727" s="116"/>
      <c r="BU727" s="116"/>
      <c r="BY727" s="116"/>
      <c r="CC727" s="116"/>
      <c r="CG727" s="116"/>
      <c r="CK727" s="116"/>
      <c r="CO727" s="116"/>
      <c r="CS727" s="116"/>
      <c r="CW727" s="116"/>
      <c r="DF727" s="116"/>
      <c r="DO727" s="116"/>
    </row>
    <row r="728" spans="65:119" x14ac:dyDescent="0.2">
      <c r="BM728" s="116"/>
      <c r="BQ728" s="116"/>
      <c r="BU728" s="116"/>
      <c r="BY728" s="116"/>
      <c r="CC728" s="116"/>
      <c r="CG728" s="116"/>
      <c r="CK728" s="116"/>
      <c r="CO728" s="116"/>
      <c r="CS728" s="116"/>
      <c r="CW728" s="116"/>
      <c r="DF728" s="116"/>
      <c r="DO728" s="116"/>
    </row>
    <row r="729" spans="65:119" x14ac:dyDescent="0.2">
      <c r="BM729" s="116"/>
      <c r="BQ729" s="116"/>
      <c r="BU729" s="116"/>
      <c r="BY729" s="116"/>
      <c r="CC729" s="116"/>
      <c r="CG729" s="116"/>
      <c r="CK729" s="116"/>
      <c r="CO729" s="116"/>
      <c r="CS729" s="116"/>
      <c r="CW729" s="116"/>
      <c r="DF729" s="116"/>
      <c r="DO729" s="116"/>
    </row>
    <row r="730" spans="65:119" x14ac:dyDescent="0.2">
      <c r="BM730" s="116"/>
      <c r="BQ730" s="116"/>
      <c r="BU730" s="116"/>
      <c r="BY730" s="116"/>
      <c r="CC730" s="116"/>
      <c r="CG730" s="116"/>
      <c r="CK730" s="116"/>
      <c r="CO730" s="116"/>
      <c r="CS730" s="116"/>
      <c r="CW730" s="116"/>
      <c r="DF730" s="116"/>
      <c r="DO730" s="116"/>
    </row>
    <row r="731" spans="65:119" x14ac:dyDescent="0.2">
      <c r="BM731" s="116"/>
      <c r="BQ731" s="116"/>
      <c r="BU731" s="116"/>
      <c r="BY731" s="116"/>
      <c r="CC731" s="116"/>
      <c r="CG731" s="116"/>
      <c r="CK731" s="116"/>
      <c r="CO731" s="116"/>
      <c r="CS731" s="116"/>
      <c r="CW731" s="116"/>
      <c r="DF731" s="116"/>
      <c r="DO731" s="116"/>
    </row>
    <row r="732" spans="65:119" x14ac:dyDescent="0.2">
      <c r="BM732" s="116"/>
      <c r="BQ732" s="116"/>
      <c r="BU732" s="116"/>
      <c r="BY732" s="116"/>
      <c r="CC732" s="116"/>
      <c r="CG732" s="116"/>
      <c r="CK732" s="116"/>
      <c r="CO732" s="116"/>
      <c r="CS732" s="116"/>
      <c r="CW732" s="116"/>
      <c r="DF732" s="116"/>
      <c r="DO732" s="116"/>
    </row>
    <row r="733" spans="65:119" x14ac:dyDescent="0.2">
      <c r="BM733" s="116"/>
      <c r="BQ733" s="116"/>
      <c r="BU733" s="116"/>
      <c r="BY733" s="116"/>
      <c r="CC733" s="116"/>
      <c r="CG733" s="116"/>
      <c r="CK733" s="116"/>
      <c r="CO733" s="116"/>
      <c r="CS733" s="116"/>
      <c r="CW733" s="116"/>
      <c r="DF733" s="116"/>
      <c r="DO733" s="116"/>
    </row>
    <row r="734" spans="65:119" x14ac:dyDescent="0.2">
      <c r="BM734" s="116"/>
      <c r="BQ734" s="116"/>
      <c r="BU734" s="116"/>
      <c r="BY734" s="116"/>
      <c r="CC734" s="116"/>
      <c r="CG734" s="116"/>
      <c r="CK734" s="116"/>
      <c r="CO734" s="116"/>
      <c r="CS734" s="116"/>
      <c r="CW734" s="116"/>
      <c r="DF734" s="116"/>
      <c r="DO734" s="116"/>
    </row>
    <row r="735" spans="65:119" x14ac:dyDescent="0.2">
      <c r="BM735" s="116"/>
      <c r="BQ735" s="116"/>
      <c r="BU735" s="116"/>
      <c r="BY735" s="116"/>
      <c r="CC735" s="116"/>
      <c r="CG735" s="116"/>
      <c r="CK735" s="116"/>
      <c r="CO735" s="116"/>
      <c r="CS735" s="116"/>
      <c r="CW735" s="116"/>
      <c r="DF735" s="116"/>
      <c r="DO735" s="116"/>
    </row>
    <row r="736" spans="65:119" x14ac:dyDescent="0.2">
      <c r="BM736" s="116"/>
      <c r="BQ736" s="116"/>
      <c r="BU736" s="116"/>
      <c r="BY736" s="116"/>
      <c r="CC736" s="116"/>
      <c r="CG736" s="116"/>
      <c r="CK736" s="116"/>
      <c r="CO736" s="116"/>
      <c r="CS736" s="116"/>
      <c r="CW736" s="116"/>
      <c r="DF736" s="116"/>
      <c r="DO736" s="116"/>
    </row>
    <row r="737" spans="65:119" x14ac:dyDescent="0.2">
      <c r="BM737" s="116"/>
      <c r="BQ737" s="116"/>
      <c r="BU737" s="116"/>
      <c r="BY737" s="116"/>
      <c r="CC737" s="116"/>
      <c r="CG737" s="116"/>
      <c r="CK737" s="116"/>
      <c r="CO737" s="116"/>
      <c r="CS737" s="116"/>
      <c r="CW737" s="116"/>
      <c r="DF737" s="116"/>
      <c r="DO737" s="116"/>
    </row>
    <row r="738" spans="65:119" x14ac:dyDescent="0.2">
      <c r="BM738" s="116"/>
      <c r="BQ738" s="116"/>
      <c r="BU738" s="116"/>
      <c r="BY738" s="116"/>
      <c r="CC738" s="116"/>
      <c r="CG738" s="116"/>
      <c r="CK738" s="116"/>
      <c r="CO738" s="116"/>
      <c r="CS738" s="116"/>
      <c r="CW738" s="116"/>
      <c r="DF738" s="116"/>
      <c r="DO738" s="116"/>
    </row>
    <row r="739" spans="65:119" x14ac:dyDescent="0.2">
      <c r="BM739" s="116"/>
      <c r="BQ739" s="116"/>
      <c r="BU739" s="116"/>
      <c r="BY739" s="116"/>
      <c r="CC739" s="116"/>
      <c r="CG739" s="116"/>
      <c r="CK739" s="116"/>
      <c r="CO739" s="116"/>
      <c r="CS739" s="116"/>
      <c r="CW739" s="116"/>
      <c r="DF739" s="116"/>
      <c r="DO739" s="116"/>
    </row>
    <row r="740" spans="65:119" x14ac:dyDescent="0.2">
      <c r="BM740" s="116"/>
      <c r="BQ740" s="116"/>
      <c r="BU740" s="116"/>
      <c r="BY740" s="116"/>
      <c r="CC740" s="116"/>
      <c r="CG740" s="116"/>
      <c r="CK740" s="116"/>
      <c r="CO740" s="116"/>
      <c r="CS740" s="116"/>
      <c r="CW740" s="116"/>
      <c r="DF740" s="116"/>
      <c r="DO740" s="116"/>
    </row>
    <row r="741" spans="65:119" x14ac:dyDescent="0.2">
      <c r="BM741" s="116"/>
      <c r="BQ741" s="116"/>
      <c r="BU741" s="116"/>
      <c r="BY741" s="116"/>
      <c r="CC741" s="116"/>
      <c r="CG741" s="116"/>
      <c r="CK741" s="116"/>
      <c r="CO741" s="116"/>
      <c r="CS741" s="116"/>
      <c r="CW741" s="116"/>
      <c r="DF741" s="116"/>
      <c r="DO741" s="116"/>
    </row>
    <row r="742" spans="65:119" x14ac:dyDescent="0.2">
      <c r="BM742" s="116"/>
      <c r="BQ742" s="116"/>
      <c r="BU742" s="116"/>
      <c r="BY742" s="116"/>
      <c r="CC742" s="116"/>
      <c r="CG742" s="116"/>
      <c r="CK742" s="116"/>
      <c r="CO742" s="116"/>
      <c r="CS742" s="116"/>
      <c r="CW742" s="116"/>
      <c r="DF742" s="116"/>
      <c r="DO742" s="116"/>
    </row>
    <row r="743" spans="65:119" x14ac:dyDescent="0.2">
      <c r="BM743" s="116"/>
      <c r="BQ743" s="116"/>
      <c r="BU743" s="116"/>
      <c r="BY743" s="116"/>
      <c r="CC743" s="116"/>
      <c r="CG743" s="116"/>
      <c r="CK743" s="116"/>
      <c r="CO743" s="116"/>
      <c r="CS743" s="116"/>
      <c r="CW743" s="116"/>
      <c r="DF743" s="116"/>
      <c r="DO743" s="116"/>
    </row>
    <row r="744" spans="65:119" x14ac:dyDescent="0.2">
      <c r="BM744" s="116"/>
      <c r="BQ744" s="116"/>
      <c r="BU744" s="116"/>
      <c r="BY744" s="116"/>
      <c r="CC744" s="116"/>
      <c r="CG744" s="116"/>
      <c r="CK744" s="116"/>
      <c r="CO744" s="116"/>
      <c r="CS744" s="116"/>
      <c r="CW744" s="116"/>
      <c r="DF744" s="116"/>
      <c r="DO744" s="116"/>
    </row>
    <row r="745" spans="65:119" x14ac:dyDescent="0.2">
      <c r="BM745" s="116"/>
      <c r="BQ745" s="116"/>
      <c r="BU745" s="116"/>
      <c r="BY745" s="116"/>
      <c r="CC745" s="116"/>
      <c r="CG745" s="116"/>
      <c r="CK745" s="116"/>
      <c r="CO745" s="116"/>
      <c r="CS745" s="116"/>
      <c r="CW745" s="116"/>
      <c r="DF745" s="116"/>
      <c r="DO745" s="116"/>
    </row>
    <row r="746" spans="65:119" x14ac:dyDescent="0.2">
      <c r="BM746" s="116"/>
      <c r="BQ746" s="116"/>
      <c r="BU746" s="116"/>
      <c r="BY746" s="116"/>
      <c r="CC746" s="116"/>
      <c r="CG746" s="116"/>
      <c r="CK746" s="116"/>
      <c r="CO746" s="116"/>
      <c r="CS746" s="116"/>
      <c r="CW746" s="116"/>
      <c r="DF746" s="116"/>
      <c r="DO746" s="116"/>
    </row>
    <row r="747" spans="65:119" x14ac:dyDescent="0.2">
      <c r="BM747" s="116"/>
      <c r="BQ747" s="116"/>
      <c r="BU747" s="116"/>
      <c r="BY747" s="116"/>
      <c r="CC747" s="116"/>
      <c r="CG747" s="116"/>
      <c r="CK747" s="116"/>
      <c r="CO747" s="116"/>
      <c r="CS747" s="116"/>
      <c r="CW747" s="116"/>
      <c r="DF747" s="116"/>
      <c r="DO747" s="116"/>
    </row>
    <row r="748" spans="65:119" x14ac:dyDescent="0.2">
      <c r="BM748" s="116"/>
      <c r="BQ748" s="116"/>
      <c r="BU748" s="116"/>
      <c r="BY748" s="116"/>
      <c r="CC748" s="116"/>
      <c r="CG748" s="116"/>
      <c r="CK748" s="116"/>
      <c r="CO748" s="116"/>
      <c r="CS748" s="116"/>
      <c r="CW748" s="116"/>
      <c r="DF748" s="116"/>
      <c r="DO748" s="116"/>
    </row>
    <row r="749" spans="65:119" x14ac:dyDescent="0.2">
      <c r="BM749" s="116"/>
      <c r="BQ749" s="116"/>
      <c r="BU749" s="116"/>
      <c r="BY749" s="116"/>
      <c r="CC749" s="116"/>
      <c r="CG749" s="116"/>
      <c r="CK749" s="116"/>
      <c r="CO749" s="116"/>
      <c r="CS749" s="116"/>
      <c r="CW749" s="116"/>
      <c r="DF749" s="116"/>
      <c r="DO749" s="116"/>
    </row>
    <row r="750" spans="65:119" x14ac:dyDescent="0.2">
      <c r="BM750" s="116"/>
      <c r="BQ750" s="116"/>
      <c r="BU750" s="116"/>
      <c r="BY750" s="116"/>
      <c r="CC750" s="116"/>
      <c r="CG750" s="116"/>
      <c r="CK750" s="116"/>
      <c r="CO750" s="116"/>
      <c r="CS750" s="116"/>
      <c r="CW750" s="116"/>
      <c r="DF750" s="116"/>
      <c r="DO750" s="116"/>
    </row>
    <row r="751" spans="65:119" x14ac:dyDescent="0.2">
      <c r="BM751" s="116"/>
      <c r="BQ751" s="116"/>
      <c r="BU751" s="116"/>
      <c r="BY751" s="116"/>
      <c r="CC751" s="116"/>
      <c r="CG751" s="116"/>
      <c r="CK751" s="116"/>
      <c r="CO751" s="116"/>
      <c r="CS751" s="116"/>
      <c r="CW751" s="116"/>
      <c r="DF751" s="116"/>
      <c r="DO751" s="116"/>
    </row>
    <row r="752" spans="65:119" x14ac:dyDescent="0.2">
      <c r="BM752" s="116"/>
      <c r="BQ752" s="116"/>
      <c r="BU752" s="116"/>
      <c r="BY752" s="116"/>
      <c r="CC752" s="116"/>
      <c r="CG752" s="116"/>
      <c r="CK752" s="116"/>
      <c r="CO752" s="116"/>
      <c r="CS752" s="116"/>
      <c r="CW752" s="116"/>
      <c r="DF752" s="116"/>
      <c r="DO752" s="116"/>
    </row>
    <row r="753" spans="65:119" x14ac:dyDescent="0.2">
      <c r="BM753" s="116"/>
      <c r="BQ753" s="116"/>
      <c r="BU753" s="116"/>
      <c r="BY753" s="116"/>
      <c r="CC753" s="116"/>
      <c r="CG753" s="116"/>
      <c r="CK753" s="116"/>
      <c r="CO753" s="116"/>
      <c r="CS753" s="116"/>
      <c r="CW753" s="116"/>
      <c r="DF753" s="116"/>
      <c r="DO753" s="116"/>
    </row>
    <row r="754" spans="65:119" x14ac:dyDescent="0.2">
      <c r="BM754" s="116"/>
      <c r="BQ754" s="116"/>
      <c r="BU754" s="116"/>
      <c r="BY754" s="116"/>
      <c r="CC754" s="116"/>
      <c r="CG754" s="116"/>
      <c r="CK754" s="116"/>
      <c r="CO754" s="116"/>
      <c r="CS754" s="116"/>
      <c r="CW754" s="116"/>
      <c r="DF754" s="116"/>
      <c r="DO754" s="116"/>
    </row>
    <row r="755" spans="65:119" x14ac:dyDescent="0.2">
      <c r="BM755" s="116"/>
      <c r="BQ755" s="116"/>
      <c r="BU755" s="116"/>
      <c r="BY755" s="116"/>
      <c r="CC755" s="116"/>
      <c r="CG755" s="116"/>
      <c r="CK755" s="116"/>
      <c r="CO755" s="116"/>
      <c r="CS755" s="116"/>
      <c r="CW755" s="116"/>
      <c r="DF755" s="116"/>
      <c r="DO755" s="116"/>
    </row>
    <row r="756" spans="65:119" x14ac:dyDescent="0.2">
      <c r="BM756" s="116"/>
      <c r="BQ756" s="116"/>
      <c r="BU756" s="116"/>
      <c r="BY756" s="116"/>
      <c r="CC756" s="116"/>
      <c r="CG756" s="116"/>
      <c r="CK756" s="116"/>
      <c r="CO756" s="116"/>
      <c r="CS756" s="116"/>
      <c r="CW756" s="116"/>
      <c r="DF756" s="116"/>
      <c r="DO756" s="116"/>
    </row>
    <row r="757" spans="65:119" x14ac:dyDescent="0.2">
      <c r="BM757" s="116"/>
      <c r="BQ757" s="116"/>
      <c r="BU757" s="116"/>
      <c r="BY757" s="116"/>
      <c r="CC757" s="116"/>
      <c r="CG757" s="116"/>
      <c r="CK757" s="116"/>
      <c r="CO757" s="116"/>
      <c r="CS757" s="116"/>
      <c r="CW757" s="116"/>
      <c r="DF757" s="116"/>
      <c r="DO757" s="116"/>
    </row>
    <row r="758" spans="65:119" x14ac:dyDescent="0.2">
      <c r="BM758" s="116"/>
      <c r="BQ758" s="116"/>
      <c r="BU758" s="116"/>
      <c r="BY758" s="116"/>
      <c r="CC758" s="116"/>
      <c r="CG758" s="116"/>
      <c r="CK758" s="116"/>
      <c r="CO758" s="116"/>
      <c r="CS758" s="116"/>
      <c r="CW758" s="116"/>
      <c r="DF758" s="116"/>
      <c r="DO758" s="116"/>
    </row>
    <row r="759" spans="65:119" x14ac:dyDescent="0.2">
      <c r="BM759" s="116"/>
      <c r="BQ759" s="116"/>
      <c r="BU759" s="116"/>
      <c r="BY759" s="116"/>
      <c r="CC759" s="116"/>
      <c r="CG759" s="116"/>
      <c r="CK759" s="116"/>
      <c r="CO759" s="116"/>
      <c r="CS759" s="116"/>
      <c r="CW759" s="116"/>
      <c r="DF759" s="116"/>
      <c r="DO759" s="116"/>
    </row>
    <row r="760" spans="65:119" x14ac:dyDescent="0.2">
      <c r="BM760" s="116"/>
      <c r="BQ760" s="116"/>
      <c r="BU760" s="116"/>
      <c r="BY760" s="116"/>
      <c r="CC760" s="116"/>
      <c r="CG760" s="116"/>
      <c r="CK760" s="116"/>
      <c r="CO760" s="116"/>
      <c r="CS760" s="116"/>
      <c r="CW760" s="116"/>
      <c r="DF760" s="116"/>
      <c r="DO760" s="116"/>
    </row>
    <row r="761" spans="65:119" x14ac:dyDescent="0.2">
      <c r="BM761" s="116"/>
      <c r="BQ761" s="116"/>
      <c r="BU761" s="116"/>
      <c r="BY761" s="116"/>
      <c r="CC761" s="116"/>
      <c r="CG761" s="116"/>
      <c r="CK761" s="116"/>
      <c r="CO761" s="116"/>
      <c r="CS761" s="116"/>
      <c r="CW761" s="116"/>
      <c r="DF761" s="116"/>
      <c r="DO761" s="116"/>
    </row>
    <row r="762" spans="65:119" x14ac:dyDescent="0.2">
      <c r="BM762" s="116"/>
      <c r="BQ762" s="116"/>
      <c r="BU762" s="116"/>
      <c r="BY762" s="116"/>
      <c r="CC762" s="116"/>
      <c r="CG762" s="116"/>
      <c r="CK762" s="116"/>
      <c r="CO762" s="116"/>
      <c r="CS762" s="116"/>
      <c r="CW762" s="116"/>
      <c r="DF762" s="116"/>
      <c r="DO762" s="116"/>
    </row>
    <row r="763" spans="65:119" x14ac:dyDescent="0.2">
      <c r="BM763" s="116"/>
      <c r="BQ763" s="116"/>
      <c r="BU763" s="116"/>
      <c r="BY763" s="116"/>
      <c r="CC763" s="116"/>
      <c r="CG763" s="116"/>
      <c r="CK763" s="116"/>
      <c r="CO763" s="116"/>
      <c r="CS763" s="116"/>
      <c r="CW763" s="116"/>
      <c r="DF763" s="116"/>
      <c r="DO763" s="116"/>
    </row>
    <row r="764" spans="65:119" x14ac:dyDescent="0.2">
      <c r="BM764" s="116"/>
      <c r="BQ764" s="116"/>
      <c r="BU764" s="116"/>
      <c r="BY764" s="116"/>
      <c r="CC764" s="116"/>
      <c r="CG764" s="116"/>
      <c r="CK764" s="116"/>
      <c r="CO764" s="116"/>
      <c r="CS764" s="116"/>
      <c r="CW764" s="116"/>
      <c r="DF764" s="116"/>
      <c r="DO764" s="116"/>
    </row>
    <row r="765" spans="65:119" x14ac:dyDescent="0.2">
      <c r="BM765" s="116"/>
      <c r="BQ765" s="116"/>
      <c r="BU765" s="116"/>
      <c r="BY765" s="116"/>
      <c r="CC765" s="116"/>
      <c r="CG765" s="116"/>
      <c r="CK765" s="116"/>
      <c r="CO765" s="116"/>
      <c r="CS765" s="116"/>
      <c r="CW765" s="116"/>
      <c r="DF765" s="116"/>
      <c r="DO765" s="116"/>
    </row>
    <row r="766" spans="65:119" x14ac:dyDescent="0.2">
      <c r="BM766" s="116"/>
      <c r="BQ766" s="116"/>
      <c r="BU766" s="116"/>
      <c r="BY766" s="116"/>
      <c r="CC766" s="116"/>
      <c r="CG766" s="116"/>
      <c r="CK766" s="116"/>
      <c r="CO766" s="116"/>
      <c r="CS766" s="116"/>
      <c r="CW766" s="116"/>
      <c r="DF766" s="116"/>
      <c r="DO766" s="116"/>
    </row>
    <row r="767" spans="65:119" x14ac:dyDescent="0.2">
      <c r="BM767" s="116"/>
      <c r="BQ767" s="116"/>
      <c r="BU767" s="116"/>
      <c r="BY767" s="116"/>
      <c r="CC767" s="116"/>
      <c r="CG767" s="116"/>
      <c r="CK767" s="116"/>
      <c r="CO767" s="116"/>
      <c r="CS767" s="116"/>
      <c r="CW767" s="116"/>
      <c r="DF767" s="116"/>
      <c r="DO767" s="116"/>
    </row>
    <row r="768" spans="65:119" x14ac:dyDescent="0.2">
      <c r="BM768" s="116"/>
      <c r="BQ768" s="116"/>
      <c r="BU768" s="116"/>
      <c r="BY768" s="116"/>
      <c r="CC768" s="116"/>
      <c r="CG768" s="116"/>
      <c r="CK768" s="116"/>
      <c r="CO768" s="116"/>
      <c r="CS768" s="116"/>
      <c r="CW768" s="116"/>
      <c r="DF768" s="116"/>
      <c r="DO768" s="116"/>
    </row>
    <row r="769" spans="65:119" x14ac:dyDescent="0.2">
      <c r="BM769" s="116"/>
      <c r="BQ769" s="116"/>
      <c r="BU769" s="116"/>
      <c r="BY769" s="116"/>
      <c r="CC769" s="116"/>
      <c r="CG769" s="116"/>
      <c r="CK769" s="116"/>
      <c r="CO769" s="116"/>
      <c r="CS769" s="116"/>
      <c r="CW769" s="116"/>
      <c r="DF769" s="116"/>
      <c r="DO769" s="116"/>
    </row>
    <row r="770" spans="65:119" x14ac:dyDescent="0.2">
      <c r="BM770" s="116"/>
      <c r="BQ770" s="116"/>
      <c r="BU770" s="116"/>
      <c r="BY770" s="116"/>
      <c r="CC770" s="116"/>
      <c r="CG770" s="116"/>
      <c r="CK770" s="116"/>
      <c r="CO770" s="116"/>
      <c r="CS770" s="116"/>
      <c r="CW770" s="116"/>
      <c r="DF770" s="116"/>
      <c r="DO770" s="116"/>
    </row>
    <row r="771" spans="65:119" x14ac:dyDescent="0.2">
      <c r="BM771" s="116"/>
      <c r="BQ771" s="116"/>
      <c r="BU771" s="116"/>
      <c r="BY771" s="116"/>
      <c r="CC771" s="116"/>
      <c r="CG771" s="116"/>
      <c r="CK771" s="116"/>
      <c r="CO771" s="116"/>
      <c r="CS771" s="116"/>
      <c r="CW771" s="116"/>
      <c r="DF771" s="116"/>
      <c r="DO771" s="116"/>
    </row>
    <row r="772" spans="65:119" x14ac:dyDescent="0.2">
      <c r="BM772" s="116"/>
      <c r="BQ772" s="116"/>
      <c r="BU772" s="116"/>
      <c r="BY772" s="116"/>
      <c r="CC772" s="116"/>
      <c r="CG772" s="116"/>
      <c r="CK772" s="116"/>
      <c r="CO772" s="116"/>
      <c r="CS772" s="116"/>
      <c r="CW772" s="116"/>
      <c r="DF772" s="116"/>
      <c r="DO772" s="116"/>
    </row>
    <row r="773" spans="65:119" x14ac:dyDescent="0.2">
      <c r="BM773" s="116"/>
      <c r="BQ773" s="116"/>
      <c r="BU773" s="116"/>
      <c r="BY773" s="116"/>
      <c r="CC773" s="116"/>
      <c r="CG773" s="116"/>
      <c r="CK773" s="116"/>
      <c r="CO773" s="116"/>
      <c r="CS773" s="116"/>
      <c r="CW773" s="116"/>
      <c r="DF773" s="116"/>
      <c r="DO773" s="116"/>
    </row>
    <row r="774" spans="65:119" x14ac:dyDescent="0.2">
      <c r="BM774" s="116"/>
      <c r="BQ774" s="116"/>
      <c r="BU774" s="116"/>
      <c r="BY774" s="116"/>
      <c r="CC774" s="116"/>
      <c r="CG774" s="116"/>
      <c r="CK774" s="116"/>
      <c r="CO774" s="116"/>
      <c r="CS774" s="116"/>
      <c r="CW774" s="116"/>
      <c r="DF774" s="116"/>
      <c r="DO774" s="116"/>
    </row>
    <row r="775" spans="65:119" x14ac:dyDescent="0.2">
      <c r="BM775" s="116"/>
      <c r="BQ775" s="116"/>
      <c r="BU775" s="116"/>
      <c r="BY775" s="116"/>
      <c r="CC775" s="116"/>
      <c r="CG775" s="116"/>
      <c r="CK775" s="116"/>
      <c r="CO775" s="116"/>
      <c r="CS775" s="116"/>
      <c r="CW775" s="116"/>
      <c r="DF775" s="116"/>
      <c r="DO775" s="116"/>
    </row>
    <row r="776" spans="65:119" x14ac:dyDescent="0.2">
      <c r="BM776" s="116"/>
      <c r="BQ776" s="116"/>
      <c r="BU776" s="116"/>
      <c r="BY776" s="116"/>
      <c r="CC776" s="116"/>
      <c r="CG776" s="116"/>
      <c r="CK776" s="116"/>
      <c r="CO776" s="116"/>
      <c r="CS776" s="116"/>
      <c r="CW776" s="116"/>
      <c r="DF776" s="116"/>
      <c r="DO776" s="116"/>
    </row>
    <row r="777" spans="65:119" x14ac:dyDescent="0.2">
      <c r="BM777" s="116"/>
      <c r="BQ777" s="116"/>
      <c r="BU777" s="116"/>
      <c r="BY777" s="116"/>
      <c r="CC777" s="116"/>
      <c r="CG777" s="116"/>
      <c r="CK777" s="116"/>
      <c r="CO777" s="116"/>
      <c r="CS777" s="116"/>
      <c r="CW777" s="116"/>
      <c r="DF777" s="116"/>
      <c r="DO777" s="116"/>
    </row>
    <row r="778" spans="65:119" x14ac:dyDescent="0.2">
      <c r="BM778" s="116"/>
      <c r="BQ778" s="116"/>
      <c r="BU778" s="116"/>
      <c r="BY778" s="116"/>
      <c r="CC778" s="116"/>
      <c r="CG778" s="116"/>
      <c r="CK778" s="116"/>
      <c r="CO778" s="116"/>
      <c r="CS778" s="116"/>
      <c r="CW778" s="116"/>
      <c r="DF778" s="116"/>
      <c r="DO778" s="116"/>
    </row>
    <row r="779" spans="65:119" x14ac:dyDescent="0.2">
      <c r="BM779" s="116"/>
      <c r="BQ779" s="116"/>
      <c r="BU779" s="116"/>
      <c r="BY779" s="116"/>
      <c r="CC779" s="116"/>
      <c r="CG779" s="116"/>
      <c r="CK779" s="116"/>
      <c r="CO779" s="116"/>
      <c r="CS779" s="116"/>
      <c r="CW779" s="116"/>
      <c r="DF779" s="116"/>
      <c r="DO779" s="116"/>
    </row>
    <row r="780" spans="65:119" x14ac:dyDescent="0.2">
      <c r="BM780" s="116"/>
      <c r="BQ780" s="116"/>
      <c r="BU780" s="116"/>
      <c r="BY780" s="116"/>
      <c r="CC780" s="116"/>
      <c r="CG780" s="116"/>
      <c r="CK780" s="116"/>
      <c r="CO780" s="116"/>
      <c r="CS780" s="116"/>
      <c r="CW780" s="116"/>
      <c r="DF780" s="116"/>
      <c r="DO780" s="116"/>
    </row>
    <row r="781" spans="65:119" x14ac:dyDescent="0.2">
      <c r="BM781" s="116"/>
      <c r="BQ781" s="116"/>
      <c r="BU781" s="116"/>
      <c r="BY781" s="116"/>
      <c r="CC781" s="116"/>
      <c r="CG781" s="116"/>
      <c r="CK781" s="116"/>
      <c r="CO781" s="116"/>
      <c r="CS781" s="116"/>
      <c r="CW781" s="116"/>
      <c r="DF781" s="116"/>
      <c r="DO781" s="116"/>
    </row>
    <row r="782" spans="65:119" x14ac:dyDescent="0.2">
      <c r="BM782" s="116"/>
      <c r="BQ782" s="116"/>
      <c r="BU782" s="116"/>
      <c r="BY782" s="116"/>
      <c r="CC782" s="116"/>
      <c r="CG782" s="116"/>
      <c r="CK782" s="116"/>
      <c r="CO782" s="116"/>
      <c r="CS782" s="116"/>
      <c r="CW782" s="116"/>
      <c r="DF782" s="116"/>
      <c r="DO782" s="116"/>
    </row>
    <row r="783" spans="65:119" x14ac:dyDescent="0.2">
      <c r="BM783" s="116"/>
      <c r="BQ783" s="116"/>
      <c r="BU783" s="116"/>
      <c r="BY783" s="116"/>
      <c r="CC783" s="116"/>
      <c r="CG783" s="116"/>
      <c r="CK783" s="116"/>
      <c r="CO783" s="116"/>
      <c r="CS783" s="116"/>
      <c r="CW783" s="116"/>
      <c r="DF783" s="116"/>
      <c r="DO783" s="116"/>
    </row>
    <row r="784" spans="65:119" x14ac:dyDescent="0.2">
      <c r="BM784" s="116"/>
      <c r="BQ784" s="116"/>
      <c r="BU784" s="116"/>
      <c r="BY784" s="116"/>
      <c r="CC784" s="116"/>
      <c r="CG784" s="116"/>
      <c r="CK784" s="116"/>
      <c r="CO784" s="116"/>
      <c r="CS784" s="116"/>
      <c r="CW784" s="116"/>
      <c r="DF784" s="116"/>
      <c r="DO784" s="116"/>
    </row>
    <row r="785" spans="65:119" x14ac:dyDescent="0.2">
      <c r="BM785" s="116"/>
      <c r="BQ785" s="116"/>
      <c r="BU785" s="116"/>
      <c r="BY785" s="116"/>
      <c r="CC785" s="116"/>
      <c r="CG785" s="116"/>
      <c r="CK785" s="116"/>
      <c r="CO785" s="116"/>
      <c r="CS785" s="116"/>
      <c r="CW785" s="116"/>
      <c r="DF785" s="116"/>
      <c r="DO785" s="116"/>
    </row>
    <row r="786" spans="65:119" x14ac:dyDescent="0.2">
      <c r="BM786" s="116"/>
      <c r="BQ786" s="116"/>
      <c r="BU786" s="116"/>
      <c r="BY786" s="116"/>
      <c r="CC786" s="116"/>
      <c r="CG786" s="116"/>
      <c r="CK786" s="116"/>
      <c r="CO786" s="116"/>
      <c r="CS786" s="116"/>
      <c r="CW786" s="116"/>
      <c r="DF786" s="116"/>
      <c r="DO786" s="116"/>
    </row>
    <row r="787" spans="65:119" x14ac:dyDescent="0.2">
      <c r="BM787" s="116"/>
      <c r="BQ787" s="116"/>
      <c r="BU787" s="116"/>
      <c r="BY787" s="116"/>
      <c r="CC787" s="116"/>
      <c r="CG787" s="116"/>
      <c r="CK787" s="116"/>
      <c r="CO787" s="116"/>
      <c r="CS787" s="116"/>
      <c r="CW787" s="116"/>
      <c r="DF787" s="116"/>
      <c r="DO787" s="116"/>
    </row>
    <row r="788" spans="65:119" x14ac:dyDescent="0.2">
      <c r="BM788" s="116"/>
      <c r="BQ788" s="116"/>
      <c r="BU788" s="116"/>
      <c r="BY788" s="116"/>
      <c r="CC788" s="116"/>
      <c r="CG788" s="116"/>
      <c r="CK788" s="116"/>
      <c r="CO788" s="116"/>
      <c r="CS788" s="116"/>
      <c r="CW788" s="116"/>
      <c r="DF788" s="116"/>
      <c r="DO788" s="116"/>
    </row>
    <row r="789" spans="65:119" x14ac:dyDescent="0.2">
      <c r="BM789" s="116"/>
      <c r="BQ789" s="116"/>
      <c r="BU789" s="116"/>
      <c r="BY789" s="116"/>
      <c r="CC789" s="116"/>
      <c r="CG789" s="116"/>
      <c r="CK789" s="116"/>
      <c r="CO789" s="116"/>
      <c r="CS789" s="116"/>
      <c r="CW789" s="116"/>
      <c r="DF789" s="116"/>
      <c r="DO789" s="116"/>
    </row>
    <row r="790" spans="65:119" x14ac:dyDescent="0.2">
      <c r="BM790" s="116"/>
      <c r="BQ790" s="116"/>
      <c r="BU790" s="116"/>
      <c r="BY790" s="116"/>
      <c r="CC790" s="116"/>
      <c r="CG790" s="116"/>
      <c r="CK790" s="116"/>
      <c r="CO790" s="116"/>
      <c r="CS790" s="116"/>
      <c r="CW790" s="116"/>
      <c r="DF790" s="116"/>
      <c r="DO790" s="116"/>
    </row>
    <row r="791" spans="65:119" x14ac:dyDescent="0.2">
      <c r="BM791" s="116"/>
      <c r="BQ791" s="116"/>
      <c r="BU791" s="116"/>
      <c r="BY791" s="116"/>
      <c r="CC791" s="116"/>
      <c r="CG791" s="116"/>
      <c r="CK791" s="116"/>
      <c r="CO791" s="116"/>
      <c r="CS791" s="116"/>
      <c r="CW791" s="116"/>
      <c r="DF791" s="116"/>
      <c r="DO791" s="116"/>
    </row>
    <row r="792" spans="65:119" x14ac:dyDescent="0.2">
      <c r="BM792" s="116"/>
      <c r="BQ792" s="116"/>
      <c r="BU792" s="116"/>
      <c r="BY792" s="116"/>
      <c r="CC792" s="116"/>
      <c r="CG792" s="116"/>
      <c r="CK792" s="116"/>
      <c r="CO792" s="116"/>
      <c r="CS792" s="116"/>
      <c r="CW792" s="116"/>
      <c r="DF792" s="116"/>
      <c r="DO792" s="116"/>
    </row>
    <row r="793" spans="65:119" x14ac:dyDescent="0.2">
      <c r="BM793" s="116"/>
      <c r="BQ793" s="116"/>
      <c r="BU793" s="116"/>
      <c r="BY793" s="116"/>
      <c r="CC793" s="116"/>
      <c r="CG793" s="116"/>
      <c r="CK793" s="116"/>
      <c r="CO793" s="116"/>
      <c r="CS793" s="116"/>
      <c r="CW793" s="116"/>
      <c r="DF793" s="116"/>
      <c r="DO793" s="116"/>
    </row>
    <row r="794" spans="65:119" x14ac:dyDescent="0.2">
      <c r="BM794" s="116"/>
      <c r="BQ794" s="116"/>
      <c r="BU794" s="116"/>
      <c r="BY794" s="116"/>
      <c r="CC794" s="116"/>
      <c r="CG794" s="116"/>
      <c r="CK794" s="116"/>
      <c r="CO794" s="116"/>
      <c r="CS794" s="116"/>
      <c r="CW794" s="116"/>
      <c r="DF794" s="116"/>
      <c r="DO794" s="116"/>
    </row>
    <row r="795" spans="65:119" x14ac:dyDescent="0.2">
      <c r="BM795" s="116"/>
      <c r="BQ795" s="116"/>
      <c r="BU795" s="116"/>
      <c r="BY795" s="116"/>
      <c r="CC795" s="116"/>
      <c r="CG795" s="116"/>
      <c r="CK795" s="116"/>
      <c r="CO795" s="116"/>
      <c r="CS795" s="116"/>
      <c r="CW795" s="116"/>
      <c r="DF795" s="116"/>
      <c r="DO795" s="116"/>
    </row>
    <row r="796" spans="65:119" x14ac:dyDescent="0.2">
      <c r="BM796" s="116"/>
      <c r="BQ796" s="116"/>
      <c r="BU796" s="116"/>
      <c r="BY796" s="116"/>
      <c r="CC796" s="116"/>
      <c r="CG796" s="116"/>
      <c r="CK796" s="116"/>
      <c r="CO796" s="116"/>
      <c r="CS796" s="116"/>
      <c r="CW796" s="116"/>
      <c r="DF796" s="116"/>
      <c r="DO796" s="116"/>
    </row>
    <row r="797" spans="65:119" x14ac:dyDescent="0.2">
      <c r="BM797" s="116"/>
      <c r="BQ797" s="116"/>
      <c r="BU797" s="116"/>
      <c r="BY797" s="116"/>
      <c r="CC797" s="116"/>
      <c r="CG797" s="116"/>
      <c r="CK797" s="116"/>
      <c r="CO797" s="116"/>
      <c r="CS797" s="116"/>
      <c r="CW797" s="116"/>
      <c r="DF797" s="116"/>
      <c r="DO797" s="116"/>
    </row>
    <row r="798" spans="65:119" x14ac:dyDescent="0.2">
      <c r="BM798" s="116"/>
      <c r="BQ798" s="116"/>
      <c r="BU798" s="116"/>
      <c r="BY798" s="116"/>
      <c r="CC798" s="116"/>
      <c r="CG798" s="116"/>
      <c r="CK798" s="116"/>
      <c r="CO798" s="116"/>
      <c r="CS798" s="116"/>
      <c r="CW798" s="116"/>
      <c r="DF798" s="116"/>
      <c r="DO798" s="116"/>
    </row>
    <row r="799" spans="65:119" x14ac:dyDescent="0.2">
      <c r="BM799" s="116"/>
      <c r="BQ799" s="116"/>
      <c r="BU799" s="116"/>
      <c r="BY799" s="116"/>
      <c r="CC799" s="116"/>
      <c r="CG799" s="116"/>
      <c r="CK799" s="116"/>
      <c r="CO799" s="116"/>
      <c r="CS799" s="116"/>
      <c r="CW799" s="116"/>
      <c r="DF799" s="116"/>
      <c r="DO799" s="116"/>
    </row>
    <row r="800" spans="65:119" x14ac:dyDescent="0.2">
      <c r="BM800" s="116"/>
      <c r="BQ800" s="116"/>
      <c r="BU800" s="116"/>
      <c r="BY800" s="116"/>
      <c r="CC800" s="116"/>
      <c r="CG800" s="116"/>
      <c r="CK800" s="116"/>
      <c r="CO800" s="116"/>
      <c r="CS800" s="116"/>
      <c r="CW800" s="116"/>
      <c r="DF800" s="116"/>
      <c r="DO800" s="116"/>
    </row>
    <row r="801" spans="65:119" x14ac:dyDescent="0.2">
      <c r="BM801" s="116"/>
      <c r="BQ801" s="116"/>
      <c r="BU801" s="116"/>
      <c r="BY801" s="116"/>
      <c r="CC801" s="116"/>
      <c r="CG801" s="116"/>
      <c r="CK801" s="116"/>
      <c r="CO801" s="116"/>
      <c r="CS801" s="116"/>
      <c r="CW801" s="116"/>
      <c r="DF801" s="116"/>
      <c r="DO801" s="116"/>
    </row>
    <row r="802" spans="65:119" x14ac:dyDescent="0.2">
      <c r="BM802" s="116"/>
      <c r="BQ802" s="116"/>
      <c r="BU802" s="116"/>
      <c r="BY802" s="116"/>
      <c r="CC802" s="116"/>
      <c r="CG802" s="116"/>
      <c r="CK802" s="116"/>
      <c r="CO802" s="116"/>
      <c r="CS802" s="116"/>
      <c r="CW802" s="116"/>
      <c r="DF802" s="116"/>
      <c r="DO802" s="116"/>
    </row>
    <row r="803" spans="65:119" x14ac:dyDescent="0.2">
      <c r="BM803" s="116"/>
      <c r="BQ803" s="116"/>
      <c r="BU803" s="116"/>
      <c r="BY803" s="116"/>
      <c r="CC803" s="116"/>
      <c r="CG803" s="116"/>
      <c r="CK803" s="116"/>
      <c r="CO803" s="116"/>
      <c r="CS803" s="116"/>
      <c r="CW803" s="116"/>
      <c r="DF803" s="116"/>
      <c r="DO803" s="116"/>
    </row>
    <row r="804" spans="65:119" x14ac:dyDescent="0.2">
      <c r="BM804" s="116"/>
      <c r="BQ804" s="116"/>
      <c r="BU804" s="116"/>
      <c r="BY804" s="116"/>
      <c r="CC804" s="116"/>
      <c r="CG804" s="116"/>
      <c r="CK804" s="116"/>
      <c r="CO804" s="116"/>
      <c r="CS804" s="116"/>
      <c r="CW804" s="116"/>
      <c r="DF804" s="116"/>
      <c r="DO804" s="116"/>
    </row>
    <row r="805" spans="65:119" x14ac:dyDescent="0.2">
      <c r="BM805" s="116"/>
      <c r="BQ805" s="116"/>
      <c r="BU805" s="116"/>
      <c r="BY805" s="116"/>
      <c r="CC805" s="116"/>
      <c r="CG805" s="116"/>
      <c r="CK805" s="116"/>
      <c r="CO805" s="116"/>
      <c r="CS805" s="116"/>
      <c r="CW805" s="116"/>
      <c r="DF805" s="116"/>
      <c r="DO805" s="116"/>
    </row>
    <row r="806" spans="65:119" x14ac:dyDescent="0.2">
      <c r="BM806" s="116"/>
      <c r="BQ806" s="116"/>
      <c r="BU806" s="116"/>
      <c r="BY806" s="116"/>
      <c r="CC806" s="116"/>
      <c r="CG806" s="116"/>
      <c r="CK806" s="116"/>
      <c r="CO806" s="116"/>
      <c r="CS806" s="116"/>
      <c r="CW806" s="116"/>
      <c r="DF806" s="116"/>
      <c r="DO806" s="116"/>
    </row>
    <row r="807" spans="65:119" x14ac:dyDescent="0.2">
      <c r="BM807" s="116"/>
      <c r="BQ807" s="116"/>
      <c r="BU807" s="116"/>
      <c r="BY807" s="116"/>
      <c r="CC807" s="116"/>
      <c r="CG807" s="116"/>
      <c r="CK807" s="116"/>
      <c r="CO807" s="116"/>
      <c r="CS807" s="116"/>
      <c r="CW807" s="116"/>
      <c r="DF807" s="116"/>
      <c r="DO807" s="116"/>
    </row>
    <row r="808" spans="65:119" x14ac:dyDescent="0.2">
      <c r="BM808" s="116"/>
      <c r="BQ808" s="116"/>
      <c r="BU808" s="116"/>
      <c r="BY808" s="116"/>
      <c r="CC808" s="116"/>
      <c r="CG808" s="116"/>
      <c r="CK808" s="116"/>
      <c r="CO808" s="116"/>
      <c r="CS808" s="116"/>
      <c r="CW808" s="116"/>
      <c r="DF808" s="116"/>
      <c r="DO808" s="116"/>
    </row>
    <row r="809" spans="65:119" x14ac:dyDescent="0.2">
      <c r="BM809" s="116"/>
      <c r="BQ809" s="116"/>
      <c r="BU809" s="116"/>
      <c r="BY809" s="116"/>
      <c r="CC809" s="116"/>
      <c r="CG809" s="116"/>
      <c r="CK809" s="116"/>
      <c r="CO809" s="116"/>
      <c r="CS809" s="116"/>
      <c r="CW809" s="116"/>
      <c r="DF809" s="116"/>
      <c r="DO809" s="116"/>
    </row>
    <row r="810" spans="65:119" x14ac:dyDescent="0.2">
      <c r="BM810" s="116"/>
      <c r="BQ810" s="116"/>
      <c r="BU810" s="116"/>
      <c r="BY810" s="116"/>
      <c r="CC810" s="116"/>
      <c r="CG810" s="116"/>
      <c r="CK810" s="116"/>
      <c r="CO810" s="116"/>
      <c r="CS810" s="116"/>
      <c r="CW810" s="116"/>
      <c r="DF810" s="116"/>
      <c r="DO810" s="116"/>
    </row>
    <row r="811" spans="65:119" x14ac:dyDescent="0.2">
      <c r="BM811" s="116"/>
      <c r="BQ811" s="116"/>
      <c r="BU811" s="116"/>
      <c r="BY811" s="116"/>
      <c r="CC811" s="116"/>
      <c r="CG811" s="116"/>
      <c r="CK811" s="116"/>
      <c r="CO811" s="116"/>
      <c r="CS811" s="116"/>
      <c r="CW811" s="116"/>
      <c r="DF811" s="116"/>
      <c r="DO811" s="116"/>
    </row>
    <row r="812" spans="65:119" x14ac:dyDescent="0.2">
      <c r="BM812" s="116"/>
      <c r="BQ812" s="116"/>
      <c r="BU812" s="116"/>
      <c r="BY812" s="116"/>
      <c r="CC812" s="116"/>
      <c r="CG812" s="116"/>
      <c r="CK812" s="116"/>
      <c r="CO812" s="116"/>
      <c r="CS812" s="116"/>
      <c r="CW812" s="116"/>
      <c r="DF812" s="116"/>
      <c r="DO812" s="116"/>
    </row>
    <row r="813" spans="65:119" x14ac:dyDescent="0.2">
      <c r="BM813" s="116"/>
      <c r="BQ813" s="116"/>
      <c r="BU813" s="116"/>
      <c r="BY813" s="116"/>
      <c r="CC813" s="116"/>
      <c r="CG813" s="116"/>
      <c r="CK813" s="116"/>
      <c r="CO813" s="116"/>
      <c r="CS813" s="116"/>
      <c r="CW813" s="116"/>
      <c r="DF813" s="116"/>
      <c r="DO813" s="116"/>
    </row>
    <row r="814" spans="65:119" x14ac:dyDescent="0.2">
      <c r="BM814" s="116"/>
      <c r="BQ814" s="116"/>
      <c r="BU814" s="116"/>
      <c r="BY814" s="116"/>
      <c r="CC814" s="116"/>
      <c r="CG814" s="116"/>
      <c r="CK814" s="116"/>
      <c r="CO814" s="116"/>
      <c r="CS814" s="116"/>
      <c r="CW814" s="116"/>
      <c r="DF814" s="116"/>
      <c r="DO814" s="116"/>
    </row>
    <row r="815" spans="65:119" x14ac:dyDescent="0.2">
      <c r="BM815" s="116"/>
      <c r="BQ815" s="116"/>
      <c r="BU815" s="116"/>
      <c r="BY815" s="116"/>
      <c r="CC815" s="116"/>
      <c r="CG815" s="116"/>
      <c r="CK815" s="116"/>
      <c r="CO815" s="116"/>
      <c r="CS815" s="116"/>
      <c r="CW815" s="116"/>
      <c r="DF815" s="116"/>
      <c r="DO815" s="116"/>
    </row>
    <row r="816" spans="65:119" x14ac:dyDescent="0.2">
      <c r="BM816" s="116"/>
      <c r="BQ816" s="116"/>
      <c r="BU816" s="116"/>
      <c r="BY816" s="116"/>
      <c r="CC816" s="116"/>
      <c r="CG816" s="116"/>
      <c r="CK816" s="116"/>
      <c r="CO816" s="116"/>
      <c r="CS816" s="116"/>
      <c r="CW816" s="116"/>
      <c r="DF816" s="116"/>
      <c r="DO816" s="116"/>
    </row>
    <row r="817" spans="65:119" x14ac:dyDescent="0.2">
      <c r="BM817" s="116"/>
      <c r="BQ817" s="116"/>
      <c r="BU817" s="116"/>
      <c r="BY817" s="116"/>
      <c r="CC817" s="116"/>
      <c r="CG817" s="116"/>
      <c r="CK817" s="116"/>
      <c r="CO817" s="116"/>
      <c r="CS817" s="116"/>
      <c r="CW817" s="116"/>
      <c r="DF817" s="116"/>
      <c r="DO817" s="116"/>
    </row>
    <row r="818" spans="65:119" x14ac:dyDescent="0.2">
      <c r="BM818" s="116"/>
      <c r="BQ818" s="116"/>
      <c r="BU818" s="116"/>
      <c r="BY818" s="116"/>
      <c r="CC818" s="116"/>
      <c r="CG818" s="116"/>
      <c r="CK818" s="116"/>
      <c r="CO818" s="116"/>
      <c r="CS818" s="116"/>
      <c r="CW818" s="116"/>
      <c r="DF818" s="116"/>
      <c r="DO818" s="116"/>
    </row>
    <row r="819" spans="65:119" x14ac:dyDescent="0.2">
      <c r="BM819" s="116"/>
      <c r="BQ819" s="116"/>
      <c r="BU819" s="116"/>
      <c r="BY819" s="116"/>
      <c r="CC819" s="116"/>
      <c r="CG819" s="116"/>
      <c r="CK819" s="116"/>
      <c r="CO819" s="116"/>
      <c r="CS819" s="116"/>
      <c r="CW819" s="116"/>
      <c r="DF819" s="116"/>
      <c r="DO819" s="116"/>
    </row>
    <row r="820" spans="65:119" x14ac:dyDescent="0.2">
      <c r="BM820" s="116"/>
      <c r="BQ820" s="116"/>
      <c r="BU820" s="116"/>
      <c r="BY820" s="116"/>
      <c r="CC820" s="116"/>
      <c r="CG820" s="116"/>
      <c r="CK820" s="116"/>
      <c r="CO820" s="116"/>
      <c r="CS820" s="116"/>
      <c r="CW820" s="116"/>
      <c r="DF820" s="116"/>
      <c r="DO820" s="116"/>
    </row>
    <row r="821" spans="65:119" x14ac:dyDescent="0.2">
      <c r="BM821" s="116"/>
      <c r="BQ821" s="116"/>
      <c r="BU821" s="116"/>
      <c r="BY821" s="116"/>
      <c r="CC821" s="116"/>
      <c r="CG821" s="116"/>
      <c r="CK821" s="116"/>
      <c r="CO821" s="116"/>
      <c r="CS821" s="116"/>
      <c r="CW821" s="116"/>
      <c r="DF821" s="116"/>
      <c r="DO821" s="116"/>
    </row>
    <row r="822" spans="65:119" x14ac:dyDescent="0.2">
      <c r="BM822" s="116"/>
      <c r="BQ822" s="116"/>
      <c r="BU822" s="116"/>
      <c r="BY822" s="116"/>
      <c r="CC822" s="116"/>
      <c r="CG822" s="116"/>
      <c r="CK822" s="116"/>
      <c r="CO822" s="116"/>
      <c r="CS822" s="116"/>
      <c r="CW822" s="116"/>
      <c r="DF822" s="116"/>
      <c r="DO822" s="116"/>
    </row>
    <row r="823" spans="65:119" x14ac:dyDescent="0.2">
      <c r="BM823" s="116"/>
      <c r="BQ823" s="116"/>
      <c r="BU823" s="116"/>
      <c r="BY823" s="116"/>
      <c r="CC823" s="116"/>
      <c r="CG823" s="116"/>
      <c r="CK823" s="116"/>
      <c r="CO823" s="116"/>
      <c r="CS823" s="116"/>
      <c r="CW823" s="116"/>
      <c r="DF823" s="116"/>
      <c r="DO823" s="116"/>
    </row>
    <row r="824" spans="65:119" x14ac:dyDescent="0.2">
      <c r="BM824" s="116"/>
      <c r="BQ824" s="116"/>
      <c r="BU824" s="116"/>
      <c r="BY824" s="116"/>
      <c r="CC824" s="116"/>
      <c r="CG824" s="116"/>
      <c r="CK824" s="116"/>
      <c r="CO824" s="116"/>
      <c r="CS824" s="116"/>
      <c r="CW824" s="116"/>
      <c r="DF824" s="116"/>
      <c r="DO824" s="116"/>
    </row>
    <row r="825" spans="65:119" x14ac:dyDescent="0.2">
      <c r="BM825" s="116"/>
      <c r="BQ825" s="116"/>
      <c r="BU825" s="116"/>
      <c r="BY825" s="116"/>
      <c r="CC825" s="116"/>
      <c r="CG825" s="116"/>
      <c r="CK825" s="116"/>
      <c r="CO825" s="116"/>
      <c r="CS825" s="116"/>
      <c r="CW825" s="116"/>
      <c r="DF825" s="116"/>
      <c r="DO825" s="116"/>
    </row>
    <row r="826" spans="65:119" x14ac:dyDescent="0.2">
      <c r="BM826" s="116"/>
      <c r="BQ826" s="116"/>
      <c r="BU826" s="116"/>
      <c r="BY826" s="116"/>
      <c r="CC826" s="116"/>
      <c r="CG826" s="116"/>
      <c r="CK826" s="116"/>
      <c r="CO826" s="116"/>
      <c r="CS826" s="116"/>
      <c r="CW826" s="116"/>
      <c r="DF826" s="116"/>
      <c r="DO826" s="116"/>
    </row>
    <row r="827" spans="65:119" x14ac:dyDescent="0.2">
      <c r="BM827" s="116"/>
      <c r="BQ827" s="116"/>
      <c r="BU827" s="116"/>
      <c r="BY827" s="116"/>
      <c r="CC827" s="116"/>
      <c r="CG827" s="116"/>
      <c r="CK827" s="116"/>
      <c r="CO827" s="116"/>
      <c r="CS827" s="116"/>
      <c r="CW827" s="116"/>
      <c r="DF827" s="116"/>
      <c r="DO827" s="116"/>
    </row>
    <row r="828" spans="65:119" x14ac:dyDescent="0.2">
      <c r="BM828" s="116"/>
      <c r="BQ828" s="116"/>
      <c r="BU828" s="116"/>
      <c r="BY828" s="116"/>
      <c r="CC828" s="116"/>
      <c r="CG828" s="116"/>
      <c r="CK828" s="116"/>
      <c r="CO828" s="116"/>
      <c r="CS828" s="116"/>
      <c r="CW828" s="116"/>
      <c r="DF828" s="116"/>
      <c r="DO828" s="116"/>
    </row>
    <row r="829" spans="65:119" x14ac:dyDescent="0.2">
      <c r="BM829" s="116"/>
      <c r="BQ829" s="116"/>
      <c r="BU829" s="116"/>
      <c r="BY829" s="116"/>
      <c r="CC829" s="116"/>
      <c r="CG829" s="116"/>
      <c r="CK829" s="116"/>
      <c r="CO829" s="116"/>
      <c r="CS829" s="116"/>
      <c r="CW829" s="116"/>
      <c r="DF829" s="116"/>
      <c r="DO829" s="116"/>
    </row>
    <row r="830" spans="65:119" x14ac:dyDescent="0.2">
      <c r="BM830" s="116"/>
      <c r="BQ830" s="116"/>
      <c r="BU830" s="116"/>
      <c r="BY830" s="116"/>
      <c r="CC830" s="116"/>
      <c r="CG830" s="116"/>
      <c r="CK830" s="116"/>
      <c r="CO830" s="116"/>
      <c r="CS830" s="116"/>
      <c r="CW830" s="116"/>
      <c r="DF830" s="116"/>
      <c r="DO830" s="116"/>
    </row>
    <row r="831" spans="65:119" x14ac:dyDescent="0.2">
      <c r="BM831" s="116"/>
      <c r="BQ831" s="116"/>
      <c r="BU831" s="116"/>
      <c r="BY831" s="116"/>
      <c r="CC831" s="116"/>
      <c r="CG831" s="116"/>
      <c r="CK831" s="116"/>
      <c r="CO831" s="116"/>
      <c r="CS831" s="116"/>
      <c r="CW831" s="116"/>
      <c r="DF831" s="116"/>
      <c r="DO831" s="116"/>
    </row>
    <row r="832" spans="65:119" x14ac:dyDescent="0.2">
      <c r="BM832" s="116"/>
      <c r="BQ832" s="116"/>
      <c r="BU832" s="116"/>
      <c r="BY832" s="116"/>
      <c r="CC832" s="116"/>
      <c r="CG832" s="116"/>
      <c r="CK832" s="116"/>
      <c r="CO832" s="116"/>
      <c r="CS832" s="116"/>
      <c r="CW832" s="116"/>
      <c r="DF832" s="116"/>
      <c r="DO832" s="116"/>
    </row>
    <row r="833" spans="65:119" x14ac:dyDescent="0.2">
      <c r="BM833" s="116"/>
      <c r="BQ833" s="116"/>
      <c r="BU833" s="116"/>
      <c r="BY833" s="116"/>
      <c r="CC833" s="116"/>
      <c r="CG833" s="116"/>
      <c r="CK833" s="116"/>
      <c r="CO833" s="116"/>
      <c r="CS833" s="116"/>
      <c r="CW833" s="116"/>
      <c r="DF833" s="116"/>
      <c r="DO833" s="116"/>
    </row>
    <row r="834" spans="65:119" x14ac:dyDescent="0.2">
      <c r="BM834" s="116"/>
      <c r="BQ834" s="116"/>
      <c r="BU834" s="116"/>
      <c r="BY834" s="116"/>
      <c r="CC834" s="116"/>
      <c r="CG834" s="116"/>
      <c r="CK834" s="116"/>
      <c r="CO834" s="116"/>
      <c r="CS834" s="116"/>
      <c r="CW834" s="116"/>
      <c r="DF834" s="116"/>
      <c r="DO834" s="116"/>
    </row>
    <row r="835" spans="65:119" x14ac:dyDescent="0.2">
      <c r="BM835" s="116"/>
      <c r="BQ835" s="116"/>
      <c r="BU835" s="116"/>
      <c r="BY835" s="116"/>
      <c r="CC835" s="116"/>
      <c r="CG835" s="116"/>
      <c r="CK835" s="116"/>
      <c r="CO835" s="116"/>
      <c r="CS835" s="116"/>
      <c r="CW835" s="116"/>
      <c r="DF835" s="116"/>
      <c r="DO835" s="116"/>
    </row>
    <row r="836" spans="65:119" x14ac:dyDescent="0.2">
      <c r="BM836" s="116"/>
      <c r="BQ836" s="116"/>
      <c r="BU836" s="116"/>
      <c r="BY836" s="116"/>
      <c r="CC836" s="116"/>
      <c r="CG836" s="116"/>
      <c r="CK836" s="116"/>
      <c r="CO836" s="116"/>
      <c r="CS836" s="116"/>
      <c r="CW836" s="116"/>
      <c r="DF836" s="116"/>
      <c r="DO836" s="116"/>
    </row>
    <row r="837" spans="65:119" x14ac:dyDescent="0.2">
      <c r="BM837" s="116"/>
      <c r="BQ837" s="116"/>
      <c r="BU837" s="116"/>
      <c r="BY837" s="116"/>
      <c r="CC837" s="116"/>
      <c r="CG837" s="116"/>
      <c r="CK837" s="116"/>
      <c r="CO837" s="116"/>
      <c r="CS837" s="116"/>
      <c r="CW837" s="116"/>
      <c r="DF837" s="116"/>
      <c r="DO837" s="116"/>
    </row>
    <row r="838" spans="65:119" x14ac:dyDescent="0.2">
      <c r="BM838" s="116"/>
      <c r="BQ838" s="116"/>
      <c r="BU838" s="116"/>
      <c r="BY838" s="116"/>
      <c r="CC838" s="116"/>
      <c r="CG838" s="116"/>
      <c r="CK838" s="116"/>
      <c r="CO838" s="116"/>
      <c r="CS838" s="116"/>
      <c r="CW838" s="116"/>
      <c r="DF838" s="116"/>
      <c r="DO838" s="116"/>
    </row>
    <row r="839" spans="65:119" x14ac:dyDescent="0.2">
      <c r="BM839" s="116"/>
      <c r="BQ839" s="116"/>
      <c r="BU839" s="116"/>
      <c r="BY839" s="116"/>
      <c r="CC839" s="116"/>
      <c r="CG839" s="116"/>
      <c r="CK839" s="116"/>
      <c r="CO839" s="116"/>
      <c r="CS839" s="116"/>
      <c r="CW839" s="116"/>
      <c r="DF839" s="116"/>
      <c r="DO839" s="116"/>
    </row>
    <row r="840" spans="65:119" x14ac:dyDescent="0.2">
      <c r="BM840" s="116"/>
      <c r="BQ840" s="116"/>
      <c r="BU840" s="116"/>
      <c r="BY840" s="116"/>
      <c r="CC840" s="116"/>
      <c r="CG840" s="116"/>
      <c r="CK840" s="116"/>
      <c r="CO840" s="116"/>
      <c r="CS840" s="116"/>
      <c r="CW840" s="116"/>
      <c r="DF840" s="116"/>
      <c r="DO840" s="116"/>
    </row>
    <row r="841" spans="65:119" x14ac:dyDescent="0.2">
      <c r="BM841" s="116"/>
      <c r="BQ841" s="116"/>
      <c r="BU841" s="116"/>
      <c r="BY841" s="116"/>
      <c r="CC841" s="116"/>
      <c r="CG841" s="116"/>
      <c r="CK841" s="116"/>
      <c r="CO841" s="116"/>
      <c r="CS841" s="116"/>
      <c r="CW841" s="116"/>
      <c r="DF841" s="116"/>
      <c r="DO841" s="116"/>
    </row>
    <row r="842" spans="65:119" x14ac:dyDescent="0.2">
      <c r="BM842" s="116"/>
      <c r="BQ842" s="116"/>
      <c r="BU842" s="116"/>
      <c r="BY842" s="116"/>
      <c r="CC842" s="116"/>
      <c r="CG842" s="116"/>
      <c r="CK842" s="116"/>
      <c r="CO842" s="116"/>
      <c r="CS842" s="116"/>
      <c r="CW842" s="116"/>
      <c r="DF842" s="116"/>
      <c r="DO842" s="116"/>
    </row>
    <row r="843" spans="65:119" x14ac:dyDescent="0.2">
      <c r="BM843" s="116"/>
      <c r="BQ843" s="116"/>
      <c r="BU843" s="116"/>
      <c r="BY843" s="116"/>
      <c r="CC843" s="116"/>
      <c r="CG843" s="116"/>
      <c r="CK843" s="116"/>
      <c r="CO843" s="116"/>
      <c r="CS843" s="116"/>
      <c r="CW843" s="116"/>
      <c r="DF843" s="116"/>
      <c r="DO843" s="116"/>
    </row>
    <row r="844" spans="65:119" x14ac:dyDescent="0.2">
      <c r="BM844" s="116"/>
      <c r="BQ844" s="116"/>
      <c r="BU844" s="116"/>
      <c r="BY844" s="116"/>
      <c r="CC844" s="116"/>
      <c r="CG844" s="116"/>
      <c r="CK844" s="116"/>
      <c r="CO844" s="116"/>
      <c r="CS844" s="116"/>
      <c r="CW844" s="116"/>
      <c r="DF844" s="116"/>
      <c r="DO844" s="116"/>
    </row>
    <row r="845" spans="65:119" x14ac:dyDescent="0.2">
      <c r="BM845" s="116"/>
      <c r="BQ845" s="116"/>
      <c r="BU845" s="116"/>
      <c r="BY845" s="116"/>
      <c r="CC845" s="116"/>
      <c r="CG845" s="116"/>
      <c r="CK845" s="116"/>
      <c r="CO845" s="116"/>
      <c r="CS845" s="116"/>
      <c r="CW845" s="116"/>
      <c r="DF845" s="116"/>
      <c r="DO845" s="116"/>
    </row>
    <row r="846" spans="65:119" x14ac:dyDescent="0.2">
      <c r="BM846" s="116"/>
      <c r="BQ846" s="116"/>
      <c r="BU846" s="116"/>
      <c r="BY846" s="116"/>
      <c r="CC846" s="116"/>
      <c r="CG846" s="116"/>
      <c r="CK846" s="116"/>
      <c r="CO846" s="116"/>
      <c r="CS846" s="116"/>
      <c r="CW846" s="116"/>
      <c r="DF846" s="116"/>
      <c r="DO846" s="116"/>
    </row>
    <row r="847" spans="65:119" x14ac:dyDescent="0.2">
      <c r="BM847" s="116"/>
      <c r="BQ847" s="116"/>
      <c r="BU847" s="116"/>
      <c r="BY847" s="116"/>
      <c r="CC847" s="116"/>
      <c r="CG847" s="116"/>
      <c r="CK847" s="116"/>
      <c r="CO847" s="116"/>
      <c r="CS847" s="116"/>
      <c r="CW847" s="116"/>
      <c r="DF847" s="116"/>
      <c r="DO847" s="116"/>
    </row>
    <row r="848" spans="65:119" x14ac:dyDescent="0.2">
      <c r="BM848" s="116"/>
      <c r="BQ848" s="116"/>
      <c r="BU848" s="116"/>
      <c r="BY848" s="116"/>
      <c r="CC848" s="116"/>
      <c r="CG848" s="116"/>
      <c r="CK848" s="116"/>
      <c r="CO848" s="116"/>
      <c r="CS848" s="116"/>
      <c r="CW848" s="116"/>
      <c r="DF848" s="116"/>
      <c r="DO848" s="116"/>
    </row>
    <row r="849" spans="65:119" x14ac:dyDescent="0.2">
      <c r="BM849" s="116"/>
      <c r="BQ849" s="116"/>
      <c r="BU849" s="116"/>
      <c r="BY849" s="116"/>
      <c r="CC849" s="116"/>
      <c r="CG849" s="116"/>
      <c r="CK849" s="116"/>
      <c r="CO849" s="116"/>
      <c r="CS849" s="116"/>
      <c r="CW849" s="116"/>
      <c r="DF849" s="116"/>
      <c r="DO849" s="116"/>
    </row>
    <row r="850" spans="65:119" x14ac:dyDescent="0.2">
      <c r="BM850" s="116"/>
      <c r="BQ850" s="116"/>
      <c r="BU850" s="116"/>
      <c r="BY850" s="116"/>
      <c r="CC850" s="116"/>
      <c r="CG850" s="116"/>
      <c r="CK850" s="116"/>
      <c r="CO850" s="116"/>
      <c r="CS850" s="116"/>
      <c r="CW850" s="116"/>
      <c r="DF850" s="116"/>
      <c r="DO850" s="116"/>
    </row>
    <row r="851" spans="65:119" x14ac:dyDescent="0.2">
      <c r="BM851" s="116"/>
      <c r="BQ851" s="116"/>
      <c r="BU851" s="116"/>
      <c r="BY851" s="116"/>
      <c r="CC851" s="116"/>
      <c r="CG851" s="116"/>
      <c r="CK851" s="116"/>
      <c r="CO851" s="116"/>
      <c r="CS851" s="116"/>
      <c r="CW851" s="116"/>
      <c r="DF851" s="116"/>
      <c r="DO851" s="116"/>
    </row>
    <row r="852" spans="65:119" x14ac:dyDescent="0.2">
      <c r="BM852" s="116"/>
      <c r="BQ852" s="116"/>
      <c r="BU852" s="116"/>
      <c r="BY852" s="116"/>
      <c r="CC852" s="116"/>
      <c r="CG852" s="116"/>
      <c r="CK852" s="116"/>
      <c r="CO852" s="116"/>
      <c r="CS852" s="116"/>
      <c r="CW852" s="116"/>
      <c r="DF852" s="116"/>
      <c r="DO852" s="116"/>
    </row>
    <row r="853" spans="65:119" x14ac:dyDescent="0.2">
      <c r="BM853" s="116"/>
      <c r="BQ853" s="116"/>
      <c r="BU853" s="116"/>
      <c r="BY853" s="116"/>
      <c r="CC853" s="116"/>
      <c r="CG853" s="116"/>
      <c r="CK853" s="116"/>
      <c r="CO853" s="116"/>
      <c r="CS853" s="116"/>
      <c r="CW853" s="116"/>
      <c r="DF853" s="116"/>
      <c r="DO853" s="116"/>
    </row>
    <row r="854" spans="65:119" x14ac:dyDescent="0.2">
      <c r="BM854" s="116"/>
      <c r="BQ854" s="116"/>
      <c r="BU854" s="116"/>
      <c r="BY854" s="116"/>
      <c r="CC854" s="116"/>
      <c r="CG854" s="116"/>
      <c r="CK854" s="116"/>
      <c r="CO854" s="116"/>
      <c r="CS854" s="116"/>
      <c r="CW854" s="116"/>
      <c r="DF854" s="116"/>
      <c r="DO854" s="116"/>
    </row>
    <row r="855" spans="65:119" x14ac:dyDescent="0.2">
      <c r="BM855" s="116"/>
      <c r="BQ855" s="116"/>
      <c r="BU855" s="116"/>
      <c r="BY855" s="116"/>
      <c r="CC855" s="116"/>
      <c r="CG855" s="116"/>
      <c r="CK855" s="116"/>
      <c r="CO855" s="116"/>
      <c r="CS855" s="116"/>
      <c r="CW855" s="116"/>
      <c r="DF855" s="116"/>
      <c r="DO855" s="116"/>
    </row>
    <row r="856" spans="65:119" x14ac:dyDescent="0.2">
      <c r="BM856" s="116"/>
      <c r="BQ856" s="116"/>
      <c r="BU856" s="116"/>
      <c r="BY856" s="116"/>
      <c r="CC856" s="116"/>
      <c r="CG856" s="116"/>
      <c r="CK856" s="116"/>
      <c r="CO856" s="116"/>
      <c r="CS856" s="116"/>
      <c r="CW856" s="116"/>
      <c r="DF856" s="116"/>
      <c r="DO856" s="116"/>
    </row>
    <row r="857" spans="65:119" x14ac:dyDescent="0.2">
      <c r="BM857" s="116"/>
      <c r="BQ857" s="116"/>
      <c r="BU857" s="116"/>
      <c r="BY857" s="116"/>
      <c r="CC857" s="116"/>
      <c r="CG857" s="116"/>
      <c r="CK857" s="116"/>
      <c r="CO857" s="116"/>
      <c r="CS857" s="116"/>
      <c r="CW857" s="116"/>
      <c r="DF857" s="116"/>
      <c r="DO857" s="116"/>
    </row>
    <row r="858" spans="65:119" x14ac:dyDescent="0.2">
      <c r="BM858" s="116"/>
      <c r="BQ858" s="116"/>
      <c r="BU858" s="116"/>
      <c r="BY858" s="116"/>
      <c r="CC858" s="116"/>
      <c r="CG858" s="116"/>
      <c r="CK858" s="116"/>
      <c r="CO858" s="116"/>
      <c r="CS858" s="116"/>
      <c r="CW858" s="116"/>
      <c r="DF858" s="116"/>
      <c r="DO858" s="116"/>
    </row>
    <row r="859" spans="65:119" x14ac:dyDescent="0.2">
      <c r="BM859" s="116"/>
      <c r="BQ859" s="116"/>
      <c r="BU859" s="116"/>
      <c r="BY859" s="116"/>
      <c r="CC859" s="116"/>
      <c r="CG859" s="116"/>
      <c r="CK859" s="116"/>
      <c r="CO859" s="116"/>
      <c r="CS859" s="116"/>
      <c r="CW859" s="116"/>
      <c r="DF859" s="116"/>
      <c r="DO859" s="116"/>
    </row>
    <row r="860" spans="65:119" x14ac:dyDescent="0.2">
      <c r="BM860" s="116"/>
      <c r="BQ860" s="116"/>
      <c r="BU860" s="116"/>
      <c r="BY860" s="116"/>
      <c r="CC860" s="116"/>
      <c r="CG860" s="116"/>
      <c r="CK860" s="116"/>
      <c r="CO860" s="116"/>
      <c r="CS860" s="116"/>
      <c r="CW860" s="116"/>
      <c r="DF860" s="116"/>
      <c r="DO860" s="116"/>
    </row>
    <row r="861" spans="65:119" x14ac:dyDescent="0.2">
      <c r="BM861" s="116"/>
      <c r="BQ861" s="116"/>
      <c r="BU861" s="116"/>
      <c r="BY861" s="116"/>
      <c r="CC861" s="116"/>
      <c r="CG861" s="116"/>
      <c r="CK861" s="116"/>
      <c r="CO861" s="116"/>
      <c r="CS861" s="116"/>
      <c r="CW861" s="116"/>
      <c r="DF861" s="116"/>
      <c r="DO861" s="116"/>
    </row>
    <row r="862" spans="65:119" x14ac:dyDescent="0.2">
      <c r="BM862" s="116"/>
      <c r="BQ862" s="116"/>
      <c r="BU862" s="116"/>
      <c r="BY862" s="116"/>
      <c r="CC862" s="116"/>
      <c r="CG862" s="116"/>
      <c r="CK862" s="116"/>
      <c r="CO862" s="116"/>
      <c r="CS862" s="116"/>
      <c r="CW862" s="116"/>
      <c r="DF862" s="116"/>
      <c r="DO862" s="116"/>
    </row>
    <row r="863" spans="65:119" x14ac:dyDescent="0.2">
      <c r="BM863" s="116"/>
      <c r="BQ863" s="116"/>
      <c r="BU863" s="116"/>
      <c r="BY863" s="116"/>
      <c r="CC863" s="116"/>
      <c r="CG863" s="116"/>
      <c r="CK863" s="116"/>
      <c r="CO863" s="116"/>
      <c r="CS863" s="116"/>
      <c r="CW863" s="116"/>
      <c r="DF863" s="116"/>
      <c r="DO863" s="116"/>
    </row>
    <row r="864" spans="65:119" x14ac:dyDescent="0.2">
      <c r="BM864" s="116"/>
      <c r="BQ864" s="116"/>
      <c r="BU864" s="116"/>
      <c r="BY864" s="116"/>
      <c r="CC864" s="116"/>
      <c r="CG864" s="116"/>
      <c r="CK864" s="116"/>
      <c r="CO864" s="116"/>
      <c r="CS864" s="116"/>
      <c r="CW864" s="116"/>
      <c r="DF864" s="116"/>
      <c r="DO864" s="116"/>
    </row>
    <row r="865" spans="65:119" x14ac:dyDescent="0.2">
      <c r="BM865" s="116"/>
      <c r="BQ865" s="116"/>
      <c r="BU865" s="116"/>
      <c r="BY865" s="116"/>
      <c r="CC865" s="116"/>
      <c r="CG865" s="116"/>
      <c r="CK865" s="116"/>
      <c r="CO865" s="116"/>
      <c r="CS865" s="116"/>
      <c r="CW865" s="116"/>
      <c r="DF865" s="116"/>
      <c r="DO865" s="116"/>
    </row>
    <row r="866" spans="65:119" x14ac:dyDescent="0.2">
      <c r="BM866" s="116"/>
      <c r="BQ866" s="116"/>
      <c r="BU866" s="116"/>
      <c r="BY866" s="116"/>
      <c r="CC866" s="116"/>
      <c r="CG866" s="116"/>
      <c r="CK866" s="116"/>
      <c r="CO866" s="116"/>
      <c r="CS866" s="116"/>
      <c r="CW866" s="116"/>
      <c r="DF866" s="116"/>
      <c r="DO866" s="116"/>
    </row>
    <row r="867" spans="65:119" x14ac:dyDescent="0.2">
      <c r="BM867" s="116"/>
      <c r="BQ867" s="116"/>
      <c r="BU867" s="116"/>
      <c r="BY867" s="116"/>
      <c r="CC867" s="116"/>
      <c r="CG867" s="116"/>
      <c r="CK867" s="116"/>
      <c r="CO867" s="116"/>
      <c r="CS867" s="116"/>
      <c r="CW867" s="116"/>
      <c r="DF867" s="116"/>
      <c r="DO867" s="116"/>
    </row>
    <row r="868" spans="65:119" x14ac:dyDescent="0.2">
      <c r="BM868" s="116"/>
      <c r="BQ868" s="116"/>
      <c r="BU868" s="116"/>
      <c r="BY868" s="116"/>
      <c r="CC868" s="116"/>
      <c r="CG868" s="116"/>
      <c r="CK868" s="116"/>
      <c r="CO868" s="116"/>
      <c r="CS868" s="116"/>
      <c r="CW868" s="116"/>
      <c r="DF868" s="116"/>
      <c r="DO868" s="116"/>
    </row>
    <row r="869" spans="65:119" x14ac:dyDescent="0.2">
      <c r="BM869" s="116"/>
      <c r="BQ869" s="116"/>
      <c r="BU869" s="116"/>
      <c r="BY869" s="116"/>
      <c r="CC869" s="116"/>
      <c r="CG869" s="116"/>
      <c r="CK869" s="116"/>
      <c r="CO869" s="116"/>
      <c r="CS869" s="116"/>
      <c r="CW869" s="116"/>
      <c r="DF869" s="116"/>
      <c r="DO869" s="116"/>
    </row>
    <row r="870" spans="65:119" x14ac:dyDescent="0.2">
      <c r="BM870" s="116"/>
      <c r="BQ870" s="116"/>
      <c r="BU870" s="116"/>
      <c r="BY870" s="116"/>
      <c r="CC870" s="116"/>
      <c r="CG870" s="116"/>
      <c r="CK870" s="116"/>
      <c r="CO870" s="116"/>
      <c r="CS870" s="116"/>
      <c r="CW870" s="116"/>
      <c r="DF870" s="116"/>
      <c r="DO870" s="116"/>
    </row>
    <row r="871" spans="65:119" x14ac:dyDescent="0.2">
      <c r="BM871" s="116"/>
      <c r="BQ871" s="116"/>
      <c r="BU871" s="116"/>
      <c r="BY871" s="116"/>
      <c r="CC871" s="116"/>
      <c r="CG871" s="116"/>
      <c r="CK871" s="116"/>
      <c r="CO871" s="116"/>
      <c r="CS871" s="116"/>
      <c r="CW871" s="116"/>
      <c r="DF871" s="116"/>
      <c r="DO871" s="116"/>
    </row>
    <row r="872" spans="65:119" x14ac:dyDescent="0.2">
      <c r="BM872" s="116"/>
      <c r="BQ872" s="116"/>
      <c r="BU872" s="116"/>
      <c r="BY872" s="116"/>
      <c r="CC872" s="116"/>
      <c r="CG872" s="116"/>
      <c r="CK872" s="116"/>
      <c r="CO872" s="116"/>
      <c r="CS872" s="116"/>
      <c r="CW872" s="116"/>
      <c r="DF872" s="116"/>
      <c r="DO872" s="116"/>
    </row>
    <row r="873" spans="65:119" x14ac:dyDescent="0.2">
      <c r="BM873" s="116"/>
      <c r="BQ873" s="116"/>
      <c r="BU873" s="116"/>
      <c r="BY873" s="116"/>
      <c r="CC873" s="116"/>
      <c r="CG873" s="116"/>
      <c r="CK873" s="116"/>
      <c r="CO873" s="116"/>
      <c r="CS873" s="116"/>
      <c r="CW873" s="116"/>
      <c r="DF873" s="116"/>
      <c r="DO873" s="116"/>
    </row>
    <row r="874" spans="65:119" x14ac:dyDescent="0.2">
      <c r="BM874" s="116"/>
      <c r="BQ874" s="116"/>
      <c r="BU874" s="116"/>
      <c r="BY874" s="116"/>
      <c r="CC874" s="116"/>
      <c r="CG874" s="116"/>
      <c r="CK874" s="116"/>
      <c r="CO874" s="116"/>
      <c r="CS874" s="116"/>
      <c r="CW874" s="116"/>
      <c r="DF874" s="116"/>
      <c r="DO874" s="116"/>
    </row>
    <row r="875" spans="65:119" x14ac:dyDescent="0.2">
      <c r="BM875" s="116"/>
      <c r="BQ875" s="116"/>
      <c r="BU875" s="116"/>
      <c r="BY875" s="116"/>
      <c r="CC875" s="116"/>
      <c r="CG875" s="116"/>
      <c r="CK875" s="116"/>
      <c r="CO875" s="116"/>
      <c r="CS875" s="116"/>
      <c r="CW875" s="116"/>
      <c r="DF875" s="116"/>
      <c r="DO875" s="116"/>
    </row>
    <row r="876" spans="65:119" x14ac:dyDescent="0.2">
      <c r="BM876" s="116"/>
      <c r="BQ876" s="116"/>
      <c r="BU876" s="116"/>
      <c r="BY876" s="116"/>
      <c r="CC876" s="116"/>
      <c r="CG876" s="116"/>
      <c r="CK876" s="116"/>
      <c r="CO876" s="116"/>
      <c r="CS876" s="116"/>
      <c r="CW876" s="116"/>
      <c r="DF876" s="116"/>
      <c r="DO876" s="116"/>
    </row>
    <row r="877" spans="65:119" x14ac:dyDescent="0.2">
      <c r="BM877" s="116"/>
      <c r="BQ877" s="116"/>
      <c r="BU877" s="116"/>
      <c r="BY877" s="116"/>
      <c r="CC877" s="116"/>
      <c r="CG877" s="116"/>
      <c r="CK877" s="116"/>
      <c r="CO877" s="116"/>
      <c r="CS877" s="116"/>
      <c r="CW877" s="116"/>
      <c r="DF877" s="116"/>
      <c r="DO877" s="116"/>
    </row>
    <row r="878" spans="65:119" x14ac:dyDescent="0.2">
      <c r="BM878" s="116"/>
      <c r="BQ878" s="116"/>
      <c r="BU878" s="116"/>
      <c r="BY878" s="116"/>
      <c r="CC878" s="116"/>
      <c r="CG878" s="116"/>
      <c r="CK878" s="116"/>
      <c r="CO878" s="116"/>
      <c r="CS878" s="116"/>
      <c r="CW878" s="116"/>
      <c r="DF878" s="116"/>
      <c r="DO878" s="116"/>
    </row>
    <row r="879" spans="65:119" x14ac:dyDescent="0.2">
      <c r="BM879" s="116"/>
      <c r="BQ879" s="116"/>
      <c r="BU879" s="116"/>
      <c r="BY879" s="116"/>
      <c r="CC879" s="116"/>
      <c r="CG879" s="116"/>
      <c r="CK879" s="116"/>
      <c r="CO879" s="116"/>
      <c r="CS879" s="116"/>
      <c r="CW879" s="116"/>
      <c r="DF879" s="116"/>
      <c r="DO879" s="116"/>
    </row>
    <row r="880" spans="65:119" x14ac:dyDescent="0.2">
      <c r="BM880" s="116"/>
      <c r="BQ880" s="116"/>
      <c r="BU880" s="116"/>
      <c r="BY880" s="116"/>
      <c r="CC880" s="116"/>
      <c r="CG880" s="116"/>
      <c r="CK880" s="116"/>
      <c r="CO880" s="116"/>
      <c r="CS880" s="116"/>
      <c r="CW880" s="116"/>
      <c r="DF880" s="116"/>
      <c r="DO880" s="116"/>
    </row>
    <row r="881" spans="65:119" x14ac:dyDescent="0.2">
      <c r="BM881" s="116"/>
      <c r="BQ881" s="116"/>
      <c r="BU881" s="116"/>
      <c r="BY881" s="116"/>
      <c r="CC881" s="116"/>
      <c r="CG881" s="116"/>
      <c r="CK881" s="116"/>
      <c r="CO881" s="116"/>
      <c r="CS881" s="116"/>
      <c r="CW881" s="116"/>
      <c r="DF881" s="116"/>
      <c r="DO881" s="116"/>
    </row>
    <row r="882" spans="65:119" x14ac:dyDescent="0.2">
      <c r="BM882" s="116"/>
      <c r="BQ882" s="116"/>
      <c r="BU882" s="116"/>
      <c r="BY882" s="116"/>
      <c r="CC882" s="116"/>
      <c r="CG882" s="116"/>
      <c r="CK882" s="116"/>
      <c r="CO882" s="116"/>
      <c r="CS882" s="116"/>
      <c r="CW882" s="116"/>
      <c r="DF882" s="116"/>
      <c r="DO882" s="116"/>
    </row>
    <row r="883" spans="65:119" x14ac:dyDescent="0.2">
      <c r="BM883" s="116"/>
      <c r="BQ883" s="116"/>
      <c r="BU883" s="116"/>
      <c r="BY883" s="116"/>
      <c r="CC883" s="116"/>
      <c r="CG883" s="116"/>
      <c r="CK883" s="116"/>
      <c r="CO883" s="116"/>
      <c r="CS883" s="116"/>
      <c r="CW883" s="116"/>
      <c r="DF883" s="116"/>
      <c r="DO883" s="116"/>
    </row>
    <row r="884" spans="65:119" x14ac:dyDescent="0.2">
      <c r="BM884" s="116"/>
      <c r="BQ884" s="116"/>
      <c r="BU884" s="116"/>
      <c r="BY884" s="116"/>
      <c r="CC884" s="116"/>
      <c r="CG884" s="116"/>
      <c r="CK884" s="116"/>
      <c r="CO884" s="116"/>
      <c r="CS884" s="116"/>
      <c r="CW884" s="116"/>
      <c r="DF884" s="116"/>
      <c r="DO884" s="116"/>
    </row>
    <row r="885" spans="65:119" x14ac:dyDescent="0.2">
      <c r="BM885" s="116"/>
      <c r="BQ885" s="116"/>
      <c r="BU885" s="116"/>
      <c r="BY885" s="116"/>
      <c r="CC885" s="116"/>
      <c r="CG885" s="116"/>
      <c r="CK885" s="116"/>
      <c r="CO885" s="116"/>
      <c r="CS885" s="116"/>
      <c r="CW885" s="116"/>
      <c r="DF885" s="116"/>
      <c r="DO885" s="116"/>
    </row>
    <row r="886" spans="65:119" x14ac:dyDescent="0.2">
      <c r="BM886" s="116"/>
      <c r="BQ886" s="116"/>
      <c r="BU886" s="116"/>
      <c r="BY886" s="116"/>
      <c r="CC886" s="116"/>
      <c r="CG886" s="116"/>
      <c r="CK886" s="116"/>
      <c r="CO886" s="116"/>
      <c r="CS886" s="116"/>
      <c r="CW886" s="116"/>
      <c r="DF886" s="116"/>
      <c r="DO886" s="116"/>
    </row>
    <row r="887" spans="65:119" x14ac:dyDescent="0.2">
      <c r="BM887" s="116"/>
      <c r="BQ887" s="116"/>
      <c r="BU887" s="116"/>
      <c r="BY887" s="116"/>
      <c r="CC887" s="116"/>
      <c r="CG887" s="116"/>
      <c r="CK887" s="116"/>
      <c r="CO887" s="116"/>
      <c r="CS887" s="116"/>
      <c r="CW887" s="116"/>
      <c r="DF887" s="116"/>
      <c r="DO887" s="116"/>
    </row>
    <row r="888" spans="65:119" x14ac:dyDescent="0.2">
      <c r="BM888" s="116"/>
      <c r="BQ888" s="116"/>
      <c r="BU888" s="116"/>
      <c r="BY888" s="116"/>
      <c r="CC888" s="116"/>
      <c r="CG888" s="116"/>
      <c r="CK888" s="116"/>
      <c r="CO888" s="116"/>
      <c r="CS888" s="116"/>
      <c r="CW888" s="116"/>
      <c r="DF888" s="116"/>
      <c r="DO888" s="116"/>
    </row>
    <row r="889" spans="65:119" x14ac:dyDescent="0.2">
      <c r="BM889" s="116"/>
      <c r="BQ889" s="116"/>
      <c r="BU889" s="116"/>
      <c r="BY889" s="116"/>
      <c r="CC889" s="116"/>
      <c r="CG889" s="116"/>
      <c r="CK889" s="116"/>
      <c r="CO889" s="116"/>
      <c r="CS889" s="116"/>
      <c r="CW889" s="116"/>
      <c r="DF889" s="116"/>
      <c r="DO889" s="116"/>
    </row>
    <row r="890" spans="65:119" x14ac:dyDescent="0.2">
      <c r="BM890" s="116"/>
      <c r="BQ890" s="116"/>
      <c r="BU890" s="116"/>
      <c r="BY890" s="116"/>
      <c r="CC890" s="116"/>
      <c r="CG890" s="116"/>
      <c r="CK890" s="116"/>
      <c r="CO890" s="116"/>
      <c r="CS890" s="116"/>
      <c r="CW890" s="116"/>
      <c r="DF890" s="116"/>
      <c r="DO890" s="116"/>
    </row>
    <row r="891" spans="65:119" x14ac:dyDescent="0.2">
      <c r="BM891" s="116"/>
      <c r="BQ891" s="116"/>
      <c r="BU891" s="116"/>
      <c r="BY891" s="116"/>
      <c r="CC891" s="116"/>
      <c r="CG891" s="116"/>
      <c r="CK891" s="116"/>
      <c r="CO891" s="116"/>
      <c r="CS891" s="116"/>
      <c r="CW891" s="116"/>
      <c r="DF891" s="116"/>
      <c r="DO891" s="116"/>
    </row>
    <row r="892" spans="65:119" x14ac:dyDescent="0.2">
      <c r="BM892" s="116"/>
      <c r="BQ892" s="116"/>
      <c r="BU892" s="116"/>
      <c r="BY892" s="116"/>
      <c r="CC892" s="116"/>
      <c r="CG892" s="116"/>
      <c r="CK892" s="116"/>
      <c r="CO892" s="116"/>
      <c r="CS892" s="116"/>
      <c r="CW892" s="116"/>
      <c r="DF892" s="116"/>
      <c r="DO892" s="116"/>
    </row>
    <row r="893" spans="65:119" x14ac:dyDescent="0.2">
      <c r="BM893" s="116"/>
      <c r="BQ893" s="116"/>
      <c r="BU893" s="116"/>
      <c r="BY893" s="116"/>
      <c r="CC893" s="116"/>
      <c r="CG893" s="116"/>
      <c r="CK893" s="116"/>
      <c r="CO893" s="116"/>
      <c r="CS893" s="116"/>
      <c r="CW893" s="116"/>
      <c r="DF893" s="116"/>
      <c r="DO893" s="116"/>
    </row>
    <row r="894" spans="65:119" x14ac:dyDescent="0.2">
      <c r="BM894" s="116"/>
      <c r="BQ894" s="116"/>
      <c r="BU894" s="116"/>
      <c r="BY894" s="116"/>
      <c r="CC894" s="116"/>
      <c r="CG894" s="116"/>
      <c r="CK894" s="116"/>
      <c r="CO894" s="116"/>
      <c r="CS894" s="116"/>
      <c r="CW894" s="116"/>
      <c r="DF894" s="116"/>
      <c r="DO894" s="116"/>
    </row>
    <row r="895" spans="65:119" x14ac:dyDescent="0.2">
      <c r="BM895" s="116"/>
      <c r="BQ895" s="116"/>
      <c r="BU895" s="116"/>
      <c r="BY895" s="116"/>
      <c r="CC895" s="116"/>
      <c r="CG895" s="116"/>
      <c r="CK895" s="116"/>
      <c r="CO895" s="116"/>
      <c r="CS895" s="116"/>
      <c r="CW895" s="116"/>
      <c r="DF895" s="116"/>
      <c r="DO895" s="116"/>
    </row>
    <row r="896" spans="65:119" x14ac:dyDescent="0.2">
      <c r="BM896" s="116"/>
      <c r="BQ896" s="116"/>
      <c r="BU896" s="116"/>
      <c r="BY896" s="116"/>
      <c r="CC896" s="116"/>
      <c r="CG896" s="116"/>
      <c r="CK896" s="116"/>
      <c r="CO896" s="116"/>
      <c r="CS896" s="116"/>
      <c r="CW896" s="116"/>
      <c r="DF896" s="116"/>
      <c r="DO896" s="116"/>
    </row>
    <row r="897" spans="65:119" x14ac:dyDescent="0.2">
      <c r="BM897" s="116"/>
      <c r="BQ897" s="116"/>
      <c r="BU897" s="116"/>
      <c r="BY897" s="116"/>
      <c r="CC897" s="116"/>
      <c r="CG897" s="116"/>
      <c r="CK897" s="116"/>
      <c r="CO897" s="116"/>
      <c r="CS897" s="116"/>
      <c r="CW897" s="116"/>
      <c r="DF897" s="116"/>
      <c r="DO897" s="116"/>
    </row>
    <row r="898" spans="65:119" x14ac:dyDescent="0.2">
      <c r="BM898" s="116"/>
      <c r="BQ898" s="116"/>
      <c r="BU898" s="116"/>
      <c r="BY898" s="116"/>
      <c r="CC898" s="116"/>
      <c r="CG898" s="116"/>
      <c r="CK898" s="116"/>
      <c r="CO898" s="116"/>
      <c r="CS898" s="116"/>
      <c r="CW898" s="116"/>
      <c r="DF898" s="116"/>
      <c r="DO898" s="116"/>
    </row>
    <row r="899" spans="65:119" x14ac:dyDescent="0.2">
      <c r="BM899" s="116"/>
      <c r="BQ899" s="116"/>
      <c r="BU899" s="116"/>
      <c r="BY899" s="116"/>
      <c r="CC899" s="116"/>
      <c r="CG899" s="116"/>
      <c r="CK899" s="116"/>
      <c r="CO899" s="116"/>
      <c r="CS899" s="116"/>
      <c r="CW899" s="116"/>
      <c r="DF899" s="116"/>
      <c r="DO899" s="116"/>
    </row>
    <row r="900" spans="65:119" x14ac:dyDescent="0.2">
      <c r="BM900" s="116"/>
      <c r="BQ900" s="116"/>
      <c r="BU900" s="116"/>
      <c r="BY900" s="116"/>
      <c r="CC900" s="116"/>
      <c r="CG900" s="116"/>
      <c r="CK900" s="116"/>
      <c r="CO900" s="116"/>
      <c r="CS900" s="116"/>
      <c r="CW900" s="116"/>
      <c r="DF900" s="116"/>
      <c r="DO900" s="116"/>
    </row>
    <row r="901" spans="65:119" x14ac:dyDescent="0.2">
      <c r="BM901" s="116"/>
      <c r="BQ901" s="116"/>
      <c r="BU901" s="116"/>
      <c r="BY901" s="116"/>
      <c r="CC901" s="116"/>
      <c r="CG901" s="116"/>
      <c r="CK901" s="116"/>
      <c r="CO901" s="116"/>
      <c r="CS901" s="116"/>
      <c r="CW901" s="116"/>
      <c r="DF901" s="116"/>
      <c r="DO901" s="116"/>
    </row>
    <row r="902" spans="65:119" x14ac:dyDescent="0.2">
      <c r="BM902" s="116"/>
      <c r="BQ902" s="116"/>
      <c r="BU902" s="116"/>
      <c r="BY902" s="116"/>
      <c r="CC902" s="116"/>
      <c r="CG902" s="116"/>
      <c r="CK902" s="116"/>
      <c r="CO902" s="116"/>
      <c r="CS902" s="116"/>
      <c r="CW902" s="116"/>
      <c r="DF902" s="116"/>
      <c r="DO902" s="116"/>
    </row>
    <row r="903" spans="65:119" x14ac:dyDescent="0.2">
      <c r="BM903" s="116"/>
      <c r="BQ903" s="116"/>
      <c r="BU903" s="116"/>
      <c r="BY903" s="116"/>
      <c r="CC903" s="116"/>
      <c r="CG903" s="116"/>
      <c r="CK903" s="116"/>
      <c r="CO903" s="116"/>
      <c r="CS903" s="116"/>
      <c r="CW903" s="116"/>
      <c r="DF903" s="116"/>
      <c r="DO903" s="116"/>
    </row>
    <row r="904" spans="65:119" x14ac:dyDescent="0.2">
      <c r="BM904" s="116"/>
      <c r="BQ904" s="116"/>
      <c r="BU904" s="116"/>
      <c r="BY904" s="116"/>
      <c r="CC904" s="116"/>
      <c r="CG904" s="116"/>
      <c r="CK904" s="116"/>
      <c r="CO904" s="116"/>
      <c r="CS904" s="116"/>
      <c r="CW904" s="116"/>
      <c r="DF904" s="116"/>
      <c r="DO904" s="116"/>
    </row>
    <row r="905" spans="65:119" x14ac:dyDescent="0.2">
      <c r="BM905" s="116"/>
      <c r="BQ905" s="116"/>
      <c r="BU905" s="116"/>
      <c r="BY905" s="116"/>
      <c r="CC905" s="116"/>
      <c r="CG905" s="116"/>
      <c r="CK905" s="116"/>
      <c r="CO905" s="116"/>
      <c r="CS905" s="116"/>
      <c r="CW905" s="116"/>
      <c r="DF905" s="116"/>
      <c r="DO905" s="116"/>
    </row>
    <row r="906" spans="65:119" x14ac:dyDescent="0.2">
      <c r="BM906" s="116"/>
      <c r="BQ906" s="116"/>
      <c r="BU906" s="116"/>
      <c r="BY906" s="116"/>
      <c r="CC906" s="116"/>
      <c r="CG906" s="116"/>
      <c r="CK906" s="116"/>
      <c r="CO906" s="116"/>
      <c r="CS906" s="116"/>
      <c r="CW906" s="116"/>
      <c r="DF906" s="116"/>
      <c r="DO906" s="116"/>
    </row>
    <row r="907" spans="65:119" x14ac:dyDescent="0.2">
      <c r="BM907" s="116"/>
      <c r="BQ907" s="116"/>
      <c r="BU907" s="116"/>
      <c r="BY907" s="116"/>
      <c r="CC907" s="116"/>
      <c r="CG907" s="116"/>
      <c r="CK907" s="116"/>
      <c r="CO907" s="116"/>
      <c r="CS907" s="116"/>
      <c r="CW907" s="116"/>
      <c r="DF907" s="116"/>
      <c r="DO907" s="116"/>
    </row>
    <row r="908" spans="65:119" x14ac:dyDescent="0.2">
      <c r="BM908" s="116"/>
      <c r="BQ908" s="116"/>
      <c r="BU908" s="116"/>
      <c r="BY908" s="116"/>
      <c r="CC908" s="116"/>
      <c r="CG908" s="116"/>
      <c r="CK908" s="116"/>
      <c r="CO908" s="116"/>
      <c r="CS908" s="116"/>
      <c r="CW908" s="116"/>
      <c r="DF908" s="116"/>
      <c r="DO908" s="116"/>
    </row>
    <row r="909" spans="65:119" x14ac:dyDescent="0.2">
      <c r="BM909" s="116"/>
      <c r="BQ909" s="116"/>
      <c r="BU909" s="116"/>
      <c r="BY909" s="116"/>
      <c r="CC909" s="116"/>
      <c r="CG909" s="116"/>
      <c r="CK909" s="116"/>
      <c r="CO909" s="116"/>
      <c r="CS909" s="116"/>
      <c r="CW909" s="116"/>
      <c r="DF909" s="116"/>
      <c r="DO909" s="116"/>
    </row>
    <row r="910" spans="65:119" x14ac:dyDescent="0.2">
      <c r="BM910" s="116"/>
      <c r="BQ910" s="116"/>
      <c r="BU910" s="116"/>
      <c r="BY910" s="116"/>
      <c r="CC910" s="116"/>
      <c r="CG910" s="116"/>
      <c r="CK910" s="116"/>
      <c r="CO910" s="116"/>
      <c r="CS910" s="116"/>
      <c r="CW910" s="116"/>
      <c r="DF910" s="116"/>
      <c r="DO910" s="116"/>
    </row>
    <row r="911" spans="65:119" x14ac:dyDescent="0.2">
      <c r="BM911" s="116"/>
      <c r="BQ911" s="116"/>
      <c r="BU911" s="116"/>
      <c r="BY911" s="116"/>
      <c r="CC911" s="116"/>
      <c r="CG911" s="116"/>
      <c r="CK911" s="116"/>
      <c r="CO911" s="116"/>
      <c r="CS911" s="116"/>
      <c r="CW911" s="116"/>
      <c r="DF911" s="116"/>
      <c r="DO911" s="116"/>
    </row>
    <row r="912" spans="65:119" x14ac:dyDescent="0.2">
      <c r="BM912" s="116"/>
      <c r="BQ912" s="116"/>
      <c r="BU912" s="116"/>
      <c r="BY912" s="116"/>
      <c r="CC912" s="116"/>
      <c r="CG912" s="116"/>
      <c r="CK912" s="116"/>
      <c r="CO912" s="116"/>
      <c r="CS912" s="116"/>
      <c r="CW912" s="116"/>
      <c r="DF912" s="116"/>
      <c r="DO912" s="116"/>
    </row>
    <row r="913" spans="65:119" x14ac:dyDescent="0.2">
      <c r="BM913" s="116"/>
      <c r="BQ913" s="116"/>
      <c r="BU913" s="116"/>
      <c r="BY913" s="116"/>
      <c r="CC913" s="116"/>
      <c r="CG913" s="116"/>
      <c r="CK913" s="116"/>
      <c r="CO913" s="116"/>
      <c r="CS913" s="116"/>
      <c r="CW913" s="116"/>
      <c r="DF913" s="116"/>
      <c r="DO913" s="116"/>
    </row>
    <row r="914" spans="65:119" x14ac:dyDescent="0.2">
      <c r="BM914" s="116"/>
      <c r="BQ914" s="116"/>
      <c r="BU914" s="116"/>
      <c r="BY914" s="116"/>
      <c r="CC914" s="116"/>
      <c r="CG914" s="116"/>
      <c r="CK914" s="116"/>
      <c r="CO914" s="116"/>
      <c r="CS914" s="116"/>
      <c r="CW914" s="116"/>
      <c r="DF914" s="116"/>
      <c r="DO914" s="116"/>
    </row>
    <row r="915" spans="65:119" x14ac:dyDescent="0.2">
      <c r="BM915" s="116"/>
      <c r="BQ915" s="116"/>
      <c r="BU915" s="116"/>
      <c r="BY915" s="116"/>
      <c r="CC915" s="116"/>
      <c r="CG915" s="116"/>
      <c r="CK915" s="116"/>
      <c r="CO915" s="116"/>
      <c r="CS915" s="116"/>
      <c r="CW915" s="116"/>
      <c r="DF915" s="116"/>
      <c r="DO915" s="116"/>
    </row>
    <row r="916" spans="65:119" x14ac:dyDescent="0.2">
      <c r="BM916" s="116"/>
      <c r="BQ916" s="116"/>
      <c r="BU916" s="116"/>
      <c r="BY916" s="116"/>
      <c r="CC916" s="116"/>
      <c r="CG916" s="116"/>
      <c r="CK916" s="116"/>
      <c r="CO916" s="116"/>
      <c r="CS916" s="116"/>
      <c r="CW916" s="116"/>
      <c r="DF916" s="116"/>
      <c r="DO916" s="116"/>
    </row>
    <row r="917" spans="65:119" x14ac:dyDescent="0.2">
      <c r="BM917" s="116"/>
      <c r="BQ917" s="116"/>
      <c r="BU917" s="116"/>
      <c r="BY917" s="116"/>
      <c r="CC917" s="116"/>
      <c r="CG917" s="116"/>
      <c r="CK917" s="116"/>
      <c r="CO917" s="116"/>
      <c r="CS917" s="116"/>
      <c r="CW917" s="116"/>
      <c r="DF917" s="116"/>
      <c r="DO917" s="116"/>
    </row>
    <row r="918" spans="65:119" x14ac:dyDescent="0.2">
      <c r="BM918" s="116"/>
      <c r="BQ918" s="116"/>
      <c r="BU918" s="116"/>
      <c r="BY918" s="116"/>
      <c r="CC918" s="116"/>
      <c r="CG918" s="116"/>
      <c r="CK918" s="116"/>
      <c r="CO918" s="116"/>
      <c r="CS918" s="116"/>
      <c r="CW918" s="116"/>
      <c r="DF918" s="116"/>
      <c r="DO918" s="116"/>
    </row>
    <row r="919" spans="65:119" x14ac:dyDescent="0.2">
      <c r="BM919" s="116"/>
      <c r="BQ919" s="116"/>
      <c r="BU919" s="116"/>
      <c r="BY919" s="116"/>
      <c r="CC919" s="116"/>
      <c r="CG919" s="116"/>
      <c r="CK919" s="116"/>
      <c r="CO919" s="116"/>
      <c r="CS919" s="116"/>
      <c r="CW919" s="116"/>
      <c r="DF919" s="116"/>
      <c r="DO919" s="116"/>
    </row>
    <row r="920" spans="65:119" x14ac:dyDescent="0.2">
      <c r="BM920" s="116"/>
      <c r="BQ920" s="116"/>
      <c r="BU920" s="116"/>
      <c r="BY920" s="116"/>
      <c r="CC920" s="116"/>
      <c r="CG920" s="116"/>
      <c r="CK920" s="116"/>
      <c r="CO920" s="116"/>
      <c r="CS920" s="116"/>
      <c r="CW920" s="116"/>
      <c r="DF920" s="116"/>
      <c r="DO920" s="116"/>
    </row>
    <row r="921" spans="65:119" x14ac:dyDescent="0.2">
      <c r="BM921" s="116"/>
      <c r="BQ921" s="116"/>
      <c r="BU921" s="116"/>
      <c r="BY921" s="116"/>
      <c r="CC921" s="116"/>
      <c r="CG921" s="116"/>
      <c r="CK921" s="116"/>
      <c r="CO921" s="116"/>
      <c r="CS921" s="116"/>
      <c r="CW921" s="116"/>
      <c r="DF921" s="116"/>
      <c r="DO921" s="116"/>
    </row>
    <row r="922" spans="65:119" x14ac:dyDescent="0.2">
      <c r="BM922" s="116"/>
      <c r="BQ922" s="116"/>
      <c r="BU922" s="116"/>
      <c r="BY922" s="116"/>
      <c r="CC922" s="116"/>
      <c r="CG922" s="116"/>
      <c r="CK922" s="116"/>
      <c r="CO922" s="116"/>
      <c r="CS922" s="116"/>
      <c r="CW922" s="116"/>
      <c r="DF922" s="116"/>
      <c r="DO922" s="116"/>
    </row>
    <row r="923" spans="65:119" x14ac:dyDescent="0.2">
      <c r="BM923" s="116"/>
      <c r="BQ923" s="116"/>
      <c r="BU923" s="116"/>
      <c r="BY923" s="116"/>
      <c r="CC923" s="116"/>
      <c r="CG923" s="116"/>
      <c r="CK923" s="116"/>
      <c r="CO923" s="116"/>
      <c r="CS923" s="116"/>
      <c r="CW923" s="116"/>
      <c r="DF923" s="116"/>
      <c r="DO923" s="116"/>
    </row>
    <row r="924" spans="65:119" x14ac:dyDescent="0.2">
      <c r="BM924" s="116"/>
      <c r="BQ924" s="116"/>
      <c r="BU924" s="116"/>
      <c r="BY924" s="116"/>
      <c r="CC924" s="116"/>
      <c r="CG924" s="116"/>
      <c r="CK924" s="116"/>
      <c r="CO924" s="116"/>
      <c r="CS924" s="116"/>
      <c r="CW924" s="116"/>
      <c r="DF924" s="116"/>
      <c r="DO924" s="116"/>
    </row>
    <row r="925" spans="65:119" x14ac:dyDescent="0.2">
      <c r="BM925" s="116"/>
      <c r="BQ925" s="116"/>
      <c r="BU925" s="116"/>
      <c r="BY925" s="116"/>
      <c r="CC925" s="116"/>
      <c r="CG925" s="116"/>
      <c r="CK925" s="116"/>
      <c r="CO925" s="116"/>
      <c r="CS925" s="116"/>
      <c r="CW925" s="116"/>
      <c r="DF925" s="116"/>
      <c r="DO925" s="116"/>
    </row>
    <row r="926" spans="65:119" x14ac:dyDescent="0.2">
      <c r="BM926" s="116"/>
      <c r="BQ926" s="116"/>
      <c r="BU926" s="116"/>
      <c r="BY926" s="116"/>
      <c r="CC926" s="116"/>
      <c r="CG926" s="116"/>
      <c r="CK926" s="116"/>
      <c r="CO926" s="116"/>
      <c r="CS926" s="116"/>
      <c r="CW926" s="116"/>
      <c r="DF926" s="116"/>
      <c r="DO926" s="116"/>
    </row>
    <row r="927" spans="65:119" x14ac:dyDescent="0.2">
      <c r="BM927" s="116"/>
      <c r="BQ927" s="116"/>
      <c r="BU927" s="116"/>
      <c r="BY927" s="116"/>
      <c r="CC927" s="116"/>
      <c r="CG927" s="116"/>
      <c r="CK927" s="116"/>
      <c r="CO927" s="116"/>
      <c r="CS927" s="116"/>
      <c r="CW927" s="116"/>
      <c r="DF927" s="116"/>
      <c r="DO927" s="116"/>
    </row>
    <row r="928" spans="65:119" x14ac:dyDescent="0.2">
      <c r="BM928" s="116"/>
      <c r="BQ928" s="116"/>
      <c r="BU928" s="116"/>
      <c r="BY928" s="116"/>
      <c r="CC928" s="116"/>
      <c r="CG928" s="116"/>
      <c r="CK928" s="116"/>
      <c r="CO928" s="116"/>
      <c r="CS928" s="116"/>
      <c r="CW928" s="116"/>
      <c r="DF928" s="116"/>
      <c r="DO928" s="116"/>
    </row>
    <row r="929" spans="65:119" x14ac:dyDescent="0.2">
      <c r="BM929" s="116"/>
      <c r="BQ929" s="116"/>
      <c r="BU929" s="116"/>
      <c r="BY929" s="116"/>
      <c r="CC929" s="116"/>
      <c r="CG929" s="116"/>
      <c r="CK929" s="116"/>
      <c r="CO929" s="116"/>
      <c r="CS929" s="116"/>
      <c r="CW929" s="116"/>
      <c r="DF929" s="116"/>
      <c r="DO929" s="116"/>
    </row>
    <row r="930" spans="65:119" x14ac:dyDescent="0.2">
      <c r="BM930" s="116"/>
      <c r="BQ930" s="116"/>
      <c r="BU930" s="116"/>
      <c r="BY930" s="116"/>
      <c r="CC930" s="116"/>
      <c r="CG930" s="116"/>
      <c r="CK930" s="116"/>
      <c r="CO930" s="116"/>
      <c r="CS930" s="116"/>
      <c r="CW930" s="116"/>
      <c r="DF930" s="116"/>
      <c r="DO930" s="116"/>
    </row>
    <row r="931" spans="65:119" x14ac:dyDescent="0.2">
      <c r="BM931" s="116"/>
      <c r="BQ931" s="116"/>
      <c r="BU931" s="116"/>
      <c r="BY931" s="116"/>
      <c r="CC931" s="116"/>
      <c r="CG931" s="116"/>
      <c r="CK931" s="116"/>
      <c r="CO931" s="116"/>
      <c r="CS931" s="116"/>
      <c r="CW931" s="116"/>
      <c r="DF931" s="116"/>
      <c r="DO931" s="116"/>
    </row>
    <row r="932" spans="65:119" x14ac:dyDescent="0.2">
      <c r="BM932" s="116"/>
      <c r="BQ932" s="116"/>
      <c r="BU932" s="116"/>
      <c r="BY932" s="116"/>
      <c r="CC932" s="116"/>
      <c r="CG932" s="116"/>
      <c r="CK932" s="116"/>
      <c r="CO932" s="116"/>
      <c r="CS932" s="116"/>
      <c r="CW932" s="116"/>
      <c r="DF932" s="116"/>
      <c r="DO932" s="116"/>
    </row>
    <row r="933" spans="65:119" x14ac:dyDescent="0.2">
      <c r="BM933" s="116"/>
      <c r="BQ933" s="116"/>
      <c r="BU933" s="116"/>
      <c r="BY933" s="116"/>
      <c r="CC933" s="116"/>
      <c r="CG933" s="116"/>
      <c r="CK933" s="116"/>
      <c r="CO933" s="116"/>
      <c r="CS933" s="116"/>
      <c r="CW933" s="116"/>
      <c r="DF933" s="116"/>
      <c r="DO933" s="116"/>
    </row>
    <row r="934" spans="65:119" x14ac:dyDescent="0.2">
      <c r="BM934" s="116"/>
      <c r="BQ934" s="116"/>
      <c r="BU934" s="116"/>
      <c r="BY934" s="116"/>
      <c r="CC934" s="116"/>
      <c r="CG934" s="116"/>
      <c r="CK934" s="116"/>
      <c r="CO934" s="116"/>
      <c r="CS934" s="116"/>
      <c r="CW934" s="116"/>
      <c r="DF934" s="116"/>
      <c r="DO934" s="116"/>
    </row>
    <row r="935" spans="65:119" x14ac:dyDescent="0.2">
      <c r="BM935" s="116"/>
      <c r="BQ935" s="116"/>
      <c r="BU935" s="116"/>
      <c r="BY935" s="116"/>
      <c r="CC935" s="116"/>
      <c r="CG935" s="116"/>
      <c r="CK935" s="116"/>
      <c r="CO935" s="116"/>
      <c r="CS935" s="116"/>
      <c r="CW935" s="116"/>
      <c r="DF935" s="116"/>
      <c r="DO935" s="116"/>
    </row>
    <row r="936" spans="65:119" x14ac:dyDescent="0.2">
      <c r="BM936" s="116"/>
      <c r="BQ936" s="116"/>
      <c r="BU936" s="116"/>
      <c r="BY936" s="116"/>
      <c r="CC936" s="116"/>
      <c r="CG936" s="116"/>
      <c r="CK936" s="116"/>
      <c r="CO936" s="116"/>
      <c r="CS936" s="116"/>
      <c r="CW936" s="116"/>
      <c r="DF936" s="116"/>
      <c r="DO936" s="116"/>
    </row>
    <row r="937" spans="65:119" x14ac:dyDescent="0.2">
      <c r="BM937" s="116"/>
      <c r="BQ937" s="116"/>
      <c r="BU937" s="116"/>
      <c r="BY937" s="116"/>
      <c r="CC937" s="116"/>
      <c r="CG937" s="116"/>
      <c r="CK937" s="116"/>
      <c r="CO937" s="116"/>
      <c r="CS937" s="116"/>
      <c r="CW937" s="116"/>
      <c r="DF937" s="116"/>
      <c r="DO937" s="116"/>
    </row>
    <row r="938" spans="65:119" x14ac:dyDescent="0.2">
      <c r="BM938" s="116"/>
      <c r="BQ938" s="116"/>
      <c r="BU938" s="116"/>
      <c r="BY938" s="116"/>
      <c r="CC938" s="116"/>
      <c r="CG938" s="116"/>
      <c r="CK938" s="116"/>
      <c r="CO938" s="116"/>
      <c r="CS938" s="116"/>
      <c r="CW938" s="116"/>
      <c r="DF938" s="116"/>
      <c r="DO938" s="116"/>
    </row>
    <row r="939" spans="65:119" x14ac:dyDescent="0.2">
      <c r="BM939" s="116"/>
      <c r="BQ939" s="116"/>
      <c r="BU939" s="116"/>
      <c r="BY939" s="116"/>
      <c r="CC939" s="116"/>
      <c r="CG939" s="116"/>
      <c r="CK939" s="116"/>
      <c r="CO939" s="116"/>
      <c r="CS939" s="116"/>
      <c r="CW939" s="116"/>
      <c r="DF939" s="116"/>
      <c r="DO939" s="116"/>
    </row>
    <row r="940" spans="65:119" x14ac:dyDescent="0.2">
      <c r="BM940" s="116"/>
      <c r="BQ940" s="116"/>
      <c r="BU940" s="116"/>
      <c r="BY940" s="116"/>
      <c r="CC940" s="116"/>
      <c r="CG940" s="116"/>
      <c r="CK940" s="116"/>
      <c r="CO940" s="116"/>
      <c r="CS940" s="116"/>
      <c r="CW940" s="116"/>
      <c r="DF940" s="116"/>
      <c r="DO940" s="116"/>
    </row>
    <row r="941" spans="65:119" x14ac:dyDescent="0.2">
      <c r="BM941" s="116"/>
      <c r="BQ941" s="116"/>
      <c r="BU941" s="116"/>
      <c r="BY941" s="116"/>
      <c r="CC941" s="116"/>
      <c r="CG941" s="116"/>
      <c r="CK941" s="116"/>
      <c r="CO941" s="116"/>
      <c r="CS941" s="116"/>
      <c r="CW941" s="116"/>
      <c r="DF941" s="116"/>
      <c r="DO941" s="116"/>
    </row>
    <row r="942" spans="65:119" x14ac:dyDescent="0.2">
      <c r="BM942" s="116"/>
      <c r="BQ942" s="116"/>
      <c r="BU942" s="116"/>
      <c r="BY942" s="116"/>
      <c r="CC942" s="116"/>
      <c r="CG942" s="116"/>
      <c r="CK942" s="116"/>
      <c r="CO942" s="116"/>
      <c r="CS942" s="116"/>
      <c r="CW942" s="116"/>
      <c r="DF942" s="116"/>
      <c r="DO942" s="116"/>
    </row>
    <row r="943" spans="65:119" x14ac:dyDescent="0.2">
      <c r="BM943" s="116"/>
      <c r="BQ943" s="116"/>
      <c r="BU943" s="116"/>
      <c r="BY943" s="116"/>
      <c r="CC943" s="116"/>
      <c r="CG943" s="116"/>
      <c r="CK943" s="116"/>
      <c r="CO943" s="116"/>
      <c r="CS943" s="116"/>
      <c r="CW943" s="116"/>
      <c r="DF943" s="116"/>
      <c r="DO943" s="116"/>
    </row>
    <row r="944" spans="65:119" x14ac:dyDescent="0.2">
      <c r="BM944" s="116"/>
      <c r="BQ944" s="116"/>
      <c r="BU944" s="116"/>
      <c r="BY944" s="116"/>
      <c r="CC944" s="116"/>
      <c r="CG944" s="116"/>
      <c r="CK944" s="116"/>
      <c r="CO944" s="116"/>
      <c r="CS944" s="116"/>
      <c r="CW944" s="116"/>
      <c r="DF944" s="116"/>
      <c r="DO944" s="116"/>
    </row>
    <row r="945" spans="65:119" x14ac:dyDescent="0.2">
      <c r="BM945" s="116"/>
      <c r="BQ945" s="116"/>
      <c r="BU945" s="116"/>
      <c r="BY945" s="116"/>
      <c r="CC945" s="116"/>
      <c r="CG945" s="116"/>
      <c r="CK945" s="116"/>
      <c r="CO945" s="116"/>
      <c r="CS945" s="116"/>
      <c r="CW945" s="116"/>
      <c r="DF945" s="116"/>
      <c r="DO945" s="116"/>
    </row>
    <row r="946" spans="65:119" x14ac:dyDescent="0.2">
      <c r="BM946" s="116"/>
      <c r="BQ946" s="116"/>
      <c r="BU946" s="116"/>
      <c r="BY946" s="116"/>
      <c r="CC946" s="116"/>
      <c r="CG946" s="116"/>
      <c r="CK946" s="116"/>
      <c r="CO946" s="116"/>
      <c r="CS946" s="116"/>
      <c r="CW946" s="116"/>
      <c r="DF946" s="116"/>
      <c r="DO946" s="116"/>
    </row>
    <row r="947" spans="65:119" x14ac:dyDescent="0.2">
      <c r="BM947" s="116"/>
      <c r="BQ947" s="116"/>
      <c r="BU947" s="116"/>
      <c r="BY947" s="116"/>
      <c r="CC947" s="116"/>
      <c r="CG947" s="116"/>
      <c r="CK947" s="116"/>
      <c r="CO947" s="116"/>
      <c r="CS947" s="116"/>
      <c r="CW947" s="116"/>
      <c r="DF947" s="116"/>
      <c r="DO947" s="116"/>
    </row>
    <row r="948" spans="65:119" x14ac:dyDescent="0.2">
      <c r="BM948" s="116"/>
      <c r="BQ948" s="116"/>
      <c r="BU948" s="116"/>
      <c r="BY948" s="116"/>
      <c r="CC948" s="116"/>
      <c r="CG948" s="116"/>
      <c r="CK948" s="116"/>
      <c r="CO948" s="116"/>
      <c r="CS948" s="116"/>
      <c r="CW948" s="116"/>
      <c r="DF948" s="116"/>
      <c r="DO948" s="116"/>
    </row>
    <row r="949" spans="65:119" x14ac:dyDescent="0.2">
      <c r="BM949" s="116"/>
      <c r="BQ949" s="116"/>
      <c r="BU949" s="116"/>
      <c r="BY949" s="116"/>
      <c r="CC949" s="116"/>
      <c r="CG949" s="116"/>
      <c r="CK949" s="116"/>
      <c r="CO949" s="116"/>
      <c r="CS949" s="116"/>
      <c r="CW949" s="116"/>
      <c r="DF949" s="116"/>
      <c r="DO949" s="116"/>
    </row>
    <row r="950" spans="65:119" x14ac:dyDescent="0.2">
      <c r="BM950" s="116"/>
      <c r="BQ950" s="116"/>
      <c r="BU950" s="116"/>
      <c r="BY950" s="116"/>
      <c r="CC950" s="116"/>
      <c r="CG950" s="116"/>
      <c r="CK950" s="116"/>
      <c r="CO950" s="116"/>
      <c r="CS950" s="116"/>
      <c r="CW950" s="116"/>
      <c r="DF950" s="116"/>
      <c r="DO950" s="116"/>
    </row>
    <row r="951" spans="65:119" x14ac:dyDescent="0.2">
      <c r="BM951" s="116"/>
      <c r="BQ951" s="116"/>
      <c r="BU951" s="116"/>
      <c r="BY951" s="116"/>
      <c r="CC951" s="116"/>
      <c r="CG951" s="116"/>
      <c r="CK951" s="116"/>
      <c r="CO951" s="116"/>
      <c r="CS951" s="116"/>
      <c r="CW951" s="116"/>
      <c r="DF951" s="116"/>
      <c r="DO951" s="116"/>
    </row>
    <row r="952" spans="65:119" x14ac:dyDescent="0.2">
      <c r="BM952" s="116"/>
      <c r="BQ952" s="116"/>
      <c r="BU952" s="116"/>
      <c r="BY952" s="116"/>
      <c r="CC952" s="116"/>
      <c r="CG952" s="116"/>
      <c r="CK952" s="116"/>
      <c r="CO952" s="116"/>
      <c r="CS952" s="116"/>
      <c r="CW952" s="116"/>
      <c r="DF952" s="116"/>
      <c r="DO952" s="116"/>
    </row>
    <row r="953" spans="65:119" x14ac:dyDescent="0.2">
      <c r="BM953" s="116"/>
      <c r="BQ953" s="116"/>
      <c r="BU953" s="116"/>
      <c r="BY953" s="116"/>
      <c r="CC953" s="116"/>
      <c r="CG953" s="116"/>
      <c r="CK953" s="116"/>
      <c r="CO953" s="116"/>
      <c r="CS953" s="116"/>
      <c r="CW953" s="116"/>
      <c r="DF953" s="116"/>
      <c r="DO953" s="116"/>
    </row>
    <row r="954" spans="65:119" x14ac:dyDescent="0.2">
      <c r="BM954" s="116"/>
      <c r="BQ954" s="116"/>
      <c r="BU954" s="116"/>
      <c r="BY954" s="116"/>
      <c r="CC954" s="116"/>
      <c r="CG954" s="116"/>
      <c r="CK954" s="116"/>
      <c r="CO954" s="116"/>
      <c r="CS954" s="116"/>
      <c r="CW954" s="116"/>
      <c r="DF954" s="116"/>
      <c r="DO954" s="116"/>
    </row>
    <row r="955" spans="65:119" x14ac:dyDescent="0.2">
      <c r="BM955" s="116"/>
      <c r="BQ955" s="116"/>
      <c r="BU955" s="116"/>
      <c r="BY955" s="116"/>
      <c r="CC955" s="116"/>
      <c r="CG955" s="116"/>
      <c r="CK955" s="116"/>
      <c r="CO955" s="116"/>
      <c r="CS955" s="116"/>
      <c r="CW955" s="116"/>
      <c r="DF955" s="116"/>
      <c r="DO955" s="116"/>
    </row>
    <row r="956" spans="65:119" x14ac:dyDescent="0.2">
      <c r="BM956" s="116"/>
      <c r="BQ956" s="116"/>
      <c r="BU956" s="116"/>
      <c r="BY956" s="116"/>
      <c r="CC956" s="116"/>
      <c r="CG956" s="116"/>
      <c r="CK956" s="116"/>
      <c r="CO956" s="116"/>
      <c r="CS956" s="116"/>
      <c r="CW956" s="116"/>
      <c r="DF956" s="116"/>
      <c r="DO956" s="116"/>
    </row>
    <row r="957" spans="65:119" x14ac:dyDescent="0.2">
      <c r="BM957" s="116"/>
      <c r="BQ957" s="116"/>
      <c r="BU957" s="116"/>
      <c r="BY957" s="116"/>
      <c r="CC957" s="116"/>
      <c r="CG957" s="116"/>
      <c r="CK957" s="116"/>
      <c r="CO957" s="116"/>
      <c r="CS957" s="116"/>
      <c r="CW957" s="116"/>
      <c r="DF957" s="116"/>
      <c r="DO957" s="116"/>
    </row>
    <row r="958" spans="65:119" x14ac:dyDescent="0.2">
      <c r="BM958" s="116"/>
      <c r="BQ958" s="116"/>
      <c r="BU958" s="116"/>
      <c r="BY958" s="116"/>
      <c r="CC958" s="116"/>
      <c r="CG958" s="116"/>
      <c r="CK958" s="116"/>
      <c r="CO958" s="116"/>
      <c r="CS958" s="116"/>
      <c r="CW958" s="116"/>
      <c r="DF958" s="116"/>
      <c r="DO958" s="116"/>
    </row>
    <row r="959" spans="65:119" x14ac:dyDescent="0.2">
      <c r="BM959" s="116"/>
      <c r="BQ959" s="116"/>
      <c r="BU959" s="116"/>
      <c r="BY959" s="116"/>
      <c r="CC959" s="116"/>
      <c r="CG959" s="116"/>
      <c r="CK959" s="116"/>
      <c r="CO959" s="116"/>
      <c r="CS959" s="116"/>
      <c r="CW959" s="116"/>
      <c r="DF959" s="116"/>
      <c r="DO959" s="116"/>
    </row>
    <row r="960" spans="65:119" x14ac:dyDescent="0.2">
      <c r="BM960" s="116"/>
      <c r="BQ960" s="116"/>
      <c r="BU960" s="116"/>
      <c r="BY960" s="116"/>
      <c r="CC960" s="116"/>
      <c r="CG960" s="116"/>
      <c r="CK960" s="116"/>
      <c r="CO960" s="116"/>
      <c r="CS960" s="116"/>
      <c r="CW960" s="116"/>
      <c r="DF960" s="116"/>
      <c r="DO960" s="116"/>
    </row>
    <row r="961" spans="65:119" x14ac:dyDescent="0.2">
      <c r="BM961" s="116"/>
      <c r="BQ961" s="116"/>
      <c r="BU961" s="116"/>
      <c r="BY961" s="116"/>
      <c r="CC961" s="116"/>
      <c r="CG961" s="116"/>
      <c r="CK961" s="116"/>
      <c r="CO961" s="116"/>
      <c r="CS961" s="116"/>
      <c r="CW961" s="116"/>
      <c r="DF961" s="116"/>
      <c r="DO961" s="116"/>
    </row>
    <row r="962" spans="65:119" x14ac:dyDescent="0.2">
      <c r="BM962" s="116"/>
      <c r="BQ962" s="116"/>
      <c r="BU962" s="116"/>
      <c r="BY962" s="116"/>
      <c r="CC962" s="116"/>
      <c r="CG962" s="116"/>
      <c r="CK962" s="116"/>
      <c r="CO962" s="116"/>
      <c r="CS962" s="116"/>
      <c r="CW962" s="116"/>
      <c r="DF962" s="116"/>
      <c r="DO962" s="116"/>
    </row>
    <row r="963" spans="65:119" x14ac:dyDescent="0.2">
      <c r="BM963" s="116"/>
      <c r="BQ963" s="116"/>
      <c r="BU963" s="116"/>
      <c r="BY963" s="116"/>
      <c r="CC963" s="116"/>
      <c r="CG963" s="116"/>
      <c r="CK963" s="116"/>
      <c r="CO963" s="116"/>
      <c r="CS963" s="116"/>
      <c r="CW963" s="116"/>
      <c r="DF963" s="116"/>
      <c r="DO963" s="116"/>
    </row>
    <row r="964" spans="65:119" x14ac:dyDescent="0.2">
      <c r="BM964" s="116"/>
      <c r="BQ964" s="116"/>
      <c r="BU964" s="116"/>
      <c r="BY964" s="116"/>
      <c r="CC964" s="116"/>
      <c r="CG964" s="116"/>
      <c r="CK964" s="116"/>
      <c r="CO964" s="116"/>
      <c r="CS964" s="116"/>
      <c r="CW964" s="116"/>
      <c r="DF964" s="116"/>
      <c r="DO964" s="116"/>
    </row>
    <row r="965" spans="65:119" x14ac:dyDescent="0.2">
      <c r="BM965" s="116"/>
      <c r="BQ965" s="116"/>
      <c r="BU965" s="116"/>
      <c r="BY965" s="116"/>
      <c r="CC965" s="116"/>
      <c r="CG965" s="116"/>
      <c r="CK965" s="116"/>
      <c r="CO965" s="116"/>
      <c r="CS965" s="116"/>
      <c r="CW965" s="116"/>
      <c r="DF965" s="116"/>
      <c r="DO965" s="116"/>
    </row>
    <row r="966" spans="65:119" x14ac:dyDescent="0.2">
      <c r="BM966" s="116"/>
      <c r="BQ966" s="116"/>
      <c r="BU966" s="116"/>
      <c r="BY966" s="116"/>
      <c r="CC966" s="116"/>
      <c r="CG966" s="116"/>
      <c r="CK966" s="116"/>
      <c r="CO966" s="116"/>
      <c r="CS966" s="116"/>
      <c r="CW966" s="116"/>
      <c r="DF966" s="116"/>
      <c r="DO966" s="116"/>
    </row>
    <row r="967" spans="65:119" x14ac:dyDescent="0.2">
      <c r="BM967" s="116"/>
      <c r="BQ967" s="116"/>
      <c r="BU967" s="116"/>
      <c r="BY967" s="116"/>
      <c r="CC967" s="116"/>
      <c r="CG967" s="116"/>
      <c r="CK967" s="116"/>
      <c r="CO967" s="116"/>
      <c r="CS967" s="116"/>
      <c r="CW967" s="116"/>
      <c r="DF967" s="116"/>
      <c r="DO967" s="116"/>
    </row>
    <row r="968" spans="65:119" x14ac:dyDescent="0.2">
      <c r="BM968" s="116"/>
      <c r="BQ968" s="116"/>
      <c r="BU968" s="116"/>
      <c r="BY968" s="116"/>
      <c r="CC968" s="116"/>
      <c r="CG968" s="116"/>
      <c r="CK968" s="116"/>
      <c r="CO968" s="116"/>
      <c r="CS968" s="116"/>
      <c r="CW968" s="116"/>
      <c r="DF968" s="116"/>
      <c r="DO968" s="116"/>
    </row>
    <row r="969" spans="65:119" x14ac:dyDescent="0.2">
      <c r="BM969" s="116"/>
      <c r="BQ969" s="116"/>
      <c r="BU969" s="116"/>
      <c r="BY969" s="116"/>
      <c r="CC969" s="116"/>
      <c r="CG969" s="116"/>
      <c r="CK969" s="116"/>
      <c r="CO969" s="116"/>
      <c r="CS969" s="116"/>
      <c r="CW969" s="116"/>
      <c r="DF969" s="116"/>
      <c r="DO969" s="116"/>
    </row>
    <row r="970" spans="65:119" x14ac:dyDescent="0.2">
      <c r="BM970" s="116"/>
      <c r="BQ970" s="116"/>
      <c r="BU970" s="116"/>
      <c r="BY970" s="116"/>
      <c r="CC970" s="116"/>
      <c r="CG970" s="116"/>
      <c r="CK970" s="116"/>
      <c r="CO970" s="116"/>
      <c r="CS970" s="116"/>
      <c r="CW970" s="116"/>
      <c r="DF970" s="116"/>
      <c r="DO970" s="116"/>
    </row>
    <row r="971" spans="65:119" x14ac:dyDescent="0.2">
      <c r="BM971" s="116"/>
      <c r="BQ971" s="116"/>
      <c r="BU971" s="116"/>
      <c r="BY971" s="116"/>
      <c r="CC971" s="116"/>
      <c r="CG971" s="116"/>
      <c r="CK971" s="116"/>
      <c r="CO971" s="116"/>
      <c r="CS971" s="116"/>
      <c r="CW971" s="116"/>
      <c r="DF971" s="116"/>
      <c r="DO971" s="116"/>
    </row>
    <row r="972" spans="65:119" x14ac:dyDescent="0.2">
      <c r="BM972" s="116"/>
      <c r="BQ972" s="116"/>
      <c r="BU972" s="116"/>
      <c r="BY972" s="116"/>
      <c r="CC972" s="116"/>
      <c r="CG972" s="116"/>
      <c r="CK972" s="116"/>
      <c r="CO972" s="116"/>
      <c r="CS972" s="116"/>
      <c r="CW972" s="116"/>
      <c r="DF972" s="116"/>
      <c r="DO972" s="116"/>
    </row>
    <row r="973" spans="65:119" x14ac:dyDescent="0.2">
      <c r="BM973" s="116"/>
      <c r="BQ973" s="116"/>
      <c r="BU973" s="116"/>
      <c r="BY973" s="116"/>
      <c r="CC973" s="116"/>
      <c r="CG973" s="116"/>
      <c r="CK973" s="116"/>
      <c r="CO973" s="116"/>
      <c r="CS973" s="116"/>
      <c r="CW973" s="116"/>
      <c r="DF973" s="116"/>
      <c r="DO973" s="116"/>
    </row>
    <row r="974" spans="65:119" x14ac:dyDescent="0.2">
      <c r="BM974" s="116"/>
      <c r="BQ974" s="116"/>
      <c r="BU974" s="116"/>
      <c r="BY974" s="116"/>
      <c r="CC974" s="116"/>
      <c r="CG974" s="116"/>
      <c r="CK974" s="116"/>
      <c r="CO974" s="116"/>
      <c r="CS974" s="116"/>
      <c r="CW974" s="116"/>
      <c r="DF974" s="116"/>
      <c r="DO974" s="116"/>
    </row>
    <row r="975" spans="65:119" x14ac:dyDescent="0.2">
      <c r="BM975" s="116"/>
      <c r="BQ975" s="116"/>
      <c r="BU975" s="116"/>
      <c r="BY975" s="116"/>
      <c r="CC975" s="116"/>
      <c r="CG975" s="116"/>
      <c r="CK975" s="116"/>
      <c r="CO975" s="116"/>
      <c r="CS975" s="116"/>
      <c r="CW975" s="116"/>
      <c r="DF975" s="116"/>
      <c r="DO975" s="116"/>
    </row>
    <row r="976" spans="65:119" x14ac:dyDescent="0.2">
      <c r="BM976" s="116"/>
      <c r="BQ976" s="116"/>
      <c r="BU976" s="116"/>
      <c r="BY976" s="116"/>
      <c r="CC976" s="116"/>
      <c r="CG976" s="116"/>
      <c r="CK976" s="116"/>
      <c r="CO976" s="116"/>
      <c r="CS976" s="116"/>
      <c r="CW976" s="116"/>
      <c r="DF976" s="116"/>
      <c r="DO976" s="116"/>
    </row>
    <row r="977" spans="65:119" x14ac:dyDescent="0.2">
      <c r="BM977" s="116"/>
      <c r="BQ977" s="116"/>
      <c r="BU977" s="116"/>
      <c r="BY977" s="116"/>
      <c r="CC977" s="116"/>
      <c r="CG977" s="116"/>
      <c r="CK977" s="116"/>
      <c r="CO977" s="116"/>
      <c r="CS977" s="116"/>
      <c r="CW977" s="116"/>
      <c r="DF977" s="116"/>
      <c r="DO977" s="116"/>
    </row>
    <row r="978" spans="65:119" x14ac:dyDescent="0.2">
      <c r="BM978" s="116"/>
      <c r="BQ978" s="116"/>
      <c r="BU978" s="116"/>
      <c r="BY978" s="116"/>
      <c r="CC978" s="116"/>
      <c r="CG978" s="116"/>
      <c r="CK978" s="116"/>
      <c r="CO978" s="116"/>
      <c r="CS978" s="116"/>
      <c r="CW978" s="116"/>
      <c r="DF978" s="116"/>
      <c r="DO978" s="116"/>
    </row>
    <row r="979" spans="65:119" x14ac:dyDescent="0.2">
      <c r="BM979" s="116"/>
      <c r="BQ979" s="116"/>
      <c r="BU979" s="116"/>
      <c r="BY979" s="116"/>
      <c r="CC979" s="116"/>
      <c r="CG979" s="116"/>
      <c r="CK979" s="116"/>
      <c r="CO979" s="116"/>
      <c r="CS979" s="116"/>
      <c r="CW979" s="116"/>
      <c r="DF979" s="116"/>
      <c r="DO979" s="116"/>
    </row>
    <row r="980" spans="65:119" x14ac:dyDescent="0.2">
      <c r="BM980" s="116"/>
      <c r="BQ980" s="116"/>
      <c r="BU980" s="116"/>
      <c r="BY980" s="116"/>
      <c r="CC980" s="116"/>
      <c r="CG980" s="116"/>
      <c r="CK980" s="116"/>
      <c r="CO980" s="116"/>
      <c r="CS980" s="116"/>
      <c r="CW980" s="116"/>
      <c r="DF980" s="116"/>
      <c r="DO980" s="116"/>
    </row>
    <row r="981" spans="65:119" x14ac:dyDescent="0.2">
      <c r="BM981" s="116"/>
      <c r="BQ981" s="116"/>
      <c r="BU981" s="116"/>
      <c r="BY981" s="116"/>
      <c r="CC981" s="116"/>
      <c r="CG981" s="116"/>
      <c r="CK981" s="116"/>
      <c r="CO981" s="116"/>
      <c r="CS981" s="116"/>
      <c r="CW981" s="116"/>
      <c r="DF981" s="116"/>
      <c r="DO981" s="116"/>
    </row>
    <row r="982" spans="65:119" x14ac:dyDescent="0.2">
      <c r="BM982" s="116"/>
      <c r="BQ982" s="116"/>
      <c r="BU982" s="116"/>
      <c r="BY982" s="116"/>
      <c r="CC982" s="116"/>
      <c r="CG982" s="116"/>
      <c r="CK982" s="116"/>
      <c r="CO982" s="116"/>
      <c r="CS982" s="116"/>
      <c r="CW982" s="116"/>
      <c r="DF982" s="116"/>
      <c r="DO982" s="116"/>
    </row>
    <row r="983" spans="65:119" x14ac:dyDescent="0.2">
      <c r="BM983" s="116"/>
      <c r="BQ983" s="116"/>
      <c r="BU983" s="116"/>
      <c r="BY983" s="116"/>
      <c r="CC983" s="116"/>
      <c r="CG983" s="116"/>
      <c r="CK983" s="116"/>
      <c r="CO983" s="116"/>
      <c r="CS983" s="116"/>
      <c r="CW983" s="116"/>
      <c r="DF983" s="116"/>
      <c r="DO983" s="116"/>
    </row>
    <row r="984" spans="65:119" x14ac:dyDescent="0.2">
      <c r="BM984" s="116"/>
      <c r="BQ984" s="116"/>
      <c r="BU984" s="116"/>
      <c r="BY984" s="116"/>
      <c r="CC984" s="116"/>
      <c r="CG984" s="116"/>
      <c r="CK984" s="116"/>
      <c r="CO984" s="116"/>
      <c r="CS984" s="116"/>
      <c r="CW984" s="116"/>
      <c r="DF984" s="116"/>
      <c r="DO984" s="116"/>
    </row>
    <row r="985" spans="65:119" x14ac:dyDescent="0.2">
      <c r="BM985" s="116"/>
      <c r="BQ985" s="116"/>
      <c r="BU985" s="116"/>
      <c r="BY985" s="116"/>
      <c r="CC985" s="116"/>
      <c r="CG985" s="116"/>
      <c r="CK985" s="116"/>
      <c r="CO985" s="116"/>
      <c r="CS985" s="116"/>
      <c r="CW985" s="116"/>
      <c r="DF985" s="116"/>
      <c r="DO985" s="116"/>
    </row>
    <row r="986" spans="65:119" x14ac:dyDescent="0.2">
      <c r="BM986" s="116"/>
      <c r="BQ986" s="116"/>
      <c r="BU986" s="116"/>
      <c r="BY986" s="116"/>
      <c r="CC986" s="116"/>
      <c r="CG986" s="116"/>
      <c r="CK986" s="116"/>
      <c r="CO986" s="116"/>
      <c r="CS986" s="116"/>
      <c r="CW986" s="116"/>
      <c r="DF986" s="116"/>
      <c r="DO986" s="116"/>
    </row>
    <row r="987" spans="65:119" x14ac:dyDescent="0.2">
      <c r="BM987" s="116"/>
      <c r="BQ987" s="116"/>
      <c r="BU987" s="116"/>
      <c r="BY987" s="116"/>
      <c r="CC987" s="116"/>
      <c r="CG987" s="116"/>
      <c r="CK987" s="116"/>
      <c r="CO987" s="116"/>
      <c r="CS987" s="116"/>
      <c r="CW987" s="116"/>
      <c r="DF987" s="116"/>
      <c r="DO987" s="116"/>
    </row>
    <row r="988" spans="65:119" x14ac:dyDescent="0.2">
      <c r="BM988" s="116"/>
      <c r="BQ988" s="116"/>
      <c r="BU988" s="116"/>
      <c r="BY988" s="116"/>
      <c r="CC988" s="116"/>
      <c r="CG988" s="116"/>
      <c r="CK988" s="116"/>
      <c r="CO988" s="116"/>
      <c r="CS988" s="116"/>
      <c r="CW988" s="116"/>
      <c r="DF988" s="116"/>
      <c r="DO988" s="116"/>
    </row>
    <row r="989" spans="65:119" x14ac:dyDescent="0.2">
      <c r="BM989" s="116"/>
      <c r="BQ989" s="116"/>
      <c r="BU989" s="116"/>
      <c r="BY989" s="116"/>
      <c r="CC989" s="116"/>
      <c r="CG989" s="116"/>
      <c r="CK989" s="116"/>
      <c r="CO989" s="116"/>
      <c r="CS989" s="116"/>
      <c r="CW989" s="116"/>
      <c r="DF989" s="116"/>
      <c r="DO989" s="116"/>
    </row>
    <row r="990" spans="65:119" x14ac:dyDescent="0.2">
      <c r="BM990" s="116"/>
      <c r="BQ990" s="116"/>
      <c r="BU990" s="116"/>
      <c r="BY990" s="116"/>
      <c r="CC990" s="116"/>
      <c r="CG990" s="116"/>
      <c r="CK990" s="116"/>
      <c r="CO990" s="116"/>
      <c r="CS990" s="116"/>
      <c r="CW990" s="116"/>
      <c r="DF990" s="116"/>
      <c r="DO990" s="116"/>
    </row>
    <row r="991" spans="65:119" x14ac:dyDescent="0.2">
      <c r="BM991" s="116"/>
      <c r="BQ991" s="116"/>
      <c r="BU991" s="116"/>
      <c r="BY991" s="116"/>
      <c r="CC991" s="116"/>
      <c r="CG991" s="116"/>
      <c r="CK991" s="116"/>
      <c r="CO991" s="116"/>
      <c r="CS991" s="116"/>
      <c r="CW991" s="116"/>
      <c r="DF991" s="116"/>
      <c r="DO991" s="116"/>
    </row>
    <row r="992" spans="65:119" x14ac:dyDescent="0.2">
      <c r="BM992" s="116"/>
      <c r="BQ992" s="116"/>
      <c r="BU992" s="116"/>
      <c r="BY992" s="116"/>
      <c r="CC992" s="116"/>
      <c r="CG992" s="116"/>
      <c r="CK992" s="116"/>
      <c r="CO992" s="116"/>
      <c r="CS992" s="116"/>
      <c r="CW992" s="116"/>
      <c r="DF992" s="116"/>
      <c r="DO992" s="116"/>
    </row>
    <row r="993" spans="65:119" x14ac:dyDescent="0.2">
      <c r="BM993" s="116"/>
      <c r="BQ993" s="116"/>
      <c r="BU993" s="116"/>
      <c r="BY993" s="116"/>
      <c r="CC993" s="116"/>
      <c r="CG993" s="116"/>
      <c r="CK993" s="116"/>
      <c r="CO993" s="116"/>
      <c r="CS993" s="116"/>
      <c r="CW993" s="116"/>
      <c r="DF993" s="116"/>
      <c r="DO993" s="116"/>
    </row>
    <row r="994" spans="65:119" x14ac:dyDescent="0.2">
      <c r="BM994" s="116"/>
      <c r="BQ994" s="116"/>
      <c r="BU994" s="116"/>
      <c r="BY994" s="116"/>
      <c r="CC994" s="116"/>
      <c r="CG994" s="116"/>
      <c r="CK994" s="116"/>
      <c r="CO994" s="116"/>
      <c r="CS994" s="116"/>
      <c r="CW994" s="116"/>
      <c r="DF994" s="116"/>
      <c r="DO994" s="116"/>
    </row>
    <row r="995" spans="65:119" x14ac:dyDescent="0.2">
      <c r="BM995" s="116"/>
      <c r="BQ995" s="116"/>
      <c r="BU995" s="116"/>
      <c r="BY995" s="116"/>
      <c r="CC995" s="116"/>
      <c r="CG995" s="116"/>
      <c r="CK995" s="116"/>
      <c r="CO995" s="116"/>
      <c r="CS995" s="116"/>
      <c r="CW995" s="116"/>
      <c r="DF995" s="116"/>
      <c r="DO995" s="116"/>
    </row>
    <row r="996" spans="65:119" x14ac:dyDescent="0.2">
      <c r="BM996" s="116"/>
      <c r="BQ996" s="116"/>
      <c r="BU996" s="116"/>
      <c r="BY996" s="116"/>
      <c r="CC996" s="116"/>
      <c r="CG996" s="116"/>
      <c r="CK996" s="116"/>
      <c r="CO996" s="116"/>
      <c r="CS996" s="116"/>
      <c r="CW996" s="116"/>
      <c r="DF996" s="116"/>
      <c r="DO996" s="116"/>
    </row>
    <row r="997" spans="65:119" x14ac:dyDescent="0.2">
      <c r="BM997" s="116"/>
      <c r="BQ997" s="116"/>
      <c r="BU997" s="116"/>
      <c r="BY997" s="116"/>
      <c r="CC997" s="116"/>
      <c r="CG997" s="116"/>
      <c r="CK997" s="116"/>
      <c r="CO997" s="116"/>
      <c r="CS997" s="116"/>
      <c r="CW997" s="116"/>
      <c r="DF997" s="116"/>
      <c r="DO997" s="116"/>
    </row>
    <row r="998" spans="65:119" x14ac:dyDescent="0.2">
      <c r="BM998" s="116"/>
      <c r="BQ998" s="116"/>
      <c r="BU998" s="116"/>
      <c r="BY998" s="116"/>
      <c r="CC998" s="116"/>
      <c r="CG998" s="116"/>
      <c r="CK998" s="116"/>
      <c r="CO998" s="116"/>
      <c r="CS998" s="116"/>
      <c r="CW998" s="116"/>
      <c r="DF998" s="116"/>
      <c r="DO998" s="116"/>
    </row>
    <row r="999" spans="65:119" x14ac:dyDescent="0.2">
      <c r="BM999" s="116"/>
      <c r="BQ999" s="116"/>
      <c r="BU999" s="116"/>
      <c r="BY999" s="116"/>
      <c r="CC999" s="116"/>
      <c r="CG999" s="116"/>
      <c r="CK999" s="116"/>
      <c r="CO999" s="116"/>
      <c r="CS999" s="116"/>
      <c r="CW999" s="116"/>
      <c r="DF999" s="116"/>
      <c r="DO999" s="116"/>
    </row>
    <row r="1000" spans="65:119" x14ac:dyDescent="0.2">
      <c r="BM1000" s="116"/>
      <c r="BQ1000" s="116"/>
      <c r="BU1000" s="116"/>
      <c r="BY1000" s="116"/>
      <c r="CC1000" s="116"/>
      <c r="CG1000" s="116"/>
      <c r="CK1000" s="116"/>
      <c r="CO1000" s="116"/>
      <c r="CS1000" s="116"/>
      <c r="CW1000" s="116"/>
      <c r="DF1000" s="116"/>
      <c r="DO1000" s="116"/>
    </row>
    <row r="1001" spans="65:119" x14ac:dyDescent="0.2">
      <c r="BM1001" s="116"/>
      <c r="BQ1001" s="116"/>
      <c r="BU1001" s="116"/>
      <c r="BY1001" s="116"/>
      <c r="CC1001" s="116"/>
      <c r="CG1001" s="116"/>
      <c r="CK1001" s="116"/>
      <c r="CO1001" s="116"/>
      <c r="CS1001" s="116"/>
      <c r="CW1001" s="116"/>
      <c r="DF1001" s="116"/>
      <c r="DO1001" s="116"/>
    </row>
    <row r="1002" spans="65:119" x14ac:dyDescent="0.2">
      <c r="BM1002" s="116"/>
      <c r="BQ1002" s="116"/>
      <c r="BU1002" s="116"/>
      <c r="BY1002" s="116"/>
      <c r="CC1002" s="116"/>
      <c r="CG1002" s="116"/>
      <c r="CK1002" s="116"/>
      <c r="CO1002" s="116"/>
      <c r="CS1002" s="116"/>
      <c r="CW1002" s="116"/>
      <c r="DF1002" s="116"/>
      <c r="DO1002" s="116"/>
    </row>
    <row r="1003" spans="65:119" x14ac:dyDescent="0.2">
      <c r="BM1003" s="116"/>
      <c r="BQ1003" s="116"/>
      <c r="BU1003" s="116"/>
      <c r="BY1003" s="116"/>
      <c r="CC1003" s="116"/>
      <c r="CG1003" s="116"/>
      <c r="CK1003" s="116"/>
      <c r="CO1003" s="116"/>
      <c r="CS1003" s="116"/>
      <c r="CW1003" s="116"/>
      <c r="DF1003" s="116"/>
      <c r="DO1003" s="116"/>
    </row>
    <row r="1004" spans="65:119" x14ac:dyDescent="0.2">
      <c r="BM1004" s="116"/>
      <c r="BQ1004" s="116"/>
      <c r="BU1004" s="116"/>
      <c r="BY1004" s="116"/>
      <c r="CC1004" s="116"/>
      <c r="CG1004" s="116"/>
      <c r="CK1004" s="116"/>
      <c r="CO1004" s="116"/>
      <c r="CS1004" s="116"/>
      <c r="CW1004" s="116"/>
      <c r="DF1004" s="116"/>
      <c r="DO1004" s="116"/>
    </row>
    <row r="1005" spans="65:119" x14ac:dyDescent="0.2">
      <c r="BM1005" s="116"/>
      <c r="BQ1005" s="116"/>
      <c r="BU1005" s="116"/>
      <c r="BY1005" s="116"/>
      <c r="CC1005" s="116"/>
      <c r="CG1005" s="116"/>
      <c r="CK1005" s="116"/>
      <c r="CO1005" s="116"/>
      <c r="CS1005" s="116"/>
      <c r="CW1005" s="116"/>
      <c r="DF1005" s="116"/>
      <c r="DO1005" s="116"/>
    </row>
    <row r="1006" spans="65:119" x14ac:dyDescent="0.2">
      <c r="BM1006" s="116"/>
      <c r="BQ1006" s="116"/>
      <c r="BU1006" s="116"/>
      <c r="BY1006" s="116"/>
      <c r="CC1006" s="116"/>
      <c r="CG1006" s="116"/>
      <c r="CK1006" s="116"/>
      <c r="CO1006" s="116"/>
      <c r="CS1006" s="116"/>
      <c r="CW1006" s="116"/>
      <c r="DF1006" s="116"/>
      <c r="DO1006" s="116"/>
    </row>
    <row r="1007" spans="65:119" x14ac:dyDescent="0.2">
      <c r="BM1007" s="116"/>
      <c r="BQ1007" s="116"/>
      <c r="BU1007" s="116"/>
      <c r="BY1007" s="116"/>
      <c r="CC1007" s="116"/>
      <c r="CG1007" s="116"/>
      <c r="CK1007" s="116"/>
      <c r="CO1007" s="116"/>
      <c r="CS1007" s="116"/>
      <c r="CW1007" s="116"/>
      <c r="DF1007" s="116"/>
      <c r="DO1007" s="116"/>
    </row>
    <row r="1008" spans="65:119" x14ac:dyDescent="0.2">
      <c r="BM1008" s="116"/>
      <c r="BQ1008" s="116"/>
      <c r="BU1008" s="116"/>
      <c r="BY1008" s="116"/>
      <c r="CC1008" s="116"/>
      <c r="CG1008" s="116"/>
      <c r="CK1008" s="116"/>
      <c r="CO1008" s="116"/>
      <c r="CS1008" s="116"/>
      <c r="CW1008" s="116"/>
      <c r="DF1008" s="116"/>
      <c r="DO1008" s="116"/>
    </row>
    <row r="1009" spans="65:119" x14ac:dyDescent="0.2">
      <c r="BM1009" s="116"/>
      <c r="BQ1009" s="116"/>
      <c r="BU1009" s="116"/>
      <c r="BY1009" s="116"/>
      <c r="CC1009" s="116"/>
      <c r="CG1009" s="116"/>
      <c r="CK1009" s="116"/>
      <c r="CO1009" s="116"/>
      <c r="CS1009" s="116"/>
      <c r="CW1009" s="116"/>
      <c r="DF1009" s="116"/>
      <c r="DO1009" s="116"/>
    </row>
    <row r="1010" spans="65:119" x14ac:dyDescent="0.2">
      <c r="BM1010" s="116"/>
      <c r="BQ1010" s="116"/>
      <c r="BU1010" s="116"/>
      <c r="BY1010" s="116"/>
      <c r="CC1010" s="116"/>
      <c r="CG1010" s="116"/>
      <c r="CK1010" s="116"/>
      <c r="CO1010" s="116"/>
      <c r="CS1010" s="116"/>
      <c r="CW1010" s="116"/>
      <c r="DF1010" s="116"/>
      <c r="DO1010" s="116"/>
    </row>
    <row r="1011" spans="65:119" x14ac:dyDescent="0.2">
      <c r="BM1011" s="116"/>
      <c r="BQ1011" s="116"/>
      <c r="BU1011" s="116"/>
      <c r="BY1011" s="116"/>
      <c r="CC1011" s="116"/>
      <c r="CG1011" s="116"/>
      <c r="CK1011" s="116"/>
      <c r="CO1011" s="116"/>
      <c r="CS1011" s="116"/>
      <c r="CW1011" s="116"/>
      <c r="DF1011" s="116"/>
      <c r="DO1011" s="116"/>
    </row>
    <row r="1012" spans="65:119" x14ac:dyDescent="0.2">
      <c r="BM1012" s="116"/>
      <c r="BQ1012" s="116"/>
      <c r="BU1012" s="116"/>
      <c r="BY1012" s="116"/>
      <c r="CC1012" s="116"/>
      <c r="CG1012" s="116"/>
      <c r="CK1012" s="116"/>
      <c r="CO1012" s="116"/>
      <c r="CS1012" s="116"/>
      <c r="CW1012" s="116"/>
      <c r="DF1012" s="116"/>
      <c r="DO1012" s="116"/>
    </row>
    <row r="1013" spans="65:119" x14ac:dyDescent="0.2">
      <c r="BM1013" s="116"/>
      <c r="BQ1013" s="116"/>
      <c r="BU1013" s="116"/>
      <c r="BY1013" s="116"/>
      <c r="CC1013" s="116"/>
      <c r="CG1013" s="116"/>
      <c r="CK1013" s="116"/>
      <c r="CO1013" s="116"/>
      <c r="CS1013" s="116"/>
      <c r="CW1013" s="116"/>
      <c r="DF1013" s="116"/>
      <c r="DO1013" s="116"/>
    </row>
    <row r="1014" spans="65:119" x14ac:dyDescent="0.2">
      <c r="BM1014" s="116"/>
      <c r="BQ1014" s="116"/>
      <c r="BU1014" s="116"/>
      <c r="BY1014" s="116"/>
      <c r="CC1014" s="116"/>
      <c r="CG1014" s="116"/>
      <c r="CK1014" s="116"/>
      <c r="CO1014" s="116"/>
      <c r="CS1014" s="116"/>
      <c r="CW1014" s="116"/>
      <c r="DF1014" s="116"/>
      <c r="DO1014" s="116"/>
    </row>
    <row r="1015" spans="65:119" x14ac:dyDescent="0.2">
      <c r="BM1015" s="116"/>
      <c r="BQ1015" s="116"/>
      <c r="BU1015" s="116"/>
      <c r="BY1015" s="116"/>
      <c r="CC1015" s="116"/>
      <c r="CG1015" s="116"/>
      <c r="CK1015" s="116"/>
      <c r="CO1015" s="116"/>
      <c r="CS1015" s="116"/>
      <c r="CW1015" s="116"/>
      <c r="DF1015" s="116"/>
      <c r="DO1015" s="116"/>
    </row>
    <row r="1016" spans="65:119" x14ac:dyDescent="0.2">
      <c r="BM1016" s="116"/>
      <c r="BQ1016" s="116"/>
      <c r="BU1016" s="116"/>
      <c r="BY1016" s="116"/>
      <c r="CC1016" s="116"/>
      <c r="CG1016" s="116"/>
      <c r="CK1016" s="116"/>
      <c r="CO1016" s="116"/>
      <c r="CS1016" s="116"/>
      <c r="CW1016" s="116"/>
      <c r="DF1016" s="116"/>
      <c r="DO1016" s="116"/>
    </row>
    <row r="1017" spans="65:119" x14ac:dyDescent="0.2">
      <c r="BM1017" s="116"/>
      <c r="BQ1017" s="116"/>
      <c r="BU1017" s="116"/>
      <c r="BY1017" s="116"/>
      <c r="CC1017" s="116"/>
      <c r="CG1017" s="116"/>
      <c r="CK1017" s="116"/>
      <c r="CO1017" s="116"/>
      <c r="CS1017" s="116"/>
      <c r="CW1017" s="116"/>
      <c r="DF1017" s="116"/>
      <c r="DO1017" s="116"/>
    </row>
    <row r="1018" spans="65:119" x14ac:dyDescent="0.2">
      <c r="BM1018" s="116"/>
      <c r="BQ1018" s="116"/>
      <c r="BU1018" s="116"/>
      <c r="BY1018" s="116"/>
      <c r="CC1018" s="116"/>
      <c r="CG1018" s="116"/>
      <c r="CK1018" s="116"/>
      <c r="CO1018" s="116"/>
      <c r="CS1018" s="116"/>
      <c r="CW1018" s="116"/>
      <c r="DF1018" s="116"/>
      <c r="DO1018" s="116"/>
    </row>
    <row r="1019" spans="65:119" x14ac:dyDescent="0.2">
      <c r="BM1019" s="116"/>
      <c r="BQ1019" s="116"/>
      <c r="BU1019" s="116"/>
      <c r="BY1019" s="116"/>
      <c r="CC1019" s="116"/>
      <c r="CG1019" s="116"/>
      <c r="CK1019" s="116"/>
      <c r="CO1019" s="116"/>
      <c r="CS1019" s="116"/>
      <c r="CW1019" s="116"/>
      <c r="DF1019" s="116"/>
      <c r="DO1019" s="116"/>
    </row>
    <row r="1020" spans="65:119" x14ac:dyDescent="0.2">
      <c r="BM1020" s="116"/>
      <c r="BQ1020" s="116"/>
      <c r="BU1020" s="116"/>
      <c r="BY1020" s="116"/>
      <c r="CC1020" s="116"/>
      <c r="CG1020" s="116"/>
      <c r="CK1020" s="116"/>
      <c r="CO1020" s="116"/>
      <c r="CS1020" s="116"/>
      <c r="CW1020" s="116"/>
      <c r="DF1020" s="116"/>
      <c r="DO1020" s="116"/>
    </row>
    <row r="1021" spans="65:119" x14ac:dyDescent="0.2">
      <c r="BM1021" s="116"/>
      <c r="BQ1021" s="116"/>
      <c r="BU1021" s="116"/>
      <c r="BY1021" s="116"/>
      <c r="CC1021" s="116"/>
      <c r="CG1021" s="116"/>
      <c r="CK1021" s="116"/>
      <c r="CO1021" s="116"/>
      <c r="CS1021" s="116"/>
      <c r="CW1021" s="116"/>
      <c r="DF1021" s="116"/>
      <c r="DO1021" s="116"/>
    </row>
    <row r="1022" spans="65:119" x14ac:dyDescent="0.2">
      <c r="BM1022" s="116"/>
      <c r="BQ1022" s="116"/>
      <c r="BU1022" s="116"/>
      <c r="BY1022" s="116"/>
      <c r="CC1022" s="116"/>
      <c r="CG1022" s="116"/>
      <c r="CK1022" s="116"/>
      <c r="CO1022" s="116"/>
      <c r="CS1022" s="116"/>
      <c r="CW1022" s="116"/>
      <c r="DF1022" s="116"/>
      <c r="DO1022" s="116"/>
    </row>
    <row r="1023" spans="65:119" x14ac:dyDescent="0.2">
      <c r="BM1023" s="116"/>
      <c r="BQ1023" s="116"/>
      <c r="BU1023" s="116"/>
      <c r="BY1023" s="116"/>
      <c r="CC1023" s="116"/>
      <c r="CG1023" s="116"/>
      <c r="CK1023" s="116"/>
      <c r="CO1023" s="116"/>
      <c r="CS1023" s="116"/>
      <c r="CW1023" s="116"/>
      <c r="DF1023" s="116"/>
      <c r="DO1023" s="116"/>
    </row>
    <row r="1024" spans="65:119" x14ac:dyDescent="0.2">
      <c r="BM1024" s="116"/>
      <c r="BQ1024" s="116"/>
      <c r="BU1024" s="116"/>
      <c r="BY1024" s="116"/>
      <c r="CC1024" s="116"/>
      <c r="CG1024" s="116"/>
      <c r="CK1024" s="116"/>
      <c r="CO1024" s="116"/>
      <c r="CS1024" s="116"/>
      <c r="CW1024" s="116"/>
      <c r="DF1024" s="116"/>
      <c r="DO1024" s="116"/>
    </row>
    <row r="1025" spans="65:119" x14ac:dyDescent="0.2">
      <c r="BM1025" s="116"/>
      <c r="BQ1025" s="116"/>
      <c r="BU1025" s="116"/>
      <c r="BY1025" s="116"/>
      <c r="CC1025" s="116"/>
      <c r="CG1025" s="116"/>
      <c r="CK1025" s="116"/>
      <c r="CO1025" s="116"/>
      <c r="CS1025" s="116"/>
      <c r="CW1025" s="116"/>
      <c r="DF1025" s="116"/>
      <c r="DO1025" s="116"/>
    </row>
    <row r="1026" spans="65:119" x14ac:dyDescent="0.2">
      <c r="BM1026" s="116"/>
      <c r="BQ1026" s="116"/>
      <c r="BU1026" s="116"/>
      <c r="BY1026" s="116"/>
      <c r="CC1026" s="116"/>
      <c r="CG1026" s="116"/>
      <c r="CK1026" s="116"/>
      <c r="CO1026" s="116"/>
      <c r="CS1026" s="116"/>
      <c r="CW1026" s="116"/>
      <c r="DF1026" s="116"/>
      <c r="DO1026" s="116"/>
    </row>
    <row r="1027" spans="65:119" x14ac:dyDescent="0.2">
      <c r="BM1027" s="116"/>
      <c r="BQ1027" s="116"/>
      <c r="BU1027" s="116"/>
      <c r="BY1027" s="116"/>
      <c r="CC1027" s="116"/>
      <c r="CG1027" s="116"/>
      <c r="CK1027" s="116"/>
      <c r="CO1027" s="116"/>
      <c r="CS1027" s="116"/>
      <c r="CW1027" s="116"/>
      <c r="DF1027" s="116"/>
      <c r="DO1027" s="116"/>
    </row>
    <row r="1028" spans="65:119" x14ac:dyDescent="0.2">
      <c r="BM1028" s="116"/>
      <c r="BQ1028" s="116"/>
      <c r="BU1028" s="116"/>
      <c r="BY1028" s="116"/>
      <c r="CC1028" s="116"/>
      <c r="CG1028" s="116"/>
      <c r="CK1028" s="116"/>
      <c r="CO1028" s="116"/>
      <c r="CS1028" s="116"/>
      <c r="CW1028" s="116"/>
      <c r="DF1028" s="116"/>
      <c r="DO1028" s="116"/>
    </row>
    <row r="1029" spans="65:119" x14ac:dyDescent="0.2">
      <c r="BM1029" s="116"/>
      <c r="BQ1029" s="116"/>
      <c r="BU1029" s="116"/>
      <c r="BY1029" s="116"/>
      <c r="CC1029" s="116"/>
      <c r="CG1029" s="116"/>
      <c r="CK1029" s="116"/>
      <c r="CO1029" s="116"/>
      <c r="CS1029" s="116"/>
      <c r="CW1029" s="116"/>
      <c r="DF1029" s="116"/>
      <c r="DO1029" s="116"/>
    </row>
    <row r="1030" spans="65:119" x14ac:dyDescent="0.2">
      <c r="BM1030" s="116"/>
      <c r="BQ1030" s="116"/>
      <c r="BU1030" s="116"/>
      <c r="BY1030" s="116"/>
      <c r="CC1030" s="116"/>
      <c r="CG1030" s="116"/>
      <c r="CK1030" s="116"/>
      <c r="CO1030" s="116"/>
      <c r="CS1030" s="116"/>
      <c r="CW1030" s="116"/>
      <c r="DF1030" s="116"/>
      <c r="DO1030" s="116"/>
    </row>
    <row r="1031" spans="65:119" x14ac:dyDescent="0.2">
      <c r="BM1031" s="116"/>
      <c r="BQ1031" s="116"/>
      <c r="BU1031" s="116"/>
      <c r="BY1031" s="116"/>
      <c r="CC1031" s="116"/>
      <c r="CG1031" s="116"/>
      <c r="CK1031" s="116"/>
      <c r="CO1031" s="116"/>
      <c r="CS1031" s="116"/>
      <c r="CW1031" s="116"/>
      <c r="DF1031" s="116"/>
      <c r="DO1031" s="116"/>
    </row>
    <row r="1032" spans="65:119" x14ac:dyDescent="0.2">
      <c r="BM1032" s="116"/>
      <c r="BQ1032" s="116"/>
      <c r="BU1032" s="116"/>
      <c r="BY1032" s="116"/>
      <c r="CC1032" s="116"/>
      <c r="CG1032" s="116"/>
      <c r="CK1032" s="116"/>
      <c r="CO1032" s="116"/>
      <c r="CS1032" s="116"/>
      <c r="CW1032" s="116"/>
      <c r="DF1032" s="116"/>
      <c r="DO1032" s="116"/>
    </row>
    <row r="1033" spans="65:119" x14ac:dyDescent="0.2">
      <c r="BM1033" s="116"/>
      <c r="BQ1033" s="116"/>
      <c r="BU1033" s="116"/>
      <c r="BY1033" s="116"/>
      <c r="CC1033" s="116"/>
      <c r="CG1033" s="116"/>
      <c r="CK1033" s="116"/>
      <c r="CO1033" s="116"/>
      <c r="CS1033" s="116"/>
      <c r="CW1033" s="116"/>
      <c r="DF1033" s="116"/>
      <c r="DO1033" s="116"/>
    </row>
    <row r="1034" spans="65:119" x14ac:dyDescent="0.2">
      <c r="BM1034" s="116"/>
      <c r="BQ1034" s="116"/>
      <c r="BU1034" s="116"/>
      <c r="BY1034" s="116"/>
      <c r="CC1034" s="116"/>
      <c r="CG1034" s="116"/>
      <c r="CK1034" s="116"/>
      <c r="CO1034" s="116"/>
      <c r="CS1034" s="116"/>
      <c r="CW1034" s="116"/>
      <c r="DF1034" s="116"/>
      <c r="DO1034" s="116"/>
    </row>
    <row r="1035" spans="65:119" x14ac:dyDescent="0.2">
      <c r="BM1035" s="116"/>
      <c r="BQ1035" s="116"/>
      <c r="BU1035" s="116"/>
      <c r="BY1035" s="116"/>
      <c r="CC1035" s="116"/>
      <c r="CG1035" s="116"/>
      <c r="CK1035" s="116"/>
      <c r="CO1035" s="116"/>
      <c r="CS1035" s="116"/>
      <c r="CW1035" s="116"/>
      <c r="DF1035" s="116"/>
      <c r="DO1035" s="116"/>
    </row>
    <row r="1036" spans="65:119" x14ac:dyDescent="0.2">
      <c r="BM1036" s="116"/>
      <c r="BQ1036" s="116"/>
      <c r="BU1036" s="116"/>
      <c r="BY1036" s="116"/>
      <c r="CC1036" s="116"/>
      <c r="CG1036" s="116"/>
      <c r="CK1036" s="116"/>
      <c r="CO1036" s="116"/>
      <c r="CS1036" s="116"/>
      <c r="CW1036" s="116"/>
      <c r="DF1036" s="116"/>
      <c r="DO1036" s="116"/>
    </row>
    <row r="1037" spans="65:119" x14ac:dyDescent="0.2">
      <c r="BM1037" s="116"/>
      <c r="BQ1037" s="116"/>
      <c r="BU1037" s="116"/>
      <c r="BY1037" s="116"/>
      <c r="CC1037" s="116"/>
      <c r="CG1037" s="116"/>
      <c r="CK1037" s="116"/>
      <c r="CO1037" s="116"/>
      <c r="CS1037" s="116"/>
      <c r="CW1037" s="116"/>
      <c r="DF1037" s="116"/>
      <c r="DO1037" s="116"/>
    </row>
    <row r="1038" spans="65:119" x14ac:dyDescent="0.2">
      <c r="BM1038" s="116"/>
      <c r="BQ1038" s="116"/>
      <c r="BU1038" s="116"/>
      <c r="BY1038" s="116"/>
      <c r="CC1038" s="116"/>
      <c r="CG1038" s="116"/>
      <c r="CK1038" s="116"/>
      <c r="CO1038" s="116"/>
      <c r="CS1038" s="116"/>
      <c r="CW1038" s="116"/>
      <c r="DF1038" s="116"/>
      <c r="DO1038" s="116"/>
    </row>
    <row r="1039" spans="65:119" x14ac:dyDescent="0.2">
      <c r="BM1039" s="116"/>
      <c r="BQ1039" s="116"/>
      <c r="BU1039" s="116"/>
      <c r="BY1039" s="116"/>
      <c r="CC1039" s="116"/>
      <c r="CG1039" s="116"/>
      <c r="CK1039" s="116"/>
      <c r="CO1039" s="116"/>
      <c r="CS1039" s="116"/>
      <c r="CW1039" s="116"/>
      <c r="DF1039" s="116"/>
      <c r="DO1039" s="116"/>
    </row>
    <row r="1040" spans="65:119" x14ac:dyDescent="0.2">
      <c r="BM1040" s="116"/>
      <c r="BQ1040" s="116"/>
      <c r="BU1040" s="116"/>
      <c r="BY1040" s="116"/>
      <c r="CC1040" s="116"/>
      <c r="CG1040" s="116"/>
      <c r="CK1040" s="116"/>
      <c r="CO1040" s="116"/>
      <c r="CS1040" s="116"/>
      <c r="CW1040" s="116"/>
      <c r="DF1040" s="116"/>
      <c r="DO1040" s="116"/>
    </row>
    <row r="1041" spans="65:119" x14ac:dyDescent="0.2">
      <c r="BM1041" s="116"/>
      <c r="BQ1041" s="116"/>
      <c r="BU1041" s="116"/>
      <c r="BY1041" s="116"/>
      <c r="CC1041" s="116"/>
      <c r="CG1041" s="116"/>
      <c r="CK1041" s="116"/>
      <c r="CO1041" s="116"/>
      <c r="CS1041" s="116"/>
      <c r="CW1041" s="116"/>
      <c r="DF1041" s="116"/>
      <c r="DO1041" s="116"/>
    </row>
    <row r="1042" spans="65:119" x14ac:dyDescent="0.2">
      <c r="BM1042" s="116"/>
      <c r="BQ1042" s="116"/>
      <c r="BU1042" s="116"/>
      <c r="BY1042" s="116"/>
      <c r="CC1042" s="116"/>
      <c r="CG1042" s="116"/>
      <c r="CK1042" s="116"/>
      <c r="CO1042" s="116"/>
      <c r="CS1042" s="116"/>
      <c r="CW1042" s="116"/>
      <c r="DF1042" s="116"/>
      <c r="DO1042" s="116"/>
    </row>
    <row r="1043" spans="65:119" x14ac:dyDescent="0.2">
      <c r="BM1043" s="116"/>
      <c r="BQ1043" s="116"/>
      <c r="BU1043" s="116"/>
      <c r="BY1043" s="116"/>
      <c r="CC1043" s="116"/>
      <c r="CG1043" s="116"/>
      <c r="CK1043" s="116"/>
      <c r="CO1043" s="116"/>
      <c r="CS1043" s="116"/>
      <c r="CW1043" s="116"/>
      <c r="DF1043" s="116"/>
      <c r="DO1043" s="116"/>
    </row>
    <row r="1044" spans="65:119" x14ac:dyDescent="0.2">
      <c r="BM1044" s="116"/>
      <c r="BQ1044" s="116"/>
      <c r="BU1044" s="116"/>
      <c r="BY1044" s="116"/>
      <c r="CC1044" s="116"/>
      <c r="CG1044" s="116"/>
      <c r="CK1044" s="116"/>
      <c r="CO1044" s="116"/>
      <c r="CS1044" s="116"/>
      <c r="CW1044" s="116"/>
      <c r="DF1044" s="116"/>
      <c r="DO1044" s="116"/>
    </row>
    <row r="1045" spans="65:119" x14ac:dyDescent="0.2">
      <c r="BM1045" s="116"/>
      <c r="BQ1045" s="116"/>
      <c r="BU1045" s="116"/>
      <c r="BY1045" s="116"/>
      <c r="CC1045" s="116"/>
      <c r="CG1045" s="116"/>
      <c r="CK1045" s="116"/>
      <c r="CO1045" s="116"/>
      <c r="CS1045" s="116"/>
      <c r="CW1045" s="116"/>
      <c r="DF1045" s="116"/>
      <c r="DO1045" s="116"/>
    </row>
    <row r="1046" spans="65:119" x14ac:dyDescent="0.2">
      <c r="BM1046" s="116"/>
      <c r="BQ1046" s="116"/>
      <c r="BU1046" s="116"/>
      <c r="BY1046" s="116"/>
      <c r="CC1046" s="116"/>
      <c r="CG1046" s="116"/>
      <c r="CK1046" s="116"/>
      <c r="CO1046" s="116"/>
      <c r="CS1046" s="116"/>
      <c r="CW1046" s="116"/>
      <c r="DF1046" s="116"/>
      <c r="DO1046" s="116"/>
    </row>
    <row r="1047" spans="65:119" x14ac:dyDescent="0.2">
      <c r="BM1047" s="116"/>
      <c r="BQ1047" s="116"/>
      <c r="BU1047" s="116"/>
      <c r="BY1047" s="116"/>
      <c r="CC1047" s="116"/>
      <c r="CG1047" s="116"/>
      <c r="CK1047" s="116"/>
      <c r="CO1047" s="116"/>
      <c r="CS1047" s="116"/>
      <c r="CW1047" s="116"/>
      <c r="DF1047" s="116"/>
      <c r="DO1047" s="116"/>
    </row>
    <row r="1048" spans="65:119" x14ac:dyDescent="0.2">
      <c r="BM1048" s="116"/>
      <c r="BQ1048" s="116"/>
      <c r="BU1048" s="116"/>
      <c r="BY1048" s="116"/>
      <c r="CC1048" s="116"/>
      <c r="CG1048" s="116"/>
      <c r="CK1048" s="116"/>
      <c r="CO1048" s="116"/>
      <c r="CS1048" s="116"/>
      <c r="CW1048" s="116"/>
      <c r="DF1048" s="116"/>
      <c r="DO1048" s="116"/>
    </row>
    <row r="1049" spans="65:119" x14ac:dyDescent="0.2">
      <c r="BM1049" s="116"/>
      <c r="BQ1049" s="116"/>
      <c r="BU1049" s="116"/>
      <c r="BY1049" s="116"/>
      <c r="CC1049" s="116"/>
      <c r="CG1049" s="116"/>
      <c r="CK1049" s="116"/>
      <c r="CO1049" s="116"/>
      <c r="CS1049" s="116"/>
      <c r="CW1049" s="116"/>
      <c r="DF1049" s="116"/>
      <c r="DO1049" s="116"/>
    </row>
    <row r="1050" spans="65:119" x14ac:dyDescent="0.2">
      <c r="BM1050" s="116"/>
      <c r="BQ1050" s="116"/>
      <c r="BU1050" s="116"/>
      <c r="BY1050" s="116"/>
      <c r="CC1050" s="116"/>
      <c r="CG1050" s="116"/>
      <c r="CK1050" s="116"/>
      <c r="CO1050" s="116"/>
      <c r="CS1050" s="116"/>
      <c r="CW1050" s="116"/>
      <c r="DF1050" s="116"/>
      <c r="DO1050" s="116"/>
    </row>
    <row r="1051" spans="65:119" x14ac:dyDescent="0.2">
      <c r="BM1051" s="116"/>
      <c r="BQ1051" s="116"/>
      <c r="BU1051" s="116"/>
      <c r="BY1051" s="116"/>
      <c r="CC1051" s="116"/>
      <c r="CG1051" s="116"/>
      <c r="CK1051" s="116"/>
      <c r="CO1051" s="116"/>
      <c r="CS1051" s="116"/>
      <c r="CW1051" s="116"/>
      <c r="DF1051" s="116"/>
      <c r="DO1051" s="116"/>
    </row>
    <row r="1052" spans="65:119" x14ac:dyDescent="0.2">
      <c r="BM1052" s="116"/>
      <c r="BQ1052" s="116"/>
      <c r="BU1052" s="116"/>
      <c r="BY1052" s="116"/>
      <c r="CC1052" s="116"/>
      <c r="CG1052" s="116"/>
      <c r="CK1052" s="116"/>
      <c r="CO1052" s="116"/>
      <c r="CS1052" s="116"/>
      <c r="CW1052" s="116"/>
      <c r="DF1052" s="116"/>
      <c r="DO1052" s="116"/>
    </row>
    <row r="1053" spans="65:119" x14ac:dyDescent="0.2">
      <c r="BM1053" s="116"/>
      <c r="BQ1053" s="116"/>
      <c r="BU1053" s="116"/>
      <c r="BY1053" s="116"/>
      <c r="CC1053" s="116"/>
      <c r="CG1053" s="116"/>
      <c r="CK1053" s="116"/>
      <c r="CO1053" s="116"/>
      <c r="CS1053" s="116"/>
      <c r="CW1053" s="116"/>
      <c r="DF1053" s="116"/>
      <c r="DO1053" s="116"/>
    </row>
    <row r="1054" spans="65:119" x14ac:dyDescent="0.2">
      <c r="BM1054" s="116"/>
      <c r="BQ1054" s="116"/>
      <c r="BU1054" s="116"/>
      <c r="BY1054" s="116"/>
      <c r="CC1054" s="116"/>
      <c r="CG1054" s="116"/>
      <c r="CK1054" s="116"/>
      <c r="CO1054" s="116"/>
      <c r="CS1054" s="116"/>
      <c r="CW1054" s="116"/>
      <c r="DF1054" s="116"/>
      <c r="DO1054" s="116"/>
    </row>
    <row r="1055" spans="65:119" x14ac:dyDescent="0.2">
      <c r="BM1055" s="116"/>
      <c r="BQ1055" s="116"/>
      <c r="BU1055" s="116"/>
      <c r="BY1055" s="116"/>
      <c r="CC1055" s="116"/>
      <c r="CG1055" s="116"/>
      <c r="CK1055" s="116"/>
      <c r="CO1055" s="116"/>
      <c r="CS1055" s="116"/>
      <c r="CW1055" s="116"/>
      <c r="DF1055" s="116"/>
      <c r="DO1055" s="116"/>
    </row>
    <row r="1056" spans="65:119" x14ac:dyDescent="0.2">
      <c r="BM1056" s="116"/>
      <c r="BQ1056" s="116"/>
      <c r="BU1056" s="116"/>
      <c r="BY1056" s="116"/>
      <c r="CC1056" s="116"/>
      <c r="CG1056" s="116"/>
      <c r="CK1056" s="116"/>
      <c r="CO1056" s="116"/>
      <c r="CS1056" s="116"/>
      <c r="CW1056" s="116"/>
      <c r="DF1056" s="116"/>
      <c r="DO1056" s="116"/>
    </row>
    <row r="1057" spans="65:119" x14ac:dyDescent="0.2">
      <c r="BM1057" s="116"/>
      <c r="BQ1057" s="116"/>
      <c r="BU1057" s="116"/>
      <c r="BY1057" s="116"/>
      <c r="CC1057" s="116"/>
      <c r="CG1057" s="116"/>
      <c r="CK1057" s="116"/>
      <c r="CO1057" s="116"/>
      <c r="CS1057" s="116"/>
      <c r="CW1057" s="116"/>
      <c r="DF1057" s="116"/>
      <c r="DO1057" s="116"/>
    </row>
    <row r="1058" spans="65:119" x14ac:dyDescent="0.2">
      <c r="BM1058" s="116"/>
      <c r="BQ1058" s="116"/>
      <c r="BU1058" s="116"/>
      <c r="BY1058" s="116"/>
      <c r="CC1058" s="116"/>
      <c r="CG1058" s="116"/>
      <c r="CK1058" s="116"/>
      <c r="CO1058" s="116"/>
      <c r="CS1058" s="116"/>
      <c r="CW1058" s="116"/>
      <c r="DF1058" s="116"/>
      <c r="DO1058" s="116"/>
    </row>
    <row r="1059" spans="65:119" x14ac:dyDescent="0.2">
      <c r="BM1059" s="116"/>
      <c r="BQ1059" s="116"/>
      <c r="BU1059" s="116"/>
      <c r="BY1059" s="116"/>
      <c r="CC1059" s="116"/>
      <c r="CG1059" s="116"/>
      <c r="CK1059" s="116"/>
      <c r="CO1059" s="116"/>
      <c r="CS1059" s="116"/>
      <c r="CW1059" s="116"/>
      <c r="DF1059" s="116"/>
      <c r="DO1059" s="116"/>
    </row>
    <row r="1060" spans="65:119" x14ac:dyDescent="0.2">
      <c r="BM1060" s="116"/>
      <c r="BQ1060" s="116"/>
      <c r="BU1060" s="116"/>
      <c r="BY1060" s="116"/>
      <c r="CC1060" s="116"/>
      <c r="CG1060" s="116"/>
      <c r="CK1060" s="116"/>
      <c r="CO1060" s="116"/>
      <c r="CS1060" s="116"/>
      <c r="CW1060" s="116"/>
      <c r="DF1060" s="116"/>
      <c r="DO1060" s="116"/>
    </row>
    <row r="1061" spans="65:119" x14ac:dyDescent="0.2">
      <c r="BM1061" s="116"/>
      <c r="BQ1061" s="116"/>
      <c r="BU1061" s="116"/>
      <c r="BY1061" s="116"/>
      <c r="CC1061" s="116"/>
      <c r="CG1061" s="116"/>
      <c r="CK1061" s="116"/>
      <c r="CO1061" s="116"/>
      <c r="CS1061" s="116"/>
      <c r="CW1061" s="116"/>
      <c r="DF1061" s="116"/>
      <c r="DO1061" s="116"/>
    </row>
    <row r="1062" spans="65:119" x14ac:dyDescent="0.2">
      <c r="BM1062" s="116"/>
      <c r="BQ1062" s="116"/>
      <c r="BU1062" s="116"/>
      <c r="BY1062" s="116"/>
      <c r="CC1062" s="116"/>
      <c r="CG1062" s="116"/>
      <c r="CK1062" s="116"/>
      <c r="CO1062" s="116"/>
      <c r="CS1062" s="116"/>
      <c r="CW1062" s="116"/>
      <c r="DF1062" s="116"/>
      <c r="DO1062" s="116"/>
    </row>
    <row r="1063" spans="65:119" x14ac:dyDescent="0.2">
      <c r="BM1063" s="116"/>
      <c r="BQ1063" s="116"/>
      <c r="BU1063" s="116"/>
      <c r="BY1063" s="116"/>
      <c r="CC1063" s="116"/>
      <c r="CG1063" s="116"/>
      <c r="CK1063" s="116"/>
      <c r="CO1063" s="116"/>
      <c r="CS1063" s="116"/>
      <c r="CW1063" s="116"/>
      <c r="DF1063" s="116"/>
      <c r="DO1063" s="116"/>
    </row>
    <row r="1064" spans="65:119" x14ac:dyDescent="0.2">
      <c r="BM1064" s="116"/>
      <c r="BQ1064" s="116"/>
      <c r="BU1064" s="116"/>
      <c r="BY1064" s="116"/>
      <c r="CC1064" s="116"/>
      <c r="CG1064" s="116"/>
      <c r="CK1064" s="116"/>
      <c r="CO1064" s="116"/>
      <c r="CS1064" s="116"/>
      <c r="CW1064" s="116"/>
      <c r="DF1064" s="116"/>
      <c r="DO1064" s="116"/>
    </row>
    <row r="1065" spans="65:119" x14ac:dyDescent="0.2">
      <c r="BM1065" s="116"/>
      <c r="BQ1065" s="116"/>
      <c r="BU1065" s="116"/>
      <c r="BY1065" s="116"/>
      <c r="CC1065" s="116"/>
      <c r="CG1065" s="116"/>
      <c r="CK1065" s="116"/>
      <c r="CO1065" s="116"/>
      <c r="CS1065" s="116"/>
      <c r="CW1065" s="116"/>
      <c r="DF1065" s="116"/>
      <c r="DO1065" s="116"/>
    </row>
    <row r="1066" spans="65:119" x14ac:dyDescent="0.2">
      <c r="BM1066" s="116"/>
      <c r="BQ1066" s="116"/>
      <c r="BU1066" s="116"/>
      <c r="BY1066" s="116"/>
      <c r="CC1066" s="116"/>
      <c r="CG1066" s="116"/>
      <c r="CK1066" s="116"/>
      <c r="CO1066" s="116"/>
      <c r="CS1066" s="116"/>
      <c r="CW1066" s="116"/>
      <c r="DF1066" s="116"/>
      <c r="DO1066" s="116"/>
    </row>
    <row r="1067" spans="65:119" x14ac:dyDescent="0.2">
      <c r="BM1067" s="116"/>
      <c r="BQ1067" s="116"/>
      <c r="BU1067" s="116"/>
      <c r="BY1067" s="116"/>
      <c r="CC1067" s="116"/>
      <c r="CG1067" s="116"/>
      <c r="CK1067" s="116"/>
      <c r="CO1067" s="116"/>
      <c r="CS1067" s="116"/>
      <c r="CW1067" s="116"/>
      <c r="DF1067" s="116"/>
      <c r="DO1067" s="116"/>
    </row>
    <row r="1068" spans="65:119" x14ac:dyDescent="0.2">
      <c r="BM1068" s="116"/>
      <c r="BQ1068" s="116"/>
      <c r="BU1068" s="116"/>
      <c r="BY1068" s="116"/>
      <c r="CC1068" s="116"/>
      <c r="CG1068" s="116"/>
      <c r="CK1068" s="116"/>
      <c r="CO1068" s="116"/>
      <c r="CS1068" s="116"/>
      <c r="CW1068" s="116"/>
      <c r="DF1068" s="116"/>
      <c r="DO1068" s="116"/>
    </row>
    <row r="1069" spans="65:119" x14ac:dyDescent="0.2">
      <c r="BM1069" s="116"/>
      <c r="BQ1069" s="116"/>
      <c r="BU1069" s="116"/>
      <c r="BY1069" s="116"/>
      <c r="CC1069" s="116"/>
      <c r="CG1069" s="116"/>
      <c r="CK1069" s="116"/>
      <c r="CO1069" s="116"/>
      <c r="CS1069" s="116"/>
      <c r="CW1069" s="116"/>
      <c r="DF1069" s="116"/>
      <c r="DO1069" s="116"/>
    </row>
    <row r="1070" spans="65:119" x14ac:dyDescent="0.2">
      <c r="BM1070" s="116"/>
      <c r="BQ1070" s="116"/>
      <c r="BU1070" s="116"/>
      <c r="BY1070" s="116"/>
      <c r="CC1070" s="116"/>
      <c r="CG1070" s="116"/>
      <c r="CK1070" s="116"/>
      <c r="CO1070" s="116"/>
      <c r="CS1070" s="116"/>
      <c r="CW1070" s="116"/>
      <c r="DF1070" s="116"/>
      <c r="DO1070" s="116"/>
    </row>
    <row r="1071" spans="65:119" x14ac:dyDescent="0.2">
      <c r="BM1071" s="116"/>
      <c r="BQ1071" s="116"/>
      <c r="BU1071" s="116"/>
      <c r="BY1071" s="116"/>
      <c r="CC1071" s="116"/>
      <c r="CG1071" s="116"/>
      <c r="CK1071" s="116"/>
      <c r="CO1071" s="116"/>
      <c r="CS1071" s="116"/>
      <c r="CW1071" s="116"/>
      <c r="DF1071" s="116"/>
      <c r="DO1071" s="116"/>
    </row>
    <row r="1072" spans="65:119" x14ac:dyDescent="0.2">
      <c r="BM1072" s="116"/>
      <c r="BQ1072" s="116"/>
      <c r="BU1072" s="116"/>
      <c r="BY1072" s="116"/>
      <c r="CC1072" s="116"/>
      <c r="CG1072" s="116"/>
      <c r="CK1072" s="116"/>
      <c r="CO1072" s="116"/>
      <c r="CS1072" s="116"/>
      <c r="CW1072" s="116"/>
      <c r="DF1072" s="116"/>
      <c r="DO1072" s="116"/>
    </row>
    <row r="1073" spans="65:119" x14ac:dyDescent="0.2">
      <c r="BM1073" s="116"/>
      <c r="BQ1073" s="116"/>
      <c r="BU1073" s="116"/>
      <c r="BY1073" s="116"/>
      <c r="CC1073" s="116"/>
      <c r="CG1073" s="116"/>
      <c r="CK1073" s="116"/>
      <c r="CO1073" s="116"/>
      <c r="CS1073" s="116"/>
      <c r="CW1073" s="116"/>
      <c r="DF1073" s="116"/>
      <c r="DO1073" s="116"/>
    </row>
    <row r="1074" spans="65:119" x14ac:dyDescent="0.2">
      <c r="BM1074" s="116"/>
      <c r="BQ1074" s="116"/>
      <c r="BU1074" s="116"/>
      <c r="BY1074" s="116"/>
      <c r="CC1074" s="116"/>
      <c r="CG1074" s="116"/>
      <c r="CK1074" s="116"/>
      <c r="CO1074" s="116"/>
      <c r="CS1074" s="116"/>
      <c r="CW1074" s="116"/>
      <c r="DF1074" s="116"/>
      <c r="DO1074" s="116"/>
    </row>
    <row r="1075" spans="65:119" x14ac:dyDescent="0.2">
      <c r="BM1075" s="116"/>
      <c r="BQ1075" s="116"/>
      <c r="BU1075" s="116"/>
      <c r="BY1075" s="116"/>
      <c r="CC1075" s="116"/>
      <c r="CG1075" s="116"/>
      <c r="CK1075" s="116"/>
      <c r="CO1075" s="116"/>
      <c r="CS1075" s="116"/>
      <c r="CW1075" s="116"/>
      <c r="DF1075" s="116"/>
      <c r="DO1075" s="116"/>
    </row>
    <row r="1076" spans="65:119" x14ac:dyDescent="0.2">
      <c r="BM1076" s="116"/>
      <c r="BQ1076" s="116"/>
      <c r="BU1076" s="116"/>
      <c r="BY1076" s="116"/>
      <c r="CC1076" s="116"/>
      <c r="CG1076" s="116"/>
      <c r="CK1076" s="116"/>
      <c r="CO1076" s="116"/>
      <c r="CS1076" s="116"/>
      <c r="CW1076" s="116"/>
      <c r="DF1076" s="116"/>
      <c r="DO1076" s="116"/>
    </row>
    <row r="1077" spans="65:119" x14ac:dyDescent="0.2">
      <c r="BM1077" s="116"/>
      <c r="BQ1077" s="116"/>
      <c r="BU1077" s="116"/>
      <c r="BY1077" s="116"/>
      <c r="CC1077" s="116"/>
      <c r="CG1077" s="116"/>
      <c r="CK1077" s="116"/>
      <c r="CO1077" s="116"/>
      <c r="CS1077" s="116"/>
      <c r="CW1077" s="116"/>
      <c r="DF1077" s="116"/>
      <c r="DO1077" s="116"/>
    </row>
    <row r="1078" spans="65:119" x14ac:dyDescent="0.2">
      <c r="BM1078" s="116"/>
      <c r="BQ1078" s="116"/>
      <c r="BU1078" s="116"/>
      <c r="BY1078" s="116"/>
      <c r="CC1078" s="116"/>
      <c r="CG1078" s="116"/>
      <c r="CK1078" s="116"/>
      <c r="CO1078" s="116"/>
      <c r="CS1078" s="116"/>
      <c r="CW1078" s="116"/>
      <c r="DF1078" s="116"/>
      <c r="DO1078" s="116"/>
    </row>
    <row r="1079" spans="65:119" x14ac:dyDescent="0.2">
      <c r="BM1079" s="116"/>
      <c r="BQ1079" s="116"/>
      <c r="BU1079" s="116"/>
      <c r="BY1079" s="116"/>
      <c r="CC1079" s="116"/>
      <c r="CG1079" s="116"/>
      <c r="CK1079" s="116"/>
      <c r="CO1079" s="116"/>
      <c r="CS1079" s="116"/>
      <c r="CW1079" s="116"/>
      <c r="DF1079" s="116"/>
      <c r="DO1079" s="116"/>
    </row>
    <row r="1080" spans="65:119" x14ac:dyDescent="0.2">
      <c r="BM1080" s="116"/>
      <c r="BQ1080" s="116"/>
      <c r="BU1080" s="116"/>
      <c r="BY1080" s="116"/>
      <c r="CC1080" s="116"/>
      <c r="CG1080" s="116"/>
      <c r="CK1080" s="116"/>
      <c r="CO1080" s="116"/>
      <c r="CS1080" s="116"/>
      <c r="CW1080" s="116"/>
      <c r="DF1080" s="116"/>
      <c r="DO1080" s="116"/>
    </row>
    <row r="1081" spans="65:119" x14ac:dyDescent="0.2">
      <c r="BM1081" s="116"/>
      <c r="BQ1081" s="116"/>
      <c r="BU1081" s="116"/>
      <c r="BY1081" s="116"/>
      <c r="CC1081" s="116"/>
      <c r="CG1081" s="116"/>
      <c r="CK1081" s="116"/>
      <c r="CO1081" s="116"/>
      <c r="CS1081" s="116"/>
      <c r="CW1081" s="116"/>
      <c r="DF1081" s="116"/>
      <c r="DO1081" s="116"/>
    </row>
    <row r="1082" spans="65:119" x14ac:dyDescent="0.2">
      <c r="BM1082" s="116"/>
      <c r="BQ1082" s="116"/>
      <c r="BU1082" s="116"/>
      <c r="BY1082" s="116"/>
      <c r="CC1082" s="116"/>
      <c r="CG1082" s="116"/>
      <c r="CK1082" s="116"/>
      <c r="CO1082" s="116"/>
      <c r="CS1082" s="116"/>
      <c r="CW1082" s="116"/>
      <c r="DF1082" s="116"/>
      <c r="DO1082" s="116"/>
    </row>
    <row r="1083" spans="65:119" x14ac:dyDescent="0.2">
      <c r="BM1083" s="116"/>
      <c r="BQ1083" s="116"/>
      <c r="BU1083" s="116"/>
      <c r="BY1083" s="116"/>
      <c r="CC1083" s="116"/>
      <c r="CG1083" s="116"/>
      <c r="CK1083" s="116"/>
      <c r="CO1083" s="116"/>
      <c r="CS1083" s="116"/>
      <c r="CW1083" s="116"/>
      <c r="DF1083" s="116"/>
      <c r="DO1083" s="116"/>
    </row>
    <row r="1084" spans="65:119" x14ac:dyDescent="0.2">
      <c r="BM1084" s="116"/>
      <c r="BQ1084" s="116"/>
      <c r="BU1084" s="116"/>
      <c r="BY1084" s="116"/>
      <c r="CC1084" s="116"/>
      <c r="CG1084" s="116"/>
      <c r="CK1084" s="116"/>
      <c r="CO1084" s="116"/>
      <c r="CS1084" s="116"/>
      <c r="CW1084" s="116"/>
      <c r="DF1084" s="116"/>
      <c r="DO1084" s="116"/>
    </row>
    <row r="1085" spans="65:119" x14ac:dyDescent="0.2">
      <c r="BM1085" s="116"/>
      <c r="BQ1085" s="116"/>
      <c r="BU1085" s="116"/>
      <c r="BY1085" s="116"/>
      <c r="CC1085" s="116"/>
      <c r="CG1085" s="116"/>
      <c r="CK1085" s="116"/>
      <c r="CO1085" s="116"/>
      <c r="CS1085" s="116"/>
      <c r="CW1085" s="116"/>
      <c r="DF1085" s="116"/>
      <c r="DO1085" s="116"/>
    </row>
    <row r="1086" spans="65:119" x14ac:dyDescent="0.2">
      <c r="BM1086" s="116"/>
      <c r="BQ1086" s="116"/>
      <c r="BU1086" s="116"/>
      <c r="BY1086" s="116"/>
      <c r="CC1086" s="116"/>
      <c r="CG1086" s="116"/>
      <c r="CK1086" s="116"/>
      <c r="CO1086" s="116"/>
      <c r="CS1086" s="116"/>
      <c r="CW1086" s="116"/>
      <c r="DF1086" s="116"/>
      <c r="DO1086" s="116"/>
    </row>
    <row r="1087" spans="65:119" x14ac:dyDescent="0.2">
      <c r="BM1087" s="116"/>
      <c r="BQ1087" s="116"/>
      <c r="BU1087" s="116"/>
      <c r="BY1087" s="116"/>
      <c r="CC1087" s="116"/>
      <c r="CG1087" s="116"/>
      <c r="CK1087" s="116"/>
      <c r="CO1087" s="116"/>
      <c r="CS1087" s="116"/>
      <c r="CW1087" s="116"/>
      <c r="DF1087" s="116"/>
      <c r="DO1087" s="116"/>
    </row>
    <row r="1088" spans="65:119" x14ac:dyDescent="0.2">
      <c r="BM1088" s="116"/>
      <c r="BQ1088" s="116"/>
      <c r="BU1088" s="116"/>
      <c r="BY1088" s="116"/>
      <c r="CC1088" s="116"/>
      <c r="CG1088" s="116"/>
      <c r="CK1088" s="116"/>
      <c r="CO1088" s="116"/>
      <c r="CS1088" s="116"/>
      <c r="CW1088" s="116"/>
      <c r="DF1088" s="116"/>
      <c r="DO1088" s="116"/>
    </row>
    <row r="1089" spans="65:119" x14ac:dyDescent="0.2">
      <c r="BM1089" s="116"/>
      <c r="BQ1089" s="116"/>
      <c r="BU1089" s="116"/>
      <c r="BY1089" s="116"/>
      <c r="CC1089" s="116"/>
      <c r="CG1089" s="116"/>
      <c r="CK1089" s="116"/>
      <c r="CO1089" s="116"/>
      <c r="CS1089" s="116"/>
      <c r="CW1089" s="116"/>
      <c r="DF1089" s="116"/>
      <c r="DO1089" s="116"/>
    </row>
    <row r="1090" spans="65:119" x14ac:dyDescent="0.2">
      <c r="BM1090" s="116"/>
      <c r="BQ1090" s="116"/>
      <c r="BU1090" s="116"/>
      <c r="BY1090" s="116"/>
      <c r="CC1090" s="116"/>
      <c r="CG1090" s="116"/>
      <c r="CK1090" s="116"/>
      <c r="CO1090" s="116"/>
      <c r="CS1090" s="116"/>
      <c r="CW1090" s="116"/>
      <c r="DF1090" s="116"/>
      <c r="DO1090" s="116"/>
    </row>
    <row r="1091" spans="65:119" x14ac:dyDescent="0.2">
      <c r="BM1091" s="116"/>
      <c r="BQ1091" s="116"/>
      <c r="BU1091" s="116"/>
      <c r="BY1091" s="116"/>
      <c r="CC1091" s="116"/>
      <c r="CG1091" s="116"/>
      <c r="CK1091" s="116"/>
      <c r="CO1091" s="116"/>
      <c r="CS1091" s="116"/>
      <c r="CW1091" s="116"/>
      <c r="DF1091" s="116"/>
      <c r="DO1091" s="116"/>
    </row>
    <row r="1092" spans="65:119" x14ac:dyDescent="0.2">
      <c r="BM1092" s="116"/>
      <c r="BQ1092" s="116"/>
      <c r="BU1092" s="116"/>
      <c r="BY1092" s="116"/>
      <c r="CC1092" s="116"/>
      <c r="CG1092" s="116"/>
      <c r="CK1092" s="116"/>
      <c r="CO1092" s="116"/>
      <c r="CS1092" s="116"/>
      <c r="CW1092" s="116"/>
      <c r="DF1092" s="116"/>
      <c r="DO1092" s="116"/>
    </row>
    <row r="1093" spans="65:119" x14ac:dyDescent="0.2">
      <c r="BM1093" s="116"/>
      <c r="BQ1093" s="116"/>
      <c r="BU1093" s="116"/>
      <c r="BY1093" s="116"/>
      <c r="CC1093" s="116"/>
      <c r="CG1093" s="116"/>
      <c r="CK1093" s="116"/>
      <c r="CO1093" s="116"/>
      <c r="CS1093" s="116"/>
      <c r="CW1093" s="116"/>
      <c r="DF1093" s="116"/>
      <c r="DO1093" s="116"/>
    </row>
    <row r="1094" spans="65:119" x14ac:dyDescent="0.2">
      <c r="BM1094" s="116"/>
      <c r="BQ1094" s="116"/>
      <c r="BU1094" s="116"/>
      <c r="BY1094" s="116"/>
      <c r="CC1094" s="116"/>
      <c r="CG1094" s="116"/>
      <c r="CK1094" s="116"/>
      <c r="CO1094" s="116"/>
      <c r="CS1094" s="116"/>
      <c r="CW1094" s="116"/>
      <c r="DF1094" s="116"/>
      <c r="DO1094" s="116"/>
    </row>
    <row r="1095" spans="65:119" x14ac:dyDescent="0.2">
      <c r="BM1095" s="116"/>
      <c r="BQ1095" s="116"/>
      <c r="BU1095" s="116"/>
      <c r="BY1095" s="116"/>
      <c r="CC1095" s="116"/>
      <c r="CG1095" s="116"/>
      <c r="CK1095" s="116"/>
      <c r="CO1095" s="116"/>
      <c r="CS1095" s="116"/>
      <c r="CW1095" s="116"/>
      <c r="DF1095" s="116"/>
      <c r="DO1095" s="116"/>
    </row>
    <row r="1096" spans="65:119" x14ac:dyDescent="0.2">
      <c r="BM1096" s="116"/>
      <c r="BQ1096" s="116"/>
      <c r="BU1096" s="116"/>
      <c r="BY1096" s="116"/>
      <c r="CC1096" s="116"/>
      <c r="CG1096" s="116"/>
      <c r="CK1096" s="116"/>
      <c r="CO1096" s="116"/>
      <c r="CS1096" s="116"/>
      <c r="CW1096" s="116"/>
      <c r="DF1096" s="116"/>
      <c r="DO1096" s="116"/>
    </row>
    <row r="1097" spans="65:119" x14ac:dyDescent="0.2">
      <c r="BM1097" s="116"/>
      <c r="BQ1097" s="116"/>
      <c r="BU1097" s="116"/>
      <c r="BY1097" s="116"/>
      <c r="CC1097" s="116"/>
      <c r="CG1097" s="116"/>
      <c r="CK1097" s="116"/>
      <c r="CO1097" s="116"/>
      <c r="CS1097" s="116"/>
      <c r="CW1097" s="116"/>
      <c r="DF1097" s="116"/>
      <c r="DO1097" s="116"/>
    </row>
    <row r="1098" spans="65:119" x14ac:dyDescent="0.2">
      <c r="BM1098" s="116"/>
      <c r="BQ1098" s="116"/>
      <c r="BU1098" s="116"/>
      <c r="BY1098" s="116"/>
      <c r="CC1098" s="116"/>
      <c r="CG1098" s="116"/>
      <c r="CK1098" s="116"/>
      <c r="CO1098" s="116"/>
      <c r="CS1098" s="116"/>
      <c r="CW1098" s="116"/>
      <c r="DF1098" s="116"/>
      <c r="DO1098" s="116"/>
    </row>
    <row r="1099" spans="65:119" x14ac:dyDescent="0.2">
      <c r="BM1099" s="116"/>
      <c r="BQ1099" s="116"/>
      <c r="BU1099" s="116"/>
      <c r="BY1099" s="116"/>
      <c r="CC1099" s="116"/>
      <c r="CG1099" s="116"/>
      <c r="CK1099" s="116"/>
      <c r="CO1099" s="116"/>
      <c r="CS1099" s="116"/>
      <c r="CW1099" s="116"/>
      <c r="DF1099" s="116"/>
      <c r="DO1099" s="116"/>
    </row>
    <row r="1100" spans="65:119" x14ac:dyDescent="0.2">
      <c r="BM1100" s="116"/>
      <c r="BQ1100" s="116"/>
      <c r="BU1100" s="116"/>
      <c r="BY1100" s="116"/>
      <c r="CC1100" s="116"/>
      <c r="CG1100" s="116"/>
      <c r="CK1100" s="116"/>
      <c r="CO1100" s="116"/>
      <c r="CS1100" s="116"/>
      <c r="CW1100" s="116"/>
      <c r="DF1100" s="116"/>
      <c r="DO1100" s="116"/>
    </row>
    <row r="1101" spans="65:119" x14ac:dyDescent="0.2">
      <c r="BM1101" s="116"/>
      <c r="BQ1101" s="116"/>
      <c r="BU1101" s="116"/>
      <c r="BY1101" s="116"/>
      <c r="CC1101" s="116"/>
      <c r="CG1101" s="116"/>
      <c r="CK1101" s="116"/>
      <c r="CO1101" s="116"/>
      <c r="CS1101" s="116"/>
      <c r="CW1101" s="116"/>
      <c r="DF1101" s="116"/>
      <c r="DO1101" s="116"/>
    </row>
    <row r="1102" spans="65:119" x14ac:dyDescent="0.2">
      <c r="BM1102" s="116"/>
      <c r="BQ1102" s="116"/>
      <c r="BU1102" s="116"/>
      <c r="BY1102" s="116"/>
      <c r="CC1102" s="116"/>
      <c r="CG1102" s="116"/>
      <c r="CK1102" s="116"/>
      <c r="CO1102" s="116"/>
      <c r="CS1102" s="116"/>
      <c r="CW1102" s="116"/>
      <c r="DF1102" s="116"/>
      <c r="DO1102" s="116"/>
    </row>
    <row r="1103" spans="65:119" x14ac:dyDescent="0.2">
      <c r="BM1103" s="116"/>
      <c r="BQ1103" s="116"/>
      <c r="BU1103" s="116"/>
      <c r="BY1103" s="116"/>
      <c r="CC1103" s="116"/>
      <c r="CG1103" s="116"/>
      <c r="CK1103" s="116"/>
      <c r="CO1103" s="116"/>
      <c r="CS1103" s="116"/>
      <c r="CW1103" s="116"/>
      <c r="DF1103" s="116"/>
      <c r="DO1103" s="116"/>
    </row>
    <row r="1104" spans="65:119" x14ac:dyDescent="0.2">
      <c r="BM1104" s="116"/>
      <c r="BQ1104" s="116"/>
      <c r="BU1104" s="116"/>
      <c r="BY1104" s="116"/>
      <c r="CC1104" s="116"/>
      <c r="CG1104" s="116"/>
      <c r="CK1104" s="116"/>
      <c r="CO1104" s="116"/>
      <c r="CS1104" s="116"/>
      <c r="CW1104" s="116"/>
      <c r="DF1104" s="116"/>
      <c r="DO1104" s="116"/>
    </row>
    <row r="1105" spans="65:119" x14ac:dyDescent="0.2">
      <c r="BM1105" s="116"/>
      <c r="BQ1105" s="116"/>
      <c r="BU1105" s="116"/>
      <c r="BY1105" s="116"/>
      <c r="CC1105" s="116"/>
      <c r="CG1105" s="116"/>
      <c r="CK1105" s="116"/>
      <c r="CO1105" s="116"/>
      <c r="CS1105" s="116"/>
      <c r="CW1105" s="116"/>
      <c r="DF1105" s="116"/>
      <c r="DO1105" s="116"/>
    </row>
    <row r="1106" spans="65:119" x14ac:dyDescent="0.2">
      <c r="BM1106" s="116"/>
      <c r="BQ1106" s="116"/>
      <c r="BU1106" s="116"/>
      <c r="BY1106" s="116"/>
      <c r="CC1106" s="116"/>
      <c r="CG1106" s="116"/>
      <c r="CK1106" s="116"/>
      <c r="CO1106" s="116"/>
      <c r="CS1106" s="116"/>
      <c r="CW1106" s="116"/>
      <c r="DF1106" s="116"/>
      <c r="DO1106" s="116"/>
    </row>
    <row r="1107" spans="65:119" x14ac:dyDescent="0.2">
      <c r="BM1107" s="116"/>
      <c r="BQ1107" s="116"/>
      <c r="BU1107" s="116"/>
      <c r="BY1107" s="116"/>
      <c r="CC1107" s="116"/>
      <c r="CG1107" s="116"/>
      <c r="CK1107" s="116"/>
      <c r="CO1107" s="116"/>
      <c r="CS1107" s="116"/>
      <c r="CW1107" s="116"/>
      <c r="DF1107" s="116"/>
      <c r="DO1107" s="116"/>
    </row>
    <row r="1108" spans="65:119" x14ac:dyDescent="0.2">
      <c r="BM1108" s="116"/>
      <c r="BQ1108" s="116"/>
      <c r="BU1108" s="116"/>
      <c r="BY1108" s="116"/>
      <c r="CC1108" s="116"/>
      <c r="CG1108" s="116"/>
      <c r="CK1108" s="116"/>
      <c r="CO1108" s="116"/>
      <c r="CS1108" s="116"/>
      <c r="CW1108" s="116"/>
      <c r="DF1108" s="116"/>
      <c r="DO1108" s="116"/>
    </row>
    <row r="1109" spans="65:119" x14ac:dyDescent="0.2">
      <c r="BM1109" s="116"/>
      <c r="BQ1109" s="116"/>
      <c r="BU1109" s="116"/>
      <c r="BY1109" s="116"/>
      <c r="CC1109" s="116"/>
      <c r="CG1109" s="116"/>
      <c r="CK1109" s="116"/>
      <c r="CO1109" s="116"/>
      <c r="CS1109" s="116"/>
      <c r="CW1109" s="116"/>
      <c r="DF1109" s="116"/>
      <c r="DO1109" s="116"/>
    </row>
    <row r="1110" spans="65:119" x14ac:dyDescent="0.2">
      <c r="BM1110" s="116"/>
      <c r="BQ1110" s="116"/>
      <c r="BU1110" s="116"/>
      <c r="BY1110" s="116"/>
      <c r="CC1110" s="116"/>
      <c r="CG1110" s="116"/>
      <c r="CK1110" s="116"/>
      <c r="CO1110" s="116"/>
      <c r="CS1110" s="116"/>
      <c r="CW1110" s="116"/>
      <c r="DF1110" s="116"/>
      <c r="DO1110" s="116"/>
    </row>
    <row r="1111" spans="65:119" x14ac:dyDescent="0.2">
      <c r="BM1111" s="116"/>
      <c r="BQ1111" s="116"/>
      <c r="BU1111" s="116"/>
      <c r="BY1111" s="116"/>
      <c r="CC1111" s="116"/>
      <c r="CG1111" s="116"/>
      <c r="CK1111" s="116"/>
      <c r="CO1111" s="116"/>
      <c r="CS1111" s="116"/>
      <c r="CW1111" s="116"/>
      <c r="DF1111" s="116"/>
      <c r="DO1111" s="116"/>
    </row>
    <row r="1112" spans="65:119" x14ac:dyDescent="0.2">
      <c r="BM1112" s="116"/>
      <c r="BQ1112" s="116"/>
      <c r="BU1112" s="116"/>
      <c r="BY1112" s="116"/>
      <c r="CC1112" s="116"/>
      <c r="CG1112" s="116"/>
      <c r="CK1112" s="116"/>
      <c r="CO1112" s="116"/>
      <c r="CS1112" s="116"/>
      <c r="CW1112" s="116"/>
      <c r="DF1112" s="116"/>
      <c r="DO1112" s="116"/>
    </row>
    <row r="1113" spans="65:119" x14ac:dyDescent="0.2">
      <c r="BM1113" s="116"/>
      <c r="BQ1113" s="116"/>
      <c r="BU1113" s="116"/>
      <c r="BY1113" s="116"/>
      <c r="CC1113" s="116"/>
      <c r="CG1113" s="116"/>
      <c r="CK1113" s="116"/>
      <c r="CO1113" s="116"/>
      <c r="CS1113" s="116"/>
      <c r="CW1113" s="116"/>
      <c r="DF1113" s="116"/>
      <c r="DO1113" s="116"/>
    </row>
    <row r="1114" spans="65:119" x14ac:dyDescent="0.2">
      <c r="BM1114" s="116"/>
      <c r="BQ1114" s="116"/>
      <c r="BU1114" s="116"/>
      <c r="BY1114" s="116"/>
      <c r="CC1114" s="116"/>
      <c r="CG1114" s="116"/>
      <c r="CK1114" s="116"/>
      <c r="CO1114" s="116"/>
      <c r="CS1114" s="116"/>
      <c r="CW1114" s="116"/>
      <c r="DF1114" s="116"/>
      <c r="DO1114" s="116"/>
    </row>
    <row r="1115" spans="65:119" x14ac:dyDescent="0.2">
      <c r="BM1115" s="116"/>
      <c r="BQ1115" s="116"/>
      <c r="BU1115" s="116"/>
      <c r="BY1115" s="116"/>
      <c r="CC1115" s="116"/>
      <c r="CG1115" s="116"/>
      <c r="CK1115" s="116"/>
      <c r="CO1115" s="116"/>
      <c r="CS1115" s="116"/>
      <c r="CW1115" s="116"/>
      <c r="DF1115" s="116"/>
      <c r="DO1115" s="116"/>
    </row>
    <row r="1116" spans="65:119" x14ac:dyDescent="0.2">
      <c r="BM1116" s="116"/>
      <c r="BQ1116" s="116"/>
      <c r="BU1116" s="116"/>
      <c r="BY1116" s="116"/>
      <c r="CC1116" s="116"/>
      <c r="CG1116" s="116"/>
      <c r="CK1116" s="116"/>
      <c r="CO1116" s="116"/>
      <c r="CS1116" s="116"/>
      <c r="CW1116" s="116"/>
      <c r="DF1116" s="116"/>
      <c r="DO1116" s="116"/>
    </row>
    <row r="1117" spans="65:119" x14ac:dyDescent="0.2">
      <c r="BM1117" s="116"/>
      <c r="BQ1117" s="116"/>
      <c r="BU1117" s="116"/>
      <c r="BY1117" s="116"/>
      <c r="CC1117" s="116"/>
      <c r="CG1117" s="116"/>
      <c r="CK1117" s="116"/>
      <c r="CO1117" s="116"/>
      <c r="CS1117" s="116"/>
      <c r="CW1117" s="116"/>
      <c r="DF1117" s="116"/>
      <c r="DO1117" s="116"/>
    </row>
    <row r="1118" spans="65:119" x14ac:dyDescent="0.2">
      <c r="BM1118" s="116"/>
      <c r="BQ1118" s="116"/>
      <c r="BU1118" s="116"/>
      <c r="BY1118" s="116"/>
      <c r="CC1118" s="116"/>
      <c r="CG1118" s="116"/>
      <c r="CK1118" s="116"/>
      <c r="CO1118" s="116"/>
      <c r="CS1118" s="116"/>
      <c r="CW1118" s="116"/>
      <c r="DF1118" s="116"/>
      <c r="DO1118" s="116"/>
    </row>
    <row r="1119" spans="65:119" x14ac:dyDescent="0.2">
      <c r="BM1119" s="116"/>
      <c r="BQ1119" s="116"/>
      <c r="BU1119" s="116"/>
      <c r="BY1119" s="116"/>
      <c r="CC1119" s="116"/>
      <c r="CG1119" s="116"/>
      <c r="CK1119" s="116"/>
      <c r="CO1119" s="116"/>
      <c r="CS1119" s="116"/>
      <c r="CW1119" s="116"/>
      <c r="DF1119" s="116"/>
      <c r="DO1119" s="116"/>
    </row>
    <row r="1120" spans="65:119" x14ac:dyDescent="0.2">
      <c r="BM1120" s="116"/>
      <c r="BQ1120" s="116"/>
      <c r="BU1120" s="116"/>
      <c r="BY1120" s="116"/>
      <c r="CC1120" s="116"/>
      <c r="CG1120" s="116"/>
      <c r="CK1120" s="116"/>
      <c r="CO1120" s="116"/>
      <c r="CS1120" s="116"/>
      <c r="CW1120" s="116"/>
      <c r="DF1120" s="116"/>
      <c r="DO1120" s="116"/>
    </row>
    <row r="1121" spans="65:119" x14ac:dyDescent="0.2">
      <c r="BM1121" s="116"/>
      <c r="BQ1121" s="116"/>
      <c r="BU1121" s="116"/>
      <c r="BY1121" s="116"/>
      <c r="CC1121" s="116"/>
      <c r="CG1121" s="116"/>
      <c r="CK1121" s="116"/>
      <c r="CO1121" s="116"/>
      <c r="CS1121" s="116"/>
      <c r="CW1121" s="116"/>
      <c r="DF1121" s="116"/>
      <c r="DO1121" s="116"/>
    </row>
    <row r="1122" spans="65:119" x14ac:dyDescent="0.2">
      <c r="BM1122" s="116"/>
      <c r="BQ1122" s="116"/>
      <c r="BU1122" s="116"/>
      <c r="BY1122" s="116"/>
      <c r="CC1122" s="116"/>
      <c r="CG1122" s="116"/>
      <c r="CK1122" s="116"/>
      <c r="CO1122" s="116"/>
      <c r="CS1122" s="116"/>
      <c r="CW1122" s="116"/>
      <c r="DF1122" s="116"/>
      <c r="DO1122" s="116"/>
    </row>
    <row r="1123" spans="65:119" x14ac:dyDescent="0.2">
      <c r="BM1123" s="116"/>
      <c r="BQ1123" s="116"/>
      <c r="BU1123" s="116"/>
      <c r="BY1123" s="116"/>
      <c r="CC1123" s="116"/>
      <c r="CG1123" s="116"/>
      <c r="CK1123" s="116"/>
      <c r="CO1123" s="116"/>
      <c r="CS1123" s="116"/>
      <c r="CW1123" s="116"/>
      <c r="DF1123" s="116"/>
      <c r="DO1123" s="116"/>
    </row>
    <row r="1124" spans="65:119" x14ac:dyDescent="0.2">
      <c r="BM1124" s="116"/>
      <c r="BQ1124" s="116"/>
      <c r="BU1124" s="116"/>
      <c r="BY1124" s="116"/>
      <c r="CC1124" s="116"/>
      <c r="CG1124" s="116"/>
      <c r="CK1124" s="116"/>
      <c r="CO1124" s="116"/>
      <c r="CS1124" s="116"/>
      <c r="CW1124" s="116"/>
      <c r="DF1124" s="116"/>
      <c r="DO1124" s="116"/>
    </row>
    <row r="1125" spans="65:119" x14ac:dyDescent="0.2">
      <c r="BM1125" s="116"/>
      <c r="BQ1125" s="116"/>
      <c r="BU1125" s="116"/>
      <c r="BY1125" s="116"/>
      <c r="CC1125" s="116"/>
      <c r="CG1125" s="116"/>
      <c r="CK1125" s="116"/>
      <c r="CO1125" s="116"/>
      <c r="CS1125" s="116"/>
      <c r="CW1125" s="116"/>
      <c r="DF1125" s="116"/>
      <c r="DO1125" s="116"/>
    </row>
    <row r="1126" spans="65:119" x14ac:dyDescent="0.2">
      <c r="BM1126" s="116"/>
      <c r="BQ1126" s="116"/>
      <c r="BU1126" s="116"/>
      <c r="BY1126" s="116"/>
      <c r="CC1126" s="116"/>
      <c r="CG1126" s="116"/>
      <c r="CK1126" s="116"/>
      <c r="CO1126" s="116"/>
      <c r="CS1126" s="116"/>
      <c r="CW1126" s="116"/>
      <c r="DF1126" s="116"/>
      <c r="DO1126" s="116"/>
    </row>
    <row r="1127" spans="65:119" x14ac:dyDescent="0.2">
      <c r="BM1127" s="116"/>
      <c r="BQ1127" s="116"/>
      <c r="BU1127" s="116"/>
      <c r="BY1127" s="116"/>
      <c r="CC1127" s="116"/>
      <c r="CG1127" s="116"/>
      <c r="CK1127" s="116"/>
      <c r="CO1127" s="116"/>
      <c r="CS1127" s="116"/>
      <c r="CW1127" s="116"/>
      <c r="DF1127" s="116"/>
      <c r="DO1127" s="116"/>
    </row>
    <row r="1128" spans="65:119" x14ac:dyDescent="0.2">
      <c r="BM1128" s="116"/>
      <c r="BQ1128" s="116"/>
      <c r="BU1128" s="116"/>
      <c r="BY1128" s="116"/>
      <c r="CC1128" s="116"/>
      <c r="CG1128" s="116"/>
      <c r="CK1128" s="116"/>
      <c r="CO1128" s="116"/>
      <c r="CS1128" s="116"/>
      <c r="CW1128" s="116"/>
      <c r="DF1128" s="116"/>
      <c r="DO1128" s="116"/>
    </row>
    <row r="1129" spans="65:119" x14ac:dyDescent="0.2">
      <c r="BM1129" s="116"/>
      <c r="BQ1129" s="116"/>
      <c r="BU1129" s="116"/>
      <c r="BY1129" s="116"/>
      <c r="CC1129" s="116"/>
      <c r="CG1129" s="116"/>
      <c r="CK1129" s="116"/>
      <c r="CO1129" s="116"/>
      <c r="CS1129" s="116"/>
      <c r="CW1129" s="116"/>
      <c r="DF1129" s="116"/>
      <c r="DO1129" s="116"/>
    </row>
    <row r="1130" spans="65:119" x14ac:dyDescent="0.2">
      <c r="BM1130" s="116"/>
      <c r="BQ1130" s="116"/>
      <c r="BU1130" s="116"/>
      <c r="BY1130" s="116"/>
      <c r="CC1130" s="116"/>
      <c r="CG1130" s="116"/>
      <c r="CK1130" s="116"/>
      <c r="CO1130" s="116"/>
      <c r="CS1130" s="116"/>
      <c r="CW1130" s="116"/>
      <c r="DF1130" s="116"/>
      <c r="DO1130" s="116"/>
    </row>
    <row r="1131" spans="65:119" x14ac:dyDescent="0.2">
      <c r="BM1131" s="116"/>
      <c r="BQ1131" s="116"/>
      <c r="BU1131" s="116"/>
      <c r="BY1131" s="116"/>
      <c r="CC1131" s="116"/>
      <c r="CG1131" s="116"/>
      <c r="CK1131" s="116"/>
      <c r="CO1131" s="116"/>
      <c r="CS1131" s="116"/>
      <c r="CW1131" s="116"/>
      <c r="DF1131" s="116"/>
      <c r="DO1131" s="116"/>
    </row>
    <row r="1132" spans="65:119" x14ac:dyDescent="0.2">
      <c r="BM1132" s="116"/>
      <c r="BQ1132" s="116"/>
      <c r="BU1132" s="116"/>
      <c r="BY1132" s="116"/>
      <c r="CC1132" s="116"/>
      <c r="CG1132" s="116"/>
      <c r="CK1132" s="116"/>
      <c r="CO1132" s="116"/>
      <c r="CS1132" s="116"/>
      <c r="CW1132" s="116"/>
      <c r="DF1132" s="116"/>
      <c r="DO1132" s="116"/>
    </row>
    <row r="1133" spans="65:119" x14ac:dyDescent="0.2">
      <c r="BM1133" s="116"/>
      <c r="BQ1133" s="116"/>
      <c r="BU1133" s="116"/>
      <c r="BY1133" s="116"/>
      <c r="CC1133" s="116"/>
      <c r="CG1133" s="116"/>
      <c r="CK1133" s="116"/>
      <c r="CO1133" s="116"/>
      <c r="CS1133" s="116"/>
      <c r="CW1133" s="116"/>
      <c r="DF1133" s="116"/>
      <c r="DO1133" s="116"/>
    </row>
    <row r="1134" spans="65:119" x14ac:dyDescent="0.2">
      <c r="BM1134" s="116"/>
      <c r="BQ1134" s="116"/>
      <c r="BU1134" s="116"/>
      <c r="BY1134" s="116"/>
      <c r="CC1134" s="116"/>
      <c r="CG1134" s="116"/>
      <c r="CK1134" s="116"/>
      <c r="CO1134" s="116"/>
      <c r="CS1134" s="116"/>
      <c r="CW1134" s="116"/>
      <c r="DF1134" s="116"/>
      <c r="DO1134" s="116"/>
    </row>
    <row r="1135" spans="65:119" x14ac:dyDescent="0.2">
      <c r="BM1135" s="116"/>
      <c r="BQ1135" s="116"/>
      <c r="BU1135" s="116"/>
      <c r="BY1135" s="116"/>
      <c r="CC1135" s="116"/>
      <c r="CG1135" s="116"/>
      <c r="CK1135" s="116"/>
      <c r="CO1135" s="116"/>
      <c r="CS1135" s="116"/>
      <c r="CW1135" s="116"/>
      <c r="DF1135" s="116"/>
      <c r="DO1135" s="116"/>
    </row>
    <row r="1136" spans="65:119" x14ac:dyDescent="0.2">
      <c r="BM1136" s="116"/>
      <c r="BQ1136" s="116"/>
      <c r="BU1136" s="116"/>
      <c r="BY1136" s="116"/>
      <c r="CC1136" s="116"/>
      <c r="CG1136" s="116"/>
      <c r="CK1136" s="116"/>
      <c r="CO1136" s="116"/>
      <c r="CS1136" s="116"/>
      <c r="CW1136" s="116"/>
      <c r="DF1136" s="116"/>
      <c r="DO1136" s="116"/>
    </row>
    <row r="1137" spans="65:119" x14ac:dyDescent="0.2">
      <c r="BM1137" s="116"/>
      <c r="BQ1137" s="116"/>
      <c r="BU1137" s="116"/>
      <c r="BY1137" s="116"/>
      <c r="CC1137" s="116"/>
      <c r="CG1137" s="116"/>
      <c r="CK1137" s="116"/>
      <c r="CO1137" s="116"/>
      <c r="CS1137" s="116"/>
      <c r="CW1137" s="116"/>
      <c r="DF1137" s="116"/>
      <c r="DO1137" s="116"/>
    </row>
    <row r="1138" spans="65:119" x14ac:dyDescent="0.2">
      <c r="BM1138" s="116"/>
      <c r="BQ1138" s="116"/>
      <c r="BU1138" s="116"/>
      <c r="BY1138" s="116"/>
      <c r="CC1138" s="116"/>
      <c r="CG1138" s="116"/>
      <c r="CK1138" s="116"/>
      <c r="CO1138" s="116"/>
      <c r="CS1138" s="116"/>
      <c r="CW1138" s="116"/>
      <c r="DF1138" s="116"/>
      <c r="DO1138" s="116"/>
    </row>
    <row r="1139" spans="65:119" x14ac:dyDescent="0.2">
      <c r="BM1139" s="116"/>
      <c r="BQ1139" s="116"/>
      <c r="BU1139" s="116"/>
      <c r="BY1139" s="116"/>
      <c r="CC1139" s="116"/>
      <c r="CG1139" s="116"/>
      <c r="CK1139" s="116"/>
      <c r="CO1139" s="116"/>
      <c r="CS1139" s="116"/>
      <c r="CW1139" s="116"/>
      <c r="DF1139" s="116"/>
      <c r="DO1139" s="116"/>
    </row>
    <row r="1140" spans="65:119" x14ac:dyDescent="0.2">
      <c r="BM1140" s="116"/>
      <c r="BQ1140" s="116"/>
      <c r="BU1140" s="116"/>
      <c r="BY1140" s="116"/>
      <c r="CC1140" s="116"/>
      <c r="CG1140" s="116"/>
      <c r="CK1140" s="116"/>
      <c r="CO1140" s="116"/>
      <c r="CS1140" s="116"/>
      <c r="CW1140" s="116"/>
      <c r="DF1140" s="116"/>
      <c r="DO1140" s="116"/>
    </row>
    <row r="1141" spans="65:119" x14ac:dyDescent="0.2">
      <c r="BM1141" s="116"/>
      <c r="BQ1141" s="116"/>
      <c r="BU1141" s="116"/>
      <c r="BY1141" s="116"/>
      <c r="CC1141" s="116"/>
      <c r="CG1141" s="116"/>
      <c r="CK1141" s="116"/>
      <c r="CO1141" s="116"/>
      <c r="CS1141" s="116"/>
      <c r="CW1141" s="116"/>
      <c r="DF1141" s="116"/>
      <c r="DO1141" s="116"/>
    </row>
    <row r="1142" spans="65:119" x14ac:dyDescent="0.2">
      <c r="BM1142" s="116"/>
      <c r="BQ1142" s="116"/>
      <c r="BU1142" s="116"/>
      <c r="BY1142" s="116"/>
      <c r="CC1142" s="116"/>
      <c r="CG1142" s="116"/>
      <c r="CK1142" s="116"/>
      <c r="CO1142" s="116"/>
      <c r="CS1142" s="116"/>
      <c r="CW1142" s="116"/>
      <c r="DF1142" s="116"/>
      <c r="DO1142" s="116"/>
    </row>
    <row r="1143" spans="65:119" x14ac:dyDescent="0.2">
      <c r="BM1143" s="116"/>
      <c r="BQ1143" s="116"/>
      <c r="BU1143" s="116"/>
      <c r="BY1143" s="116"/>
      <c r="CC1143" s="116"/>
      <c r="CG1143" s="116"/>
      <c r="CK1143" s="116"/>
      <c r="CO1143" s="116"/>
      <c r="CS1143" s="116"/>
      <c r="CW1143" s="116"/>
      <c r="DF1143" s="116"/>
      <c r="DO1143" s="116"/>
    </row>
    <row r="1144" spans="65:119" x14ac:dyDescent="0.2">
      <c r="BM1144" s="116"/>
      <c r="BQ1144" s="116"/>
      <c r="BU1144" s="116"/>
      <c r="BY1144" s="116"/>
      <c r="CC1144" s="116"/>
      <c r="CG1144" s="116"/>
      <c r="CK1144" s="116"/>
      <c r="CO1144" s="116"/>
      <c r="CS1144" s="116"/>
      <c r="CW1144" s="116"/>
      <c r="DF1144" s="116"/>
      <c r="DO1144" s="116"/>
    </row>
    <row r="1145" spans="65:119" x14ac:dyDescent="0.2">
      <c r="BM1145" s="116"/>
      <c r="BQ1145" s="116"/>
      <c r="BU1145" s="116"/>
      <c r="BY1145" s="116"/>
      <c r="CC1145" s="116"/>
      <c r="CG1145" s="116"/>
      <c r="CK1145" s="116"/>
      <c r="CO1145" s="116"/>
      <c r="CS1145" s="116"/>
      <c r="CW1145" s="116"/>
      <c r="DF1145" s="116"/>
      <c r="DO1145" s="116"/>
    </row>
    <row r="1146" spans="65:119" x14ac:dyDescent="0.2">
      <c r="BM1146" s="116"/>
      <c r="BQ1146" s="116"/>
      <c r="BU1146" s="116"/>
      <c r="BY1146" s="116"/>
      <c r="CC1146" s="116"/>
      <c r="CG1146" s="116"/>
      <c r="CK1146" s="116"/>
      <c r="CO1146" s="116"/>
      <c r="CS1146" s="116"/>
      <c r="CW1146" s="116"/>
      <c r="DF1146" s="116"/>
      <c r="DO1146" s="116"/>
    </row>
    <row r="1147" spans="65:119" x14ac:dyDescent="0.2">
      <c r="BM1147" s="116"/>
      <c r="BQ1147" s="116"/>
      <c r="BU1147" s="116"/>
      <c r="BY1147" s="116"/>
      <c r="CC1147" s="116"/>
      <c r="CG1147" s="116"/>
      <c r="CK1147" s="116"/>
      <c r="CO1147" s="116"/>
      <c r="CS1147" s="116"/>
      <c r="CW1147" s="116"/>
      <c r="DF1147" s="116"/>
      <c r="DO1147" s="116"/>
    </row>
    <row r="1148" spans="65:119" x14ac:dyDescent="0.2">
      <c r="BM1148" s="116"/>
      <c r="BQ1148" s="116"/>
      <c r="BU1148" s="116"/>
      <c r="BY1148" s="116"/>
      <c r="CC1148" s="116"/>
      <c r="CG1148" s="116"/>
      <c r="CK1148" s="116"/>
      <c r="CO1148" s="116"/>
      <c r="CS1148" s="116"/>
      <c r="CW1148" s="116"/>
      <c r="DF1148" s="116"/>
      <c r="DO1148" s="116"/>
    </row>
    <row r="1149" spans="65:119" x14ac:dyDescent="0.2">
      <c r="BM1149" s="116"/>
      <c r="BQ1149" s="116"/>
      <c r="BU1149" s="116"/>
      <c r="BY1149" s="116"/>
      <c r="CC1149" s="116"/>
      <c r="CG1149" s="116"/>
      <c r="CK1149" s="116"/>
      <c r="CO1149" s="116"/>
      <c r="CS1149" s="116"/>
      <c r="CW1149" s="116"/>
      <c r="DF1149" s="116"/>
      <c r="DO1149" s="116"/>
    </row>
    <row r="1150" spans="65:119" x14ac:dyDescent="0.2">
      <c r="BM1150" s="116"/>
      <c r="BQ1150" s="116"/>
      <c r="BU1150" s="116"/>
      <c r="BY1150" s="116"/>
      <c r="CC1150" s="116"/>
      <c r="CG1150" s="116"/>
      <c r="CK1150" s="116"/>
      <c r="CO1150" s="116"/>
      <c r="CS1150" s="116"/>
      <c r="CW1150" s="116"/>
      <c r="DF1150" s="116"/>
      <c r="DO1150" s="116"/>
    </row>
    <row r="1151" spans="65:119" x14ac:dyDescent="0.2">
      <c r="BM1151" s="116"/>
      <c r="BQ1151" s="116"/>
      <c r="BU1151" s="116"/>
      <c r="BY1151" s="116"/>
      <c r="CC1151" s="116"/>
      <c r="CG1151" s="116"/>
      <c r="CK1151" s="116"/>
      <c r="CO1151" s="116"/>
      <c r="CS1151" s="116"/>
      <c r="CW1151" s="116"/>
      <c r="DF1151" s="116"/>
      <c r="DO1151" s="116"/>
    </row>
    <row r="1152" spans="65:119" x14ac:dyDescent="0.2">
      <c r="BM1152" s="116"/>
      <c r="BQ1152" s="116"/>
      <c r="BU1152" s="116"/>
      <c r="BY1152" s="116"/>
      <c r="CC1152" s="116"/>
      <c r="CG1152" s="116"/>
      <c r="CK1152" s="116"/>
      <c r="CO1152" s="116"/>
      <c r="CS1152" s="116"/>
      <c r="CW1152" s="116"/>
      <c r="DF1152" s="116"/>
      <c r="DO1152" s="116"/>
    </row>
    <row r="1153" spans="65:119" x14ac:dyDescent="0.2">
      <c r="BM1153" s="116"/>
      <c r="BQ1153" s="116"/>
      <c r="BU1153" s="116"/>
      <c r="BY1153" s="116"/>
      <c r="CC1153" s="116"/>
      <c r="CG1153" s="116"/>
      <c r="CK1153" s="116"/>
      <c r="CO1153" s="116"/>
      <c r="CS1153" s="116"/>
      <c r="CW1153" s="116"/>
      <c r="DF1153" s="116"/>
      <c r="DO1153" s="116"/>
    </row>
    <row r="1154" spans="65:119" x14ac:dyDescent="0.2">
      <c r="BM1154" s="116"/>
      <c r="BQ1154" s="116"/>
      <c r="BU1154" s="116"/>
      <c r="BY1154" s="116"/>
      <c r="CC1154" s="116"/>
      <c r="CG1154" s="116"/>
      <c r="CK1154" s="116"/>
      <c r="CO1154" s="116"/>
      <c r="CS1154" s="116"/>
      <c r="CW1154" s="116"/>
      <c r="DF1154" s="116"/>
      <c r="DO1154" s="116"/>
    </row>
    <row r="1155" spans="65:119" x14ac:dyDescent="0.2">
      <c r="BM1155" s="116"/>
      <c r="BQ1155" s="116"/>
      <c r="BU1155" s="116"/>
      <c r="BY1155" s="116"/>
      <c r="CC1155" s="116"/>
      <c r="CG1155" s="116"/>
      <c r="CK1155" s="116"/>
      <c r="CO1155" s="116"/>
      <c r="CS1155" s="116"/>
      <c r="CW1155" s="116"/>
      <c r="DF1155" s="116"/>
      <c r="DO1155" s="116"/>
    </row>
    <row r="1156" spans="65:119" x14ac:dyDescent="0.2">
      <c r="BM1156" s="116"/>
      <c r="BQ1156" s="116"/>
      <c r="BU1156" s="116"/>
      <c r="BY1156" s="116"/>
      <c r="CC1156" s="116"/>
      <c r="CG1156" s="116"/>
      <c r="CK1156" s="116"/>
      <c r="CO1156" s="116"/>
      <c r="CS1156" s="116"/>
      <c r="CW1156" s="116"/>
      <c r="DF1156" s="116"/>
      <c r="DO1156" s="116"/>
    </row>
    <row r="1157" spans="65:119" x14ac:dyDescent="0.2">
      <c r="BM1157" s="116"/>
      <c r="BQ1157" s="116"/>
      <c r="BU1157" s="116"/>
      <c r="BY1157" s="116"/>
      <c r="CC1157" s="116"/>
      <c r="CG1157" s="116"/>
      <c r="CK1157" s="116"/>
      <c r="CO1157" s="116"/>
      <c r="CS1157" s="116"/>
      <c r="CW1157" s="116"/>
      <c r="DF1157" s="116"/>
      <c r="DO1157" s="116"/>
    </row>
    <row r="1158" spans="65:119" x14ac:dyDescent="0.2">
      <c r="BM1158" s="116"/>
      <c r="BQ1158" s="116"/>
      <c r="BU1158" s="116"/>
      <c r="BY1158" s="116"/>
      <c r="CC1158" s="116"/>
      <c r="CG1158" s="116"/>
      <c r="CK1158" s="116"/>
      <c r="CO1158" s="116"/>
      <c r="CS1158" s="116"/>
      <c r="CW1158" s="116"/>
      <c r="DF1158" s="116"/>
      <c r="DO1158" s="116"/>
    </row>
    <row r="1159" spans="65:119" x14ac:dyDescent="0.2">
      <c r="BM1159" s="116"/>
      <c r="BQ1159" s="116"/>
      <c r="BU1159" s="116"/>
      <c r="BY1159" s="116"/>
      <c r="CC1159" s="116"/>
      <c r="CG1159" s="116"/>
      <c r="CK1159" s="116"/>
      <c r="CO1159" s="116"/>
      <c r="CS1159" s="116"/>
      <c r="CW1159" s="116"/>
      <c r="DF1159" s="116"/>
      <c r="DO1159" s="116"/>
    </row>
    <row r="1160" spans="65:119" x14ac:dyDescent="0.2">
      <c r="BM1160" s="116"/>
      <c r="BQ1160" s="116"/>
      <c r="BU1160" s="116"/>
      <c r="BY1160" s="116"/>
      <c r="CC1160" s="116"/>
      <c r="CG1160" s="116"/>
      <c r="CK1160" s="116"/>
      <c r="CO1160" s="116"/>
      <c r="CS1160" s="116"/>
      <c r="CW1160" s="116"/>
      <c r="DF1160" s="116"/>
      <c r="DO1160" s="116"/>
    </row>
    <row r="1161" spans="65:119" x14ac:dyDescent="0.2">
      <c r="BM1161" s="116"/>
      <c r="BQ1161" s="116"/>
      <c r="BU1161" s="116"/>
      <c r="BY1161" s="116"/>
      <c r="CC1161" s="116"/>
      <c r="CG1161" s="116"/>
      <c r="CK1161" s="116"/>
      <c r="CO1161" s="116"/>
      <c r="CS1161" s="116"/>
      <c r="CW1161" s="116"/>
      <c r="DF1161" s="116"/>
      <c r="DO1161" s="116"/>
    </row>
    <row r="1162" spans="65:119" x14ac:dyDescent="0.2">
      <c r="BM1162" s="116"/>
      <c r="BQ1162" s="116"/>
      <c r="BU1162" s="116"/>
      <c r="BY1162" s="116"/>
      <c r="CC1162" s="116"/>
      <c r="CG1162" s="116"/>
      <c r="CK1162" s="116"/>
      <c r="CO1162" s="116"/>
      <c r="CS1162" s="116"/>
      <c r="CW1162" s="116"/>
      <c r="DF1162" s="116"/>
      <c r="DO1162" s="116"/>
    </row>
    <row r="1163" spans="65:119" x14ac:dyDescent="0.2">
      <c r="BM1163" s="116"/>
      <c r="BQ1163" s="116"/>
      <c r="BU1163" s="116"/>
      <c r="BY1163" s="116"/>
      <c r="CC1163" s="116"/>
      <c r="CG1163" s="116"/>
      <c r="CK1163" s="116"/>
      <c r="CO1163" s="116"/>
      <c r="CS1163" s="116"/>
      <c r="CW1163" s="116"/>
      <c r="DF1163" s="116"/>
      <c r="DO1163" s="116"/>
    </row>
    <row r="1164" spans="65:119" x14ac:dyDescent="0.2">
      <c r="BM1164" s="116"/>
      <c r="BQ1164" s="116"/>
      <c r="BU1164" s="116"/>
      <c r="BY1164" s="116"/>
      <c r="CC1164" s="116"/>
      <c r="CG1164" s="116"/>
      <c r="CK1164" s="116"/>
      <c r="CO1164" s="116"/>
      <c r="CS1164" s="116"/>
      <c r="CW1164" s="116"/>
      <c r="DF1164" s="116"/>
      <c r="DO1164" s="116"/>
    </row>
    <row r="1165" spans="65:119" x14ac:dyDescent="0.2">
      <c r="BM1165" s="116"/>
      <c r="BQ1165" s="116"/>
      <c r="BU1165" s="116"/>
      <c r="BY1165" s="116"/>
      <c r="CC1165" s="116"/>
      <c r="CG1165" s="116"/>
      <c r="CK1165" s="116"/>
      <c r="CO1165" s="116"/>
      <c r="CS1165" s="116"/>
      <c r="CW1165" s="116"/>
      <c r="DF1165" s="116"/>
      <c r="DO1165" s="116"/>
    </row>
    <row r="1166" spans="65:119" x14ac:dyDescent="0.2">
      <c r="BM1166" s="116"/>
      <c r="BQ1166" s="116"/>
      <c r="BU1166" s="116"/>
      <c r="BY1166" s="116"/>
      <c r="CC1166" s="116"/>
      <c r="CG1166" s="116"/>
      <c r="CK1166" s="116"/>
      <c r="CO1166" s="116"/>
      <c r="CS1166" s="116"/>
      <c r="CW1166" s="116"/>
      <c r="DF1166" s="116"/>
      <c r="DO1166" s="116"/>
    </row>
    <row r="1167" spans="65:119" x14ac:dyDescent="0.2">
      <c r="BM1167" s="116"/>
      <c r="BQ1167" s="116"/>
      <c r="BU1167" s="116"/>
      <c r="BY1167" s="116"/>
      <c r="CC1167" s="116"/>
      <c r="CG1167" s="116"/>
      <c r="CK1167" s="116"/>
      <c r="CO1167" s="116"/>
      <c r="CS1167" s="116"/>
      <c r="CW1167" s="116"/>
      <c r="DF1167" s="116"/>
      <c r="DO1167" s="116"/>
    </row>
    <row r="1168" spans="65:119" x14ac:dyDescent="0.2">
      <c r="BM1168" s="116"/>
      <c r="BQ1168" s="116"/>
      <c r="BU1168" s="116"/>
      <c r="BY1168" s="116"/>
      <c r="CC1168" s="116"/>
      <c r="CG1168" s="116"/>
      <c r="CK1168" s="116"/>
      <c r="CO1168" s="116"/>
      <c r="CS1168" s="116"/>
      <c r="CW1168" s="116"/>
      <c r="DF1168" s="116"/>
      <c r="DO1168" s="116"/>
    </row>
    <row r="1169" spans="65:119" x14ac:dyDescent="0.2">
      <c r="BM1169" s="116"/>
      <c r="BQ1169" s="116"/>
      <c r="BU1169" s="116"/>
      <c r="BY1169" s="116"/>
      <c r="CC1169" s="116"/>
      <c r="CG1169" s="116"/>
      <c r="CK1169" s="116"/>
      <c r="CO1169" s="116"/>
      <c r="CS1169" s="116"/>
      <c r="CW1169" s="116"/>
      <c r="DF1169" s="116"/>
      <c r="DO1169" s="116"/>
    </row>
    <row r="1170" spans="65:119" x14ac:dyDescent="0.2">
      <c r="BM1170" s="116"/>
      <c r="BQ1170" s="116"/>
      <c r="BU1170" s="116"/>
      <c r="BY1170" s="116"/>
      <c r="CC1170" s="116"/>
      <c r="CG1170" s="116"/>
      <c r="CK1170" s="116"/>
      <c r="CO1170" s="116"/>
      <c r="CS1170" s="116"/>
      <c r="CW1170" s="116"/>
      <c r="DF1170" s="116"/>
      <c r="DO1170" s="116"/>
    </row>
    <row r="1171" spans="65:119" x14ac:dyDescent="0.2">
      <c r="BM1171" s="116"/>
      <c r="BQ1171" s="116"/>
      <c r="BU1171" s="116"/>
      <c r="BY1171" s="116"/>
      <c r="CC1171" s="116"/>
      <c r="CG1171" s="116"/>
      <c r="CK1171" s="116"/>
      <c r="CO1171" s="116"/>
      <c r="CS1171" s="116"/>
      <c r="CW1171" s="116"/>
      <c r="DF1171" s="116"/>
      <c r="DO1171" s="116"/>
    </row>
    <row r="1172" spans="65:119" x14ac:dyDescent="0.2">
      <c r="BM1172" s="116"/>
      <c r="BQ1172" s="116"/>
      <c r="BU1172" s="116"/>
      <c r="BY1172" s="116"/>
      <c r="CC1172" s="116"/>
      <c r="CG1172" s="116"/>
      <c r="CK1172" s="116"/>
      <c r="CO1172" s="116"/>
      <c r="CS1172" s="116"/>
      <c r="CW1172" s="116"/>
      <c r="DF1172" s="116"/>
      <c r="DO1172" s="116"/>
    </row>
    <row r="1173" spans="65:119" x14ac:dyDescent="0.2">
      <c r="BM1173" s="116"/>
      <c r="BQ1173" s="116"/>
      <c r="BU1173" s="116"/>
      <c r="BY1173" s="116"/>
      <c r="CC1173" s="116"/>
      <c r="CG1173" s="116"/>
      <c r="CK1173" s="116"/>
      <c r="CO1173" s="116"/>
      <c r="CS1173" s="116"/>
      <c r="CW1173" s="116"/>
      <c r="DF1173" s="116"/>
      <c r="DO1173" s="116"/>
    </row>
    <row r="1174" spans="65:119" x14ac:dyDescent="0.2">
      <c r="BM1174" s="116"/>
      <c r="BQ1174" s="116"/>
      <c r="BU1174" s="116"/>
      <c r="BY1174" s="116"/>
      <c r="CC1174" s="116"/>
      <c r="CG1174" s="116"/>
      <c r="CK1174" s="116"/>
      <c r="CO1174" s="116"/>
      <c r="CS1174" s="116"/>
      <c r="CW1174" s="116"/>
      <c r="DF1174" s="116"/>
      <c r="DO1174" s="116"/>
    </row>
    <row r="1175" spans="65:119" x14ac:dyDescent="0.2">
      <c r="BM1175" s="116"/>
      <c r="BQ1175" s="116"/>
      <c r="BU1175" s="116"/>
      <c r="BY1175" s="116"/>
      <c r="CC1175" s="116"/>
      <c r="CG1175" s="116"/>
      <c r="CK1175" s="116"/>
      <c r="CO1175" s="116"/>
      <c r="CS1175" s="116"/>
      <c r="CW1175" s="116"/>
      <c r="DF1175" s="116"/>
      <c r="DO1175" s="116"/>
    </row>
    <row r="1176" spans="65:119" x14ac:dyDescent="0.2">
      <c r="BM1176" s="116"/>
      <c r="BQ1176" s="116"/>
      <c r="BU1176" s="116"/>
      <c r="BY1176" s="116"/>
      <c r="CC1176" s="116"/>
      <c r="CG1176" s="116"/>
      <c r="CK1176" s="116"/>
      <c r="CO1176" s="116"/>
      <c r="CS1176" s="116"/>
      <c r="CW1176" s="116"/>
      <c r="DF1176" s="116"/>
      <c r="DO1176" s="116"/>
    </row>
    <row r="1177" spans="65:119" x14ac:dyDescent="0.2">
      <c r="BM1177" s="116"/>
      <c r="BQ1177" s="116"/>
      <c r="BU1177" s="116"/>
      <c r="BY1177" s="116"/>
      <c r="CC1177" s="116"/>
      <c r="CG1177" s="116"/>
      <c r="CK1177" s="116"/>
      <c r="CO1177" s="116"/>
      <c r="CS1177" s="116"/>
      <c r="CW1177" s="116"/>
      <c r="DF1177" s="116"/>
      <c r="DO1177" s="116"/>
    </row>
    <row r="1178" spans="65:119" x14ac:dyDescent="0.2">
      <c r="BM1178" s="116"/>
      <c r="BQ1178" s="116"/>
      <c r="BU1178" s="116"/>
      <c r="BY1178" s="116"/>
      <c r="CC1178" s="116"/>
      <c r="CG1178" s="116"/>
      <c r="CK1178" s="116"/>
      <c r="CO1178" s="116"/>
      <c r="CS1178" s="116"/>
      <c r="CW1178" s="116"/>
      <c r="DF1178" s="116"/>
      <c r="DO1178" s="116"/>
    </row>
    <row r="1179" spans="65:119" x14ac:dyDescent="0.2">
      <c r="BM1179" s="116"/>
      <c r="BQ1179" s="116"/>
      <c r="BU1179" s="116"/>
      <c r="BY1179" s="116"/>
      <c r="CC1179" s="116"/>
      <c r="CG1179" s="116"/>
      <c r="CK1179" s="116"/>
      <c r="CO1179" s="116"/>
      <c r="CS1179" s="116"/>
      <c r="CW1179" s="116"/>
      <c r="DF1179" s="116"/>
      <c r="DO1179" s="116"/>
    </row>
    <row r="1180" spans="65:119" x14ac:dyDescent="0.2">
      <c r="BM1180" s="116"/>
      <c r="BQ1180" s="116"/>
      <c r="BU1180" s="116"/>
      <c r="BY1180" s="116"/>
      <c r="CC1180" s="116"/>
      <c r="CG1180" s="116"/>
      <c r="CK1180" s="116"/>
      <c r="CO1180" s="116"/>
      <c r="CS1180" s="116"/>
      <c r="CW1180" s="116"/>
      <c r="DF1180" s="116"/>
      <c r="DO1180" s="116"/>
    </row>
    <row r="1181" spans="65:119" x14ac:dyDescent="0.2">
      <c r="BM1181" s="116"/>
      <c r="BQ1181" s="116"/>
      <c r="BU1181" s="116"/>
      <c r="BY1181" s="116"/>
      <c r="CC1181" s="116"/>
      <c r="CG1181" s="116"/>
      <c r="CK1181" s="116"/>
      <c r="CO1181" s="116"/>
      <c r="CS1181" s="116"/>
      <c r="CW1181" s="116"/>
      <c r="DF1181" s="116"/>
      <c r="DO1181" s="116"/>
    </row>
    <row r="1182" spans="65:119" x14ac:dyDescent="0.2">
      <c r="BM1182" s="116"/>
      <c r="BQ1182" s="116"/>
      <c r="BU1182" s="116"/>
      <c r="BY1182" s="116"/>
      <c r="CC1182" s="116"/>
      <c r="CG1182" s="116"/>
      <c r="CK1182" s="116"/>
      <c r="CO1182" s="116"/>
      <c r="CS1182" s="116"/>
      <c r="CW1182" s="116"/>
      <c r="DF1182" s="116"/>
      <c r="DO1182" s="116"/>
    </row>
    <row r="1183" spans="65:119" x14ac:dyDescent="0.2">
      <c r="BM1183" s="116"/>
      <c r="BQ1183" s="116"/>
      <c r="BU1183" s="116"/>
      <c r="BY1183" s="116"/>
      <c r="CC1183" s="116"/>
      <c r="CG1183" s="116"/>
      <c r="CK1183" s="116"/>
      <c r="CO1183" s="116"/>
      <c r="CS1183" s="116"/>
      <c r="CW1183" s="116"/>
      <c r="DF1183" s="116"/>
      <c r="DO1183" s="116"/>
    </row>
    <row r="1184" spans="65:119" x14ac:dyDescent="0.2">
      <c r="BM1184" s="116"/>
      <c r="BQ1184" s="116"/>
      <c r="BU1184" s="116"/>
      <c r="BY1184" s="116"/>
      <c r="CC1184" s="116"/>
      <c r="CG1184" s="116"/>
      <c r="CK1184" s="116"/>
      <c r="CO1184" s="116"/>
      <c r="CS1184" s="116"/>
      <c r="CW1184" s="116"/>
      <c r="DF1184" s="116"/>
      <c r="DO1184" s="116"/>
    </row>
    <row r="1185" spans="65:119" x14ac:dyDescent="0.2">
      <c r="BM1185" s="116"/>
      <c r="BQ1185" s="116"/>
      <c r="BU1185" s="116"/>
      <c r="BY1185" s="116"/>
      <c r="CC1185" s="116"/>
      <c r="CG1185" s="116"/>
      <c r="CK1185" s="116"/>
      <c r="CO1185" s="116"/>
      <c r="CS1185" s="116"/>
      <c r="CW1185" s="116"/>
      <c r="DF1185" s="116"/>
      <c r="DO1185" s="116"/>
    </row>
    <row r="1186" spans="65:119" x14ac:dyDescent="0.2">
      <c r="BM1186" s="116"/>
      <c r="BQ1186" s="116"/>
      <c r="BU1186" s="116"/>
      <c r="BY1186" s="116"/>
      <c r="CC1186" s="116"/>
      <c r="CG1186" s="116"/>
      <c r="CK1186" s="116"/>
      <c r="CO1186" s="116"/>
      <c r="CS1186" s="116"/>
      <c r="CW1186" s="116"/>
      <c r="DF1186" s="116"/>
      <c r="DO1186" s="116"/>
    </row>
    <row r="1187" spans="65:119" x14ac:dyDescent="0.2">
      <c r="BM1187" s="116"/>
      <c r="BQ1187" s="116"/>
      <c r="BU1187" s="116"/>
      <c r="BY1187" s="116"/>
      <c r="CC1187" s="116"/>
      <c r="CG1187" s="116"/>
      <c r="CK1187" s="116"/>
      <c r="CO1187" s="116"/>
      <c r="CS1187" s="116"/>
      <c r="CW1187" s="116"/>
      <c r="DF1187" s="116"/>
      <c r="DO1187" s="116"/>
    </row>
    <row r="1188" spans="65:119" x14ac:dyDescent="0.2">
      <c r="BM1188" s="116"/>
      <c r="BQ1188" s="116"/>
      <c r="BU1188" s="116"/>
      <c r="BY1188" s="116"/>
      <c r="CC1188" s="116"/>
      <c r="CG1188" s="116"/>
      <c r="CK1188" s="116"/>
      <c r="CO1188" s="116"/>
      <c r="CS1188" s="116"/>
      <c r="CW1188" s="116"/>
      <c r="DF1188" s="116"/>
      <c r="DO1188" s="116"/>
    </row>
    <row r="1189" spans="65:119" x14ac:dyDescent="0.2">
      <c r="BM1189" s="116"/>
      <c r="BQ1189" s="116"/>
      <c r="BU1189" s="116"/>
      <c r="BY1189" s="116"/>
      <c r="CC1189" s="116"/>
      <c r="CG1189" s="116"/>
      <c r="CK1189" s="116"/>
      <c r="CO1189" s="116"/>
      <c r="CS1189" s="116"/>
      <c r="CW1189" s="116"/>
      <c r="DF1189" s="116"/>
      <c r="DO1189" s="116"/>
    </row>
    <row r="1190" spans="65:119" x14ac:dyDescent="0.2">
      <c r="BM1190" s="116"/>
      <c r="BQ1190" s="116"/>
      <c r="BU1190" s="116"/>
      <c r="BY1190" s="116"/>
      <c r="CC1190" s="116"/>
      <c r="CG1190" s="116"/>
      <c r="CK1190" s="116"/>
      <c r="CO1190" s="116"/>
      <c r="CS1190" s="116"/>
      <c r="CW1190" s="116"/>
      <c r="DF1190" s="116"/>
      <c r="DO1190" s="116"/>
    </row>
    <row r="1191" spans="65:119" x14ac:dyDescent="0.2">
      <c r="BM1191" s="116"/>
      <c r="BQ1191" s="116"/>
      <c r="BU1191" s="116"/>
      <c r="BY1191" s="116"/>
      <c r="CC1191" s="116"/>
      <c r="CG1191" s="116"/>
      <c r="CK1191" s="116"/>
      <c r="CO1191" s="116"/>
      <c r="CS1191" s="116"/>
      <c r="CW1191" s="116"/>
      <c r="DF1191" s="116"/>
      <c r="DO1191" s="116"/>
    </row>
    <row r="1192" spans="65:119" x14ac:dyDescent="0.2">
      <c r="BM1192" s="116"/>
      <c r="BQ1192" s="116"/>
      <c r="BU1192" s="116"/>
      <c r="BY1192" s="116"/>
      <c r="CC1192" s="116"/>
      <c r="CG1192" s="116"/>
      <c r="CK1192" s="116"/>
      <c r="CO1192" s="116"/>
      <c r="CS1192" s="116"/>
      <c r="CW1192" s="116"/>
      <c r="DF1192" s="116"/>
      <c r="DO1192" s="116"/>
    </row>
    <row r="1193" spans="65:119" x14ac:dyDescent="0.2">
      <c r="BM1193" s="116"/>
      <c r="BQ1193" s="116"/>
      <c r="BU1193" s="116"/>
      <c r="BY1193" s="116"/>
      <c r="CC1193" s="116"/>
      <c r="CG1193" s="116"/>
      <c r="CK1193" s="116"/>
      <c r="CO1193" s="116"/>
      <c r="CS1193" s="116"/>
      <c r="CW1193" s="116"/>
      <c r="DF1193" s="116"/>
      <c r="DO1193" s="116"/>
    </row>
    <row r="1194" spans="65:119" x14ac:dyDescent="0.2">
      <c r="BM1194" s="116"/>
      <c r="BQ1194" s="116"/>
      <c r="BU1194" s="116"/>
      <c r="BY1194" s="116"/>
      <c r="CC1194" s="116"/>
      <c r="CG1194" s="116"/>
      <c r="CK1194" s="116"/>
      <c r="CO1194" s="116"/>
      <c r="CS1194" s="116"/>
      <c r="CW1194" s="116"/>
      <c r="DF1194" s="116"/>
      <c r="DO1194" s="116"/>
    </row>
    <row r="1195" spans="65:119" x14ac:dyDescent="0.2">
      <c r="BM1195" s="116"/>
      <c r="BQ1195" s="116"/>
      <c r="BU1195" s="116"/>
      <c r="BY1195" s="116"/>
      <c r="CC1195" s="116"/>
      <c r="CG1195" s="116"/>
      <c r="CK1195" s="116"/>
      <c r="CO1195" s="116"/>
      <c r="CS1195" s="116"/>
      <c r="CW1195" s="116"/>
      <c r="DF1195" s="116"/>
      <c r="DO1195" s="116"/>
    </row>
    <row r="1196" spans="65:119" x14ac:dyDescent="0.2">
      <c r="BM1196" s="116"/>
      <c r="BQ1196" s="116"/>
      <c r="BU1196" s="116"/>
      <c r="BY1196" s="116"/>
      <c r="CC1196" s="116"/>
      <c r="CG1196" s="116"/>
      <c r="CK1196" s="116"/>
      <c r="CO1196" s="116"/>
      <c r="CS1196" s="116"/>
      <c r="CW1196" s="116"/>
      <c r="DF1196" s="116"/>
      <c r="DO1196" s="116"/>
    </row>
    <row r="1197" spans="65:119" x14ac:dyDescent="0.2">
      <c r="BM1197" s="116"/>
      <c r="BQ1197" s="116"/>
      <c r="BU1197" s="116"/>
      <c r="BY1197" s="116"/>
      <c r="CC1197" s="116"/>
      <c r="CG1197" s="116"/>
      <c r="CK1197" s="116"/>
      <c r="CO1197" s="116"/>
      <c r="CS1197" s="116"/>
      <c r="CW1197" s="116"/>
      <c r="DF1197" s="116"/>
      <c r="DO1197" s="116"/>
    </row>
    <row r="1198" spans="65:119" x14ac:dyDescent="0.2">
      <c r="BM1198" s="116"/>
      <c r="BQ1198" s="116"/>
      <c r="BU1198" s="116"/>
      <c r="BY1198" s="116"/>
      <c r="CC1198" s="116"/>
      <c r="CG1198" s="116"/>
      <c r="CK1198" s="116"/>
      <c r="CO1198" s="116"/>
      <c r="CS1198" s="116"/>
      <c r="CW1198" s="116"/>
      <c r="DF1198" s="116"/>
      <c r="DO1198" s="116"/>
    </row>
    <row r="1199" spans="65:119" x14ac:dyDescent="0.2">
      <c r="BM1199" s="116"/>
      <c r="BQ1199" s="116"/>
      <c r="BU1199" s="116"/>
      <c r="BY1199" s="116"/>
      <c r="CC1199" s="116"/>
      <c r="CG1199" s="116"/>
      <c r="CK1199" s="116"/>
      <c r="CO1199" s="116"/>
      <c r="CS1199" s="116"/>
      <c r="CW1199" s="116"/>
      <c r="DF1199" s="116"/>
      <c r="DO1199" s="116"/>
    </row>
    <row r="1200" spans="65:119" x14ac:dyDescent="0.2">
      <c r="BM1200" s="116"/>
      <c r="BQ1200" s="116"/>
      <c r="BU1200" s="116"/>
      <c r="BY1200" s="116"/>
      <c r="CC1200" s="116"/>
      <c r="CG1200" s="116"/>
      <c r="CK1200" s="116"/>
      <c r="CO1200" s="116"/>
      <c r="CS1200" s="116"/>
      <c r="CW1200" s="116"/>
      <c r="DF1200" s="116"/>
      <c r="DO1200" s="116"/>
    </row>
    <row r="1201" spans="65:119" x14ac:dyDescent="0.2">
      <c r="BM1201" s="116"/>
      <c r="BQ1201" s="116"/>
      <c r="BU1201" s="116"/>
      <c r="BY1201" s="116"/>
      <c r="CC1201" s="116"/>
      <c r="CG1201" s="116"/>
      <c r="CK1201" s="116"/>
      <c r="CO1201" s="116"/>
      <c r="CS1201" s="116"/>
      <c r="CW1201" s="116"/>
      <c r="DF1201" s="116"/>
      <c r="DO1201" s="116"/>
    </row>
    <row r="1202" spans="65:119" x14ac:dyDescent="0.2">
      <c r="BM1202" s="116"/>
      <c r="BQ1202" s="116"/>
      <c r="BU1202" s="116"/>
      <c r="BY1202" s="116"/>
      <c r="CC1202" s="116"/>
      <c r="CG1202" s="116"/>
      <c r="CK1202" s="116"/>
      <c r="CO1202" s="116"/>
      <c r="CS1202" s="116"/>
      <c r="CW1202" s="116"/>
      <c r="DF1202" s="116"/>
      <c r="DO1202" s="116"/>
    </row>
    <row r="1203" spans="65:119" x14ac:dyDescent="0.2">
      <c r="BM1203" s="116"/>
      <c r="BQ1203" s="116"/>
      <c r="BU1203" s="116"/>
      <c r="BY1203" s="116"/>
      <c r="CC1203" s="116"/>
      <c r="CG1203" s="116"/>
      <c r="CK1203" s="116"/>
      <c r="CO1203" s="116"/>
      <c r="CS1203" s="116"/>
      <c r="CW1203" s="116"/>
      <c r="DF1203" s="116"/>
      <c r="DO1203" s="116"/>
    </row>
    <row r="1204" spans="65:119" x14ac:dyDescent="0.2">
      <c r="BM1204" s="116"/>
      <c r="BQ1204" s="116"/>
      <c r="BU1204" s="116"/>
      <c r="BY1204" s="116"/>
      <c r="CC1204" s="116"/>
      <c r="CG1204" s="116"/>
      <c r="CK1204" s="116"/>
      <c r="CO1204" s="116"/>
      <c r="CS1204" s="116"/>
      <c r="CW1204" s="116"/>
      <c r="DF1204" s="116"/>
      <c r="DO1204" s="116"/>
    </row>
    <row r="1205" spans="65:119" x14ac:dyDescent="0.2">
      <c r="BM1205" s="116"/>
      <c r="BQ1205" s="116"/>
      <c r="BU1205" s="116"/>
      <c r="BY1205" s="116"/>
      <c r="CC1205" s="116"/>
      <c r="CG1205" s="116"/>
      <c r="CK1205" s="116"/>
      <c r="CO1205" s="116"/>
      <c r="CS1205" s="116"/>
      <c r="CW1205" s="116"/>
      <c r="DF1205" s="116"/>
      <c r="DO1205" s="116"/>
    </row>
    <row r="1206" spans="65:119" x14ac:dyDescent="0.2">
      <c r="BM1206" s="116"/>
      <c r="BQ1206" s="116"/>
      <c r="BU1206" s="116"/>
      <c r="BY1206" s="116"/>
      <c r="CC1206" s="116"/>
      <c r="CG1206" s="116"/>
      <c r="CK1206" s="116"/>
      <c r="CO1206" s="116"/>
      <c r="CS1206" s="116"/>
      <c r="CW1206" s="116"/>
      <c r="DF1206" s="116"/>
      <c r="DO1206" s="116"/>
    </row>
    <row r="1207" spans="65:119" x14ac:dyDescent="0.2">
      <c r="BM1207" s="116"/>
      <c r="BQ1207" s="116"/>
      <c r="BU1207" s="116"/>
      <c r="BY1207" s="116"/>
      <c r="CC1207" s="116"/>
      <c r="CG1207" s="116"/>
      <c r="CK1207" s="116"/>
      <c r="CO1207" s="116"/>
      <c r="CS1207" s="116"/>
      <c r="CW1207" s="116"/>
      <c r="DF1207" s="116"/>
      <c r="DO1207" s="116"/>
    </row>
    <row r="1208" spans="65:119" x14ac:dyDescent="0.2">
      <c r="BM1208" s="116"/>
      <c r="BQ1208" s="116"/>
      <c r="BU1208" s="116"/>
      <c r="BY1208" s="116"/>
      <c r="CC1208" s="116"/>
      <c r="CG1208" s="116"/>
      <c r="CK1208" s="116"/>
      <c r="CO1208" s="116"/>
      <c r="CS1208" s="116"/>
      <c r="CW1208" s="116"/>
      <c r="DF1208" s="116"/>
      <c r="DO1208" s="116"/>
    </row>
    <row r="1209" spans="65:119" x14ac:dyDescent="0.2">
      <c r="BM1209" s="116"/>
      <c r="BQ1209" s="116"/>
      <c r="BU1209" s="116"/>
      <c r="BY1209" s="116"/>
      <c r="CC1209" s="116"/>
      <c r="CG1209" s="116"/>
      <c r="CK1209" s="116"/>
      <c r="CO1209" s="116"/>
      <c r="CS1209" s="116"/>
      <c r="CW1209" s="116"/>
      <c r="DF1209" s="116"/>
      <c r="DO1209" s="116"/>
    </row>
    <row r="1210" spans="65:119" x14ac:dyDescent="0.2">
      <c r="BM1210" s="116"/>
      <c r="BQ1210" s="116"/>
      <c r="BU1210" s="116"/>
      <c r="BY1210" s="116"/>
      <c r="CC1210" s="116"/>
      <c r="CG1210" s="116"/>
      <c r="CK1210" s="116"/>
      <c r="CO1210" s="116"/>
      <c r="CS1210" s="116"/>
      <c r="CW1210" s="116"/>
      <c r="DF1210" s="116"/>
      <c r="DO1210" s="116"/>
    </row>
    <row r="1211" spans="65:119" x14ac:dyDescent="0.2">
      <c r="BM1211" s="116"/>
      <c r="BQ1211" s="116"/>
      <c r="BU1211" s="116"/>
      <c r="BY1211" s="116"/>
      <c r="CC1211" s="116"/>
      <c r="CG1211" s="116"/>
      <c r="CK1211" s="116"/>
      <c r="CO1211" s="116"/>
      <c r="CS1211" s="116"/>
      <c r="CW1211" s="116"/>
      <c r="DF1211" s="116"/>
      <c r="DO1211" s="116"/>
    </row>
    <row r="1212" spans="65:119" x14ac:dyDescent="0.2">
      <c r="BM1212" s="116"/>
      <c r="BQ1212" s="116"/>
      <c r="BU1212" s="116"/>
      <c r="BY1212" s="116"/>
      <c r="CC1212" s="116"/>
      <c r="CG1212" s="116"/>
      <c r="CK1212" s="116"/>
      <c r="CO1212" s="116"/>
      <c r="CS1212" s="116"/>
      <c r="CW1212" s="116"/>
      <c r="DF1212" s="116"/>
      <c r="DO1212" s="116"/>
    </row>
    <row r="1213" spans="65:119" x14ac:dyDescent="0.2">
      <c r="BM1213" s="116"/>
      <c r="BQ1213" s="116"/>
      <c r="BU1213" s="116"/>
      <c r="BY1213" s="116"/>
      <c r="CC1213" s="116"/>
      <c r="CG1213" s="116"/>
      <c r="CK1213" s="116"/>
      <c r="CO1213" s="116"/>
      <c r="CS1213" s="116"/>
      <c r="CW1213" s="116"/>
      <c r="DF1213" s="116"/>
      <c r="DO1213" s="116"/>
    </row>
    <row r="1214" spans="65:119" x14ac:dyDescent="0.2">
      <c r="BM1214" s="116"/>
      <c r="BQ1214" s="116"/>
      <c r="BU1214" s="116"/>
      <c r="BY1214" s="116"/>
      <c r="CC1214" s="116"/>
      <c r="CG1214" s="116"/>
      <c r="CK1214" s="116"/>
      <c r="CO1214" s="116"/>
      <c r="CS1214" s="116"/>
      <c r="CW1214" s="116"/>
      <c r="DF1214" s="116"/>
      <c r="DO1214" s="116"/>
    </row>
    <row r="1215" spans="65:119" x14ac:dyDescent="0.2">
      <c r="BM1215" s="116"/>
      <c r="BQ1215" s="116"/>
      <c r="BU1215" s="116"/>
      <c r="BY1215" s="116"/>
      <c r="CC1215" s="116"/>
      <c r="CG1215" s="116"/>
      <c r="CK1215" s="116"/>
      <c r="CO1215" s="116"/>
      <c r="CS1215" s="116"/>
      <c r="CW1215" s="116"/>
      <c r="DF1215" s="116"/>
      <c r="DO1215" s="116"/>
    </row>
    <row r="1216" spans="65:119" x14ac:dyDescent="0.2">
      <c r="BM1216" s="116"/>
      <c r="BQ1216" s="116"/>
      <c r="BU1216" s="116"/>
      <c r="BY1216" s="116"/>
      <c r="CC1216" s="116"/>
      <c r="CG1216" s="116"/>
      <c r="CK1216" s="116"/>
      <c r="CO1216" s="116"/>
      <c r="CS1216" s="116"/>
      <c r="CW1216" s="116"/>
      <c r="DF1216" s="116"/>
      <c r="DO1216" s="116"/>
    </row>
    <row r="1217" spans="65:119" x14ac:dyDescent="0.2">
      <c r="BM1217" s="116"/>
      <c r="BQ1217" s="116"/>
      <c r="BU1217" s="116"/>
      <c r="BY1217" s="116"/>
      <c r="CC1217" s="116"/>
      <c r="CG1217" s="116"/>
      <c r="CK1217" s="116"/>
      <c r="CO1217" s="116"/>
      <c r="CS1217" s="116"/>
      <c r="CW1217" s="116"/>
      <c r="DF1217" s="116"/>
      <c r="DO1217" s="116"/>
    </row>
    <row r="1218" spans="65:119" x14ac:dyDescent="0.2">
      <c r="BM1218" s="116"/>
      <c r="BQ1218" s="116"/>
      <c r="BU1218" s="116"/>
      <c r="BY1218" s="116"/>
      <c r="CC1218" s="116"/>
      <c r="CG1218" s="116"/>
      <c r="CK1218" s="116"/>
      <c r="CO1218" s="116"/>
      <c r="CS1218" s="116"/>
      <c r="CW1218" s="116"/>
      <c r="DF1218" s="116"/>
      <c r="DO1218" s="116"/>
    </row>
    <row r="1219" spans="65:119" x14ac:dyDescent="0.2">
      <c r="BM1219" s="116"/>
      <c r="BQ1219" s="116"/>
      <c r="BU1219" s="116"/>
      <c r="BY1219" s="116"/>
      <c r="CC1219" s="116"/>
      <c r="CG1219" s="116"/>
      <c r="CK1219" s="116"/>
      <c r="CO1219" s="116"/>
      <c r="CS1219" s="116"/>
      <c r="CW1219" s="116"/>
      <c r="DF1219" s="116"/>
      <c r="DO1219" s="116"/>
    </row>
    <row r="1220" spans="65:119" x14ac:dyDescent="0.2">
      <c r="BM1220" s="116"/>
      <c r="BQ1220" s="116"/>
      <c r="BU1220" s="116"/>
      <c r="BY1220" s="116"/>
      <c r="CC1220" s="116"/>
      <c r="CG1220" s="116"/>
      <c r="CK1220" s="116"/>
      <c r="CO1220" s="116"/>
      <c r="CS1220" s="116"/>
      <c r="CW1220" s="116"/>
      <c r="DF1220" s="116"/>
      <c r="DO1220" s="116"/>
    </row>
    <row r="1221" spans="65:119" x14ac:dyDescent="0.2">
      <c r="BM1221" s="116"/>
      <c r="BQ1221" s="116"/>
      <c r="BU1221" s="116"/>
      <c r="BY1221" s="116"/>
      <c r="CC1221" s="116"/>
      <c r="CG1221" s="116"/>
      <c r="CK1221" s="116"/>
      <c r="CO1221" s="116"/>
      <c r="CS1221" s="116"/>
      <c r="CW1221" s="116"/>
      <c r="DF1221" s="116"/>
      <c r="DO1221" s="116"/>
    </row>
    <row r="1222" spans="65:119" x14ac:dyDescent="0.2">
      <c r="BM1222" s="116"/>
      <c r="BQ1222" s="116"/>
      <c r="BU1222" s="116"/>
      <c r="BY1222" s="116"/>
      <c r="CC1222" s="116"/>
      <c r="CG1222" s="116"/>
      <c r="CK1222" s="116"/>
      <c r="CO1222" s="116"/>
      <c r="CS1222" s="116"/>
      <c r="CW1222" s="116"/>
      <c r="DF1222" s="116"/>
      <c r="DO1222" s="116"/>
    </row>
    <row r="1223" spans="65:119" x14ac:dyDescent="0.2">
      <c r="BM1223" s="116"/>
      <c r="BQ1223" s="116"/>
      <c r="BU1223" s="116"/>
      <c r="BY1223" s="116"/>
      <c r="CC1223" s="116"/>
      <c r="CG1223" s="116"/>
      <c r="CK1223" s="116"/>
      <c r="CO1223" s="116"/>
      <c r="CS1223" s="116"/>
      <c r="CW1223" s="116"/>
      <c r="DF1223" s="116"/>
      <c r="DO1223" s="116"/>
    </row>
    <row r="1224" spans="65:119" x14ac:dyDescent="0.2">
      <c r="BM1224" s="116"/>
      <c r="BQ1224" s="116"/>
      <c r="BU1224" s="116"/>
      <c r="BY1224" s="116"/>
      <c r="CC1224" s="116"/>
      <c r="CG1224" s="116"/>
      <c r="CK1224" s="116"/>
      <c r="CO1224" s="116"/>
      <c r="CS1224" s="116"/>
      <c r="CW1224" s="116"/>
      <c r="DF1224" s="116"/>
      <c r="DO1224" s="116"/>
    </row>
    <row r="1225" spans="65:119" x14ac:dyDescent="0.2">
      <c r="BM1225" s="116"/>
      <c r="BQ1225" s="116"/>
      <c r="BU1225" s="116"/>
      <c r="BY1225" s="116"/>
      <c r="CC1225" s="116"/>
      <c r="CG1225" s="116"/>
      <c r="CK1225" s="116"/>
      <c r="CO1225" s="116"/>
      <c r="CS1225" s="116"/>
      <c r="CW1225" s="116"/>
      <c r="DF1225" s="116"/>
      <c r="DO1225" s="116"/>
    </row>
    <row r="1226" spans="65:119" x14ac:dyDescent="0.2">
      <c r="BM1226" s="116"/>
      <c r="BQ1226" s="116"/>
      <c r="BU1226" s="116"/>
      <c r="BY1226" s="116"/>
      <c r="CC1226" s="116"/>
      <c r="CG1226" s="116"/>
      <c r="CK1226" s="116"/>
      <c r="CO1226" s="116"/>
      <c r="CS1226" s="116"/>
      <c r="CW1226" s="116"/>
      <c r="DF1226" s="116"/>
      <c r="DO1226" s="116"/>
    </row>
    <row r="1227" spans="65:119" x14ac:dyDescent="0.2">
      <c r="BM1227" s="116"/>
      <c r="BQ1227" s="116"/>
      <c r="BU1227" s="116"/>
      <c r="BY1227" s="116"/>
      <c r="CC1227" s="116"/>
      <c r="CG1227" s="116"/>
      <c r="CK1227" s="116"/>
      <c r="CO1227" s="116"/>
      <c r="CS1227" s="116"/>
      <c r="CW1227" s="116"/>
      <c r="DF1227" s="116"/>
      <c r="DO1227" s="116"/>
    </row>
    <row r="1228" spans="65:119" x14ac:dyDescent="0.2">
      <c r="BM1228" s="116"/>
      <c r="BQ1228" s="116"/>
      <c r="BU1228" s="116"/>
      <c r="BY1228" s="116"/>
      <c r="CC1228" s="116"/>
      <c r="CG1228" s="116"/>
      <c r="CK1228" s="116"/>
      <c r="CO1228" s="116"/>
      <c r="CS1228" s="116"/>
      <c r="CW1228" s="116"/>
      <c r="DF1228" s="116"/>
      <c r="DO1228" s="116"/>
    </row>
    <row r="1229" spans="65:119" x14ac:dyDescent="0.2">
      <c r="BM1229" s="116"/>
      <c r="BQ1229" s="116"/>
      <c r="BU1229" s="116"/>
      <c r="BY1229" s="116"/>
      <c r="CC1229" s="116"/>
      <c r="CG1229" s="116"/>
      <c r="CK1229" s="116"/>
      <c r="CO1229" s="116"/>
      <c r="CS1229" s="116"/>
      <c r="CW1229" s="116"/>
      <c r="DF1229" s="116"/>
      <c r="DO1229" s="116"/>
    </row>
    <row r="1230" spans="65:119" x14ac:dyDescent="0.2">
      <c r="BM1230" s="116"/>
      <c r="BQ1230" s="116"/>
      <c r="BU1230" s="116"/>
      <c r="BY1230" s="116"/>
      <c r="CC1230" s="116"/>
      <c r="CG1230" s="116"/>
      <c r="CK1230" s="116"/>
      <c r="CO1230" s="116"/>
      <c r="CS1230" s="116"/>
      <c r="CW1230" s="116"/>
      <c r="DF1230" s="116"/>
      <c r="DO1230" s="116"/>
    </row>
    <row r="1231" spans="65:119" x14ac:dyDescent="0.2">
      <c r="BM1231" s="116"/>
      <c r="BQ1231" s="116"/>
      <c r="BU1231" s="116"/>
      <c r="BY1231" s="116"/>
      <c r="CC1231" s="116"/>
      <c r="CG1231" s="116"/>
      <c r="CK1231" s="116"/>
      <c r="CO1231" s="116"/>
      <c r="CS1231" s="116"/>
      <c r="CW1231" s="116"/>
      <c r="DF1231" s="116"/>
      <c r="DO1231" s="116"/>
    </row>
    <row r="1232" spans="65:119" x14ac:dyDescent="0.2">
      <c r="BM1232" s="116"/>
      <c r="BQ1232" s="116"/>
      <c r="BU1232" s="116"/>
      <c r="BY1232" s="116"/>
      <c r="CC1232" s="116"/>
      <c r="CG1232" s="116"/>
      <c r="CK1232" s="116"/>
      <c r="CO1232" s="116"/>
      <c r="CS1232" s="116"/>
      <c r="CW1232" s="116"/>
      <c r="DF1232" s="116"/>
      <c r="DO1232" s="116"/>
    </row>
    <row r="1233" spans="65:119" x14ac:dyDescent="0.2">
      <c r="BM1233" s="116"/>
      <c r="BQ1233" s="116"/>
      <c r="BU1233" s="116"/>
      <c r="BY1233" s="116"/>
      <c r="CC1233" s="116"/>
      <c r="CG1233" s="116"/>
      <c r="CK1233" s="116"/>
      <c r="CO1233" s="116"/>
      <c r="CS1233" s="116"/>
      <c r="CW1233" s="116"/>
      <c r="DF1233" s="116"/>
      <c r="DO1233" s="116"/>
    </row>
    <row r="1234" spans="65:119" x14ac:dyDescent="0.2">
      <c r="BM1234" s="116"/>
      <c r="BQ1234" s="116"/>
      <c r="BU1234" s="116"/>
      <c r="BY1234" s="116"/>
      <c r="CC1234" s="116"/>
      <c r="CG1234" s="116"/>
      <c r="CK1234" s="116"/>
      <c r="CO1234" s="116"/>
      <c r="CS1234" s="116"/>
      <c r="CW1234" s="116"/>
      <c r="DF1234" s="116"/>
      <c r="DO1234" s="116"/>
    </row>
    <row r="1235" spans="65:119" x14ac:dyDescent="0.2">
      <c r="BM1235" s="116"/>
      <c r="BQ1235" s="116"/>
      <c r="BU1235" s="116"/>
      <c r="BY1235" s="116"/>
      <c r="CC1235" s="116"/>
      <c r="CG1235" s="116"/>
      <c r="CK1235" s="116"/>
      <c r="CO1235" s="116"/>
      <c r="CS1235" s="116"/>
      <c r="CW1235" s="116"/>
      <c r="DF1235" s="116"/>
      <c r="DO1235" s="116"/>
    </row>
    <row r="1236" spans="65:119" x14ac:dyDescent="0.2">
      <c r="BM1236" s="116"/>
      <c r="BQ1236" s="116"/>
      <c r="BU1236" s="116"/>
      <c r="BY1236" s="116"/>
      <c r="CC1236" s="116"/>
      <c r="CG1236" s="116"/>
      <c r="CK1236" s="116"/>
      <c r="CO1236" s="116"/>
      <c r="CS1236" s="116"/>
      <c r="CW1236" s="116"/>
      <c r="DF1236" s="116"/>
      <c r="DO1236" s="116"/>
    </row>
    <row r="1237" spans="65:119" x14ac:dyDescent="0.2">
      <c r="BM1237" s="116"/>
      <c r="BQ1237" s="116"/>
      <c r="BU1237" s="116"/>
      <c r="BY1237" s="116"/>
      <c r="CC1237" s="116"/>
      <c r="CG1237" s="116"/>
      <c r="CK1237" s="116"/>
      <c r="CO1237" s="116"/>
      <c r="CS1237" s="116"/>
      <c r="CW1237" s="116"/>
      <c r="DF1237" s="116"/>
      <c r="DO1237" s="116"/>
    </row>
    <row r="1238" spans="65:119" x14ac:dyDescent="0.2">
      <c r="BM1238" s="116"/>
      <c r="BQ1238" s="116"/>
      <c r="BU1238" s="116"/>
      <c r="BY1238" s="116"/>
      <c r="CC1238" s="116"/>
      <c r="CG1238" s="116"/>
      <c r="CK1238" s="116"/>
      <c r="CO1238" s="116"/>
      <c r="CS1238" s="116"/>
      <c r="CW1238" s="116"/>
      <c r="DF1238" s="116"/>
      <c r="DO1238" s="116"/>
    </row>
    <row r="1239" spans="65:119" x14ac:dyDescent="0.2">
      <c r="BM1239" s="116"/>
      <c r="BQ1239" s="116"/>
      <c r="BU1239" s="116"/>
      <c r="BY1239" s="116"/>
      <c r="CC1239" s="116"/>
      <c r="CG1239" s="116"/>
      <c r="CK1239" s="116"/>
      <c r="CO1239" s="116"/>
      <c r="CS1239" s="116"/>
      <c r="CW1239" s="116"/>
      <c r="DF1239" s="116"/>
      <c r="DO1239" s="116"/>
    </row>
    <row r="1240" spans="65:119" x14ac:dyDescent="0.2">
      <c r="BM1240" s="116"/>
      <c r="BQ1240" s="116"/>
      <c r="BU1240" s="116"/>
      <c r="BY1240" s="116"/>
      <c r="CC1240" s="116"/>
      <c r="CG1240" s="116"/>
      <c r="CK1240" s="116"/>
      <c r="CO1240" s="116"/>
      <c r="CS1240" s="116"/>
      <c r="CW1240" s="116"/>
      <c r="DF1240" s="116"/>
      <c r="DO1240" s="116"/>
    </row>
    <row r="1241" spans="65:119" x14ac:dyDescent="0.2">
      <c r="BM1241" s="116"/>
      <c r="BQ1241" s="116"/>
      <c r="BU1241" s="116"/>
      <c r="BY1241" s="116"/>
      <c r="CC1241" s="116"/>
      <c r="CG1241" s="116"/>
      <c r="CK1241" s="116"/>
      <c r="CO1241" s="116"/>
      <c r="CS1241" s="116"/>
      <c r="CW1241" s="116"/>
      <c r="DF1241" s="116"/>
      <c r="DO1241" s="116"/>
    </row>
    <row r="1242" spans="65:119" x14ac:dyDescent="0.2">
      <c r="BM1242" s="116"/>
      <c r="BQ1242" s="116"/>
      <c r="BU1242" s="116"/>
      <c r="BY1242" s="116"/>
      <c r="CC1242" s="116"/>
      <c r="CG1242" s="116"/>
      <c r="CK1242" s="116"/>
      <c r="CO1242" s="116"/>
      <c r="CS1242" s="116"/>
      <c r="CW1242" s="116"/>
      <c r="DF1242" s="116"/>
      <c r="DO1242" s="116"/>
    </row>
    <row r="1243" spans="65:119" x14ac:dyDescent="0.2">
      <c r="BM1243" s="116"/>
      <c r="BQ1243" s="116"/>
      <c r="BU1243" s="116"/>
      <c r="BY1243" s="116"/>
      <c r="CC1243" s="116"/>
      <c r="CG1243" s="116"/>
      <c r="CK1243" s="116"/>
      <c r="CO1243" s="116"/>
      <c r="CS1243" s="116"/>
      <c r="CW1243" s="116"/>
      <c r="DF1243" s="116"/>
      <c r="DO1243" s="116"/>
    </row>
    <row r="1244" spans="65:119" x14ac:dyDescent="0.2">
      <c r="BM1244" s="116"/>
      <c r="BQ1244" s="116"/>
      <c r="BU1244" s="116"/>
      <c r="BY1244" s="116"/>
      <c r="CC1244" s="116"/>
      <c r="CG1244" s="116"/>
      <c r="CK1244" s="116"/>
      <c r="CO1244" s="116"/>
      <c r="CS1244" s="116"/>
      <c r="CW1244" s="116"/>
      <c r="DF1244" s="116"/>
      <c r="DO1244" s="116"/>
    </row>
    <row r="1245" spans="65:119" x14ac:dyDescent="0.2">
      <c r="BM1245" s="116"/>
      <c r="BQ1245" s="116"/>
      <c r="BU1245" s="116"/>
      <c r="BY1245" s="116"/>
      <c r="CC1245" s="116"/>
      <c r="CG1245" s="116"/>
      <c r="CK1245" s="116"/>
      <c r="CO1245" s="116"/>
      <c r="CS1245" s="116"/>
      <c r="CW1245" s="116"/>
      <c r="DF1245" s="116"/>
      <c r="DO1245" s="116"/>
    </row>
    <row r="1246" spans="65:119" x14ac:dyDescent="0.2">
      <c r="BM1246" s="116"/>
      <c r="BQ1246" s="116"/>
      <c r="BU1246" s="116"/>
      <c r="BY1246" s="116"/>
      <c r="CC1246" s="116"/>
      <c r="CG1246" s="116"/>
      <c r="CK1246" s="116"/>
      <c r="CO1246" s="116"/>
      <c r="CS1246" s="116"/>
      <c r="CW1246" s="116"/>
      <c r="DF1246" s="116"/>
      <c r="DO1246" s="116"/>
    </row>
    <row r="1247" spans="65:119" x14ac:dyDescent="0.2">
      <c r="BM1247" s="116"/>
      <c r="BQ1247" s="116"/>
      <c r="BU1247" s="116"/>
      <c r="BY1247" s="116"/>
      <c r="CC1247" s="116"/>
      <c r="CG1247" s="116"/>
      <c r="CK1247" s="116"/>
      <c r="CO1247" s="116"/>
      <c r="CS1247" s="116"/>
      <c r="CW1247" s="116"/>
      <c r="DF1247" s="116"/>
      <c r="DO1247" s="116"/>
    </row>
    <row r="1248" spans="65:119" x14ac:dyDescent="0.2">
      <c r="BM1248" s="116"/>
      <c r="BQ1248" s="116"/>
      <c r="BU1248" s="116"/>
      <c r="BY1248" s="116"/>
      <c r="CC1248" s="116"/>
      <c r="CG1248" s="116"/>
      <c r="CK1248" s="116"/>
      <c r="CO1248" s="116"/>
      <c r="CS1248" s="116"/>
      <c r="CW1248" s="116"/>
      <c r="DF1248" s="116"/>
      <c r="DO1248" s="116"/>
    </row>
    <row r="1249" spans="65:119" x14ac:dyDescent="0.2">
      <c r="BM1249" s="116"/>
      <c r="BQ1249" s="116"/>
      <c r="BU1249" s="116"/>
      <c r="BY1249" s="116"/>
      <c r="CC1249" s="116"/>
      <c r="CG1249" s="116"/>
      <c r="CK1249" s="116"/>
      <c r="CO1249" s="116"/>
      <c r="CS1249" s="116"/>
      <c r="CW1249" s="116"/>
      <c r="DF1249" s="116"/>
      <c r="DO1249" s="116"/>
    </row>
    <row r="1250" spans="65:119" x14ac:dyDescent="0.2">
      <c r="BM1250" s="116"/>
      <c r="BQ1250" s="116"/>
      <c r="BU1250" s="116"/>
      <c r="BY1250" s="116"/>
      <c r="CC1250" s="116"/>
      <c r="CG1250" s="116"/>
      <c r="CK1250" s="116"/>
      <c r="CO1250" s="116"/>
      <c r="CS1250" s="116"/>
      <c r="CW1250" s="116"/>
      <c r="DF1250" s="116"/>
      <c r="DO1250" s="116"/>
    </row>
    <row r="1251" spans="65:119" x14ac:dyDescent="0.2">
      <c r="BM1251" s="116"/>
      <c r="BQ1251" s="116"/>
      <c r="BU1251" s="116"/>
      <c r="BY1251" s="116"/>
      <c r="CC1251" s="116"/>
      <c r="CG1251" s="116"/>
      <c r="CK1251" s="116"/>
      <c r="CO1251" s="116"/>
      <c r="CS1251" s="116"/>
      <c r="CW1251" s="116"/>
      <c r="DF1251" s="116"/>
      <c r="DO1251" s="116"/>
    </row>
    <row r="1252" spans="65:119" x14ac:dyDescent="0.2">
      <c r="BM1252" s="116"/>
      <c r="BQ1252" s="116"/>
      <c r="BU1252" s="116"/>
      <c r="BY1252" s="116"/>
      <c r="CC1252" s="116"/>
      <c r="CG1252" s="116"/>
      <c r="CK1252" s="116"/>
      <c r="CO1252" s="116"/>
      <c r="CS1252" s="116"/>
      <c r="CW1252" s="116"/>
      <c r="DF1252" s="116"/>
      <c r="DO1252" s="116"/>
    </row>
    <row r="1253" spans="65:119" x14ac:dyDescent="0.2">
      <c r="BM1253" s="116"/>
      <c r="BQ1253" s="116"/>
      <c r="BU1253" s="116"/>
      <c r="BY1253" s="116"/>
      <c r="CC1253" s="116"/>
      <c r="CG1253" s="116"/>
      <c r="CK1253" s="116"/>
      <c r="CO1253" s="116"/>
      <c r="CS1253" s="116"/>
      <c r="CW1253" s="116"/>
      <c r="DF1253" s="116"/>
      <c r="DO1253" s="116"/>
    </row>
    <row r="1254" spans="65:119" x14ac:dyDescent="0.2">
      <c r="BM1254" s="116"/>
      <c r="BQ1254" s="116"/>
      <c r="BU1254" s="116"/>
      <c r="BY1254" s="116"/>
      <c r="CC1254" s="116"/>
      <c r="CG1254" s="116"/>
      <c r="CK1254" s="116"/>
      <c r="CO1254" s="116"/>
      <c r="CS1254" s="116"/>
      <c r="CW1254" s="116"/>
      <c r="DF1254" s="116"/>
      <c r="DO1254" s="116"/>
    </row>
    <row r="1255" spans="65:119" x14ac:dyDescent="0.2">
      <c r="BM1255" s="116"/>
      <c r="BQ1255" s="116"/>
      <c r="BU1255" s="116"/>
      <c r="BY1255" s="116"/>
      <c r="CC1255" s="116"/>
      <c r="CG1255" s="116"/>
      <c r="CK1255" s="116"/>
      <c r="CO1255" s="116"/>
      <c r="CS1255" s="116"/>
      <c r="CW1255" s="116"/>
      <c r="DF1255" s="116"/>
      <c r="DO1255" s="116"/>
    </row>
    <row r="1256" spans="65:119" x14ac:dyDescent="0.2">
      <c r="BM1256" s="116"/>
      <c r="BQ1256" s="116"/>
      <c r="BU1256" s="116"/>
      <c r="BY1256" s="116"/>
      <c r="CC1256" s="116"/>
      <c r="CG1256" s="116"/>
      <c r="CK1256" s="116"/>
      <c r="CO1256" s="116"/>
      <c r="CS1256" s="116"/>
      <c r="CW1256" s="116"/>
      <c r="DF1256" s="116"/>
      <c r="DO1256" s="116"/>
    </row>
    <row r="1257" spans="65:119" x14ac:dyDescent="0.2">
      <c r="BM1257" s="116"/>
      <c r="BQ1257" s="116"/>
      <c r="BU1257" s="116"/>
      <c r="BY1257" s="116"/>
      <c r="CC1257" s="116"/>
      <c r="CG1257" s="116"/>
      <c r="CK1257" s="116"/>
      <c r="CO1257" s="116"/>
      <c r="CS1257" s="116"/>
      <c r="CW1257" s="116"/>
      <c r="DF1257" s="116"/>
      <c r="DO1257" s="116"/>
    </row>
    <row r="1258" spans="65:119" x14ac:dyDescent="0.2">
      <c r="BM1258" s="116"/>
      <c r="BQ1258" s="116"/>
      <c r="BU1258" s="116"/>
      <c r="BY1258" s="116"/>
      <c r="CC1258" s="116"/>
      <c r="CG1258" s="116"/>
      <c r="CK1258" s="116"/>
      <c r="CO1258" s="116"/>
      <c r="CS1258" s="116"/>
      <c r="CW1258" s="116"/>
      <c r="DF1258" s="116"/>
      <c r="DO1258" s="116"/>
    </row>
    <row r="1259" spans="65:119" x14ac:dyDescent="0.2">
      <c r="BM1259" s="116"/>
      <c r="BQ1259" s="116"/>
      <c r="BU1259" s="116"/>
      <c r="BY1259" s="116"/>
      <c r="CC1259" s="116"/>
      <c r="CG1259" s="116"/>
      <c r="CK1259" s="116"/>
      <c r="CO1259" s="116"/>
      <c r="CS1259" s="116"/>
      <c r="CW1259" s="116"/>
      <c r="DF1259" s="116"/>
      <c r="DO1259" s="116"/>
    </row>
    <row r="1260" spans="65:119" x14ac:dyDescent="0.2">
      <c r="BM1260" s="116"/>
      <c r="BQ1260" s="116"/>
      <c r="BU1260" s="116"/>
      <c r="BY1260" s="116"/>
      <c r="CC1260" s="116"/>
      <c r="CG1260" s="116"/>
      <c r="CK1260" s="116"/>
      <c r="CO1260" s="116"/>
      <c r="CS1260" s="116"/>
      <c r="CW1260" s="116"/>
      <c r="DF1260" s="116"/>
      <c r="DO1260" s="116"/>
    </row>
    <row r="1261" spans="65:119" x14ac:dyDescent="0.2">
      <c r="BM1261" s="116"/>
      <c r="BQ1261" s="116"/>
      <c r="BU1261" s="116"/>
      <c r="BY1261" s="116"/>
      <c r="CC1261" s="116"/>
      <c r="CG1261" s="116"/>
      <c r="CK1261" s="116"/>
      <c r="CO1261" s="116"/>
      <c r="CS1261" s="116"/>
      <c r="CW1261" s="116"/>
      <c r="DF1261" s="116"/>
      <c r="DO1261" s="116"/>
    </row>
    <row r="1262" spans="65:119" x14ac:dyDescent="0.2">
      <c r="BM1262" s="116"/>
      <c r="BQ1262" s="116"/>
      <c r="BU1262" s="116"/>
      <c r="BY1262" s="116"/>
      <c r="CC1262" s="116"/>
      <c r="CG1262" s="116"/>
      <c r="CK1262" s="116"/>
      <c r="CO1262" s="116"/>
      <c r="CS1262" s="116"/>
      <c r="CW1262" s="116"/>
      <c r="DF1262" s="116"/>
      <c r="DO1262" s="116"/>
    </row>
    <row r="1263" spans="65:119" x14ac:dyDescent="0.2">
      <c r="BM1263" s="116"/>
      <c r="BQ1263" s="116"/>
      <c r="BU1263" s="116"/>
      <c r="BY1263" s="116"/>
      <c r="CC1263" s="116"/>
      <c r="CG1263" s="116"/>
      <c r="CK1263" s="116"/>
      <c r="CO1263" s="116"/>
      <c r="CS1263" s="116"/>
      <c r="CW1263" s="116"/>
      <c r="DF1263" s="116"/>
      <c r="DO1263" s="116"/>
    </row>
    <row r="1264" spans="65:119" x14ac:dyDescent="0.2">
      <c r="BM1264" s="116"/>
      <c r="BQ1264" s="116"/>
      <c r="BU1264" s="116"/>
      <c r="BY1264" s="116"/>
      <c r="CC1264" s="116"/>
      <c r="CG1264" s="116"/>
      <c r="CK1264" s="116"/>
      <c r="CO1264" s="116"/>
      <c r="CS1264" s="116"/>
      <c r="CW1264" s="116"/>
      <c r="DF1264" s="116"/>
      <c r="DO1264" s="116"/>
    </row>
    <row r="1265" spans="65:119" x14ac:dyDescent="0.2">
      <c r="BM1265" s="116"/>
      <c r="BQ1265" s="116"/>
      <c r="BU1265" s="116"/>
      <c r="BY1265" s="116"/>
      <c r="CC1265" s="116"/>
      <c r="CG1265" s="116"/>
      <c r="CK1265" s="116"/>
      <c r="CO1265" s="116"/>
      <c r="CS1265" s="116"/>
      <c r="CW1265" s="116"/>
      <c r="DF1265" s="116"/>
      <c r="DO1265" s="116"/>
    </row>
    <row r="1266" spans="65:119" x14ac:dyDescent="0.2">
      <c r="BM1266" s="116"/>
      <c r="BQ1266" s="116"/>
      <c r="BU1266" s="116"/>
      <c r="BY1266" s="116"/>
      <c r="CC1266" s="116"/>
      <c r="CG1266" s="116"/>
      <c r="CK1266" s="116"/>
      <c r="CO1266" s="116"/>
      <c r="CS1266" s="116"/>
      <c r="CW1266" s="116"/>
      <c r="DF1266" s="116"/>
      <c r="DO1266" s="116"/>
    </row>
    <row r="1267" spans="65:119" x14ac:dyDescent="0.2">
      <c r="BM1267" s="116"/>
      <c r="BQ1267" s="116"/>
      <c r="BU1267" s="116"/>
      <c r="BY1267" s="116"/>
      <c r="CC1267" s="116"/>
      <c r="CG1267" s="116"/>
      <c r="CK1267" s="116"/>
      <c r="CO1267" s="116"/>
      <c r="CS1267" s="116"/>
      <c r="CW1267" s="116"/>
      <c r="DF1267" s="116"/>
      <c r="DO1267" s="116"/>
    </row>
    <row r="1268" spans="65:119" x14ac:dyDescent="0.2">
      <c r="BM1268" s="116"/>
      <c r="BQ1268" s="116"/>
      <c r="BU1268" s="116"/>
      <c r="BY1268" s="116"/>
      <c r="CC1268" s="116"/>
      <c r="CG1268" s="116"/>
      <c r="CK1268" s="116"/>
      <c r="CO1268" s="116"/>
      <c r="CS1268" s="116"/>
      <c r="CW1268" s="116"/>
      <c r="DF1268" s="116"/>
      <c r="DO1268" s="116"/>
    </row>
    <row r="1269" spans="65:119" x14ac:dyDescent="0.2">
      <c r="BM1269" s="116"/>
      <c r="BQ1269" s="116"/>
      <c r="BU1269" s="116"/>
      <c r="BY1269" s="116"/>
      <c r="CC1269" s="116"/>
      <c r="CG1269" s="116"/>
      <c r="CK1269" s="116"/>
      <c r="CO1269" s="116"/>
      <c r="CS1269" s="116"/>
      <c r="CW1269" s="116"/>
      <c r="DF1269" s="116"/>
      <c r="DO1269" s="116"/>
    </row>
    <row r="1270" spans="65:119" x14ac:dyDescent="0.2">
      <c r="BM1270" s="116"/>
      <c r="BQ1270" s="116"/>
      <c r="BU1270" s="116"/>
      <c r="BY1270" s="116"/>
      <c r="CC1270" s="116"/>
      <c r="CG1270" s="116"/>
      <c r="CK1270" s="116"/>
      <c r="CO1270" s="116"/>
      <c r="CS1270" s="116"/>
      <c r="CW1270" s="116"/>
      <c r="DF1270" s="116"/>
      <c r="DO1270" s="116"/>
    </row>
    <row r="1271" spans="65:119" x14ac:dyDescent="0.2">
      <c r="BM1271" s="116"/>
      <c r="BQ1271" s="116"/>
      <c r="BU1271" s="116"/>
      <c r="BY1271" s="116"/>
      <c r="CC1271" s="116"/>
      <c r="CG1271" s="116"/>
      <c r="CK1271" s="116"/>
      <c r="CO1271" s="116"/>
      <c r="CS1271" s="116"/>
      <c r="CW1271" s="116"/>
      <c r="DF1271" s="116"/>
      <c r="DO1271" s="116"/>
    </row>
    <row r="1272" spans="65:119" x14ac:dyDescent="0.2">
      <c r="BM1272" s="116"/>
      <c r="BQ1272" s="116"/>
      <c r="BU1272" s="116"/>
      <c r="BY1272" s="116"/>
      <c r="CC1272" s="116"/>
      <c r="CG1272" s="116"/>
      <c r="CK1272" s="116"/>
      <c r="CO1272" s="116"/>
      <c r="CS1272" s="116"/>
      <c r="CW1272" s="116"/>
      <c r="DF1272" s="116"/>
      <c r="DO1272" s="116"/>
    </row>
    <row r="1273" spans="65:119" x14ac:dyDescent="0.2">
      <c r="BM1273" s="116"/>
      <c r="BQ1273" s="116"/>
      <c r="BU1273" s="116"/>
      <c r="BY1273" s="116"/>
      <c r="CC1273" s="116"/>
      <c r="CG1273" s="116"/>
      <c r="CK1273" s="116"/>
      <c r="CO1273" s="116"/>
      <c r="CS1273" s="116"/>
      <c r="CW1273" s="116"/>
      <c r="DF1273" s="116"/>
      <c r="DO1273" s="116"/>
    </row>
    <row r="1274" spans="65:119" x14ac:dyDescent="0.2">
      <c r="BM1274" s="116"/>
      <c r="BQ1274" s="116"/>
      <c r="BU1274" s="116"/>
      <c r="BY1274" s="116"/>
      <c r="CC1274" s="116"/>
      <c r="CG1274" s="116"/>
      <c r="CK1274" s="116"/>
      <c r="CO1274" s="116"/>
      <c r="CS1274" s="116"/>
      <c r="CW1274" s="116"/>
      <c r="DF1274" s="116"/>
      <c r="DO1274" s="116"/>
    </row>
    <row r="1275" spans="65:119" x14ac:dyDescent="0.2">
      <c r="BM1275" s="116"/>
      <c r="BQ1275" s="116"/>
      <c r="BU1275" s="116"/>
      <c r="BY1275" s="116"/>
      <c r="CC1275" s="116"/>
      <c r="CG1275" s="116"/>
      <c r="CK1275" s="116"/>
      <c r="CO1275" s="116"/>
      <c r="CS1275" s="116"/>
      <c r="CW1275" s="116"/>
      <c r="DF1275" s="116"/>
      <c r="DO1275" s="116"/>
    </row>
    <row r="1276" spans="65:119" x14ac:dyDescent="0.2">
      <c r="BM1276" s="116"/>
      <c r="BQ1276" s="116"/>
      <c r="BU1276" s="116"/>
      <c r="BY1276" s="116"/>
      <c r="CC1276" s="116"/>
      <c r="CG1276" s="116"/>
      <c r="CK1276" s="116"/>
      <c r="CO1276" s="116"/>
      <c r="CS1276" s="116"/>
      <c r="CW1276" s="116"/>
      <c r="DF1276" s="116"/>
      <c r="DO1276" s="116"/>
    </row>
    <row r="1277" spans="65:119" x14ac:dyDescent="0.2">
      <c r="BM1277" s="116"/>
      <c r="BQ1277" s="116"/>
      <c r="BU1277" s="116"/>
      <c r="BY1277" s="116"/>
      <c r="CC1277" s="116"/>
      <c r="CG1277" s="116"/>
      <c r="CK1277" s="116"/>
      <c r="CO1277" s="116"/>
      <c r="CS1277" s="116"/>
      <c r="CW1277" s="116"/>
      <c r="DF1277" s="116"/>
      <c r="DO1277" s="116"/>
    </row>
    <row r="1278" spans="65:119" x14ac:dyDescent="0.2">
      <c r="BM1278" s="116"/>
      <c r="BQ1278" s="116"/>
      <c r="BU1278" s="116"/>
      <c r="BY1278" s="116"/>
      <c r="CC1278" s="116"/>
      <c r="CG1278" s="116"/>
      <c r="CK1278" s="116"/>
      <c r="CO1278" s="116"/>
      <c r="CS1278" s="116"/>
      <c r="CW1278" s="116"/>
      <c r="DF1278" s="116"/>
      <c r="DO1278" s="116"/>
    </row>
    <row r="1279" spans="65:119" x14ac:dyDescent="0.2">
      <c r="BM1279" s="116"/>
      <c r="BQ1279" s="116"/>
      <c r="BU1279" s="116"/>
      <c r="BY1279" s="116"/>
      <c r="CC1279" s="116"/>
      <c r="CG1279" s="116"/>
      <c r="CK1279" s="116"/>
      <c r="CO1279" s="116"/>
      <c r="CS1279" s="116"/>
      <c r="CW1279" s="116"/>
      <c r="DF1279" s="116"/>
      <c r="DO1279" s="116"/>
    </row>
    <row r="1280" spans="65:119" x14ac:dyDescent="0.2">
      <c r="BM1280" s="116"/>
      <c r="BQ1280" s="116"/>
      <c r="BU1280" s="116"/>
      <c r="BY1280" s="116"/>
      <c r="CC1280" s="116"/>
      <c r="CG1280" s="116"/>
      <c r="CK1280" s="116"/>
      <c r="CO1280" s="116"/>
      <c r="CS1280" s="116"/>
      <c r="CW1280" s="116"/>
      <c r="DF1280" s="116"/>
      <c r="DO1280" s="116"/>
    </row>
    <row r="1281" spans="65:119" x14ac:dyDescent="0.2">
      <c r="BM1281" s="116"/>
      <c r="BQ1281" s="116"/>
      <c r="BU1281" s="116"/>
      <c r="BY1281" s="116"/>
      <c r="CC1281" s="116"/>
      <c r="CG1281" s="116"/>
      <c r="CK1281" s="116"/>
      <c r="CO1281" s="116"/>
      <c r="CS1281" s="116"/>
      <c r="CW1281" s="116"/>
      <c r="DF1281" s="116"/>
      <c r="DO1281" s="116"/>
    </row>
    <row r="1282" spans="65:119" x14ac:dyDescent="0.2">
      <c r="BM1282" s="116"/>
      <c r="BQ1282" s="116"/>
      <c r="BU1282" s="116"/>
      <c r="BY1282" s="116"/>
      <c r="CC1282" s="116"/>
      <c r="CG1282" s="116"/>
      <c r="CK1282" s="116"/>
      <c r="CO1282" s="116"/>
      <c r="CS1282" s="116"/>
      <c r="CW1282" s="116"/>
      <c r="DF1282" s="116"/>
      <c r="DO1282" s="116"/>
    </row>
    <row r="1283" spans="65:119" x14ac:dyDescent="0.2">
      <c r="BM1283" s="116"/>
      <c r="BQ1283" s="116"/>
      <c r="BU1283" s="116"/>
      <c r="BY1283" s="116"/>
      <c r="CC1283" s="116"/>
      <c r="CG1283" s="116"/>
      <c r="CK1283" s="116"/>
      <c r="CO1283" s="116"/>
      <c r="CS1283" s="116"/>
      <c r="CW1283" s="116"/>
      <c r="DF1283" s="116"/>
      <c r="DO1283" s="116"/>
    </row>
    <row r="1284" spans="65:119" x14ac:dyDescent="0.2">
      <c r="BM1284" s="116"/>
      <c r="BQ1284" s="116"/>
      <c r="BU1284" s="116"/>
      <c r="BY1284" s="116"/>
      <c r="CC1284" s="116"/>
      <c r="CG1284" s="116"/>
      <c r="CK1284" s="116"/>
      <c r="CO1284" s="116"/>
      <c r="CS1284" s="116"/>
      <c r="CW1284" s="116"/>
      <c r="DF1284" s="116"/>
      <c r="DO1284" s="116"/>
    </row>
    <row r="1285" spans="65:119" x14ac:dyDescent="0.2">
      <c r="BM1285" s="116"/>
      <c r="BQ1285" s="116"/>
      <c r="BU1285" s="116"/>
      <c r="BY1285" s="116"/>
      <c r="CC1285" s="116"/>
      <c r="CG1285" s="116"/>
      <c r="CK1285" s="116"/>
      <c r="CO1285" s="116"/>
      <c r="CS1285" s="116"/>
      <c r="CW1285" s="116"/>
      <c r="DF1285" s="116"/>
      <c r="DO1285" s="116"/>
    </row>
    <row r="1286" spans="65:119" x14ac:dyDescent="0.2">
      <c r="BM1286" s="116"/>
      <c r="BQ1286" s="116"/>
      <c r="BU1286" s="116"/>
      <c r="BY1286" s="116"/>
      <c r="CC1286" s="116"/>
      <c r="CG1286" s="116"/>
      <c r="CK1286" s="116"/>
      <c r="CO1286" s="116"/>
      <c r="CS1286" s="116"/>
      <c r="CW1286" s="116"/>
      <c r="DF1286" s="116"/>
      <c r="DO1286" s="116"/>
    </row>
    <row r="1287" spans="65:119" x14ac:dyDescent="0.2">
      <c r="BM1287" s="116"/>
      <c r="BQ1287" s="116"/>
      <c r="BU1287" s="116"/>
      <c r="BY1287" s="116"/>
      <c r="CC1287" s="116"/>
      <c r="CG1287" s="116"/>
      <c r="CK1287" s="116"/>
      <c r="CO1287" s="116"/>
      <c r="CS1287" s="116"/>
      <c r="CW1287" s="116"/>
      <c r="DF1287" s="116"/>
      <c r="DO1287" s="116"/>
    </row>
    <row r="1288" spans="65:119" x14ac:dyDescent="0.2">
      <c r="BM1288" s="116"/>
      <c r="BQ1288" s="116"/>
      <c r="BU1288" s="116"/>
      <c r="BY1288" s="116"/>
      <c r="CC1288" s="116"/>
      <c r="CG1288" s="116"/>
      <c r="CK1288" s="116"/>
      <c r="CO1288" s="116"/>
      <c r="CS1288" s="116"/>
      <c r="CW1288" s="116"/>
      <c r="DF1288" s="116"/>
      <c r="DO1288" s="116"/>
    </row>
    <row r="1289" spans="65:119" x14ac:dyDescent="0.2">
      <c r="BM1289" s="116"/>
      <c r="BQ1289" s="116"/>
      <c r="BU1289" s="116"/>
      <c r="BY1289" s="116"/>
      <c r="CC1289" s="116"/>
      <c r="CG1289" s="116"/>
      <c r="CK1289" s="116"/>
      <c r="CO1289" s="116"/>
      <c r="CS1289" s="116"/>
      <c r="CW1289" s="116"/>
      <c r="DF1289" s="116"/>
      <c r="DO1289" s="116"/>
    </row>
    <row r="1290" spans="65:119" x14ac:dyDescent="0.2">
      <c r="BM1290" s="116"/>
      <c r="BQ1290" s="116"/>
      <c r="BU1290" s="116"/>
      <c r="BY1290" s="116"/>
      <c r="CC1290" s="116"/>
      <c r="CG1290" s="116"/>
      <c r="CK1290" s="116"/>
      <c r="CO1290" s="116"/>
      <c r="CS1290" s="116"/>
      <c r="CW1290" s="116"/>
      <c r="DF1290" s="116"/>
      <c r="DO1290" s="116"/>
    </row>
  </sheetData>
  <sheetProtection algorithmName="SHA-512" hashValue="38F1MhpRJ2JD/Ct+iuv/vTFSjLonDlp3/vfc4rDYRQqJKmGT3CLUC5I0HG0GYISWiy8s0yCB/InpxUeT4Eic/w==" saltValue="j18hyAssVMWpUnnVd+hORw==" spinCount="100000" sheet="1" sort="0" autoFilter="0"/>
  <protectedRanges>
    <protectedRange algorithmName="SHA-512" hashValue="TvKQSNrPyYgDaKIPekAhfes+BeWelymkz8wT3MQpZB+/Zfpfi+1YMuN/+lt8MKT+KJo0CvfvAKUuwGf9Rjf1Yg==" saltValue="sve+okrN9egQU3nQYMBtPg==" spinCount="100000" sqref="AO166:AO167" name="Rango2_28_1"/>
    <protectedRange algorithmName="SHA-512" hashValue="TvKQSNrPyYgDaKIPekAhfes+BeWelymkz8wT3MQpZB+/Zfpfi+1YMuN/+lt8MKT+KJo0CvfvAKUuwGf9Rjf1Yg==" saltValue="sve+okrN9egQU3nQYMBtPg==" spinCount="100000" sqref="AP88:AQ88" name="Rango2_24_1"/>
    <protectedRange algorithmName="SHA-512" hashValue="TvKQSNrPyYgDaKIPekAhfes+BeWelymkz8wT3MQpZB+/Zfpfi+1YMuN/+lt8MKT+KJo0CvfvAKUuwGf9Rjf1Yg==" saltValue="sve+okrN9egQU3nQYMBtPg==" spinCount="100000" sqref="AP89:AQ89" name="Rango2_25_1"/>
    <protectedRange algorithmName="SHA-512" hashValue="TvKQSNrPyYgDaKIPekAhfes+BeWelymkz8wT3MQpZB+/Zfpfi+1YMuN/+lt8MKT+KJo0CvfvAKUuwGf9Rjf1Yg==" saltValue="sve+okrN9egQU3nQYMBtPg==" spinCount="100000" sqref="AR166:AS167" name="Rango2_29_1"/>
    <protectedRange algorithmName="SHA-512" hashValue="TvKQSNrPyYgDaKIPekAhfes+BeWelymkz8wT3MQpZB+/Zfpfi+1YMuN/+lt8MKT+KJo0CvfvAKUuwGf9Rjf1Yg==" saltValue="sve+okrN9egQU3nQYMBtPg==" spinCount="100000" sqref="AT166:AT167" name="Rango2_30_1"/>
    <protectedRange algorithmName="SHA-512" hashValue="TvKQSNrPyYgDaKIPekAhfes+BeWelymkz8wT3MQpZB+/Zfpfi+1YMuN/+lt8MKT+KJo0CvfvAKUuwGf9Rjf1Yg==" saltValue="sve+okrN9egQU3nQYMBtPg==" spinCount="100000" sqref="AU166:AU167" name="Rango2_31_1"/>
    <protectedRange algorithmName="SHA-512" hashValue="TvKQSNrPyYgDaKIPekAhfes+BeWelymkz8wT3MQpZB+/Zfpfi+1YMuN/+lt8MKT+KJo0CvfvAKUuwGf9Rjf1Yg==" saltValue="sve+okrN9egQU3nQYMBtPg==" spinCount="100000" sqref="AR88:AS89" name="Rango2_26_1"/>
    <protectedRange algorithmName="SHA-512" hashValue="TvKQSNrPyYgDaKIPekAhfes+BeWelymkz8wT3MQpZB+/Zfpfi+1YMuN/+lt8MKT+KJo0CvfvAKUuwGf9Rjf1Yg==" saltValue="sve+okrN9egQU3nQYMBtPg==" spinCount="100000" sqref="AT88" name="Rango2_32_1"/>
    <protectedRange algorithmName="SHA-512" hashValue="TvKQSNrPyYgDaKIPekAhfes+BeWelymkz8wT3MQpZB+/Zfpfi+1YMuN/+lt8MKT+KJo0CvfvAKUuwGf9Rjf1Yg==" saltValue="sve+okrN9egQU3nQYMBtPg==" spinCount="100000" sqref="AU88" name="Rango2_33_1"/>
    <protectedRange algorithmName="SHA-512" hashValue="TvKQSNrPyYgDaKIPekAhfes+BeWelymkz8wT3MQpZB+/Zfpfi+1YMuN/+lt8MKT+KJo0CvfvAKUuwGf9Rjf1Yg==" saltValue="sve+okrN9egQU3nQYMBtPg==" spinCount="100000" sqref="AT89" name="Rango2_34_1"/>
    <protectedRange algorithmName="SHA-512" hashValue="TvKQSNrPyYgDaKIPekAhfes+BeWelymkz8wT3MQpZB+/Zfpfi+1YMuN/+lt8MKT+KJo0CvfvAKUuwGf9Rjf1Yg==" saltValue="sve+okrN9egQU3nQYMBtPg==" spinCount="100000" sqref="AU89" name="Rango2_35_1"/>
    <protectedRange algorithmName="SHA-512" hashValue="TvKQSNrPyYgDaKIPekAhfes+BeWelymkz8wT3MQpZB+/Zfpfi+1YMuN/+lt8MKT+KJo0CvfvAKUuwGf9Rjf1Yg==" saltValue="sve+okrN9egQU3nQYMBtPg==" spinCount="100000" sqref="AT184" name="Rango2_40"/>
    <protectedRange algorithmName="SHA-512" hashValue="TvKQSNrPyYgDaKIPekAhfes+BeWelymkz8wT3MQpZB+/Zfpfi+1YMuN/+lt8MKT+KJo0CvfvAKUuwGf9Rjf1Yg==" saltValue="sve+okrN9egQU3nQYMBtPg==" spinCount="100000" sqref="AR184:AS185" name="Rango2_41"/>
    <protectedRange algorithmName="SHA-512" hashValue="TvKQSNrPyYgDaKIPekAhfes+BeWelymkz8wT3MQpZB+/Zfpfi+1YMuN/+lt8MKT+KJo0CvfvAKUuwGf9Rjf1Yg==" saltValue="sve+okrN9egQU3nQYMBtPg==" spinCount="100000" sqref="AU184:AU185" name="Rango2_43"/>
    <protectedRange algorithmName="SHA-512" hashValue="TvKQSNrPyYgDaKIPekAhfes+BeWelymkz8wT3MQpZB+/Zfpfi+1YMuN/+lt8MKT+KJo0CvfvAKUuwGf9Rjf1Yg==" saltValue="sve+okrN9egQU3nQYMBtPg==" spinCount="100000" sqref="AT185" name="Rango2_44"/>
    <protectedRange algorithmName="SHA-512" hashValue="TvKQSNrPyYgDaKIPekAhfes+BeWelymkz8wT3MQpZB+/Zfpfi+1YMuN/+lt8MKT+KJo0CvfvAKUuwGf9Rjf1Yg==" saltValue="sve+okrN9egQU3nQYMBtPg==" spinCount="100000" sqref="AR149:AS149" name="Rango2_36"/>
    <protectedRange algorithmName="SHA-512" hashValue="TvKQSNrPyYgDaKIPekAhfes+BeWelymkz8wT3MQpZB+/Zfpfi+1YMuN/+lt8MKT+KJo0CvfvAKUuwGf9Rjf1Yg==" saltValue="sve+okrN9egQU3nQYMBtPg==" spinCount="100000" sqref="AT149" name="Rango2_37"/>
    <protectedRange algorithmName="SHA-512" hashValue="TvKQSNrPyYgDaKIPekAhfes+BeWelymkz8wT3MQpZB+/Zfpfi+1YMuN/+lt8MKT+KJo0CvfvAKUuwGf9Rjf1Yg==" saltValue="sve+okrN9egQU3nQYMBtPg==" spinCount="100000" sqref="AU149" name="Rango2_38"/>
    <protectedRange algorithmName="SHA-512" hashValue="TvKQSNrPyYgDaKIPekAhfes+BeWelymkz8wT3MQpZB+/Zfpfi+1YMuN/+lt8MKT+KJo0CvfvAKUuwGf9Rjf1Yg==" saltValue="sve+okrN9egQU3nQYMBtPg==" spinCount="100000" sqref="AU10 CG10:CG255 CK10:CK255 CO10:CO255 CS10:CS255 CW10:CW255 DF10:DF255 DO10:DO255" name="Rango2_2_1"/>
    <protectedRange algorithmName="SHA-512" hashValue="TvKQSNrPyYgDaKIPekAhfes+BeWelymkz8wT3MQpZB+/Zfpfi+1YMuN/+lt8MKT+KJo0CvfvAKUuwGf9Rjf1Yg==" saltValue="sve+okrN9egQU3nQYMBtPg==" spinCount="100000" sqref="AT17" name="Rango2_1_2"/>
    <protectedRange algorithmName="SHA-512" hashValue="TvKQSNrPyYgDaKIPekAhfes+BeWelymkz8wT3MQpZB+/Zfpfi+1YMuN/+lt8MKT+KJo0CvfvAKUuwGf9Rjf1Yg==" saltValue="sve+okrN9egQU3nQYMBtPg==" spinCount="100000" sqref="AU17" name="Rango2_2_2"/>
    <protectedRange algorithmName="SHA-512" hashValue="TvKQSNrPyYgDaKIPekAhfes+BeWelymkz8wT3MQpZB+/Zfpfi+1YMuN/+lt8MKT+KJo0CvfvAKUuwGf9Rjf1Yg==" saltValue="sve+okrN9egQU3nQYMBtPg==" spinCount="100000" sqref="AT16" name="Rango2_1_1_1"/>
    <protectedRange algorithmName="SHA-512" hashValue="TvKQSNrPyYgDaKIPekAhfes+BeWelymkz8wT3MQpZB+/Zfpfi+1YMuN/+lt8MKT+KJo0CvfvAKUuwGf9Rjf1Yg==" saltValue="sve+okrN9egQU3nQYMBtPg==" spinCount="100000" sqref="AU16" name="Rango2_2_1_3"/>
    <protectedRange algorithmName="SHA-512" hashValue="TvKQSNrPyYgDaKIPekAhfes+BeWelymkz8wT3MQpZB+/Zfpfi+1YMuN/+lt8MKT+KJo0CvfvAKUuwGf9Rjf1Yg==" saltValue="sve+okrN9egQU3nQYMBtPg==" spinCount="100000" sqref="AR22:AS23" name="Rango2_3_1"/>
    <protectedRange algorithmName="SHA-512" hashValue="TvKQSNrPyYgDaKIPekAhfes+BeWelymkz8wT3MQpZB+/Zfpfi+1YMuN/+lt8MKT+KJo0CvfvAKUuwGf9Rjf1Yg==" saltValue="sve+okrN9egQU3nQYMBtPg==" spinCount="100000" sqref="AT22:AT23" name="Rango2_4_1"/>
    <protectedRange algorithmName="SHA-512" hashValue="TvKQSNrPyYgDaKIPekAhfes+BeWelymkz8wT3MQpZB+/Zfpfi+1YMuN/+lt8MKT+KJo0CvfvAKUuwGf9Rjf1Yg==" saltValue="sve+okrN9egQU3nQYMBtPg==" spinCount="100000" sqref="AU22:AU23" name="Rango2_5_1"/>
    <protectedRange algorithmName="SHA-512" hashValue="TvKQSNrPyYgDaKIPekAhfes+BeWelymkz8wT3MQpZB+/Zfpfi+1YMuN/+lt8MKT+KJo0CvfvAKUuwGf9Rjf1Yg==" saltValue="sve+okrN9egQU3nQYMBtPg==" spinCount="100000" sqref="AX12:BM15 AX162:BM165 AX168:BM171 AX90:BM93 AX95:BM99 BJ94:BM94 AX94:BE94 AX215:BM219 AX103:BM105 AX186:BM189 AX113:BM117 AX173:BM177 AX47:BM51 AX53:BM57 AX60:BM63 AX59:BK59 AX145:BM147 AX119:BM123 AX138:BM141 AX149:BM153 AX156:BM159 AX222:BM225 AX229:BM231 AX234:BM237 AX240:BM243 AX29:BM33 AX36:BM39 AX43:BM45 AX245:BM249 AX252:BM255 AX18:BM21 AX24:BM27" name="Rango2_2_1_1"/>
    <protectedRange algorithmName="SHA-512" hashValue="TvKQSNrPyYgDaKIPekAhfes+BeWelymkz8wT3MQpZB+/Zfpfi+1YMuN/+lt8MKT+KJo0CvfvAKUuwGf9Rjf1Yg==" saltValue="sve+okrN9egQU3nQYMBtPg==" spinCount="100000" sqref="AX112:BM112" name="Rango2_2_1_2"/>
    <protectedRange algorithmName="SHA-512" hashValue="TvKQSNrPyYgDaKIPekAhfes+BeWelymkz8wT3MQpZB+/Zfpfi+1YMuN/+lt8MKT+KJo0CvfvAKUuwGf9Rjf1Yg==" saltValue="sve+okrN9egQU3nQYMBtPg==" spinCount="100000" sqref="AX160:AY161 BE160:BH160 BA160:BC161 BE161:BG161 BI161:BK161 BM161 BK160:BM160" name="Rango2_2_1_1_1"/>
    <protectedRange algorithmName="SHA-512" hashValue="TvKQSNrPyYgDaKIPekAhfes+BeWelymkz8wT3MQpZB+/Zfpfi+1YMuN/+lt8MKT+KJo0CvfvAKUuwGf9Rjf1Yg==" saltValue="sve+okrN9egQU3nQYMBtPg==" spinCount="100000" sqref="AX167:BM167" name="Rango2_2_1_1_2"/>
    <protectedRange algorithmName="SHA-512" hashValue="TvKQSNrPyYgDaKIPekAhfes+BeWelymkz8wT3MQpZB+/Zfpfi+1YMuN/+lt8MKT+KJo0CvfvAKUuwGf9Rjf1Yg==" saltValue="sve+okrN9egQU3nQYMBtPg==" spinCount="100000" sqref="AX166:BK166 BM166" name="Rango2_2_1_1_1_1"/>
    <protectedRange algorithmName="SHA-512" hashValue="TvKQSNrPyYgDaKIPekAhfes+BeWelymkz8wT3MQpZB+/Zfpfi+1YMuN/+lt8MKT+KJo0CvfvAKUuwGf9Rjf1Yg==" saltValue="sve+okrN9egQU3nQYMBtPg==" spinCount="100000" sqref="AX191:BM195" name="Rango2_2_1_4"/>
    <protectedRange algorithmName="SHA-512" hashValue="TvKQSNrPyYgDaKIPekAhfes+BeWelymkz8wT3MQpZB+/Zfpfi+1YMuN/+lt8MKT+KJo0CvfvAKUuwGf9Rjf1Yg==" saltValue="sve+okrN9egQU3nQYMBtPg==" spinCount="100000" sqref="AX197:BM201" name="Rango2_2_1_5"/>
    <protectedRange algorithmName="SHA-512" hashValue="TvKQSNrPyYgDaKIPekAhfes+BeWelymkz8wT3MQpZB+/Zfpfi+1YMuN/+lt8MKT+KJo0CvfvAKUuwGf9Rjf1Yg==" saltValue="sve+okrN9egQU3nQYMBtPg==" spinCount="100000" sqref="AX203:BM207" name="Rango2_2_1_6"/>
    <protectedRange algorithmName="SHA-512" hashValue="TvKQSNrPyYgDaKIPekAhfes+BeWelymkz8wT3MQpZB+/Zfpfi+1YMuN/+lt8MKT+KJo0CvfvAKUuwGf9Rjf1Yg==" saltValue="sve+okrN9egQU3nQYMBtPg==" spinCount="100000" sqref="AX209:BM213" name="Rango2_2_1_7"/>
    <protectedRange algorithmName="SHA-512" hashValue="TvKQSNrPyYgDaKIPekAhfes+BeWelymkz8wT3MQpZB+/Zfpfi+1YMuN/+lt8MKT+KJo0CvfvAKUuwGf9Rjf1Yg==" saltValue="sve+okrN9egQU3nQYMBtPg==" spinCount="100000" sqref="AZ88:BM88 BA89:BC89 BE89:BG89 BI89:BM89 AX88:AY89" name="Rango2_2_1_9"/>
    <protectedRange algorithmName="SHA-512" hashValue="TvKQSNrPyYgDaKIPekAhfes+BeWelymkz8wT3MQpZB+/Zfpfi+1YMuN/+lt8MKT+KJo0CvfvAKUuwGf9Rjf1Yg==" saltValue="sve+okrN9egQU3nQYMBtPg==" spinCount="100000" sqref="AX100:BM102" name="Rango2_2_1_10"/>
    <protectedRange algorithmName="SHA-512" hashValue="TvKQSNrPyYgDaKIPekAhfes+BeWelymkz8wT3MQpZB+/Zfpfi+1YMuN/+lt8MKT+KJo0CvfvAKUuwGf9Rjf1Yg==" saltValue="sve+okrN9egQU3nQYMBtPg==" spinCount="100000" sqref="AX106:BM111" name="Rango2_2_1_11"/>
    <protectedRange algorithmName="SHA-512" hashValue="TvKQSNrPyYgDaKIPekAhfes+BeWelymkz8wT3MQpZB+/Zfpfi+1YMuN/+lt8MKT+KJo0CvfvAKUuwGf9Rjf1Yg==" saltValue="sve+okrN9egQU3nQYMBtPg==" spinCount="100000" sqref="AX178:BM183" name="Rango2_2_1_12"/>
    <protectedRange algorithmName="SHA-512" hashValue="TvKQSNrPyYgDaKIPekAhfes+BeWelymkz8wT3MQpZB+/Zfpfi+1YMuN/+lt8MKT+KJo0CvfvAKUuwGf9Rjf1Yg==" saltValue="sve+okrN9egQU3nQYMBtPg==" spinCount="100000" sqref="AZ184 AX184:AY185 BD184 BA184:BC185 BH184 BE184:BG185 BI184:BM185" name="Rango2_2_1_13"/>
    <protectedRange algorithmName="SHA-512" hashValue="TvKQSNrPyYgDaKIPekAhfes+BeWelymkz8wT3MQpZB+/Zfpfi+1YMuN/+lt8MKT+KJo0CvfvAKUuwGf9Rjf1Yg==" saltValue="sve+okrN9egQU3nQYMBtPg==" spinCount="100000" sqref="BL166" name="Rango2_2_1_1_2_1"/>
    <protectedRange algorithmName="SHA-512" hashValue="TvKQSNrPyYgDaKIPekAhfes+BeWelymkz8wT3MQpZB+/Zfpfi+1YMuN/+lt8MKT+KJo0CvfvAKUuwGf9Rjf1Yg==" saltValue="sve+okrN9egQU3nQYMBtPg==" spinCount="100000" sqref="AX172:BM172" name="Rango2_2_1_14"/>
    <protectedRange algorithmName="SHA-512" hashValue="TvKQSNrPyYgDaKIPekAhfes+BeWelymkz8wT3MQpZB+/Zfpfi+1YMuN/+lt8MKT+KJo0CvfvAKUuwGf9Rjf1Yg==" saltValue="sve+okrN9egQU3nQYMBtPg==" spinCount="100000" sqref="AX46:AY46" name="Rango2_2_1_15"/>
    <protectedRange algorithmName="SHA-512" hashValue="TvKQSNrPyYgDaKIPekAhfes+BeWelymkz8wT3MQpZB+/Zfpfi+1YMuN/+lt8MKT+KJo0CvfvAKUuwGf9Rjf1Yg==" saltValue="sve+okrN9egQU3nQYMBtPg==" spinCount="100000" sqref="AX58:AY58 BB58:BC58 BL59:BM59 BF58:BK58" name="Rango2_2_1_18"/>
    <protectedRange algorithmName="SHA-512" hashValue="TvKQSNrPyYgDaKIPekAhfes+BeWelymkz8wT3MQpZB+/Zfpfi+1YMuN/+lt8MKT+KJo0CvfvAKUuwGf9Rjf1Yg==" saltValue="sve+okrN9egQU3nQYMBtPg==" spinCount="100000" sqref="AX52:AY52 BB52:BC52 BF52:BG52 BJ52:BK52" name="Rango2_2_1_19"/>
    <protectedRange algorithmName="SHA-512" hashValue="TvKQSNrPyYgDaKIPekAhfes+BeWelymkz8wT3MQpZB+/Zfpfi+1YMuN/+lt8MKT+KJo0CvfvAKUuwGf9Rjf1Yg==" saltValue="sve+okrN9egQU3nQYMBtPg==" spinCount="100000" sqref="AZ46:BM46 AZ52:BA52 BD52:BE52 BH52:BI52 BL52:BM52 AZ58:BA58 BD58:BE58 BL58:BM58" name="Rango2_2_1_20"/>
    <protectedRange algorithmName="SHA-512" hashValue="TvKQSNrPyYgDaKIPekAhfes+BeWelymkz8wT3MQpZB+/Zfpfi+1YMuN/+lt8MKT+KJo0CvfvAKUuwGf9Rjf1Yg==" saltValue="sve+okrN9egQU3nQYMBtPg==" spinCount="100000" sqref="AX142:BM144" name="Rango2_2_1_16"/>
    <protectedRange algorithmName="SHA-512" hashValue="TvKQSNrPyYgDaKIPekAhfes+BeWelymkz8wT3MQpZB+/Zfpfi+1YMuN/+lt8MKT+KJo0CvfvAKUuwGf9Rjf1Yg==" saltValue="sve+okrN9egQU3nQYMBtPg==" spinCount="100000" sqref="AX220:BM221" name="Rango2_2_1_17"/>
    <protectedRange algorithmName="SHA-512" hashValue="TvKQSNrPyYgDaKIPekAhfes+BeWelymkz8wT3MQpZB+/Zfpfi+1YMuN/+lt8MKT+KJo0CvfvAKUuwGf9Rjf1Yg==" saltValue="sve+okrN9egQU3nQYMBtPg==" spinCount="100000" sqref="AX226:BM228" name="Rango2_2_1_21"/>
    <protectedRange algorithmName="SHA-512" hashValue="TvKQSNrPyYgDaKIPekAhfes+BeWelymkz8wT3MQpZB+/Zfpfi+1YMuN/+lt8MKT+KJo0CvfvAKUuwGf9Rjf1Yg==" saltValue="sve+okrN9egQU3nQYMBtPg==" spinCount="100000" sqref="BK233 AX232:BE233 BI232:BM232" name="Rango2_2_1_22"/>
    <protectedRange algorithmName="SHA-512" hashValue="TvKQSNrPyYgDaKIPekAhfes+BeWelymkz8wT3MQpZB+/Zfpfi+1YMuN/+lt8MKT+KJo0CvfvAKUuwGf9Rjf1Yg==" saltValue="sve+okrN9egQU3nQYMBtPg==" spinCount="100000" sqref="AX238:BM239" name="Rango2_2_1_23"/>
    <protectedRange algorithmName="SHA-512" hashValue="TvKQSNrPyYgDaKIPekAhfes+BeWelymkz8wT3MQpZB+/Zfpfi+1YMuN/+lt8MKT+KJo0CvfvAKUuwGf9Rjf1Yg==" saltValue="sve+okrN9egQU3nQYMBtPg==" spinCount="100000" sqref="AX10:BM11 AZ16:BA17 BD16:BE17 BH16:BI17 BL16:BM17 BN10:CC255" name="Rango2_2_1_29"/>
    <protectedRange algorithmName="SHA-512" hashValue="TvKQSNrPyYgDaKIPekAhfes+BeWelymkz8wT3MQpZB+/Zfpfi+1YMuN/+lt8MKT+KJo0CvfvAKUuwGf9Rjf1Yg==" saltValue="sve+okrN9egQU3nQYMBtPg==" spinCount="100000" sqref="AX16:AY17 BB16:BC17 BF16:BG17 BJ16:BK17" name="Rango2_2_1_30"/>
    <protectedRange algorithmName="SHA-512" hashValue="TvKQSNrPyYgDaKIPekAhfes+BeWelymkz8wT3MQpZB+/Zfpfi+1YMuN/+lt8MKT+KJo0CvfvAKUuwGf9Rjf1Yg==" saltValue="sve+okrN9egQU3nQYMBtPg==" spinCount="100000" sqref="AX22:BM23" name="Rango2_2_1_31"/>
    <protectedRange algorithmName="SHA-512" hashValue="TvKQSNrPyYgDaKIPekAhfes+BeWelymkz8wT3MQpZB+/Zfpfi+1YMuN/+lt8MKT+KJo0CvfvAKUuwGf9Rjf1Yg==" saltValue="sve+okrN9egQU3nQYMBtPg==" spinCount="100000" sqref="AX65:AZ69 BA64:BA69 BB65:BD69 BE64:BE69 BF65:BH69 BJ65:BL69 BI64:BI69 BM64:BM69" name="Rango2_2_1_34"/>
    <protectedRange algorithmName="SHA-512" hashValue="TvKQSNrPyYgDaKIPekAhfes+BeWelymkz8wT3MQpZB+/Zfpfi+1YMuN/+lt8MKT+KJo0CvfvAKUuwGf9Rjf1Yg==" saltValue="sve+okrN9egQU3nQYMBtPg==" spinCount="100000" sqref="BB71:BB75 BF71:BG75 BG70 BH70:BI75 BJ71:BJ75 BL71:BL75 BK70:BK75 BC70:BE75 AX71:AX75 AY70:BA75 BM70:BM75" name="Rango2_2_1_35"/>
    <protectedRange algorithmName="SHA-512" hashValue="TvKQSNrPyYgDaKIPekAhfes+BeWelymkz8wT3MQpZB+/Zfpfi+1YMuN/+lt8MKT+KJo0CvfvAKUuwGf9Rjf1Yg==" saltValue="sve+okrN9egQU3nQYMBtPg==" spinCount="100000" sqref="AX76:BM81" name="Rango2_2_1_36"/>
    <protectedRange algorithmName="SHA-512" hashValue="TvKQSNrPyYgDaKIPekAhfes+BeWelymkz8wT3MQpZB+/Zfpfi+1YMuN/+lt8MKT+KJo0CvfvAKUuwGf9Rjf1Yg==" saltValue="sve+okrN9egQU3nQYMBtPg==" spinCount="100000" sqref="AX124:BM129 AZ130:BA130" name="Rango2_2_1_32"/>
    <protectedRange algorithmName="SHA-512" hashValue="TvKQSNrPyYgDaKIPekAhfes+BeWelymkz8wT3MQpZB+/Zfpfi+1YMuN/+lt8MKT+KJo0CvfvAKUuwGf9Rjf1Yg==" saltValue="sve+okrN9egQU3nQYMBtPg==" spinCount="100000" sqref="AX131:BM135 AX130:AY130 BB130:BM130" name="Rango2_2_1_33"/>
    <protectedRange algorithmName="SHA-512" hashValue="TvKQSNrPyYgDaKIPekAhfes+BeWelymkz8wT3MQpZB+/Zfpfi+1YMuN/+lt8MKT+KJo0CvfvAKUuwGf9Rjf1Yg==" saltValue="sve+okrN9egQU3nQYMBtPg==" spinCount="100000" sqref="AX190:BM190" name="Rango2_2_1_4_1"/>
    <protectedRange algorithmName="SHA-512" hashValue="TvKQSNrPyYgDaKIPekAhfes+BeWelymkz8wT3MQpZB+/Zfpfi+1YMuN/+lt8MKT+KJo0CvfvAKUuwGf9Rjf1Yg==" saltValue="sve+okrN9egQU3nQYMBtPg==" spinCount="100000" sqref="BJ196:BM196" name="Rango2_2_1_4_2"/>
    <protectedRange algorithmName="SHA-512" hashValue="TvKQSNrPyYgDaKIPekAhfes+BeWelymkz8wT3MQpZB+/Zfpfi+1YMuN/+lt8MKT+KJo0CvfvAKUuwGf9Rjf1Yg==" saltValue="sve+okrN9egQU3nQYMBtPg==" spinCount="100000" sqref="AX196:BI196" name="Rango2_2_1_5_1"/>
    <protectedRange algorithmName="SHA-512" hashValue="TvKQSNrPyYgDaKIPekAhfes+BeWelymkz8wT3MQpZB+/Zfpfi+1YMuN/+lt8MKT+KJo0CvfvAKUuwGf9Rjf1Yg==" saltValue="sve+okrN9egQU3nQYMBtPg==" spinCount="100000" sqref="AX202:BM202" name="Rango2_2_1_6_1"/>
    <protectedRange algorithmName="SHA-512" hashValue="TvKQSNrPyYgDaKIPekAhfes+BeWelymkz8wT3MQpZB+/Zfpfi+1YMuN/+lt8MKT+KJo0CvfvAKUuwGf9Rjf1Yg==" saltValue="sve+okrN9egQU3nQYMBtPg==" spinCount="100000" sqref="AX208:BM208" name="Rango2_2_1_7_1"/>
    <protectedRange algorithmName="SHA-512" hashValue="TvKQSNrPyYgDaKIPekAhfes+BeWelymkz8wT3MQpZB+/Zfpfi+1YMuN/+lt8MKT+KJo0CvfvAKUuwGf9Rjf1Yg==" saltValue="sve+okrN9egQU3nQYMBtPg==" spinCount="100000" sqref="AX214:BM214" name="Rango2_2_1_8_1"/>
    <protectedRange algorithmName="SHA-512" hashValue="TvKQSNrPyYgDaKIPekAhfes+BeWelymkz8wT3MQpZB+/Zfpfi+1YMuN/+lt8MKT+KJo0CvfvAKUuwGf9Rjf1Yg==" saltValue="sve+okrN9egQU3nQYMBtPg==" spinCount="100000" sqref="AX28:BM28" name="Rango2_2_1_24_1"/>
    <protectedRange algorithmName="SHA-512" hashValue="TvKQSNrPyYgDaKIPekAhfes+BeWelymkz8wT3MQpZB+/Zfpfi+1YMuN/+lt8MKT+KJo0CvfvAKUuwGf9Rjf1Yg==" saltValue="sve+okrN9egQU3nQYMBtPg==" spinCount="100000" sqref="AX35:BE35 BH35:BI35 BL35:BM35 AX34:BM34" name="Rango2_2_1_25_1"/>
    <protectedRange algorithmName="SHA-512" hashValue="TvKQSNrPyYgDaKIPekAhfes+BeWelymkz8wT3MQpZB+/Zfpfi+1YMuN/+lt8MKT+KJo0CvfvAKUuwGf9Rjf1Yg==" saltValue="sve+okrN9egQU3nQYMBtPg==" spinCount="100000" sqref="AX40:BM42" name="Rango2_2_1_26_1"/>
    <protectedRange algorithmName="SHA-512" hashValue="TvKQSNrPyYgDaKIPekAhfes+BeWelymkz8wT3MQpZB+/Zfpfi+1YMuN/+lt8MKT+KJo0CvfvAKUuwGf9Rjf1Yg==" saltValue="sve+okrN9egQU3nQYMBtPg==" spinCount="100000" sqref="AX244:BM244" name="Rango2_2_1_27_1"/>
    <protectedRange algorithmName="SHA-512" hashValue="TvKQSNrPyYgDaKIPekAhfes+BeWelymkz8wT3MQpZB+/Zfpfi+1YMuN/+lt8MKT+KJo0CvfvAKUuwGf9Rjf1Yg==" saltValue="sve+okrN9egQU3nQYMBtPg==" spinCount="100000" sqref="AX250:BM251" name="Rango2_2_1_28_2"/>
  </protectedRanges>
  <mergeCells count="2398">
    <mergeCell ref="AX7:BM7"/>
    <mergeCell ref="AS46:AS51"/>
    <mergeCell ref="AR46:AR51"/>
    <mergeCell ref="AP46:AP51"/>
    <mergeCell ref="AO46:AO51"/>
    <mergeCell ref="AS52:AS57"/>
    <mergeCell ref="AR52:AR57"/>
    <mergeCell ref="AP52:AP57"/>
    <mergeCell ref="AO52:AO57"/>
    <mergeCell ref="AT52:AT57"/>
    <mergeCell ref="AU52:AU57"/>
    <mergeCell ref="AU8:AU9"/>
    <mergeCell ref="AT8:AT9"/>
    <mergeCell ref="AS8:AS9"/>
    <mergeCell ref="AU46:AU51"/>
    <mergeCell ref="AT46:AT51"/>
    <mergeCell ref="AN10:AN15"/>
    <mergeCell ref="AN16:AN21"/>
    <mergeCell ref="AN22:AN27"/>
    <mergeCell ref="AN28:AN33"/>
    <mergeCell ref="AN34:AN39"/>
    <mergeCell ref="AN40:AN45"/>
    <mergeCell ref="AN46:AN51"/>
    <mergeCell ref="AN52:AN57"/>
    <mergeCell ref="BF8:BI8"/>
    <mergeCell ref="BJ8:BM8"/>
    <mergeCell ref="AO7:AW7"/>
    <mergeCell ref="AQ8:AQ9"/>
    <mergeCell ref="AW28:AW33"/>
    <mergeCell ref="AW34:AW39"/>
    <mergeCell ref="AW40:AW45"/>
    <mergeCell ref="AW46:AW51"/>
    <mergeCell ref="H2:R4"/>
    <mergeCell ref="B8:B9"/>
    <mergeCell ref="C8:C9"/>
    <mergeCell ref="D8:D9"/>
    <mergeCell ref="S2:T2"/>
    <mergeCell ref="S3:T3"/>
    <mergeCell ref="S4:T4"/>
    <mergeCell ref="B40:B45"/>
    <mergeCell ref="C40:C45"/>
    <mergeCell ref="D40:D45"/>
    <mergeCell ref="AJ34:AJ39"/>
    <mergeCell ref="AK34:AK39"/>
    <mergeCell ref="AL34:AL39"/>
    <mergeCell ref="AM34:AM39"/>
    <mergeCell ref="AI40:AI45"/>
    <mergeCell ref="AJ40:AJ45"/>
    <mergeCell ref="AK40:AK45"/>
    <mergeCell ref="AL40:AL45"/>
    <mergeCell ref="AM40:AM45"/>
    <mergeCell ref="AI22:AI27"/>
    <mergeCell ref="AJ22:AJ27"/>
    <mergeCell ref="AK22:AK27"/>
    <mergeCell ref="O34:O39"/>
    <mergeCell ref="Q34:Q39"/>
    <mergeCell ref="N28:N33"/>
    <mergeCell ref="O28:O33"/>
    <mergeCell ref="Q28:Q33"/>
    <mergeCell ref="P40:P45"/>
    <mergeCell ref="Q40:Q45"/>
    <mergeCell ref="AH28:AH33"/>
    <mergeCell ref="AH34:AH39"/>
    <mergeCell ref="AH40:AH45"/>
    <mergeCell ref="CJ214:CJ219"/>
    <mergeCell ref="CL214:CL219"/>
    <mergeCell ref="CU220:CU225"/>
    <mergeCell ref="CV220:CV225"/>
    <mergeCell ref="CX220:CX225"/>
    <mergeCell ref="CY220:CY225"/>
    <mergeCell ref="CZ220:CZ225"/>
    <mergeCell ref="CD220:CD225"/>
    <mergeCell ref="CT220:CT225"/>
    <mergeCell ref="CT214:CT219"/>
    <mergeCell ref="CU214:CU219"/>
    <mergeCell ref="CV214:CV219"/>
    <mergeCell ref="CX214:CX219"/>
    <mergeCell ref="CY214:CY219"/>
    <mergeCell ref="CZ214:CZ219"/>
    <mergeCell ref="CE220:CE225"/>
    <mergeCell ref="CM214:CM219"/>
    <mergeCell ref="CN214:CN219"/>
    <mergeCell ref="CP214:CP219"/>
    <mergeCell ref="CQ214:CQ219"/>
    <mergeCell ref="CR214:CR219"/>
    <mergeCell ref="CF220:CF225"/>
    <mergeCell ref="CH220:CH225"/>
    <mergeCell ref="CI220:CI225"/>
    <mergeCell ref="CP202:CP207"/>
    <mergeCell ref="CQ202:CQ207"/>
    <mergeCell ref="CR202:CR207"/>
    <mergeCell ref="CE208:CE213"/>
    <mergeCell ref="CF208:CF213"/>
    <mergeCell ref="CH196:CH201"/>
    <mergeCell ref="CI196:CI201"/>
    <mergeCell ref="CJ196:CJ201"/>
    <mergeCell ref="CL196:CL201"/>
    <mergeCell ref="CM196:CM201"/>
    <mergeCell ref="CN196:CN201"/>
    <mergeCell ref="CP208:CP213"/>
    <mergeCell ref="CQ208:CQ213"/>
    <mergeCell ref="CR208:CR213"/>
    <mergeCell ref="CY208:CY213"/>
    <mergeCell ref="CZ208:CZ213"/>
    <mergeCell ref="CD214:CD219"/>
    <mergeCell ref="CT208:CT213"/>
    <mergeCell ref="CU208:CU213"/>
    <mergeCell ref="CV208:CV213"/>
    <mergeCell ref="CX208:CX213"/>
    <mergeCell ref="CD208:CD213"/>
    <mergeCell ref="CH208:CH213"/>
    <mergeCell ref="CI208:CI213"/>
    <mergeCell ref="CJ208:CJ213"/>
    <mergeCell ref="CL208:CL213"/>
    <mergeCell ref="CM208:CM213"/>
    <mergeCell ref="CN208:CN213"/>
    <mergeCell ref="CE214:CE219"/>
    <mergeCell ref="CF214:CF219"/>
    <mergeCell ref="CH214:CH219"/>
    <mergeCell ref="CI214:CI219"/>
    <mergeCell ref="CI184:CI189"/>
    <mergeCell ref="CJ184:CJ189"/>
    <mergeCell ref="CL184:CL189"/>
    <mergeCell ref="CM184:CM189"/>
    <mergeCell ref="CN184:CN189"/>
    <mergeCell ref="CX202:CX207"/>
    <mergeCell ref="CY202:CY207"/>
    <mergeCell ref="CZ202:CZ207"/>
    <mergeCell ref="CZ196:CZ201"/>
    <mergeCell ref="CD202:CD207"/>
    <mergeCell ref="CT196:CT201"/>
    <mergeCell ref="CU196:CU201"/>
    <mergeCell ref="CV196:CV201"/>
    <mergeCell ref="CX196:CX201"/>
    <mergeCell ref="CY196:CY201"/>
    <mergeCell ref="CE202:CE207"/>
    <mergeCell ref="CF202:CF207"/>
    <mergeCell ref="CH202:CH207"/>
    <mergeCell ref="CI202:CI207"/>
    <mergeCell ref="CJ202:CJ207"/>
    <mergeCell ref="CL202:CL207"/>
    <mergeCell ref="CM202:CM207"/>
    <mergeCell ref="CN202:CN207"/>
    <mergeCell ref="CE196:CE201"/>
    <mergeCell ref="CF196:CF201"/>
    <mergeCell ref="CP196:CP201"/>
    <mergeCell ref="CQ196:CQ201"/>
    <mergeCell ref="CR196:CR201"/>
    <mergeCell ref="CT202:CT207"/>
    <mergeCell ref="CU202:CU207"/>
    <mergeCell ref="CV202:CV207"/>
    <mergeCell ref="CD196:CD201"/>
    <mergeCell ref="CX178:CX183"/>
    <mergeCell ref="CN178:CN183"/>
    <mergeCell ref="CD184:CD189"/>
    <mergeCell ref="CX184:CX189"/>
    <mergeCell ref="CY184:CY189"/>
    <mergeCell ref="CZ184:CZ189"/>
    <mergeCell ref="CT184:CT189"/>
    <mergeCell ref="CU184:CU189"/>
    <mergeCell ref="CV184:CV189"/>
    <mergeCell ref="CE190:CE195"/>
    <mergeCell ref="CF190:CF195"/>
    <mergeCell ref="CH190:CH195"/>
    <mergeCell ref="CI190:CI195"/>
    <mergeCell ref="CJ190:CJ195"/>
    <mergeCell ref="CL190:CL195"/>
    <mergeCell ref="CM190:CM195"/>
    <mergeCell ref="CN190:CN195"/>
    <mergeCell ref="CP190:CP195"/>
    <mergeCell ref="CQ190:CQ195"/>
    <mergeCell ref="CR190:CR195"/>
    <mergeCell ref="CD190:CD195"/>
    <mergeCell ref="CE184:CE189"/>
    <mergeCell ref="CF184:CF189"/>
    <mergeCell ref="CH184:CH189"/>
    <mergeCell ref="CV190:CV195"/>
    <mergeCell ref="CX190:CX195"/>
    <mergeCell ref="CY190:CY195"/>
    <mergeCell ref="CZ190:CZ195"/>
    <mergeCell ref="CT190:CT195"/>
    <mergeCell ref="CU190:CU195"/>
    <mergeCell ref="CP178:CP183"/>
    <mergeCell ref="CQ178:CQ183"/>
    <mergeCell ref="CD178:CD183"/>
    <mergeCell ref="CH166:CH171"/>
    <mergeCell ref="CI166:CI171"/>
    <mergeCell ref="CJ166:CJ171"/>
    <mergeCell ref="CL166:CL171"/>
    <mergeCell ref="CM166:CM171"/>
    <mergeCell ref="CM172:CM177"/>
    <mergeCell ref="CN172:CN177"/>
    <mergeCell ref="CP172:CP177"/>
    <mergeCell ref="CP166:CP171"/>
    <mergeCell ref="CD172:CD177"/>
    <mergeCell ref="CJ178:CJ183"/>
    <mergeCell ref="CL178:CL183"/>
    <mergeCell ref="CM178:CM183"/>
    <mergeCell ref="CT178:CT183"/>
    <mergeCell ref="CU178:CU183"/>
    <mergeCell ref="CV178:CV183"/>
    <mergeCell ref="CR178:CR183"/>
    <mergeCell ref="CV148:CV153"/>
    <mergeCell ref="CX148:CX153"/>
    <mergeCell ref="CR148:CR153"/>
    <mergeCell ref="CE148:CE153"/>
    <mergeCell ref="CF148:CF153"/>
    <mergeCell ref="CH148:CH153"/>
    <mergeCell ref="CI148:CI153"/>
    <mergeCell ref="CJ148:CJ153"/>
    <mergeCell ref="CL148:CL153"/>
    <mergeCell ref="CE172:CE177"/>
    <mergeCell ref="CF172:CF177"/>
    <mergeCell ref="CH172:CH177"/>
    <mergeCell ref="CI172:CI177"/>
    <mergeCell ref="CJ172:CJ177"/>
    <mergeCell ref="CL172:CL177"/>
    <mergeCell ref="CT172:CT177"/>
    <mergeCell ref="CU172:CU177"/>
    <mergeCell ref="CV172:CV177"/>
    <mergeCell ref="CX172:CX177"/>
    <mergeCell ref="CN166:CN171"/>
    <mergeCell ref="CQ166:CQ171"/>
    <mergeCell ref="CR166:CR171"/>
    <mergeCell ref="CM148:CM153"/>
    <mergeCell ref="CN148:CN153"/>
    <mergeCell ref="CP148:CP153"/>
    <mergeCell ref="CQ148:CQ153"/>
    <mergeCell ref="CH160:CH165"/>
    <mergeCell ref="CI160:CI165"/>
    <mergeCell ref="CJ160:CJ165"/>
    <mergeCell ref="CL160:CL165"/>
    <mergeCell ref="CM160:CM165"/>
    <mergeCell ref="CN160:CN165"/>
    <mergeCell ref="CD160:CD165"/>
    <mergeCell ref="CT154:CT159"/>
    <mergeCell ref="CU154:CU159"/>
    <mergeCell ref="CV154:CV159"/>
    <mergeCell ref="CX154:CX159"/>
    <mergeCell ref="CY154:CY159"/>
    <mergeCell ref="CD154:CD159"/>
    <mergeCell ref="CE154:CE159"/>
    <mergeCell ref="CF154:CF159"/>
    <mergeCell ref="CT160:CT165"/>
    <mergeCell ref="CU160:CU165"/>
    <mergeCell ref="CV160:CV165"/>
    <mergeCell ref="CX160:CX165"/>
    <mergeCell ref="CT166:CT171"/>
    <mergeCell ref="CU166:CU171"/>
    <mergeCell ref="CV166:CV171"/>
    <mergeCell ref="CX166:CX171"/>
    <mergeCell ref="CE166:CE171"/>
    <mergeCell ref="CF166:CF171"/>
    <mergeCell ref="CD166:CD171"/>
    <mergeCell ref="CY166:CY171"/>
    <mergeCell ref="CH154:CH159"/>
    <mergeCell ref="CI154:CI159"/>
    <mergeCell ref="CJ154:CJ159"/>
    <mergeCell ref="CL154:CL159"/>
    <mergeCell ref="CM154:CM159"/>
    <mergeCell ref="CN154:CN159"/>
    <mergeCell ref="CP154:CP159"/>
    <mergeCell ref="CQ154:CQ159"/>
    <mergeCell ref="CR154:CR159"/>
    <mergeCell ref="CE160:CE165"/>
    <mergeCell ref="CF160:CF165"/>
    <mergeCell ref="CX142:CX147"/>
    <mergeCell ref="CY142:CY147"/>
    <mergeCell ref="CZ142:CZ147"/>
    <mergeCell ref="CQ136:CQ141"/>
    <mergeCell ref="CR136:CR141"/>
    <mergeCell ref="CE142:CE147"/>
    <mergeCell ref="CF142:CF147"/>
    <mergeCell ref="CH142:CH147"/>
    <mergeCell ref="CI142:CI147"/>
    <mergeCell ref="CJ142:CJ147"/>
    <mergeCell ref="CL142:CL147"/>
    <mergeCell ref="CM142:CM147"/>
    <mergeCell ref="CN142:CN147"/>
    <mergeCell ref="CP142:CP147"/>
    <mergeCell ref="CQ142:CQ147"/>
    <mergeCell ref="CR142:CR147"/>
    <mergeCell ref="CX136:CX141"/>
    <mergeCell ref="CU130:CU135"/>
    <mergeCell ref="CV130:CV135"/>
    <mergeCell ref="CQ130:CQ135"/>
    <mergeCell ref="CR130:CR135"/>
    <mergeCell ref="CE136:CE141"/>
    <mergeCell ref="CF136:CF141"/>
    <mergeCell ref="CU136:CU141"/>
    <mergeCell ref="CV136:CV141"/>
    <mergeCell ref="CN136:CN141"/>
    <mergeCell ref="CP136:CP141"/>
    <mergeCell ref="CD142:CD147"/>
    <mergeCell ref="CN130:CN135"/>
    <mergeCell ref="CP130:CP135"/>
    <mergeCell ref="CH136:CH141"/>
    <mergeCell ref="CI136:CI141"/>
    <mergeCell ref="CJ136:CJ141"/>
    <mergeCell ref="CL136:CL141"/>
    <mergeCell ref="CM136:CM141"/>
    <mergeCell ref="CD130:CD135"/>
    <mergeCell ref="CT142:CT147"/>
    <mergeCell ref="CU142:CU147"/>
    <mergeCell ref="CV142:CV147"/>
    <mergeCell ref="CD148:CD153"/>
    <mergeCell ref="CT148:CT153"/>
    <mergeCell ref="CU148:CU153"/>
    <mergeCell ref="CT124:CT129"/>
    <mergeCell ref="CU124:CU129"/>
    <mergeCell ref="CV124:CV129"/>
    <mergeCell ref="CX124:CX129"/>
    <mergeCell ref="CX130:CX135"/>
    <mergeCell ref="CY130:CY135"/>
    <mergeCell ref="CZ130:CZ135"/>
    <mergeCell ref="CD124:CD129"/>
    <mergeCell ref="CE130:CE135"/>
    <mergeCell ref="CF130:CF135"/>
    <mergeCell ref="CH130:CH135"/>
    <mergeCell ref="CI130:CI135"/>
    <mergeCell ref="CJ130:CJ135"/>
    <mergeCell ref="CL130:CL135"/>
    <mergeCell ref="CM130:CM135"/>
    <mergeCell ref="CL124:CL129"/>
    <mergeCell ref="CM124:CM129"/>
    <mergeCell ref="CN124:CN129"/>
    <mergeCell ref="CP124:CP129"/>
    <mergeCell ref="CQ124:CQ129"/>
    <mergeCell ref="CR124:CR129"/>
    <mergeCell ref="CE124:CE129"/>
    <mergeCell ref="CF124:CF129"/>
    <mergeCell ref="CH124:CH129"/>
    <mergeCell ref="CI124:CI129"/>
    <mergeCell ref="CJ124:CJ129"/>
    <mergeCell ref="CD136:CD141"/>
    <mergeCell ref="CT136:CT141"/>
    <mergeCell ref="CT130:CT135"/>
    <mergeCell ref="CY118:CY123"/>
    <mergeCell ref="CZ118:CZ123"/>
    <mergeCell ref="CZ112:CZ117"/>
    <mergeCell ref="CD118:CD123"/>
    <mergeCell ref="CT112:CT117"/>
    <mergeCell ref="CU112:CU117"/>
    <mergeCell ref="CV112:CV117"/>
    <mergeCell ref="CX112:CX117"/>
    <mergeCell ref="CY112:CY117"/>
    <mergeCell ref="CE118:CE123"/>
    <mergeCell ref="CF118:CF123"/>
    <mergeCell ref="CH118:CH123"/>
    <mergeCell ref="CI118:CI123"/>
    <mergeCell ref="CJ118:CJ123"/>
    <mergeCell ref="CL118:CL123"/>
    <mergeCell ref="CM118:CM123"/>
    <mergeCell ref="CN118:CN123"/>
    <mergeCell ref="CP118:CP123"/>
    <mergeCell ref="CQ118:CQ123"/>
    <mergeCell ref="CR118:CR123"/>
    <mergeCell ref="CY106:CY111"/>
    <mergeCell ref="CZ106:CZ111"/>
    <mergeCell ref="CD112:CD117"/>
    <mergeCell ref="CT106:CT111"/>
    <mergeCell ref="CU106:CU111"/>
    <mergeCell ref="CV106:CV111"/>
    <mergeCell ref="CX106:CX111"/>
    <mergeCell ref="CD106:CD111"/>
    <mergeCell ref="CE112:CE117"/>
    <mergeCell ref="CF112:CF117"/>
    <mergeCell ref="CH112:CH117"/>
    <mergeCell ref="CI112:CI117"/>
    <mergeCell ref="CJ112:CJ117"/>
    <mergeCell ref="CL112:CL117"/>
    <mergeCell ref="CM112:CM117"/>
    <mergeCell ref="CN112:CN117"/>
    <mergeCell ref="CP112:CP117"/>
    <mergeCell ref="CQ112:CQ117"/>
    <mergeCell ref="CR112:CR117"/>
    <mergeCell ref="CD100:CD105"/>
    <mergeCell ref="CE100:CE105"/>
    <mergeCell ref="CF100:CF105"/>
    <mergeCell ref="CH100:CH105"/>
    <mergeCell ref="CI100:CI105"/>
    <mergeCell ref="CJ100:CJ105"/>
    <mergeCell ref="CL100:CL105"/>
    <mergeCell ref="CM100:CM105"/>
    <mergeCell ref="CN100:CN105"/>
    <mergeCell ref="CP100:CP105"/>
    <mergeCell ref="CQ100:CQ105"/>
    <mergeCell ref="CZ94:CZ99"/>
    <mergeCell ref="CE94:CE99"/>
    <mergeCell ref="CF94:CF99"/>
    <mergeCell ref="CH94:CH99"/>
    <mergeCell ref="CI94:CI99"/>
    <mergeCell ref="CJ94:CJ99"/>
    <mergeCell ref="CL94:CL99"/>
    <mergeCell ref="CM94:CM99"/>
    <mergeCell ref="CN94:CN99"/>
    <mergeCell ref="CP94:CP99"/>
    <mergeCell ref="CQ94:CQ99"/>
    <mergeCell ref="CR94:CR99"/>
    <mergeCell ref="CR100:CR105"/>
    <mergeCell ref="CX100:CX105"/>
    <mergeCell ref="CY100:CY105"/>
    <mergeCell ref="CZ100:CZ105"/>
    <mergeCell ref="CT100:CT105"/>
    <mergeCell ref="CU100:CU105"/>
    <mergeCell ref="CV100:CV105"/>
    <mergeCell ref="CU82:CU87"/>
    <mergeCell ref="CV82:CV87"/>
    <mergeCell ref="CD94:CD99"/>
    <mergeCell ref="CY94:CY99"/>
    <mergeCell ref="CD88:CD93"/>
    <mergeCell ref="CE88:CE93"/>
    <mergeCell ref="CF88:CF93"/>
    <mergeCell ref="CH88:CH93"/>
    <mergeCell ref="CI88:CI93"/>
    <mergeCell ref="CJ88:CJ93"/>
    <mergeCell ref="CL88:CL93"/>
    <mergeCell ref="CM88:CM93"/>
    <mergeCell ref="CN88:CN93"/>
    <mergeCell ref="CP88:CP93"/>
    <mergeCell ref="CT88:CT93"/>
    <mergeCell ref="CU88:CU93"/>
    <mergeCell ref="CV88:CV93"/>
    <mergeCell ref="CX88:CX93"/>
    <mergeCell ref="CY88:CY93"/>
    <mergeCell ref="CX82:CX87"/>
    <mergeCell ref="CJ82:CJ87"/>
    <mergeCell ref="CL82:CL87"/>
    <mergeCell ref="CM82:CM87"/>
    <mergeCell ref="CN82:CN87"/>
    <mergeCell ref="CX76:CX81"/>
    <mergeCell ref="CY76:CY81"/>
    <mergeCell ref="CZ76:CZ81"/>
    <mergeCell ref="CZ70:CZ75"/>
    <mergeCell ref="CU70:CU75"/>
    <mergeCell ref="CV70:CV75"/>
    <mergeCell ref="CX70:CX75"/>
    <mergeCell ref="CY70:CY75"/>
    <mergeCell ref="CY64:CY69"/>
    <mergeCell ref="CZ64:CZ69"/>
    <mergeCell ref="CD64:CD69"/>
    <mergeCell ref="DA82:DA87"/>
    <mergeCell ref="CI70:CI75"/>
    <mergeCell ref="CJ70:CJ75"/>
    <mergeCell ref="CL70:CL75"/>
    <mergeCell ref="CM70:CM75"/>
    <mergeCell ref="CN70:CN75"/>
    <mergeCell ref="CP70:CP75"/>
    <mergeCell ref="CQ70:CQ75"/>
    <mergeCell ref="CR70:CR75"/>
    <mergeCell ref="CE76:CE81"/>
    <mergeCell ref="CF76:CF81"/>
    <mergeCell ref="CH76:CH81"/>
    <mergeCell ref="CI76:CI81"/>
    <mergeCell ref="CJ76:CJ81"/>
    <mergeCell ref="CD82:CD87"/>
    <mergeCell ref="CE82:CE87"/>
    <mergeCell ref="CF82:CF87"/>
    <mergeCell ref="CH82:CH87"/>
    <mergeCell ref="CI82:CI87"/>
    <mergeCell ref="CD76:CD81"/>
    <mergeCell ref="CT82:CT87"/>
    <mergeCell ref="CT70:CT75"/>
    <mergeCell ref="CD70:CD75"/>
    <mergeCell ref="CE70:CE75"/>
    <mergeCell ref="CQ58:CQ63"/>
    <mergeCell ref="CR58:CR63"/>
    <mergeCell ref="CE64:CE69"/>
    <mergeCell ref="CF64:CF69"/>
    <mergeCell ref="CH64:CH69"/>
    <mergeCell ref="CI64:CI69"/>
    <mergeCell ref="CJ64:CJ69"/>
    <mergeCell ref="CL64:CL69"/>
    <mergeCell ref="CM64:CM69"/>
    <mergeCell ref="CN64:CN69"/>
    <mergeCell ref="CP64:CP69"/>
    <mergeCell ref="CQ64:CQ69"/>
    <mergeCell ref="CR64:CR69"/>
    <mergeCell ref="CF70:CF75"/>
    <mergeCell ref="CH70:CH75"/>
    <mergeCell ref="CT64:CT69"/>
    <mergeCell ref="CU64:CU69"/>
    <mergeCell ref="CV64:CV69"/>
    <mergeCell ref="CX64:CX69"/>
    <mergeCell ref="CX58:CX63"/>
    <mergeCell ref="CY58:CY63"/>
    <mergeCell ref="CZ58:CZ63"/>
    <mergeCell ref="CH46:CH51"/>
    <mergeCell ref="CI46:CI51"/>
    <mergeCell ref="CJ46:CJ51"/>
    <mergeCell ref="CL46:CL51"/>
    <mergeCell ref="CM46:CM51"/>
    <mergeCell ref="CN46:CN51"/>
    <mergeCell ref="CP46:CP51"/>
    <mergeCell ref="CQ46:CQ51"/>
    <mergeCell ref="CR46:CR51"/>
    <mergeCell ref="CE52:CE57"/>
    <mergeCell ref="CF52:CF57"/>
    <mergeCell ref="CH52:CH57"/>
    <mergeCell ref="CT52:CT57"/>
    <mergeCell ref="CU52:CU57"/>
    <mergeCell ref="CV52:CV57"/>
    <mergeCell ref="CH58:CH63"/>
    <mergeCell ref="CI58:CI63"/>
    <mergeCell ref="CJ58:CJ63"/>
    <mergeCell ref="CL58:CL63"/>
    <mergeCell ref="CM58:CM63"/>
    <mergeCell ref="CN58:CN63"/>
    <mergeCell ref="CP58:CP63"/>
    <mergeCell ref="CT58:CT63"/>
    <mergeCell ref="CT46:CT51"/>
    <mergeCell ref="CU46:CU51"/>
    <mergeCell ref="CD46:CD51"/>
    <mergeCell ref="CT40:CT45"/>
    <mergeCell ref="CU40:CU45"/>
    <mergeCell ref="CD40:CD45"/>
    <mergeCell ref="CU58:CU63"/>
    <mergeCell ref="CV58:CV63"/>
    <mergeCell ref="CD58:CD63"/>
    <mergeCell ref="CI52:CI57"/>
    <mergeCell ref="CJ52:CJ57"/>
    <mergeCell ref="CL52:CL57"/>
    <mergeCell ref="CM52:CM57"/>
    <mergeCell ref="CN52:CN57"/>
    <mergeCell ref="CP52:CP57"/>
    <mergeCell ref="CQ52:CQ57"/>
    <mergeCell ref="CR52:CR57"/>
    <mergeCell ref="CE58:CE63"/>
    <mergeCell ref="CF58:CF63"/>
    <mergeCell ref="CD52:CD57"/>
    <mergeCell ref="CE46:CE51"/>
    <mergeCell ref="CF46:CF51"/>
    <mergeCell ref="CV46:CV51"/>
    <mergeCell ref="CE40:CE45"/>
    <mergeCell ref="CF40:CF45"/>
    <mergeCell ref="CH40:CH45"/>
    <mergeCell ref="CI40:CI45"/>
    <mergeCell ref="CJ40:CJ45"/>
    <mergeCell ref="CL40:CL45"/>
    <mergeCell ref="CM40:CM45"/>
    <mergeCell ref="CN40:CN45"/>
    <mergeCell ref="CP40:CP45"/>
    <mergeCell ref="CQ40:CQ45"/>
    <mergeCell ref="CR40:CR45"/>
    <mergeCell ref="CF34:CF39"/>
    <mergeCell ref="CY28:CY33"/>
    <mergeCell ref="CZ28:CZ33"/>
    <mergeCell ref="CZ22:CZ27"/>
    <mergeCell ref="CT22:CT27"/>
    <mergeCell ref="CU22:CU27"/>
    <mergeCell ref="CV22:CV27"/>
    <mergeCell ref="CX22:CX27"/>
    <mergeCell ref="CY22:CY27"/>
    <mergeCell ref="CV40:CV45"/>
    <mergeCell ref="CX40:CX45"/>
    <mergeCell ref="CX34:CX39"/>
    <mergeCell ref="CY34:CY39"/>
    <mergeCell ref="CZ34:CZ39"/>
    <mergeCell ref="CX46:CX51"/>
    <mergeCell ref="CY46:CY51"/>
    <mergeCell ref="CY40:CY45"/>
    <mergeCell ref="CZ40:CZ45"/>
    <mergeCell ref="CZ46:CZ51"/>
    <mergeCell ref="CV28:CV33"/>
    <mergeCell ref="CP22:CP27"/>
    <mergeCell ref="CI28:CI33"/>
    <mergeCell ref="CJ28:CJ33"/>
    <mergeCell ref="CL28:CL33"/>
    <mergeCell ref="CM28:CM33"/>
    <mergeCell ref="CN28:CN33"/>
    <mergeCell ref="CP28:CP33"/>
    <mergeCell ref="CQ22:CQ27"/>
    <mergeCell ref="CR22:CR27"/>
    <mergeCell ref="CH16:CH21"/>
    <mergeCell ref="CI16:CI21"/>
    <mergeCell ref="CY16:CY21"/>
    <mergeCell ref="CZ16:CZ21"/>
    <mergeCell ref="CJ16:CJ21"/>
    <mergeCell ref="CT16:CT21"/>
    <mergeCell ref="CU16:CU21"/>
    <mergeCell ref="CV16:CV21"/>
    <mergeCell ref="CX16:CX21"/>
    <mergeCell ref="CD28:CD33"/>
    <mergeCell ref="CT34:CT39"/>
    <mergeCell ref="CU34:CU39"/>
    <mergeCell ref="CV34:CV39"/>
    <mergeCell ref="CD22:CD27"/>
    <mergeCell ref="CQ28:CQ33"/>
    <mergeCell ref="CD34:CD39"/>
    <mergeCell ref="CE28:CE33"/>
    <mergeCell ref="CF28:CF33"/>
    <mergeCell ref="CH28:CH33"/>
    <mergeCell ref="CN16:CN21"/>
    <mergeCell ref="CP16:CP21"/>
    <mergeCell ref="CQ16:CQ21"/>
    <mergeCell ref="CH34:CH39"/>
    <mergeCell ref="CI34:CI39"/>
    <mergeCell ref="CJ34:CJ39"/>
    <mergeCell ref="CL34:CL39"/>
    <mergeCell ref="CM34:CM39"/>
    <mergeCell ref="CN34:CN39"/>
    <mergeCell ref="CP34:CP39"/>
    <mergeCell ref="CQ34:CQ39"/>
    <mergeCell ref="CR34:CR39"/>
    <mergeCell ref="CE34:CE39"/>
    <mergeCell ref="CY10:CY15"/>
    <mergeCell ref="CZ10:CZ15"/>
    <mergeCell ref="CD16:CD21"/>
    <mergeCell ref="CT10:CT15"/>
    <mergeCell ref="CU10:CU15"/>
    <mergeCell ref="CV10:CV15"/>
    <mergeCell ref="CE16:CE21"/>
    <mergeCell ref="CF16:CF21"/>
    <mergeCell ref="AN112:AN117"/>
    <mergeCell ref="AN118:AN123"/>
    <mergeCell ref="AN58:AN63"/>
    <mergeCell ref="AN64:AN69"/>
    <mergeCell ref="AN70:AN75"/>
    <mergeCell ref="AN76:AN81"/>
    <mergeCell ref="AN82:AN87"/>
    <mergeCell ref="AN88:AN93"/>
    <mergeCell ref="AN94:AN99"/>
    <mergeCell ref="AN100:AN105"/>
    <mergeCell ref="AN106:AN111"/>
    <mergeCell ref="CR28:CR33"/>
    <mergeCell ref="CL16:CL21"/>
    <mergeCell ref="CM16:CM21"/>
    <mergeCell ref="CX10:CX15"/>
    <mergeCell ref="CR16:CR21"/>
    <mergeCell ref="CE22:CE27"/>
    <mergeCell ref="CF22:CF27"/>
    <mergeCell ref="CH22:CH27"/>
    <mergeCell ref="CI22:CI27"/>
    <mergeCell ref="CJ22:CJ27"/>
    <mergeCell ref="CL22:CL27"/>
    <mergeCell ref="CM22:CM27"/>
    <mergeCell ref="CN22:CN27"/>
    <mergeCell ref="AN178:AN183"/>
    <mergeCell ref="AN184:AN189"/>
    <mergeCell ref="AN190:AN195"/>
    <mergeCell ref="AN196:AN201"/>
    <mergeCell ref="AN202:AN207"/>
    <mergeCell ref="AN208:AN213"/>
    <mergeCell ref="AN214:AN219"/>
    <mergeCell ref="AN220:AN225"/>
    <mergeCell ref="AN124:AN129"/>
    <mergeCell ref="AN130:AN135"/>
    <mergeCell ref="AN136:AN141"/>
    <mergeCell ref="AN142:AN147"/>
    <mergeCell ref="AN148:AN153"/>
    <mergeCell ref="AN154:AN159"/>
    <mergeCell ref="AN160:AN165"/>
    <mergeCell ref="AN166:AN171"/>
    <mergeCell ref="AN172:AN177"/>
    <mergeCell ref="AI202:AI207"/>
    <mergeCell ref="AJ202:AJ207"/>
    <mergeCell ref="AK202:AK207"/>
    <mergeCell ref="AL202:AL207"/>
    <mergeCell ref="AM202:AM207"/>
    <mergeCell ref="AI208:AI213"/>
    <mergeCell ref="AJ208:AJ213"/>
    <mergeCell ref="AK208:AK213"/>
    <mergeCell ref="AL208:AL213"/>
    <mergeCell ref="AM208:AM213"/>
    <mergeCell ref="AI190:AI195"/>
    <mergeCell ref="AJ190:AJ195"/>
    <mergeCell ref="AK190:AK195"/>
    <mergeCell ref="AL196:AL201"/>
    <mergeCell ref="AM196:AM201"/>
    <mergeCell ref="AI178:AI183"/>
    <mergeCell ref="AJ178:AJ183"/>
    <mergeCell ref="AK178:AK183"/>
    <mergeCell ref="AL178:AL183"/>
    <mergeCell ref="AM178:AM183"/>
    <mergeCell ref="AI184:AI189"/>
    <mergeCell ref="AJ184:AJ189"/>
    <mergeCell ref="AK184:AK189"/>
    <mergeCell ref="AL184:AL189"/>
    <mergeCell ref="AM184:AM189"/>
    <mergeCell ref="AL190:AL195"/>
    <mergeCell ref="AM190:AM195"/>
    <mergeCell ref="AI196:AI201"/>
    <mergeCell ref="AJ196:AJ201"/>
    <mergeCell ref="AK196:AK201"/>
    <mergeCell ref="AI166:AI171"/>
    <mergeCell ref="AJ166:AJ171"/>
    <mergeCell ref="AK166:AK171"/>
    <mergeCell ref="AL166:AL171"/>
    <mergeCell ref="AM166:AM171"/>
    <mergeCell ref="AI172:AI177"/>
    <mergeCell ref="AJ172:AJ177"/>
    <mergeCell ref="AK172:AK177"/>
    <mergeCell ref="AL172:AL177"/>
    <mergeCell ref="AM172:AM177"/>
    <mergeCell ref="AI154:AI159"/>
    <mergeCell ref="AJ154:AJ159"/>
    <mergeCell ref="AK154:AK159"/>
    <mergeCell ref="AL154:AL159"/>
    <mergeCell ref="AM154:AM159"/>
    <mergeCell ref="AI160:AI165"/>
    <mergeCell ref="AJ160:AJ165"/>
    <mergeCell ref="AK160:AK165"/>
    <mergeCell ref="AL160:AL165"/>
    <mergeCell ref="AM160:AM165"/>
    <mergeCell ref="AI142:AI147"/>
    <mergeCell ref="AJ142:AJ147"/>
    <mergeCell ref="AK142:AK147"/>
    <mergeCell ref="AL142:AL147"/>
    <mergeCell ref="AM142:AM147"/>
    <mergeCell ref="AI148:AI153"/>
    <mergeCell ref="AJ148:AJ153"/>
    <mergeCell ref="AK148:AK153"/>
    <mergeCell ref="AL148:AL153"/>
    <mergeCell ref="AM148:AM153"/>
    <mergeCell ref="AI130:AI135"/>
    <mergeCell ref="AJ130:AJ135"/>
    <mergeCell ref="AK130:AK135"/>
    <mergeCell ref="AL130:AL135"/>
    <mergeCell ref="AM130:AM135"/>
    <mergeCell ref="AI136:AI141"/>
    <mergeCell ref="AJ136:AJ141"/>
    <mergeCell ref="AK136:AK141"/>
    <mergeCell ref="AL136:AL141"/>
    <mergeCell ref="AM136:AM141"/>
    <mergeCell ref="AI118:AI123"/>
    <mergeCell ref="AJ118:AJ123"/>
    <mergeCell ref="AK118:AK123"/>
    <mergeCell ref="AL118:AL123"/>
    <mergeCell ref="AM118:AM123"/>
    <mergeCell ref="AI124:AI129"/>
    <mergeCell ref="AJ124:AJ129"/>
    <mergeCell ref="AK124:AK129"/>
    <mergeCell ref="AL124:AL129"/>
    <mergeCell ref="AM124:AM129"/>
    <mergeCell ref="AI106:AI111"/>
    <mergeCell ref="AJ106:AJ111"/>
    <mergeCell ref="AK106:AK111"/>
    <mergeCell ref="AL106:AL111"/>
    <mergeCell ref="AM106:AM111"/>
    <mergeCell ref="AI112:AI117"/>
    <mergeCell ref="AJ112:AJ117"/>
    <mergeCell ref="AK112:AK117"/>
    <mergeCell ref="AL112:AL117"/>
    <mergeCell ref="AM112:AM117"/>
    <mergeCell ref="AI94:AI99"/>
    <mergeCell ref="AJ94:AJ99"/>
    <mergeCell ref="AK94:AK99"/>
    <mergeCell ref="AL94:AL99"/>
    <mergeCell ref="AM94:AM99"/>
    <mergeCell ref="AI100:AI105"/>
    <mergeCell ref="AJ100:AJ105"/>
    <mergeCell ref="AK100:AK105"/>
    <mergeCell ref="AL100:AL105"/>
    <mergeCell ref="AM100:AM105"/>
    <mergeCell ref="AI82:AI87"/>
    <mergeCell ref="AJ82:AJ87"/>
    <mergeCell ref="AK82:AK87"/>
    <mergeCell ref="AL82:AL87"/>
    <mergeCell ref="AM82:AM87"/>
    <mergeCell ref="AI88:AI93"/>
    <mergeCell ref="AJ88:AJ93"/>
    <mergeCell ref="AK88:AK93"/>
    <mergeCell ref="AL88:AL93"/>
    <mergeCell ref="AM88:AM93"/>
    <mergeCell ref="AI70:AI75"/>
    <mergeCell ref="AJ70:AJ75"/>
    <mergeCell ref="AK70:AK75"/>
    <mergeCell ref="AL70:AL75"/>
    <mergeCell ref="AM70:AM75"/>
    <mergeCell ref="AI76:AI81"/>
    <mergeCell ref="AJ76:AJ81"/>
    <mergeCell ref="AK76:AK81"/>
    <mergeCell ref="AL76:AL81"/>
    <mergeCell ref="AM76:AM81"/>
    <mergeCell ref="AI58:AI63"/>
    <mergeCell ref="AJ58:AJ63"/>
    <mergeCell ref="AK58:AK63"/>
    <mergeCell ref="AL58:AL63"/>
    <mergeCell ref="AM58:AM63"/>
    <mergeCell ref="AI64:AI69"/>
    <mergeCell ref="AJ64:AJ69"/>
    <mergeCell ref="AK64:AK69"/>
    <mergeCell ref="AL64:AL69"/>
    <mergeCell ref="AM64:AM69"/>
    <mergeCell ref="AK28:AK33"/>
    <mergeCell ref="AL28:AL33"/>
    <mergeCell ref="AM28:AM33"/>
    <mergeCell ref="AI10:AI15"/>
    <mergeCell ref="AJ10:AJ15"/>
    <mergeCell ref="AK10:AK15"/>
    <mergeCell ref="AL10:AL15"/>
    <mergeCell ref="AM10:AM15"/>
    <mergeCell ref="AI16:AI21"/>
    <mergeCell ref="AJ16:AJ21"/>
    <mergeCell ref="AK16:AK21"/>
    <mergeCell ref="AL16:AL21"/>
    <mergeCell ref="AM16:AM21"/>
    <mergeCell ref="AI46:AI51"/>
    <mergeCell ref="AJ46:AJ51"/>
    <mergeCell ref="AK46:AK51"/>
    <mergeCell ref="AL46:AL51"/>
    <mergeCell ref="AM46:AM51"/>
    <mergeCell ref="D34:D39"/>
    <mergeCell ref="AH214:AH219"/>
    <mergeCell ref="AH220:AH225"/>
    <mergeCell ref="AH118:AH123"/>
    <mergeCell ref="AH124:AH129"/>
    <mergeCell ref="AH130:AH135"/>
    <mergeCell ref="AH136:AH141"/>
    <mergeCell ref="AH142:AH147"/>
    <mergeCell ref="AH148:AH153"/>
    <mergeCell ref="AH154:AH159"/>
    <mergeCell ref="AH160:AH165"/>
    <mergeCell ref="AH166:AH171"/>
    <mergeCell ref="AH64:AH69"/>
    <mergeCell ref="AH70:AH75"/>
    <mergeCell ref="AH76:AH81"/>
    <mergeCell ref="AH82:AH87"/>
    <mergeCell ref="AH88:AH93"/>
    <mergeCell ref="AH94:AH99"/>
    <mergeCell ref="AH100:AH105"/>
    <mergeCell ref="AH106:AH111"/>
    <mergeCell ref="AH112:AH117"/>
    <mergeCell ref="AH172:AH177"/>
    <mergeCell ref="AH178:AH183"/>
    <mergeCell ref="AH184:AH189"/>
    <mergeCell ref="AH190:AH195"/>
    <mergeCell ref="AH196:AH201"/>
    <mergeCell ref="AH202:AH207"/>
    <mergeCell ref="AH208:AH213"/>
    <mergeCell ref="K34:K39"/>
    <mergeCell ref="L34:L39"/>
    <mergeCell ref="M34:M39"/>
    <mergeCell ref="M46:M51"/>
    <mergeCell ref="C16:C21"/>
    <mergeCell ref="D16:D21"/>
    <mergeCell ref="B22:B27"/>
    <mergeCell ref="C22:C27"/>
    <mergeCell ref="D22:D27"/>
    <mergeCell ref="A16:A21"/>
    <mergeCell ref="E16:E21"/>
    <mergeCell ref="F16:F21"/>
    <mergeCell ref="G16:G21"/>
    <mergeCell ref="A34:A39"/>
    <mergeCell ref="E34:E39"/>
    <mergeCell ref="F34:F39"/>
    <mergeCell ref="G34:G39"/>
    <mergeCell ref="H34:H39"/>
    <mergeCell ref="I34:I39"/>
    <mergeCell ref="J34:J39"/>
    <mergeCell ref="N34:N39"/>
    <mergeCell ref="I28:I33"/>
    <mergeCell ref="J28:J33"/>
    <mergeCell ref="K28:K33"/>
    <mergeCell ref="L28:L33"/>
    <mergeCell ref="M28:M33"/>
    <mergeCell ref="A28:A33"/>
    <mergeCell ref="B28:B33"/>
    <mergeCell ref="C28:C33"/>
    <mergeCell ref="E28:E33"/>
    <mergeCell ref="F28:F33"/>
    <mergeCell ref="G28:G33"/>
    <mergeCell ref="H28:H33"/>
    <mergeCell ref="D28:D33"/>
    <mergeCell ref="B34:B39"/>
    <mergeCell ref="C34:C39"/>
    <mergeCell ref="O16:O21"/>
    <mergeCell ref="Q16:Q21"/>
    <mergeCell ref="H10:H15"/>
    <mergeCell ref="B10:B15"/>
    <mergeCell ref="C10:C15"/>
    <mergeCell ref="D10:D15"/>
    <mergeCell ref="N10:N15"/>
    <mergeCell ref="L10:L15"/>
    <mergeCell ref="E10:E15"/>
    <mergeCell ref="F10:F15"/>
    <mergeCell ref="G10:G15"/>
    <mergeCell ref="A22:A27"/>
    <mergeCell ref="E22:E27"/>
    <mergeCell ref="F22:F27"/>
    <mergeCell ref="G22:G27"/>
    <mergeCell ref="H22:H27"/>
    <mergeCell ref="I22:I27"/>
    <mergeCell ref="J22:J27"/>
    <mergeCell ref="K22:K27"/>
    <mergeCell ref="L22:L27"/>
    <mergeCell ref="M22:M27"/>
    <mergeCell ref="N22:N27"/>
    <mergeCell ref="O22:O27"/>
    <mergeCell ref="Q22:Q27"/>
    <mergeCell ref="M16:M21"/>
    <mergeCell ref="N16:N21"/>
    <mergeCell ref="H16:H21"/>
    <mergeCell ref="I16:I21"/>
    <mergeCell ref="J16:J21"/>
    <mergeCell ref="K16:K21"/>
    <mergeCell ref="L16:L21"/>
    <mergeCell ref="B16:B21"/>
    <mergeCell ref="E8:E9"/>
    <mergeCell ref="F8:F9"/>
    <mergeCell ref="G8:G9"/>
    <mergeCell ref="H8:H9"/>
    <mergeCell ref="R8:R9"/>
    <mergeCell ref="A7:J7"/>
    <mergeCell ref="K7:Q7"/>
    <mergeCell ref="AE8:AE9"/>
    <mergeCell ref="AF8:AF9"/>
    <mergeCell ref="AG8:AG9"/>
    <mergeCell ref="AO8:AO9"/>
    <mergeCell ref="AP8:AP9"/>
    <mergeCell ref="AR8:AR9"/>
    <mergeCell ref="BP7:CS7"/>
    <mergeCell ref="A10:A15"/>
    <mergeCell ref="AH10:AH15"/>
    <mergeCell ref="CD10:CD15"/>
    <mergeCell ref="M8:M9"/>
    <mergeCell ref="N8:N9"/>
    <mergeCell ref="O8:O9"/>
    <mergeCell ref="Q8:Q9"/>
    <mergeCell ref="I8:I9"/>
    <mergeCell ref="I10:I15"/>
    <mergeCell ref="J10:J15"/>
    <mergeCell ref="K10:K15"/>
    <mergeCell ref="AX8:BA8"/>
    <mergeCell ref="BB8:BE8"/>
    <mergeCell ref="M10:M15"/>
    <mergeCell ref="Q10:Q15"/>
    <mergeCell ref="J8:J9"/>
    <mergeCell ref="K8:K9"/>
    <mergeCell ref="L8:L9"/>
    <mergeCell ref="A2:G4"/>
    <mergeCell ref="AV8:AV9"/>
    <mergeCell ref="AH7:AN7"/>
    <mergeCell ref="T8:T9"/>
    <mergeCell ref="S8:S9"/>
    <mergeCell ref="AH8:AH9"/>
    <mergeCell ref="AI8:AI9"/>
    <mergeCell ref="AJ8:AJ9"/>
    <mergeCell ref="AK8:AK9"/>
    <mergeCell ref="AM8:AM9"/>
    <mergeCell ref="O10:O15"/>
    <mergeCell ref="P10:P15"/>
    <mergeCell ref="R7:AD7"/>
    <mergeCell ref="U8:AD8"/>
    <mergeCell ref="A40:A45"/>
    <mergeCell ref="E40:E45"/>
    <mergeCell ref="F40:F45"/>
    <mergeCell ref="G40:G45"/>
    <mergeCell ref="H40:H45"/>
    <mergeCell ref="I40:I45"/>
    <mergeCell ref="J40:J45"/>
    <mergeCell ref="K40:K45"/>
    <mergeCell ref="L40:L45"/>
    <mergeCell ref="M40:M45"/>
    <mergeCell ref="N40:N45"/>
    <mergeCell ref="O40:O45"/>
    <mergeCell ref="P16:P21"/>
    <mergeCell ref="P22:P27"/>
    <mergeCell ref="P28:P33"/>
    <mergeCell ref="P34:P39"/>
    <mergeCell ref="AN8:AN9"/>
    <mergeCell ref="A8:A9"/>
    <mergeCell ref="N46:N51"/>
    <mergeCell ref="O46:O51"/>
    <mergeCell ref="A52:A57"/>
    <mergeCell ref="E52:E57"/>
    <mergeCell ref="F52:F57"/>
    <mergeCell ref="G52:G57"/>
    <mergeCell ref="H52:H57"/>
    <mergeCell ref="I52:I57"/>
    <mergeCell ref="J52:J57"/>
    <mergeCell ref="K52:K57"/>
    <mergeCell ref="L52:L57"/>
    <mergeCell ref="M52:M57"/>
    <mergeCell ref="N52:N57"/>
    <mergeCell ref="O52:O57"/>
    <mergeCell ref="A46:A51"/>
    <mergeCell ref="E46:E51"/>
    <mergeCell ref="F46:F51"/>
    <mergeCell ref="G46:G51"/>
    <mergeCell ref="H46:H51"/>
    <mergeCell ref="I46:I51"/>
    <mergeCell ref="J46:J51"/>
    <mergeCell ref="K46:K51"/>
    <mergeCell ref="L46:L51"/>
    <mergeCell ref="B52:B57"/>
    <mergeCell ref="C52:C57"/>
    <mergeCell ref="D52:D57"/>
    <mergeCell ref="B46:B51"/>
    <mergeCell ref="C46:C51"/>
    <mergeCell ref="D46:D51"/>
    <mergeCell ref="M58:M63"/>
    <mergeCell ref="N58:N63"/>
    <mergeCell ref="O58:O63"/>
    <mergeCell ref="A64:A69"/>
    <mergeCell ref="E64:E69"/>
    <mergeCell ref="F64:F69"/>
    <mergeCell ref="G64:G69"/>
    <mergeCell ref="H64:H69"/>
    <mergeCell ref="I64:I69"/>
    <mergeCell ref="J64:J69"/>
    <mergeCell ref="K64:K69"/>
    <mergeCell ref="L64:L69"/>
    <mergeCell ref="M64:M69"/>
    <mergeCell ref="N64:N69"/>
    <mergeCell ref="O64:O69"/>
    <mergeCell ref="A58:A63"/>
    <mergeCell ref="E58:E63"/>
    <mergeCell ref="F58:F63"/>
    <mergeCell ref="G58:G63"/>
    <mergeCell ref="H58:H63"/>
    <mergeCell ref="I58:I63"/>
    <mergeCell ref="J58:J63"/>
    <mergeCell ref="K58:K63"/>
    <mergeCell ref="L58:L63"/>
    <mergeCell ref="B58:B63"/>
    <mergeCell ref="C58:C63"/>
    <mergeCell ref="D58:D63"/>
    <mergeCell ref="B64:B69"/>
    <mergeCell ref="C64:C69"/>
    <mergeCell ref="D64:D69"/>
    <mergeCell ref="M70:M75"/>
    <mergeCell ref="N70:N75"/>
    <mergeCell ref="O70:O75"/>
    <mergeCell ref="A76:A81"/>
    <mergeCell ref="E76:E81"/>
    <mergeCell ref="F76:F81"/>
    <mergeCell ref="G76:G81"/>
    <mergeCell ref="H76:H81"/>
    <mergeCell ref="I76:I81"/>
    <mergeCell ref="J76:J81"/>
    <mergeCell ref="K76:K81"/>
    <mergeCell ref="L76:L81"/>
    <mergeCell ref="M76:M81"/>
    <mergeCell ref="N76:N81"/>
    <mergeCell ref="O76:O81"/>
    <mergeCell ref="A70:A75"/>
    <mergeCell ref="E70:E75"/>
    <mergeCell ref="F70:F75"/>
    <mergeCell ref="G70:G75"/>
    <mergeCell ref="H70:H75"/>
    <mergeCell ref="I70:I75"/>
    <mergeCell ref="J70:J75"/>
    <mergeCell ref="K70:K75"/>
    <mergeCell ref="L70:L75"/>
    <mergeCell ref="B76:B81"/>
    <mergeCell ref="C76:C81"/>
    <mergeCell ref="D76:D81"/>
    <mergeCell ref="B70:B75"/>
    <mergeCell ref="C70:C75"/>
    <mergeCell ref="D70:D75"/>
    <mergeCell ref="M82:M87"/>
    <mergeCell ref="N82:N87"/>
    <mergeCell ref="O82:O87"/>
    <mergeCell ref="A88:A93"/>
    <mergeCell ref="E88:E93"/>
    <mergeCell ref="F88:F93"/>
    <mergeCell ref="G88:G93"/>
    <mergeCell ref="H88:H93"/>
    <mergeCell ref="I88:I93"/>
    <mergeCell ref="J88:J93"/>
    <mergeCell ref="K88:K93"/>
    <mergeCell ref="L88:L93"/>
    <mergeCell ref="M88:M93"/>
    <mergeCell ref="N88:N93"/>
    <mergeCell ref="O88:O93"/>
    <mergeCell ref="A82:A87"/>
    <mergeCell ref="E82:E87"/>
    <mergeCell ref="F82:F87"/>
    <mergeCell ref="G82:G87"/>
    <mergeCell ref="H82:H87"/>
    <mergeCell ref="I82:I87"/>
    <mergeCell ref="J82:J87"/>
    <mergeCell ref="K82:K87"/>
    <mergeCell ref="L82:L87"/>
    <mergeCell ref="B82:B87"/>
    <mergeCell ref="C82:C87"/>
    <mergeCell ref="D82:D87"/>
    <mergeCell ref="B88:B93"/>
    <mergeCell ref="C88:C93"/>
    <mergeCell ref="D88:D93"/>
    <mergeCell ref="M94:M99"/>
    <mergeCell ref="N94:N99"/>
    <mergeCell ref="O94:O99"/>
    <mergeCell ref="A100:A105"/>
    <mergeCell ref="E100:E105"/>
    <mergeCell ref="F100:F105"/>
    <mergeCell ref="G100:G105"/>
    <mergeCell ref="H100:H105"/>
    <mergeCell ref="I100:I105"/>
    <mergeCell ref="J100:J105"/>
    <mergeCell ref="K100:K105"/>
    <mergeCell ref="L100:L105"/>
    <mergeCell ref="M100:M105"/>
    <mergeCell ref="N100:N105"/>
    <mergeCell ref="O100:O105"/>
    <mergeCell ref="A94:A99"/>
    <mergeCell ref="E94:E99"/>
    <mergeCell ref="F94:F99"/>
    <mergeCell ref="G94:G99"/>
    <mergeCell ref="H94:H99"/>
    <mergeCell ref="I94:I99"/>
    <mergeCell ref="J94:J99"/>
    <mergeCell ref="K94:K99"/>
    <mergeCell ref="L94:L99"/>
    <mergeCell ref="B94:B99"/>
    <mergeCell ref="C94:C99"/>
    <mergeCell ref="D94:D99"/>
    <mergeCell ref="B100:B105"/>
    <mergeCell ref="C100:C105"/>
    <mergeCell ref="D100:D105"/>
    <mergeCell ref="M106:M111"/>
    <mergeCell ref="N106:N111"/>
    <mergeCell ref="O106:O111"/>
    <mergeCell ref="A112:A117"/>
    <mergeCell ref="E112:E117"/>
    <mergeCell ref="F112:F117"/>
    <mergeCell ref="G112:G117"/>
    <mergeCell ref="H112:H117"/>
    <mergeCell ref="I112:I117"/>
    <mergeCell ref="J112:J117"/>
    <mergeCell ref="K112:K117"/>
    <mergeCell ref="L112:L117"/>
    <mergeCell ref="M112:M117"/>
    <mergeCell ref="N112:N117"/>
    <mergeCell ref="O112:O117"/>
    <mergeCell ref="A106:A111"/>
    <mergeCell ref="E106:E111"/>
    <mergeCell ref="F106:F111"/>
    <mergeCell ref="G106:G111"/>
    <mergeCell ref="H106:H111"/>
    <mergeCell ref="I106:I111"/>
    <mergeCell ref="J106:J111"/>
    <mergeCell ref="K106:K111"/>
    <mergeCell ref="L106:L111"/>
    <mergeCell ref="B106:B111"/>
    <mergeCell ref="C106:C111"/>
    <mergeCell ref="D106:D111"/>
    <mergeCell ref="B112:B117"/>
    <mergeCell ref="C112:C117"/>
    <mergeCell ref="D112:D117"/>
    <mergeCell ref="M118:M123"/>
    <mergeCell ref="N118:N123"/>
    <mergeCell ref="O118:O123"/>
    <mergeCell ref="A124:A129"/>
    <mergeCell ref="E124:E129"/>
    <mergeCell ref="F124:F129"/>
    <mergeCell ref="G124:G129"/>
    <mergeCell ref="H124:H129"/>
    <mergeCell ref="I124:I129"/>
    <mergeCell ref="J124:J129"/>
    <mergeCell ref="K124:K129"/>
    <mergeCell ref="L124:L129"/>
    <mergeCell ref="M124:M129"/>
    <mergeCell ref="N124:N129"/>
    <mergeCell ref="O124:O129"/>
    <mergeCell ref="A118:A123"/>
    <mergeCell ref="E118:E123"/>
    <mergeCell ref="F118:F123"/>
    <mergeCell ref="G118:G123"/>
    <mergeCell ref="H118:H123"/>
    <mergeCell ref="I118:I123"/>
    <mergeCell ref="J118:J123"/>
    <mergeCell ref="K118:K123"/>
    <mergeCell ref="L118:L123"/>
    <mergeCell ref="B118:B123"/>
    <mergeCell ref="C118:C123"/>
    <mergeCell ref="D118:D123"/>
    <mergeCell ref="B124:B129"/>
    <mergeCell ref="C124:C129"/>
    <mergeCell ref="D124:D129"/>
    <mergeCell ref="M130:M135"/>
    <mergeCell ref="N130:N135"/>
    <mergeCell ref="O130:O135"/>
    <mergeCell ref="A136:A141"/>
    <mergeCell ref="E136:E141"/>
    <mergeCell ref="F136:F141"/>
    <mergeCell ref="G136:G141"/>
    <mergeCell ref="H136:H141"/>
    <mergeCell ref="I136:I141"/>
    <mergeCell ref="J136:J141"/>
    <mergeCell ref="K136:K141"/>
    <mergeCell ref="L136:L141"/>
    <mergeCell ref="M136:M141"/>
    <mergeCell ref="N136:N141"/>
    <mergeCell ref="O136:O141"/>
    <mergeCell ref="A130:A135"/>
    <mergeCell ref="E130:E135"/>
    <mergeCell ref="F130:F135"/>
    <mergeCell ref="G130:G135"/>
    <mergeCell ref="H130:H135"/>
    <mergeCell ref="I130:I135"/>
    <mergeCell ref="J130:J135"/>
    <mergeCell ref="K130:K135"/>
    <mergeCell ref="L130:L135"/>
    <mergeCell ref="B130:B135"/>
    <mergeCell ref="C130:C135"/>
    <mergeCell ref="D130:D135"/>
    <mergeCell ref="B136:B141"/>
    <mergeCell ref="C136:C141"/>
    <mergeCell ref="D136:D141"/>
    <mergeCell ref="M142:M147"/>
    <mergeCell ref="N142:N147"/>
    <mergeCell ref="O142:O147"/>
    <mergeCell ref="A148:A153"/>
    <mergeCell ref="E148:E153"/>
    <mergeCell ref="F148:F153"/>
    <mergeCell ref="G148:G153"/>
    <mergeCell ref="H148:H153"/>
    <mergeCell ref="I148:I153"/>
    <mergeCell ref="J148:J153"/>
    <mergeCell ref="K148:K153"/>
    <mergeCell ref="L148:L153"/>
    <mergeCell ref="M148:M153"/>
    <mergeCell ref="N148:N153"/>
    <mergeCell ref="O148:O153"/>
    <mergeCell ref="A142:A147"/>
    <mergeCell ref="E142:E147"/>
    <mergeCell ref="F142:F147"/>
    <mergeCell ref="G142:G147"/>
    <mergeCell ref="H142:H147"/>
    <mergeCell ref="I142:I147"/>
    <mergeCell ref="J142:J147"/>
    <mergeCell ref="K142:K147"/>
    <mergeCell ref="L142:L147"/>
    <mergeCell ref="B142:B147"/>
    <mergeCell ref="C142:C147"/>
    <mergeCell ref="D142:D147"/>
    <mergeCell ref="B148:B153"/>
    <mergeCell ref="C148:C153"/>
    <mergeCell ref="D148:D153"/>
    <mergeCell ref="M154:M159"/>
    <mergeCell ref="N154:N159"/>
    <mergeCell ref="O154:O159"/>
    <mergeCell ref="A160:A165"/>
    <mergeCell ref="E160:E165"/>
    <mergeCell ref="F160:F165"/>
    <mergeCell ref="G160:G165"/>
    <mergeCell ref="H160:H165"/>
    <mergeCell ref="I160:I165"/>
    <mergeCell ref="J160:J165"/>
    <mergeCell ref="K160:K165"/>
    <mergeCell ref="L160:L165"/>
    <mergeCell ref="M160:M165"/>
    <mergeCell ref="N160:N165"/>
    <mergeCell ref="O160:O165"/>
    <mergeCell ref="A154:A159"/>
    <mergeCell ref="E154:E159"/>
    <mergeCell ref="F154:F159"/>
    <mergeCell ref="G154:G159"/>
    <mergeCell ref="H154:H159"/>
    <mergeCell ref="I154:I159"/>
    <mergeCell ref="J154:J159"/>
    <mergeCell ref="K154:K159"/>
    <mergeCell ref="L154:L159"/>
    <mergeCell ref="B154:B159"/>
    <mergeCell ref="C154:C159"/>
    <mergeCell ref="D154:D159"/>
    <mergeCell ref="B160:B165"/>
    <mergeCell ref="C160:C165"/>
    <mergeCell ref="D160:D165"/>
    <mergeCell ref="M166:M171"/>
    <mergeCell ref="N166:N171"/>
    <mergeCell ref="O166:O171"/>
    <mergeCell ref="A172:A177"/>
    <mergeCell ref="E172:E177"/>
    <mergeCell ref="F172:F177"/>
    <mergeCell ref="G172:G177"/>
    <mergeCell ref="H172:H177"/>
    <mergeCell ref="I172:I177"/>
    <mergeCell ref="J172:J177"/>
    <mergeCell ref="K172:K177"/>
    <mergeCell ref="L172:L177"/>
    <mergeCell ref="M172:M177"/>
    <mergeCell ref="N172:N177"/>
    <mergeCell ref="O172:O177"/>
    <mergeCell ref="A166:A171"/>
    <mergeCell ref="E166:E171"/>
    <mergeCell ref="F166:F171"/>
    <mergeCell ref="G166:G171"/>
    <mergeCell ref="H166:H171"/>
    <mergeCell ref="I166:I171"/>
    <mergeCell ref="J166:J171"/>
    <mergeCell ref="K166:K171"/>
    <mergeCell ref="L166:L171"/>
    <mergeCell ref="D166:D171"/>
    <mergeCell ref="B172:B177"/>
    <mergeCell ref="C172:C177"/>
    <mergeCell ref="D172:D177"/>
    <mergeCell ref="B166:B171"/>
    <mergeCell ref="C166:C171"/>
    <mergeCell ref="M178:M183"/>
    <mergeCell ref="N178:N183"/>
    <mergeCell ref="O178:O183"/>
    <mergeCell ref="A184:A189"/>
    <mergeCell ref="E184:E189"/>
    <mergeCell ref="F184:F189"/>
    <mergeCell ref="G184:G189"/>
    <mergeCell ref="H184:H189"/>
    <mergeCell ref="I184:I189"/>
    <mergeCell ref="J184:J189"/>
    <mergeCell ref="K184:K189"/>
    <mergeCell ref="L184:L189"/>
    <mergeCell ref="M184:M189"/>
    <mergeCell ref="N184:N189"/>
    <mergeCell ref="O184:O189"/>
    <mergeCell ref="A178:A183"/>
    <mergeCell ref="E178:E183"/>
    <mergeCell ref="F178:F183"/>
    <mergeCell ref="G178:G183"/>
    <mergeCell ref="H178:H183"/>
    <mergeCell ref="I178:I183"/>
    <mergeCell ref="J178:J183"/>
    <mergeCell ref="K178:K183"/>
    <mergeCell ref="L178:L183"/>
    <mergeCell ref="B178:B183"/>
    <mergeCell ref="C178:C183"/>
    <mergeCell ref="D178:D183"/>
    <mergeCell ref="B184:B189"/>
    <mergeCell ref="C184:C189"/>
    <mergeCell ref="D184:D189"/>
    <mergeCell ref="M190:M195"/>
    <mergeCell ref="N190:N195"/>
    <mergeCell ref="O190:O195"/>
    <mergeCell ref="A196:A201"/>
    <mergeCell ref="E196:E201"/>
    <mergeCell ref="F196:F201"/>
    <mergeCell ref="G196:G201"/>
    <mergeCell ref="H196:H201"/>
    <mergeCell ref="I196:I201"/>
    <mergeCell ref="J196:J201"/>
    <mergeCell ref="K196:K201"/>
    <mergeCell ref="L196:L201"/>
    <mergeCell ref="M196:M201"/>
    <mergeCell ref="N196:N201"/>
    <mergeCell ref="O196:O201"/>
    <mergeCell ref="A190:A195"/>
    <mergeCell ref="E190:E195"/>
    <mergeCell ref="F190:F195"/>
    <mergeCell ref="G190:G195"/>
    <mergeCell ref="H190:H195"/>
    <mergeCell ref="I190:I195"/>
    <mergeCell ref="J190:J195"/>
    <mergeCell ref="K190:K195"/>
    <mergeCell ref="L190:L195"/>
    <mergeCell ref="B196:B201"/>
    <mergeCell ref="C196:C201"/>
    <mergeCell ref="D196:D201"/>
    <mergeCell ref="B190:B195"/>
    <mergeCell ref="C190:C195"/>
    <mergeCell ref="D190:D195"/>
    <mergeCell ref="D220:D225"/>
    <mergeCell ref="M202:M207"/>
    <mergeCell ref="N202:N207"/>
    <mergeCell ref="O202:O207"/>
    <mergeCell ref="A208:A213"/>
    <mergeCell ref="E208:E213"/>
    <mergeCell ref="F208:F213"/>
    <mergeCell ref="G208:G213"/>
    <mergeCell ref="H208:H213"/>
    <mergeCell ref="I208:I213"/>
    <mergeCell ref="J208:J213"/>
    <mergeCell ref="K208:K213"/>
    <mergeCell ref="L208:L213"/>
    <mergeCell ref="M208:M213"/>
    <mergeCell ref="N208:N213"/>
    <mergeCell ref="O208:O213"/>
    <mergeCell ref="A202:A207"/>
    <mergeCell ref="E202:E207"/>
    <mergeCell ref="F202:F207"/>
    <mergeCell ref="G202:G207"/>
    <mergeCell ref="H202:H207"/>
    <mergeCell ref="I202:I207"/>
    <mergeCell ref="J202:J207"/>
    <mergeCell ref="K202:K207"/>
    <mergeCell ref="L202:L207"/>
    <mergeCell ref="B208:B213"/>
    <mergeCell ref="C208:C213"/>
    <mergeCell ref="D208:D213"/>
    <mergeCell ref="B202:B207"/>
    <mergeCell ref="C202:C207"/>
    <mergeCell ref="D202:D207"/>
    <mergeCell ref="Q202:Q207"/>
    <mergeCell ref="P208:P213"/>
    <mergeCell ref="Q208:Q213"/>
    <mergeCell ref="P214:P219"/>
    <mergeCell ref="Q214:Q219"/>
    <mergeCell ref="O214:O219"/>
    <mergeCell ref="A220:A225"/>
    <mergeCell ref="E220:E225"/>
    <mergeCell ref="F220:F225"/>
    <mergeCell ref="G220:G225"/>
    <mergeCell ref="H220:H225"/>
    <mergeCell ref="I220:I225"/>
    <mergeCell ref="J220:J225"/>
    <mergeCell ref="K220:K225"/>
    <mergeCell ref="L220:L225"/>
    <mergeCell ref="M220:M225"/>
    <mergeCell ref="N220:N225"/>
    <mergeCell ref="O220:O225"/>
    <mergeCell ref="A214:A219"/>
    <mergeCell ref="E214:E219"/>
    <mergeCell ref="F214:F219"/>
    <mergeCell ref="G214:G219"/>
    <mergeCell ref="H214:H219"/>
    <mergeCell ref="I214:I219"/>
    <mergeCell ref="J214:J219"/>
    <mergeCell ref="K214:K219"/>
    <mergeCell ref="L214:L219"/>
    <mergeCell ref="B214:B219"/>
    <mergeCell ref="C214:C219"/>
    <mergeCell ref="D214:D219"/>
    <mergeCell ref="B220:B225"/>
    <mergeCell ref="C220:C225"/>
    <mergeCell ref="P148:P153"/>
    <mergeCell ref="Q148:Q153"/>
    <mergeCell ref="P154:P159"/>
    <mergeCell ref="Q154:Q159"/>
    <mergeCell ref="P160:P165"/>
    <mergeCell ref="Q160:Q165"/>
    <mergeCell ref="P70:P75"/>
    <mergeCell ref="Q70:Q75"/>
    <mergeCell ref="P76:P81"/>
    <mergeCell ref="Q76:Q81"/>
    <mergeCell ref="P82:P87"/>
    <mergeCell ref="Q82:Q87"/>
    <mergeCell ref="P88:P93"/>
    <mergeCell ref="Q88:Q93"/>
    <mergeCell ref="P94:P99"/>
    <mergeCell ref="Q94:Q99"/>
    <mergeCell ref="P100:P105"/>
    <mergeCell ref="Q100:Q105"/>
    <mergeCell ref="P106:P111"/>
    <mergeCell ref="Q106:Q111"/>
    <mergeCell ref="P112:P117"/>
    <mergeCell ref="Q112:Q117"/>
    <mergeCell ref="P118:P123"/>
    <mergeCell ref="Q118:Q123"/>
    <mergeCell ref="CT7:CX8"/>
    <mergeCell ref="P124:P129"/>
    <mergeCell ref="Q124:Q129"/>
    <mergeCell ref="P130:P135"/>
    <mergeCell ref="Q130:Q135"/>
    <mergeCell ref="P136:P141"/>
    <mergeCell ref="Q136:Q141"/>
    <mergeCell ref="P142:P147"/>
    <mergeCell ref="Q142:Q147"/>
    <mergeCell ref="P46:P51"/>
    <mergeCell ref="Q46:Q51"/>
    <mergeCell ref="P52:P57"/>
    <mergeCell ref="Q52:Q57"/>
    <mergeCell ref="P58:P63"/>
    <mergeCell ref="Q58:Q63"/>
    <mergeCell ref="P64:P69"/>
    <mergeCell ref="Q64:Q69"/>
    <mergeCell ref="AJ52:AJ57"/>
    <mergeCell ref="AK52:AK57"/>
    <mergeCell ref="AL52:AL57"/>
    <mergeCell ref="AM52:AM57"/>
    <mergeCell ref="AI34:AI39"/>
    <mergeCell ref="AH16:AH21"/>
    <mergeCell ref="AH22:AH27"/>
    <mergeCell ref="AH46:AH51"/>
    <mergeCell ref="AH52:AH57"/>
    <mergeCell ref="AH58:AH63"/>
    <mergeCell ref="AI52:AI57"/>
    <mergeCell ref="AL22:AL27"/>
    <mergeCell ref="AM22:AM27"/>
    <mergeCell ref="AI28:AI33"/>
    <mergeCell ref="AJ28:AJ33"/>
    <mergeCell ref="DQ10:DQ15"/>
    <mergeCell ref="DR10:DR15"/>
    <mergeCell ref="DS10:DS15"/>
    <mergeCell ref="DT10:DT15"/>
    <mergeCell ref="DA16:DA21"/>
    <mergeCell ref="DB16:DB21"/>
    <mergeCell ref="DC16:DC21"/>
    <mergeCell ref="DD16:DD21"/>
    <mergeCell ref="DE16:DE21"/>
    <mergeCell ref="DG16:DG21"/>
    <mergeCell ref="DH16:DH21"/>
    <mergeCell ref="DI16:DI21"/>
    <mergeCell ref="DJ16:DJ21"/>
    <mergeCell ref="DK16:DK21"/>
    <mergeCell ref="DL16:DL21"/>
    <mergeCell ref="DM16:DM21"/>
    <mergeCell ref="DN16:DN21"/>
    <mergeCell ref="DP16:DP21"/>
    <mergeCell ref="DA10:DA15"/>
    <mergeCell ref="DB10:DB15"/>
    <mergeCell ref="DC10:DC15"/>
    <mergeCell ref="DD10:DD15"/>
    <mergeCell ref="DE10:DE15"/>
    <mergeCell ref="DG10:DG15"/>
    <mergeCell ref="DH10:DH15"/>
    <mergeCell ref="DQ16:DQ21"/>
    <mergeCell ref="DR16:DR21"/>
    <mergeCell ref="DS16:DS21"/>
    <mergeCell ref="DT16:DT21"/>
    <mergeCell ref="DI10:DI15"/>
    <mergeCell ref="DJ10:DJ15"/>
    <mergeCell ref="DK10:DK15"/>
    <mergeCell ref="DR28:DR33"/>
    <mergeCell ref="DS28:DS33"/>
    <mergeCell ref="DT28:DT33"/>
    <mergeCell ref="DA22:DA27"/>
    <mergeCell ref="DB22:DB27"/>
    <mergeCell ref="DC22:DC27"/>
    <mergeCell ref="DD22:DD27"/>
    <mergeCell ref="DE22:DE27"/>
    <mergeCell ref="DG22:DG27"/>
    <mergeCell ref="DH22:DH27"/>
    <mergeCell ref="DI22:DI27"/>
    <mergeCell ref="DJ22:DJ27"/>
    <mergeCell ref="DK22:DK27"/>
    <mergeCell ref="DL22:DL27"/>
    <mergeCell ref="DM22:DM27"/>
    <mergeCell ref="DN22:DN27"/>
    <mergeCell ref="DP22:DP27"/>
    <mergeCell ref="DQ22:DQ27"/>
    <mergeCell ref="DI34:DI39"/>
    <mergeCell ref="DJ34:DJ39"/>
    <mergeCell ref="DK34:DK39"/>
    <mergeCell ref="DL34:DL39"/>
    <mergeCell ref="DM34:DM39"/>
    <mergeCell ref="DN34:DN39"/>
    <mergeCell ref="DP34:DP39"/>
    <mergeCell ref="DQ34:DQ39"/>
    <mergeCell ref="DR22:DR27"/>
    <mergeCell ref="DS22:DS27"/>
    <mergeCell ref="DT22:DT27"/>
    <mergeCell ref="CT28:CT33"/>
    <mergeCell ref="CU28:CU33"/>
    <mergeCell ref="DA28:DA33"/>
    <mergeCell ref="DB28:DB33"/>
    <mergeCell ref="DC28:DC33"/>
    <mergeCell ref="DD28:DD33"/>
    <mergeCell ref="DE28:DE33"/>
    <mergeCell ref="DG28:DG33"/>
    <mergeCell ref="DH28:DH33"/>
    <mergeCell ref="DI28:DI33"/>
    <mergeCell ref="DJ28:DJ33"/>
    <mergeCell ref="DK28:DK33"/>
    <mergeCell ref="DL28:DL33"/>
    <mergeCell ref="DM28:DM33"/>
    <mergeCell ref="DN28:DN33"/>
    <mergeCell ref="DP28:DP33"/>
    <mergeCell ref="CX28:CX33"/>
    <mergeCell ref="DR34:DR39"/>
    <mergeCell ref="DS34:DS39"/>
    <mergeCell ref="DT34:DT39"/>
    <mergeCell ref="DQ28:DQ33"/>
    <mergeCell ref="DA40:DA45"/>
    <mergeCell ref="DB40:DB45"/>
    <mergeCell ref="DC40:DC45"/>
    <mergeCell ref="DD40:DD45"/>
    <mergeCell ref="DE40:DE45"/>
    <mergeCell ref="DG40:DG45"/>
    <mergeCell ref="DH40:DH45"/>
    <mergeCell ref="DI40:DI45"/>
    <mergeCell ref="DJ40:DJ45"/>
    <mergeCell ref="DK40:DK45"/>
    <mergeCell ref="DL40:DL45"/>
    <mergeCell ref="DM40:DM45"/>
    <mergeCell ref="DN40:DN45"/>
    <mergeCell ref="DP40:DP45"/>
    <mergeCell ref="DQ40:DQ45"/>
    <mergeCell ref="DR40:DR45"/>
    <mergeCell ref="DS40:DS45"/>
    <mergeCell ref="DT40:DT45"/>
    <mergeCell ref="DA34:DA39"/>
    <mergeCell ref="DB34:DB39"/>
    <mergeCell ref="DC34:DC39"/>
    <mergeCell ref="DD34:DD39"/>
    <mergeCell ref="DE34:DE39"/>
    <mergeCell ref="DG34:DG39"/>
    <mergeCell ref="DH34:DH39"/>
    <mergeCell ref="DB58:DB63"/>
    <mergeCell ref="DK52:DK57"/>
    <mergeCell ref="DL52:DL57"/>
    <mergeCell ref="DA46:DA51"/>
    <mergeCell ref="DB46:DB51"/>
    <mergeCell ref="DC46:DC51"/>
    <mergeCell ref="DD46:DD51"/>
    <mergeCell ref="DE46:DE51"/>
    <mergeCell ref="DG46:DG51"/>
    <mergeCell ref="DH46:DH51"/>
    <mergeCell ref="DI46:DI51"/>
    <mergeCell ref="DJ46:DJ51"/>
    <mergeCell ref="DK46:DK51"/>
    <mergeCell ref="DL46:DL51"/>
    <mergeCell ref="DM46:DM51"/>
    <mergeCell ref="DN46:DN51"/>
    <mergeCell ref="DT58:DT63"/>
    <mergeCell ref="DM52:DM57"/>
    <mergeCell ref="DN52:DN57"/>
    <mergeCell ref="DP52:DP57"/>
    <mergeCell ref="DQ52:DQ57"/>
    <mergeCell ref="DR52:DR57"/>
    <mergeCell ref="DS52:DS57"/>
    <mergeCell ref="DT52:DT57"/>
    <mergeCell ref="DR46:DR51"/>
    <mergeCell ref="DS46:DS51"/>
    <mergeCell ref="DT46:DT51"/>
    <mergeCell ref="DP46:DP51"/>
    <mergeCell ref="DQ46:DQ51"/>
    <mergeCell ref="CX52:CX57"/>
    <mergeCell ref="CY52:CY57"/>
    <mergeCell ref="CZ52:CZ57"/>
    <mergeCell ref="DA52:DA57"/>
    <mergeCell ref="DB52:DB57"/>
    <mergeCell ref="DC52:DC57"/>
    <mergeCell ref="DD52:DD57"/>
    <mergeCell ref="DE52:DE57"/>
    <mergeCell ref="DG52:DG57"/>
    <mergeCell ref="DH52:DH57"/>
    <mergeCell ref="DI52:DI57"/>
    <mergeCell ref="DJ52:DJ57"/>
    <mergeCell ref="DA58:DA63"/>
    <mergeCell ref="DI70:DI75"/>
    <mergeCell ref="DJ70:DJ75"/>
    <mergeCell ref="DK70:DK75"/>
    <mergeCell ref="DL70:DL75"/>
    <mergeCell ref="DM70:DM75"/>
    <mergeCell ref="DN70:DN75"/>
    <mergeCell ref="DP70:DP75"/>
    <mergeCell ref="DQ70:DQ75"/>
    <mergeCell ref="DB64:DB69"/>
    <mergeCell ref="DC64:DC69"/>
    <mergeCell ref="DD64:DD69"/>
    <mergeCell ref="DE64:DE69"/>
    <mergeCell ref="DG64:DG69"/>
    <mergeCell ref="DH64:DH69"/>
    <mergeCell ref="DI64:DI69"/>
    <mergeCell ref="DJ64:DJ69"/>
    <mergeCell ref="DK64:DK69"/>
    <mergeCell ref="DP64:DP69"/>
    <mergeCell ref="DQ64:DQ69"/>
    <mergeCell ref="DH70:DH75"/>
    <mergeCell ref="DA64:DA69"/>
    <mergeCell ref="DT94:DT99"/>
    <mergeCell ref="DK88:DK93"/>
    <mergeCell ref="DQ82:DQ87"/>
    <mergeCell ref="DR82:DR87"/>
    <mergeCell ref="DS82:DS87"/>
    <mergeCell ref="DT82:DT87"/>
    <mergeCell ref="DR88:DR93"/>
    <mergeCell ref="DR70:DR75"/>
    <mergeCell ref="DS70:DS75"/>
    <mergeCell ref="DT70:DT75"/>
    <mergeCell ref="CT76:CT81"/>
    <mergeCell ref="CU76:CU81"/>
    <mergeCell ref="CV76:CV81"/>
    <mergeCell ref="DA76:DA81"/>
    <mergeCell ref="DB76:DB81"/>
    <mergeCell ref="DC76:DC81"/>
    <mergeCell ref="DD76:DD81"/>
    <mergeCell ref="DE76:DE81"/>
    <mergeCell ref="DG76:DG81"/>
    <mergeCell ref="DH76:DH81"/>
    <mergeCell ref="DI76:DI81"/>
    <mergeCell ref="DJ76:DJ81"/>
    <mergeCell ref="DK76:DK81"/>
    <mergeCell ref="DL76:DL81"/>
    <mergeCell ref="DM76:DM81"/>
    <mergeCell ref="DN76:DN81"/>
    <mergeCell ref="DP76:DP81"/>
    <mergeCell ref="DA70:DA75"/>
    <mergeCell ref="DB70:DB75"/>
    <mergeCell ref="DC70:DC75"/>
    <mergeCell ref="DD70:DD75"/>
    <mergeCell ref="DE70:DE75"/>
    <mergeCell ref="CZ88:CZ93"/>
    <mergeCell ref="DA88:DA93"/>
    <mergeCell ref="DB88:DB93"/>
    <mergeCell ref="DC88:DC93"/>
    <mergeCell ref="DD88:DD93"/>
    <mergeCell ref="DE88:DE93"/>
    <mergeCell ref="DG88:DG93"/>
    <mergeCell ref="DH88:DH93"/>
    <mergeCell ref="DI88:DI93"/>
    <mergeCell ref="DJ88:DJ93"/>
    <mergeCell ref="CY82:CY87"/>
    <mergeCell ref="CZ82:CZ87"/>
    <mergeCell ref="DL88:DL93"/>
    <mergeCell ref="DM88:DM93"/>
    <mergeCell ref="DN88:DN93"/>
    <mergeCell ref="DP88:DP93"/>
    <mergeCell ref="DQ88:DQ93"/>
    <mergeCell ref="DB82:DB87"/>
    <mergeCell ref="DC82:DC87"/>
    <mergeCell ref="DD82:DD87"/>
    <mergeCell ref="DE82:DE87"/>
    <mergeCell ref="DG82:DG87"/>
    <mergeCell ref="DH82:DH87"/>
    <mergeCell ref="DI82:DI87"/>
    <mergeCell ref="DJ82:DJ87"/>
    <mergeCell ref="DK82:DK87"/>
    <mergeCell ref="DL82:DL87"/>
    <mergeCell ref="DM82:DM87"/>
    <mergeCell ref="DN82:DN87"/>
    <mergeCell ref="DP82:DP87"/>
    <mergeCell ref="DQ100:DQ105"/>
    <mergeCell ref="DR100:DR105"/>
    <mergeCell ref="DS100:DS105"/>
    <mergeCell ref="DT100:DT105"/>
    <mergeCell ref="CT94:CT99"/>
    <mergeCell ref="CU94:CU99"/>
    <mergeCell ref="CV94:CV99"/>
    <mergeCell ref="CX94:CX99"/>
    <mergeCell ref="DA94:DA99"/>
    <mergeCell ref="DB94:DB99"/>
    <mergeCell ref="DC94:DC99"/>
    <mergeCell ref="DD94:DD99"/>
    <mergeCell ref="DE94:DE99"/>
    <mergeCell ref="DG94:DG99"/>
    <mergeCell ref="DH94:DH99"/>
    <mergeCell ref="DI94:DI99"/>
    <mergeCell ref="DJ94:DJ99"/>
    <mergeCell ref="DK94:DK99"/>
    <mergeCell ref="DL94:DL99"/>
    <mergeCell ref="DM94:DM99"/>
    <mergeCell ref="DN94:DN99"/>
    <mergeCell ref="DP94:DP99"/>
    <mergeCell ref="DQ94:DQ99"/>
    <mergeCell ref="DR94:DR99"/>
    <mergeCell ref="DS94:DS99"/>
    <mergeCell ref="DA100:DA105"/>
    <mergeCell ref="DB100:DB105"/>
    <mergeCell ref="DC100:DC105"/>
    <mergeCell ref="DD100:DD105"/>
    <mergeCell ref="DE100:DE105"/>
    <mergeCell ref="DG100:DG105"/>
    <mergeCell ref="DH100:DH105"/>
    <mergeCell ref="DI100:DI105"/>
    <mergeCell ref="DJ100:DJ105"/>
    <mergeCell ref="DK100:DK105"/>
    <mergeCell ref="DL100:DL105"/>
    <mergeCell ref="DM100:DM105"/>
    <mergeCell ref="DN100:DN105"/>
    <mergeCell ref="DP100:DP105"/>
    <mergeCell ref="DQ112:DQ117"/>
    <mergeCell ref="DR112:DR117"/>
    <mergeCell ref="DS112:DS117"/>
    <mergeCell ref="DT112:DT117"/>
    <mergeCell ref="DA106:DA111"/>
    <mergeCell ref="DB106:DB111"/>
    <mergeCell ref="DC106:DC111"/>
    <mergeCell ref="DD106:DD111"/>
    <mergeCell ref="DE106:DE111"/>
    <mergeCell ref="DG106:DG111"/>
    <mergeCell ref="DH106:DH111"/>
    <mergeCell ref="DI106:DI111"/>
    <mergeCell ref="DJ106:DJ111"/>
    <mergeCell ref="DK106:DK111"/>
    <mergeCell ref="DL106:DL111"/>
    <mergeCell ref="DM106:DM111"/>
    <mergeCell ref="DN106:DN111"/>
    <mergeCell ref="DP106:DP111"/>
    <mergeCell ref="DQ106:DQ111"/>
    <mergeCell ref="DR106:DR111"/>
    <mergeCell ref="DS106:DS111"/>
    <mergeCell ref="DT106:DT111"/>
    <mergeCell ref="DA112:DA117"/>
    <mergeCell ref="DB112:DB117"/>
    <mergeCell ref="DC112:DC117"/>
    <mergeCell ref="DD112:DD117"/>
    <mergeCell ref="DE112:DE117"/>
    <mergeCell ref="DG112:DG117"/>
    <mergeCell ref="DH112:DH117"/>
    <mergeCell ref="DI112:DI117"/>
    <mergeCell ref="DJ112:DJ117"/>
    <mergeCell ref="DK112:DK117"/>
    <mergeCell ref="DL112:DL117"/>
    <mergeCell ref="DM112:DM117"/>
    <mergeCell ref="DN112:DN117"/>
    <mergeCell ref="DP112:DP117"/>
    <mergeCell ref="DQ124:DQ129"/>
    <mergeCell ref="DR124:DR129"/>
    <mergeCell ref="DS124:DS129"/>
    <mergeCell ref="DT124:DT129"/>
    <mergeCell ref="CT118:CT123"/>
    <mergeCell ref="CU118:CU123"/>
    <mergeCell ref="DA118:DA123"/>
    <mergeCell ref="DB118:DB123"/>
    <mergeCell ref="DC118:DC123"/>
    <mergeCell ref="DD118:DD123"/>
    <mergeCell ref="DE118:DE123"/>
    <mergeCell ref="DG118:DG123"/>
    <mergeCell ref="DH118:DH123"/>
    <mergeCell ref="DI118:DI123"/>
    <mergeCell ref="DJ118:DJ123"/>
    <mergeCell ref="DK118:DK123"/>
    <mergeCell ref="DL118:DL123"/>
    <mergeCell ref="DM118:DM123"/>
    <mergeCell ref="DN118:DN123"/>
    <mergeCell ref="DP118:DP123"/>
    <mergeCell ref="DQ118:DQ123"/>
    <mergeCell ref="DT130:DT135"/>
    <mergeCell ref="DR118:DR123"/>
    <mergeCell ref="DS118:DS123"/>
    <mergeCell ref="DT118:DT123"/>
    <mergeCell ref="CV118:CV123"/>
    <mergeCell ref="CX118:CX123"/>
    <mergeCell ref="DA124:DA129"/>
    <mergeCell ref="DB124:DB129"/>
    <mergeCell ref="DC124:DC129"/>
    <mergeCell ref="DD124:DD129"/>
    <mergeCell ref="DE124:DE129"/>
    <mergeCell ref="DG124:DG129"/>
    <mergeCell ref="DH124:DH129"/>
    <mergeCell ref="DI124:DI129"/>
    <mergeCell ref="DJ124:DJ129"/>
    <mergeCell ref="DK124:DK129"/>
    <mergeCell ref="DL124:DL129"/>
    <mergeCell ref="DM124:DM129"/>
    <mergeCell ref="DN124:DN129"/>
    <mergeCell ref="DP124:DP129"/>
    <mergeCell ref="CY124:CY129"/>
    <mergeCell ref="CZ124:CZ129"/>
    <mergeCell ref="DA130:DA135"/>
    <mergeCell ref="DB130:DB135"/>
    <mergeCell ref="DC130:DC135"/>
    <mergeCell ref="DD130:DD135"/>
    <mergeCell ref="DE130:DE135"/>
    <mergeCell ref="DG130:DG135"/>
    <mergeCell ref="DH130:DH135"/>
    <mergeCell ref="DI130:DI135"/>
    <mergeCell ref="DJ130:DJ135"/>
    <mergeCell ref="DK130:DK135"/>
    <mergeCell ref="DL130:DL135"/>
    <mergeCell ref="DM130:DM135"/>
    <mergeCell ref="DN130:DN135"/>
    <mergeCell ref="DP130:DP135"/>
    <mergeCell ref="DQ130:DQ135"/>
    <mergeCell ref="DR130:DR135"/>
    <mergeCell ref="DS130:DS135"/>
    <mergeCell ref="DQ142:DQ147"/>
    <mergeCell ref="DR142:DR147"/>
    <mergeCell ref="DS142:DS147"/>
    <mergeCell ref="DT142:DT147"/>
    <mergeCell ref="CY136:CY141"/>
    <mergeCell ref="CZ136:CZ141"/>
    <mergeCell ref="DA136:DA141"/>
    <mergeCell ref="DB136:DB141"/>
    <mergeCell ref="DC136:DC141"/>
    <mergeCell ref="DD136:DD141"/>
    <mergeCell ref="DE136:DE141"/>
    <mergeCell ref="DG136:DG141"/>
    <mergeCell ref="DH136:DH141"/>
    <mergeCell ref="DI136:DI141"/>
    <mergeCell ref="DJ136:DJ141"/>
    <mergeCell ref="DK136:DK141"/>
    <mergeCell ref="DL136:DL141"/>
    <mergeCell ref="DM136:DM141"/>
    <mergeCell ref="DN136:DN141"/>
    <mergeCell ref="DP136:DP141"/>
    <mergeCell ref="DQ136:DQ141"/>
    <mergeCell ref="DR136:DR141"/>
    <mergeCell ref="DA142:DA147"/>
    <mergeCell ref="DB142:DB147"/>
    <mergeCell ref="DC142:DC147"/>
    <mergeCell ref="DD142:DD147"/>
    <mergeCell ref="DE142:DE147"/>
    <mergeCell ref="DG142:DG147"/>
    <mergeCell ref="DS136:DS141"/>
    <mergeCell ref="DT136:DT141"/>
    <mergeCell ref="DB154:DB159"/>
    <mergeCell ref="DC154:DC159"/>
    <mergeCell ref="DD154:DD159"/>
    <mergeCell ref="DE154:DE159"/>
    <mergeCell ref="DG154:DG159"/>
    <mergeCell ref="DH154:DH159"/>
    <mergeCell ref="DI154:DI159"/>
    <mergeCell ref="DJ154:DJ159"/>
    <mergeCell ref="DK154:DK159"/>
    <mergeCell ref="DL154:DL159"/>
    <mergeCell ref="DM154:DM159"/>
    <mergeCell ref="DN154:DN159"/>
    <mergeCell ref="DP154:DP159"/>
    <mergeCell ref="DL142:DL147"/>
    <mergeCell ref="DM142:DM147"/>
    <mergeCell ref="DN142:DN147"/>
    <mergeCell ref="DP142:DP147"/>
    <mergeCell ref="DH142:DH147"/>
    <mergeCell ref="DI142:DI147"/>
    <mergeCell ref="DJ142:DJ147"/>
    <mergeCell ref="DK142:DK147"/>
    <mergeCell ref="DH160:DH165"/>
    <mergeCell ref="DI160:DI165"/>
    <mergeCell ref="DJ160:DJ165"/>
    <mergeCell ref="DK160:DK165"/>
    <mergeCell ref="CY160:CY165"/>
    <mergeCell ref="CZ160:CZ165"/>
    <mergeCell ref="CY148:CY153"/>
    <mergeCell ref="DA148:DA153"/>
    <mergeCell ref="DB148:DB153"/>
    <mergeCell ref="DC148:DC153"/>
    <mergeCell ref="DD148:DD153"/>
    <mergeCell ref="DE148:DE153"/>
    <mergeCell ref="DG148:DG153"/>
    <mergeCell ref="DH148:DH153"/>
    <mergeCell ref="DI148:DI153"/>
    <mergeCell ref="DJ148:DJ153"/>
    <mergeCell ref="DK148:DK153"/>
    <mergeCell ref="DA154:DA159"/>
    <mergeCell ref="CZ148:CZ153"/>
    <mergeCell ref="CZ154:CZ159"/>
    <mergeCell ref="CZ166:CZ171"/>
    <mergeCell ref="DS160:DS165"/>
    <mergeCell ref="DT160:DT165"/>
    <mergeCell ref="DA166:DA171"/>
    <mergeCell ref="DB166:DB171"/>
    <mergeCell ref="DC166:DC171"/>
    <mergeCell ref="DD166:DD171"/>
    <mergeCell ref="DE166:DE171"/>
    <mergeCell ref="DG166:DG171"/>
    <mergeCell ref="DH166:DH171"/>
    <mergeCell ref="DI166:DI171"/>
    <mergeCell ref="DJ166:DJ171"/>
    <mergeCell ref="DK166:DK171"/>
    <mergeCell ref="DL166:DL171"/>
    <mergeCell ref="DM166:DM171"/>
    <mergeCell ref="DN166:DN171"/>
    <mergeCell ref="DP166:DP171"/>
    <mergeCell ref="DQ166:DQ171"/>
    <mergeCell ref="DR166:DR171"/>
    <mergeCell ref="DS166:DS171"/>
    <mergeCell ref="DL160:DL165"/>
    <mergeCell ref="DM160:DM165"/>
    <mergeCell ref="DN160:DN165"/>
    <mergeCell ref="DP160:DP165"/>
    <mergeCell ref="DQ160:DQ165"/>
    <mergeCell ref="DR160:DR165"/>
    <mergeCell ref="DA160:DA165"/>
    <mergeCell ref="DB160:DB165"/>
    <mergeCell ref="DC160:DC165"/>
    <mergeCell ref="DD160:DD165"/>
    <mergeCell ref="DE160:DE165"/>
    <mergeCell ref="DG160:DG165"/>
    <mergeCell ref="CY172:CY177"/>
    <mergeCell ref="CZ172:CZ177"/>
    <mergeCell ref="DA172:DA177"/>
    <mergeCell ref="DB172:DB177"/>
    <mergeCell ref="DC172:DC177"/>
    <mergeCell ref="DD172:DD177"/>
    <mergeCell ref="DE172:DE177"/>
    <mergeCell ref="DG172:DG177"/>
    <mergeCell ref="DH172:DH177"/>
    <mergeCell ref="DI172:DI177"/>
    <mergeCell ref="DJ172:DJ177"/>
    <mergeCell ref="DB178:DB183"/>
    <mergeCell ref="DC178:DC183"/>
    <mergeCell ref="DD178:DD183"/>
    <mergeCell ref="DE178:DE183"/>
    <mergeCell ref="DG178:DG183"/>
    <mergeCell ref="DH178:DH183"/>
    <mergeCell ref="DI178:DI183"/>
    <mergeCell ref="DJ178:DJ183"/>
    <mergeCell ref="DA178:DA183"/>
    <mergeCell ref="CZ178:CZ183"/>
    <mergeCell ref="CY178:CY183"/>
    <mergeCell ref="DK178:DK183"/>
    <mergeCell ref="DN172:DN177"/>
    <mergeCell ref="DP172:DP177"/>
    <mergeCell ref="DQ172:DQ177"/>
    <mergeCell ref="DR172:DR177"/>
    <mergeCell ref="DA184:DA189"/>
    <mergeCell ref="DB184:DB189"/>
    <mergeCell ref="DC184:DC189"/>
    <mergeCell ref="DD184:DD189"/>
    <mergeCell ref="DE184:DE189"/>
    <mergeCell ref="DG184:DG189"/>
    <mergeCell ref="DH184:DH189"/>
    <mergeCell ref="DI184:DI189"/>
    <mergeCell ref="DJ184:DJ189"/>
    <mergeCell ref="DK184:DK189"/>
    <mergeCell ref="DL184:DL189"/>
    <mergeCell ref="DM184:DM189"/>
    <mergeCell ref="DN184:DN189"/>
    <mergeCell ref="DP184:DP189"/>
    <mergeCell ref="DK172:DK177"/>
    <mergeCell ref="DL178:DL183"/>
    <mergeCell ref="DM178:DM183"/>
    <mergeCell ref="DN178:DN183"/>
    <mergeCell ref="DP178:DP183"/>
    <mergeCell ref="DD208:DD213"/>
    <mergeCell ref="DA196:DA201"/>
    <mergeCell ref="DG208:DG213"/>
    <mergeCell ref="DH208:DH213"/>
    <mergeCell ref="DB196:DB201"/>
    <mergeCell ref="DC196:DC201"/>
    <mergeCell ref="DD196:DD201"/>
    <mergeCell ref="DE196:DE201"/>
    <mergeCell ref="DG196:DG201"/>
    <mergeCell ref="DH196:DH201"/>
    <mergeCell ref="DI196:DI201"/>
    <mergeCell ref="DJ196:DJ201"/>
    <mergeCell ref="DK196:DK201"/>
    <mergeCell ref="DR184:DR189"/>
    <mergeCell ref="DS184:DS189"/>
    <mergeCell ref="DT184:DT189"/>
    <mergeCell ref="DA190:DA195"/>
    <mergeCell ref="DB190:DB195"/>
    <mergeCell ref="DC190:DC195"/>
    <mergeCell ref="DD190:DD195"/>
    <mergeCell ref="DE190:DE195"/>
    <mergeCell ref="DG190:DG195"/>
    <mergeCell ref="DH190:DH195"/>
    <mergeCell ref="DI190:DI195"/>
    <mergeCell ref="DJ190:DJ195"/>
    <mergeCell ref="DK190:DK195"/>
    <mergeCell ref="DL190:DL195"/>
    <mergeCell ref="DM190:DM195"/>
    <mergeCell ref="DN190:DN195"/>
    <mergeCell ref="DP190:DP195"/>
    <mergeCell ref="DL196:DL201"/>
    <mergeCell ref="DM196:DM201"/>
    <mergeCell ref="DT196:DT201"/>
    <mergeCell ref="DA202:DA207"/>
    <mergeCell ref="DB202:DB207"/>
    <mergeCell ref="DC202:DC207"/>
    <mergeCell ref="DD202:DD207"/>
    <mergeCell ref="DE202:DE207"/>
    <mergeCell ref="DG202:DG207"/>
    <mergeCell ref="DH202:DH207"/>
    <mergeCell ref="DI202:DI207"/>
    <mergeCell ref="DJ202:DJ207"/>
    <mergeCell ref="DK202:DK207"/>
    <mergeCell ref="DL202:DL207"/>
    <mergeCell ref="DM202:DM207"/>
    <mergeCell ref="DN202:DN207"/>
    <mergeCell ref="DP202:DP207"/>
    <mergeCell ref="DQ202:DQ207"/>
    <mergeCell ref="DR202:DR207"/>
    <mergeCell ref="DS202:DS207"/>
    <mergeCell ref="DT202:DT207"/>
    <mergeCell ref="DQ196:DQ201"/>
    <mergeCell ref="DR196:DR201"/>
    <mergeCell ref="DS196:DS201"/>
    <mergeCell ref="DN196:DN201"/>
    <mergeCell ref="DP196:DP201"/>
    <mergeCell ref="DI208:DI213"/>
    <mergeCell ref="DJ208:DJ213"/>
    <mergeCell ref="DK208:DK213"/>
    <mergeCell ref="DL208:DL213"/>
    <mergeCell ref="DM208:DM213"/>
    <mergeCell ref="DN208:DN213"/>
    <mergeCell ref="DP208:DP213"/>
    <mergeCell ref="DQ220:DQ225"/>
    <mergeCell ref="DR220:DR225"/>
    <mergeCell ref="DS220:DS225"/>
    <mergeCell ref="DT220:DT225"/>
    <mergeCell ref="DA214:DA219"/>
    <mergeCell ref="DB214:DB219"/>
    <mergeCell ref="DC214:DC219"/>
    <mergeCell ref="DD214:DD219"/>
    <mergeCell ref="DE214:DE219"/>
    <mergeCell ref="DG214:DG219"/>
    <mergeCell ref="DH214:DH219"/>
    <mergeCell ref="DI214:DI219"/>
    <mergeCell ref="DJ214:DJ219"/>
    <mergeCell ref="DK214:DK219"/>
    <mergeCell ref="DL214:DL219"/>
    <mergeCell ref="DM214:DM219"/>
    <mergeCell ref="DN214:DN219"/>
    <mergeCell ref="DP214:DP219"/>
    <mergeCell ref="DQ208:DQ213"/>
    <mergeCell ref="DR208:DR213"/>
    <mergeCell ref="DS208:DS213"/>
    <mergeCell ref="DT208:DT213"/>
    <mergeCell ref="DA208:DA213"/>
    <mergeCell ref="DB208:DB213"/>
    <mergeCell ref="DC208:DC213"/>
    <mergeCell ref="DQ214:DQ219"/>
    <mergeCell ref="DR214:DR219"/>
    <mergeCell ref="DS214:DS219"/>
    <mergeCell ref="DT214:DT219"/>
    <mergeCell ref="DA220:DA225"/>
    <mergeCell ref="DB220:DB225"/>
    <mergeCell ref="DC220:DC225"/>
    <mergeCell ref="DD220:DD225"/>
    <mergeCell ref="DE220:DE225"/>
    <mergeCell ref="DG220:DG225"/>
    <mergeCell ref="DH220:DH225"/>
    <mergeCell ref="DI220:DI225"/>
    <mergeCell ref="DJ220:DJ225"/>
    <mergeCell ref="DK220:DK225"/>
    <mergeCell ref="DL220:DL225"/>
    <mergeCell ref="DM220:DM225"/>
    <mergeCell ref="DN220:DN225"/>
    <mergeCell ref="DP220:DP225"/>
    <mergeCell ref="DE208:DE213"/>
    <mergeCell ref="CY7:DB8"/>
    <mergeCell ref="DC7:DG8"/>
    <mergeCell ref="DH7:DK8"/>
    <mergeCell ref="DL7:DP8"/>
    <mergeCell ref="DQ7:DT8"/>
    <mergeCell ref="DL10:DL15"/>
    <mergeCell ref="DM10:DM15"/>
    <mergeCell ref="DN10:DN15"/>
    <mergeCell ref="DP10:DP15"/>
    <mergeCell ref="DL64:DL69"/>
    <mergeCell ref="DM64:DM69"/>
    <mergeCell ref="DN64:DN69"/>
    <mergeCell ref="DR64:DR69"/>
    <mergeCell ref="DS64:DS69"/>
    <mergeCell ref="DT64:DT69"/>
    <mergeCell ref="DC58:DC63"/>
    <mergeCell ref="DD58:DD63"/>
    <mergeCell ref="DE58:DE63"/>
    <mergeCell ref="DG58:DG63"/>
    <mergeCell ref="DH58:DH63"/>
    <mergeCell ref="DI58:DI63"/>
    <mergeCell ref="DJ58:DJ63"/>
    <mergeCell ref="DK58:DK63"/>
    <mergeCell ref="DL58:DL63"/>
    <mergeCell ref="DM58:DM63"/>
    <mergeCell ref="DQ58:DQ63"/>
    <mergeCell ref="DR58:DR63"/>
    <mergeCell ref="DS58:DS63"/>
    <mergeCell ref="DS88:DS93"/>
    <mergeCell ref="DT88:DT93"/>
    <mergeCell ref="DG70:DG75"/>
    <mergeCell ref="DQ76:DQ81"/>
    <mergeCell ref="DR76:DR81"/>
    <mergeCell ref="DS76:DS81"/>
    <mergeCell ref="DT76:DT81"/>
    <mergeCell ref="DN58:DN63"/>
    <mergeCell ref="DP58:DP63"/>
    <mergeCell ref="DQ190:DQ195"/>
    <mergeCell ref="DR190:DR195"/>
    <mergeCell ref="DQ178:DQ183"/>
    <mergeCell ref="DR178:DR183"/>
    <mergeCell ref="DS178:DS183"/>
    <mergeCell ref="DT178:DT183"/>
    <mergeCell ref="DQ184:DQ189"/>
    <mergeCell ref="DS172:DS177"/>
    <mergeCell ref="DT172:DT177"/>
    <mergeCell ref="DT166:DT171"/>
    <mergeCell ref="DL172:DL177"/>
    <mergeCell ref="DM172:DM177"/>
    <mergeCell ref="DR148:DR153"/>
    <mergeCell ref="DS148:DS153"/>
    <mergeCell ref="DT148:DT153"/>
    <mergeCell ref="DQ154:DQ159"/>
    <mergeCell ref="DR154:DR159"/>
    <mergeCell ref="DS154:DS159"/>
    <mergeCell ref="DS190:DS195"/>
    <mergeCell ref="DT190:DT195"/>
    <mergeCell ref="DT154:DT159"/>
    <mergeCell ref="DL148:DL153"/>
    <mergeCell ref="DM148:DM153"/>
    <mergeCell ref="DN148:DN153"/>
    <mergeCell ref="DP148:DP153"/>
    <mergeCell ref="DQ148:DQ153"/>
    <mergeCell ref="BN8:BQ8"/>
    <mergeCell ref="BR8:BU8"/>
    <mergeCell ref="BV8:BY8"/>
    <mergeCell ref="BZ8:CC8"/>
    <mergeCell ref="CD8:CG8"/>
    <mergeCell ref="CH8:CK8"/>
    <mergeCell ref="CL8:CO8"/>
    <mergeCell ref="CP8:CS8"/>
    <mergeCell ref="CE10:CE15"/>
    <mergeCell ref="CF10:CF15"/>
    <mergeCell ref="CH10:CH15"/>
    <mergeCell ref="CI10:CI15"/>
    <mergeCell ref="CJ10:CJ15"/>
    <mergeCell ref="CL10:CL15"/>
    <mergeCell ref="CM10:CM15"/>
    <mergeCell ref="CN10:CN15"/>
    <mergeCell ref="CP10:CP15"/>
    <mergeCell ref="CQ10:CQ15"/>
    <mergeCell ref="CR10:CR15"/>
    <mergeCell ref="P166:P171"/>
    <mergeCell ref="Q166:Q171"/>
    <mergeCell ref="P172:P177"/>
    <mergeCell ref="Q172:Q177"/>
    <mergeCell ref="P178:P183"/>
    <mergeCell ref="Q178:Q183"/>
    <mergeCell ref="P184:P189"/>
    <mergeCell ref="Q184:Q189"/>
    <mergeCell ref="P190:P195"/>
    <mergeCell ref="Q190:Q195"/>
    <mergeCell ref="CL76:CL81"/>
    <mergeCell ref="CM76:CM81"/>
    <mergeCell ref="CN76:CN81"/>
    <mergeCell ref="CP76:CP81"/>
    <mergeCell ref="CQ76:CQ81"/>
    <mergeCell ref="CR76:CR81"/>
    <mergeCell ref="CP82:CP87"/>
    <mergeCell ref="CQ82:CQ87"/>
    <mergeCell ref="CR82:CR87"/>
    <mergeCell ref="CQ88:CQ93"/>
    <mergeCell ref="CR88:CR93"/>
    <mergeCell ref="CE106:CE111"/>
    <mergeCell ref="CF106:CF111"/>
    <mergeCell ref="CH106:CH111"/>
    <mergeCell ref="CI106:CI111"/>
    <mergeCell ref="CJ106:CJ111"/>
    <mergeCell ref="CL106:CL111"/>
    <mergeCell ref="CM106:CM111"/>
    <mergeCell ref="CN106:CN111"/>
    <mergeCell ref="CP106:CP111"/>
    <mergeCell ref="CQ106:CQ111"/>
    <mergeCell ref="CR106:CR111"/>
    <mergeCell ref="CP160:CP165"/>
    <mergeCell ref="CQ160:CQ165"/>
    <mergeCell ref="CR160:CR165"/>
    <mergeCell ref="O232:O237"/>
    <mergeCell ref="N238:N243"/>
    <mergeCell ref="O238:O243"/>
    <mergeCell ref="N244:N249"/>
    <mergeCell ref="K232:K237"/>
    <mergeCell ref="K238:K243"/>
    <mergeCell ref="K244:K249"/>
    <mergeCell ref="CP184:CP189"/>
    <mergeCell ref="CQ184:CQ189"/>
    <mergeCell ref="CR184:CR189"/>
    <mergeCell ref="CQ172:CQ177"/>
    <mergeCell ref="CR172:CR177"/>
    <mergeCell ref="CE178:CE183"/>
    <mergeCell ref="CF178:CF183"/>
    <mergeCell ref="CH178:CH183"/>
    <mergeCell ref="CI178:CI183"/>
    <mergeCell ref="CJ220:CJ225"/>
    <mergeCell ref="CL220:CL225"/>
    <mergeCell ref="CM220:CM225"/>
    <mergeCell ref="CN220:CN225"/>
    <mergeCell ref="CP220:CP225"/>
    <mergeCell ref="CQ220:CQ225"/>
    <mergeCell ref="CR220:CR225"/>
    <mergeCell ref="AN226:AN231"/>
    <mergeCell ref="AK226:AK231"/>
    <mergeCell ref="AL226:AL231"/>
    <mergeCell ref="AM226:AM231"/>
    <mergeCell ref="M214:M219"/>
    <mergeCell ref="N214:N219"/>
    <mergeCell ref="P196:P201"/>
    <mergeCell ref="Q196:Q201"/>
    <mergeCell ref="P202:P207"/>
    <mergeCell ref="P220:P225"/>
    <mergeCell ref="Q220:Q225"/>
    <mergeCell ref="E250:E255"/>
    <mergeCell ref="F226:F231"/>
    <mergeCell ref="G226:G231"/>
    <mergeCell ref="F232:F237"/>
    <mergeCell ref="G232:G237"/>
    <mergeCell ref="F238:F243"/>
    <mergeCell ref="G238:G243"/>
    <mergeCell ref="F244:F249"/>
    <mergeCell ref="G244:G249"/>
    <mergeCell ref="F250:F255"/>
    <mergeCell ref="G250:G255"/>
    <mergeCell ref="H226:H231"/>
    <mergeCell ref="H232:H237"/>
    <mergeCell ref="H238:H243"/>
    <mergeCell ref="H244:H249"/>
    <mergeCell ref="H250:H255"/>
    <mergeCell ref="J226:J231"/>
    <mergeCell ref="J232:J237"/>
    <mergeCell ref="J238:J243"/>
    <mergeCell ref="J244:J249"/>
    <mergeCell ref="J250:J255"/>
    <mergeCell ref="M226:M231"/>
    <mergeCell ref="M232:M237"/>
    <mergeCell ref="M238:M243"/>
    <mergeCell ref="M244:M249"/>
    <mergeCell ref="M250:M255"/>
    <mergeCell ref="K226:K231"/>
    <mergeCell ref="N226:N231"/>
    <mergeCell ref="O226:O231"/>
    <mergeCell ref="N232:N237"/>
    <mergeCell ref="A250:A255"/>
    <mergeCell ref="B226:B231"/>
    <mergeCell ref="B232:B237"/>
    <mergeCell ref="B238:B243"/>
    <mergeCell ref="B244:B249"/>
    <mergeCell ref="B250:B255"/>
    <mergeCell ref="C226:C231"/>
    <mergeCell ref="C232:C237"/>
    <mergeCell ref="C238:C243"/>
    <mergeCell ref="C244:C249"/>
    <mergeCell ref="C250:C255"/>
    <mergeCell ref="D226:D231"/>
    <mergeCell ref="D232:D237"/>
    <mergeCell ref="D238:D243"/>
    <mergeCell ref="D244:D249"/>
    <mergeCell ref="D250:D255"/>
    <mergeCell ref="I250:I255"/>
    <mergeCell ref="A232:A237"/>
    <mergeCell ref="A238:A243"/>
    <mergeCell ref="A244:A249"/>
    <mergeCell ref="E226:E231"/>
    <mergeCell ref="E232:E237"/>
    <mergeCell ref="E238:E243"/>
    <mergeCell ref="E244:E249"/>
    <mergeCell ref="I226:I231"/>
    <mergeCell ref="I232:I237"/>
    <mergeCell ref="I238:I243"/>
    <mergeCell ref="I244:I249"/>
    <mergeCell ref="A226:A231"/>
    <mergeCell ref="K250:K255"/>
    <mergeCell ref="L226:L231"/>
    <mergeCell ref="L232:L237"/>
    <mergeCell ref="L238:L243"/>
    <mergeCell ref="L244:L249"/>
    <mergeCell ref="L250:L255"/>
    <mergeCell ref="AN250:AN255"/>
    <mergeCell ref="O244:O249"/>
    <mergeCell ref="N250:N255"/>
    <mergeCell ref="O250:O255"/>
    <mergeCell ref="P226:P231"/>
    <mergeCell ref="Q226:Q231"/>
    <mergeCell ref="P232:P237"/>
    <mergeCell ref="Q232:Q237"/>
    <mergeCell ref="P238:P243"/>
    <mergeCell ref="Q238:Q243"/>
    <mergeCell ref="P244:P249"/>
    <mergeCell ref="Q244:Q249"/>
    <mergeCell ref="P250:P255"/>
    <mergeCell ref="Q250:Q255"/>
    <mergeCell ref="AL232:AL237"/>
    <mergeCell ref="AM232:AM237"/>
    <mergeCell ref="AI238:AI243"/>
    <mergeCell ref="AJ238:AJ243"/>
    <mergeCell ref="AK238:AK243"/>
    <mergeCell ref="AL238:AL243"/>
    <mergeCell ref="AM238:AM243"/>
    <mergeCell ref="AI232:AI237"/>
    <mergeCell ref="AJ232:AJ237"/>
    <mergeCell ref="AK232:AK237"/>
    <mergeCell ref="AI226:AI231"/>
    <mergeCell ref="AJ226:AJ231"/>
    <mergeCell ref="AW52:AW57"/>
    <mergeCell ref="AW58:AW63"/>
    <mergeCell ref="AW64:AW69"/>
    <mergeCell ref="AW70:AW75"/>
    <mergeCell ref="AW76:AW81"/>
    <mergeCell ref="AW82:AW87"/>
    <mergeCell ref="AW88:AW93"/>
    <mergeCell ref="AW94:AW99"/>
    <mergeCell ref="AW100:AW105"/>
    <mergeCell ref="AW106:AW111"/>
    <mergeCell ref="AW112:AW117"/>
    <mergeCell ref="AW118:AW123"/>
    <mergeCell ref="AW124:AW129"/>
    <mergeCell ref="AW160:AW165"/>
    <mergeCell ref="AV4:AV6"/>
    <mergeCell ref="BN4:CC6"/>
    <mergeCell ref="AW202:AW207"/>
    <mergeCell ref="AW166:AW171"/>
    <mergeCell ref="AW172:AW177"/>
    <mergeCell ref="AW178:AW183"/>
    <mergeCell ref="AW184:AW189"/>
    <mergeCell ref="AW190:AW195"/>
    <mergeCell ref="AW196:AW201"/>
    <mergeCell ref="AW8:AW9"/>
    <mergeCell ref="AW10:AW15"/>
    <mergeCell ref="AW16:AW21"/>
    <mergeCell ref="AW22:AW27"/>
    <mergeCell ref="AW130:AW135"/>
    <mergeCell ref="AW136:AW141"/>
    <mergeCell ref="AW142:AW147"/>
    <mergeCell ref="AW148:AW153"/>
    <mergeCell ref="AW154:AW159"/>
    <mergeCell ref="AW208:AW213"/>
    <mergeCell ref="AW214:AW219"/>
    <mergeCell ref="AW220:AW225"/>
    <mergeCell ref="AW226:AW231"/>
    <mergeCell ref="AW232:AW237"/>
    <mergeCell ref="AW238:AW243"/>
    <mergeCell ref="AW244:AW249"/>
    <mergeCell ref="AW250:AW255"/>
    <mergeCell ref="AI244:AI249"/>
    <mergeCell ref="AJ244:AJ249"/>
    <mergeCell ref="AI250:AI255"/>
    <mergeCell ref="AJ250:AJ255"/>
    <mergeCell ref="AK244:AK249"/>
    <mergeCell ref="AL244:AL249"/>
    <mergeCell ref="AM244:AM249"/>
    <mergeCell ref="AK250:AK255"/>
    <mergeCell ref="AL250:AL255"/>
    <mergeCell ref="AM250:AM255"/>
    <mergeCell ref="AN232:AN237"/>
    <mergeCell ref="AN238:AN243"/>
    <mergeCell ref="AN244:AN249"/>
    <mergeCell ref="AI214:AI219"/>
    <mergeCell ref="AJ214:AJ219"/>
    <mergeCell ref="AK214:AK219"/>
    <mergeCell ref="AL214:AL219"/>
    <mergeCell ref="AM214:AM219"/>
    <mergeCell ref="AI220:AI225"/>
    <mergeCell ref="AJ220:AJ225"/>
    <mergeCell ref="AK220:AK225"/>
    <mergeCell ref="AL220:AL225"/>
    <mergeCell ref="AM220:AM225"/>
  </mergeCells>
  <conditionalFormatting sqref="K10 K16 K22 K28 K34 K40 K46 K52 K58 K64 K70 K76 K82 K88 K94 K100 K106 K112 K118 K124 K130 K136 K142 K148 K154 K160 K166 K172 K178 K184 K190 K196 K202 K208 K214 K220 K226 K232 K238 K244 K250">
    <cfRule type="cellIs" dxfId="3803" priority="4608" operator="equal">
      <formula>"Muy Alta"</formula>
    </cfRule>
    <cfRule type="cellIs" dxfId="3802" priority="4609" operator="equal">
      <formula>"Alta"</formula>
    </cfRule>
    <cfRule type="cellIs" dxfId="3801" priority="4610" operator="equal">
      <formula>"Media"</formula>
    </cfRule>
    <cfRule type="cellIs" dxfId="3800" priority="4611" operator="equal">
      <formula>"Baja"</formula>
    </cfRule>
    <cfRule type="cellIs" dxfId="3799" priority="4612" operator="equal">
      <formula>"Muy Baja"</formula>
    </cfRule>
  </conditionalFormatting>
  <conditionalFormatting sqref="N10 N16 N22 N28 N34 N40 N46 N52 N58 N64 N70 N76 N82 N88 N94 N100 N106 N112 N118 N124 N130 N136 N142 N148 N154 N160 N166 N172 N178 N184 N190 N196 N202 N208 N214 N220 N226 N232 N238 N244 N250 CT10:CV10 CT16:CV16 CT22:CV22 CT28:CV28 CT34:CV34 CT40:CV40 CT46:CV46 CT52:CV52 CT58:CV58 CT64:CV64 CT70:CV70 CT76:CV76 CT82:CV82 CT88:CV88 CT94:CV94 CT100:CV100 CT106:CV106 CT112:CV112 CT118:CV118 CT124:CV124 CT130:CV130 CT136:CV136 CT142:CV142 CT148:CV148 CT154:CV154 CT160:CV160 CT166:CV166 CT172:CV172 CT178:CV178 CT184:CV184 CT190:CV190 CT196:CV196 CT202:CV202 CT208:CV208 CT214:CV214 CT220:CV220 CD10 CD16 CD22 CD28 CD34 CD40 CD46 CD52 CD58 CD64 CD70 CD76 CD82 CD88 CD94 CD100 CD106 CD112 CD118 CD124 CD130 CD136 CD142 CD148 CD154 CD160 CD166 CD172 CD178 CD184 CD190 CD196 CD202 CD208 CD214 CD220 CX220:DE220 CX214:DE214 CX208:DE208 CX202:DE202 CX196:DE196 CX190:DE190 CX184:DE184 CX178:DE178 CX172:DE172 CX166:DE166 CX160:DE160 CX154:DE154 CX148:DE148 CX142:DE142 CX136:DE136 CX130:DE130 CX124:DE124 CX118:DE118 CX112:DE112 CX106:DE106 CX100:DE100 CX94:DE94 CX88:DE88 CX82:DE82 CX76:DE76 CX70:DE70 CX64:DE64 CX58:DE58 CX52:DE52 CX46:DE46 CX40:DE40 CX34:DE34 CX28:DE28 CX22:DE22 CX16:DE16 CX10:DE10 DG10:DN10 DG16:DN16 DG22:DN22 DG28:DN28 DG34:DN34 DG40:DN40 DG46:DN46 DG52:DN52 DG58:DN58 DG64:DN64 DG70:DN70 DG76:DN76 DG82:DN82 DG88:DN88 DG94:DN94 DG100:DN100 DG106:DN106 DG112:DN112 DG118:DN118 DG124:DN124 DG130:DN130 DG136:DN136 DG142:DN142 DG148:DN148 DG154:DN154 DG160:DN160 DG166:DN166 DG172:DN172 DG178:DN178 DG184:DN184 DG190:DN190 DG196:DN196 DG202:DN202 DG208:DN208 DG214:DN214 DG220:DN220 DP220:DT220 DP214:DT214 DP208:DT208 DP202:DT202 DP196:DT196 DP190:DT190 DP184:DT184 DP178:DT178 DP172:DT172 DP166:DT166 DP160:DT160 DP154:DT154 DP148:DT148 DP142:DT142 DP136:DT136 DP130:DT130 DP124:DT124 DP118:DT118 DP112:DT112 DP106:DT106 DP100:DT100 DP94:DT94 DP88:DT88 DP82:DT82 DP76:DT76 DP70:DT70 DP64:DT64 DP58:DT58 DP52:DT52 DP46:DT46 DP40:DT40 DP34:DT34 DP28:DT28 DP22:DT22 DP16:DT16 DP10:DT10">
    <cfRule type="cellIs" dxfId="3798" priority="4603" operator="equal">
      <formula>"Catastrófico"</formula>
    </cfRule>
    <cfRule type="cellIs" dxfId="3797" priority="4604" operator="equal">
      <formula>"Mayor"</formula>
    </cfRule>
    <cfRule type="cellIs" dxfId="3796" priority="4605" operator="equal">
      <formula>"Moderado"</formula>
    </cfRule>
    <cfRule type="cellIs" dxfId="3795" priority="4606" operator="equal">
      <formula>"Menor"</formula>
    </cfRule>
    <cfRule type="cellIs" dxfId="3794" priority="4607" operator="equal">
      <formula>"Leve"</formula>
    </cfRule>
  </conditionalFormatting>
  <conditionalFormatting sqref="Q10 Q16 Q22 Q28 Q34 Q40 Q46 Q52 Q58 Q64 Q70 Q76 Q82 Q88 Q94 Q100 Q106 Q112 Q118 Q124 Q130 Q136 Q142 Q148 Q154 Q160 Q166 Q172 Q178 Q184 Q190 Q196 Q202 Q208 Q214 Q220 Q226 Q232 Q238 Q244 Q250">
    <cfRule type="cellIs" dxfId="3793" priority="4599" operator="equal">
      <formula>"Extremo"</formula>
    </cfRule>
    <cfRule type="cellIs" dxfId="3792" priority="4600" operator="equal">
      <formula>"Alto"</formula>
    </cfRule>
    <cfRule type="cellIs" dxfId="3791" priority="4601" operator="equal">
      <formula>"Moderado"</formula>
    </cfRule>
    <cfRule type="cellIs" dxfId="3790" priority="4602" operator="equal">
      <formula>"Bajo"</formula>
    </cfRule>
  </conditionalFormatting>
  <conditionalFormatting sqref="O10:P10">
    <cfRule type="cellIs" dxfId="3789" priority="4492" operator="equal">
      <formula>"Catastrófico"</formula>
    </cfRule>
    <cfRule type="cellIs" dxfId="3788" priority="4493" operator="equal">
      <formula>"Mayor"</formula>
    </cfRule>
    <cfRule type="cellIs" dxfId="3787" priority="4494" operator="equal">
      <formula>"Moderado"</formula>
    </cfRule>
    <cfRule type="cellIs" dxfId="3786" priority="4495" operator="equal">
      <formula>"Menor"</formula>
    </cfRule>
    <cfRule type="cellIs" dxfId="3785" priority="4496" operator="equal">
      <formula>"Leve"</formula>
    </cfRule>
  </conditionalFormatting>
  <conditionalFormatting sqref="O16:P16 O22:P22 O28:P28 O34:P34 O40:P40 O46:P46 O52:P52 O58:P58 O64:P64 O70:P70 O76:P76 O82:P82 O88:P88 O94:P94 O100:P100 O106:P106 O112:P112 O118:P118 O124:P124 O130:P130 O136:P136 O142:P142 O148:P148 O154:P154 O160:P160 O166:P166 O172:P172 O178:P178 O184:P184 O190:P190 O196:P196 O202:P202 O208:P208 O214:P214 O220:P220 O226:P226 O232:P232 O238:P238 O244:P244 O250:P250">
    <cfRule type="cellIs" dxfId="3784" priority="4154" operator="equal">
      <formula>"Catastrófico"</formula>
    </cfRule>
    <cfRule type="cellIs" dxfId="3783" priority="4155" operator="equal">
      <formula>"Mayor"</formula>
    </cfRule>
    <cfRule type="cellIs" dxfId="3782" priority="4156" operator="equal">
      <formula>"Moderado"</formula>
    </cfRule>
    <cfRule type="cellIs" dxfId="3781" priority="4157" operator="equal">
      <formula>"Menor"</formula>
    </cfRule>
    <cfRule type="cellIs" dxfId="3780" priority="4158" operator="equal">
      <formula>"Leve"</formula>
    </cfRule>
  </conditionalFormatting>
  <conditionalFormatting sqref="AL10 AL16 AL22 AL28 AL34 AL40 AL46 AL52 AL58 AL64 AL70 AL76 AL82 AL88 AL94 AL100 AL106 AL112 AL118 AL124 AL130 AL136 AL142 AL148 AL154 AL160 AL166 AL172 AL178 AL184 AL190 AL196 AL202 AL208 AL214 AL220 AL226 AL232 AL238 AL244 AL250">
    <cfRule type="cellIs" dxfId="3779" priority="4135" operator="equal">
      <formula>"Catastrófico"</formula>
    </cfRule>
    <cfRule type="cellIs" dxfId="3778" priority="4136" operator="equal">
      <formula>"Mayor"</formula>
    </cfRule>
    <cfRule type="cellIs" dxfId="3777" priority="4137" operator="equal">
      <formula>"Moderado"</formula>
    </cfRule>
    <cfRule type="cellIs" dxfId="3776" priority="4138" operator="equal">
      <formula>"Menor"</formula>
    </cfRule>
    <cfRule type="cellIs" dxfId="3775" priority="4139" operator="equal">
      <formula>"Leve"</formula>
    </cfRule>
  </conditionalFormatting>
  <conditionalFormatting sqref="AM10 AM16 AM22 AM28 AM34 AM40 AM46 AM52 AM58 AM64 AM70 AM76 AM82 AM88 AM94 AM100 AM106 AM112 AM118 AM124 AM130 AM136 AM142 AM148 AM154 AM160 AM166 AM172 AM178 AM184 AM190 AM196 AM202 AM208 AM214 AM220 AM226 AM232 AM238 AM244 AM250">
    <cfRule type="cellIs" dxfId="3774" priority="4131" operator="equal">
      <formula>"Extremo"</formula>
    </cfRule>
    <cfRule type="cellIs" dxfId="3773" priority="4132" operator="equal">
      <formula>"Alto"</formula>
    </cfRule>
    <cfRule type="cellIs" dxfId="3772" priority="4133" operator="equal">
      <formula>"Moderado"</formula>
    </cfRule>
    <cfRule type="cellIs" dxfId="3771" priority="4134" operator="equal">
      <formula>"Bajo"</formula>
    </cfRule>
  </conditionalFormatting>
  <conditionalFormatting sqref="AP16:AQ17">
    <cfRule type="cellIs" dxfId="3770" priority="3551" operator="equal">
      <formula>"Catastrófico"</formula>
    </cfRule>
    <cfRule type="cellIs" dxfId="3769" priority="3552" operator="equal">
      <formula>"Mayor"</formula>
    </cfRule>
    <cfRule type="cellIs" dxfId="3768" priority="3553" operator="equal">
      <formula>"Moderado"</formula>
    </cfRule>
    <cfRule type="cellIs" dxfId="3767" priority="3554" operator="equal">
      <formula>"Menor"</formula>
    </cfRule>
    <cfRule type="cellIs" dxfId="3766" priority="3555" operator="equal">
      <formula>"Leve"</formula>
    </cfRule>
  </conditionalFormatting>
  <conditionalFormatting sqref="AP232:AQ233">
    <cfRule type="cellIs" dxfId="3765" priority="3596" operator="equal">
      <formula>"Catastrófico"</formula>
    </cfRule>
    <cfRule type="cellIs" dxfId="3764" priority="3597" operator="equal">
      <formula>"Mayor"</formula>
    </cfRule>
    <cfRule type="cellIs" dxfId="3763" priority="3598" operator="equal">
      <formula>"Moderado"</formula>
    </cfRule>
    <cfRule type="cellIs" dxfId="3762" priority="3599" operator="equal">
      <formula>"Menor"</formula>
    </cfRule>
    <cfRule type="cellIs" dxfId="3761" priority="3600" operator="equal">
      <formula>"Leve"</formula>
    </cfRule>
  </conditionalFormatting>
  <conditionalFormatting sqref="AP238:AQ238">
    <cfRule type="cellIs" dxfId="3760" priority="3581" operator="equal">
      <formula>"Catastrófico"</formula>
    </cfRule>
    <cfRule type="cellIs" dxfId="3759" priority="3582" operator="equal">
      <formula>"Mayor"</formula>
    </cfRule>
    <cfRule type="cellIs" dxfId="3758" priority="3583" operator="equal">
      <formula>"Moderado"</formula>
    </cfRule>
    <cfRule type="cellIs" dxfId="3757" priority="3584" operator="equal">
      <formula>"Menor"</formula>
    </cfRule>
    <cfRule type="cellIs" dxfId="3756" priority="3585" operator="equal">
      <formula>"Leve"</formula>
    </cfRule>
  </conditionalFormatting>
  <conditionalFormatting sqref="CE10:CF10 CE16:CF16 CE22:CF22 CE28:CF28 CE34:CF34 CE40:CF40 CE46:CF46 CE52:CF52 CE58:CF58 CE64:CF64 CE70:CF70 CE76:CF76 CE82:CF82 CE88:CF88 CE94:CF94 CE100:CF100 CE106:CF106 CE112:CF112 CE118:CF118 CE124:CF124 CE130:CF130 CE136:CF136 CE142:CF142 CE148:CF148 CE154:CF154 CE160:CF160 CE166:CF166 CE172:CF172 CE178:CF178 CE184:CF184 CE190:CF190 CE196:CF196 CE202:CF202 CE208:CF208 CE214:CF214 CE220:CF220 CH220:CJ220 CH214:CJ214 CH208:CJ208 CH202:CJ202 CH196:CJ196 CH190:CJ190 CH184:CJ184 CH178:CJ178 CH172:CJ172 CH166:CJ166 CH160:CJ160 CH154:CJ154 CH148:CJ148 CH142:CJ142 CH136:CJ136 CH130:CJ130 CH124:CJ124 CH118:CJ118 CH112:CJ112 CH106:CJ106 CH100:CJ100 CH94:CJ94 CH88:CJ88 CH82:CJ82 CH76:CJ76 CH70:CJ70 CH64:CJ64 CH58:CJ58 CH52:CJ52 CH46:CJ46 CH40:CJ40 CH34:CJ34 CH28:CJ28 CH22:CJ22 CH16:CJ16 CH10:CJ10 CL10:CN10 CL16:CN16 CL22:CN22 CL28:CN28 CL34:CN34 CL40:CN40 CL46:CN46 CL52:CN52 CL58:CN58 CL64:CN64 CL70:CN70 CL76:CN76 CL82:CN82 CL88:CN88 CL94:CN94 CL100:CN100 CL106:CN106 CL112:CN112 CL118:CN118 CL124:CN124 CL130:CN130 CL136:CN136 CL142:CN142 CL148:CN148 CL154:CN154 CL160:CN160 CL166:CN166 CL172:CN172 CL178:CN178 CL184:CN184 CL190:CN190 CL196:CN196 CL202:CN202 CL208:CN208 CL214:CN214 CL220:CN220 CP220:CR220 CP214:CR214 CP208:CR208 CP202:CR202 CP196:CR196 CP190:CR190 CP184:CR184 CP178:CR178 CP172:CR172 CP166:CR166 CP160:CR160 CP154:CR154 CP148:CR148 CP142:CR142 CP136:CR136 CP130:CR130 CP124:CR124 CP118:CR118 CP112:CR112 CP106:CR106 CP100:CR100 CP94:CR94 CP88:CR88 CP82:CR82 CP76:CR76 CP70:CR70 CP64:CR64 CP58:CR58 CP52:CR52 CP46:CR46 CP40:CR40 CP34:CR34 CP28:CR28 CP22:CR22 CP16:CR16 CP10:CR10">
    <cfRule type="cellIs" dxfId="3755" priority="4081" operator="equal">
      <formula>"Catastrófico"</formula>
    </cfRule>
    <cfRule type="cellIs" dxfId="3754" priority="4082" operator="equal">
      <formula>"Mayor"</formula>
    </cfRule>
    <cfRule type="cellIs" dxfId="3753" priority="4083" operator="equal">
      <formula>"Moderado"</formula>
    </cfRule>
    <cfRule type="cellIs" dxfId="3752" priority="4084" operator="equal">
      <formula>"Menor"</formula>
    </cfRule>
    <cfRule type="cellIs" dxfId="3751" priority="4085" operator="equal">
      <formula>"Leve"</formula>
    </cfRule>
  </conditionalFormatting>
  <conditionalFormatting sqref="AN22 AN28 AN34 AN70 AN76 AN88 AN100 AN106 AN112 AN148 AN154 AN166">
    <cfRule type="cellIs" dxfId="3750" priority="4066" operator="equal">
      <formula>"Catastrófico"</formula>
    </cfRule>
    <cfRule type="cellIs" dxfId="3749" priority="4067" operator="equal">
      <formula>"Mayor"</formula>
    </cfRule>
    <cfRule type="cellIs" dxfId="3748" priority="4068" operator="equal">
      <formula>"Moderado"</formula>
    </cfRule>
    <cfRule type="cellIs" dxfId="3747" priority="4069" operator="equal">
      <formula>"Menor"</formula>
    </cfRule>
    <cfRule type="cellIs" dxfId="3746" priority="4070" operator="equal">
      <formula>"Leve"</formula>
    </cfRule>
  </conditionalFormatting>
  <conditionalFormatting sqref="AO64 AO124 AO130 AO160 AO172">
    <cfRule type="cellIs" dxfId="3745" priority="4061" operator="equal">
      <formula>"Catastrófico"</formula>
    </cfRule>
    <cfRule type="cellIs" dxfId="3744" priority="4062" operator="equal">
      <formula>"Mayor"</formula>
    </cfRule>
    <cfRule type="cellIs" dxfId="3743" priority="4063" operator="equal">
      <formula>"Moderado"</formula>
    </cfRule>
    <cfRule type="cellIs" dxfId="3742" priority="4064" operator="equal">
      <formula>"Menor"</formula>
    </cfRule>
    <cfRule type="cellIs" dxfId="3741" priority="4065" operator="equal">
      <formula>"Leve"</formula>
    </cfRule>
  </conditionalFormatting>
  <conditionalFormatting sqref="AN10">
    <cfRule type="cellIs" dxfId="3740" priority="4056" operator="equal">
      <formula>"Catastrófico"</formula>
    </cfRule>
    <cfRule type="cellIs" dxfId="3739" priority="4057" operator="equal">
      <formula>"Mayor"</formula>
    </cfRule>
    <cfRule type="cellIs" dxfId="3738" priority="4058" operator="equal">
      <formula>"Moderado"</formula>
    </cfRule>
    <cfRule type="cellIs" dxfId="3737" priority="4059" operator="equal">
      <formula>"Menor"</formula>
    </cfRule>
    <cfRule type="cellIs" dxfId="3736" priority="4060" operator="equal">
      <formula>"Leve"</formula>
    </cfRule>
  </conditionalFormatting>
  <conditionalFormatting sqref="AN16">
    <cfRule type="cellIs" dxfId="3735" priority="4051" operator="equal">
      <formula>"Catastrófico"</formula>
    </cfRule>
    <cfRule type="cellIs" dxfId="3734" priority="4052" operator="equal">
      <formula>"Mayor"</formula>
    </cfRule>
    <cfRule type="cellIs" dxfId="3733" priority="4053" operator="equal">
      <formula>"Moderado"</formula>
    </cfRule>
    <cfRule type="cellIs" dxfId="3732" priority="4054" operator="equal">
      <formula>"Menor"</formula>
    </cfRule>
    <cfRule type="cellIs" dxfId="3731" priority="4055" operator="equal">
      <formula>"Leve"</formula>
    </cfRule>
  </conditionalFormatting>
  <conditionalFormatting sqref="AN58">
    <cfRule type="cellIs" dxfId="3730" priority="4046" operator="equal">
      <formula>"Catastrófico"</formula>
    </cfRule>
    <cfRule type="cellIs" dxfId="3729" priority="4047" operator="equal">
      <formula>"Mayor"</formula>
    </cfRule>
    <cfRule type="cellIs" dxfId="3728" priority="4048" operator="equal">
      <formula>"Moderado"</formula>
    </cfRule>
    <cfRule type="cellIs" dxfId="3727" priority="4049" operator="equal">
      <formula>"Menor"</formula>
    </cfRule>
    <cfRule type="cellIs" dxfId="3726" priority="4050" operator="equal">
      <formula>"Leve"</formula>
    </cfRule>
  </conditionalFormatting>
  <conditionalFormatting sqref="AO58">
    <cfRule type="cellIs" dxfId="3725" priority="4041" operator="equal">
      <formula>"Catastrófico"</formula>
    </cfRule>
    <cfRule type="cellIs" dxfId="3724" priority="4042" operator="equal">
      <formula>"Mayor"</formula>
    </cfRule>
    <cfRule type="cellIs" dxfId="3723" priority="4043" operator="equal">
      <formula>"Moderado"</formula>
    </cfRule>
    <cfRule type="cellIs" dxfId="3722" priority="4044" operator="equal">
      <formula>"Menor"</formula>
    </cfRule>
    <cfRule type="cellIs" dxfId="3721" priority="4045" operator="equal">
      <formula>"Leve"</formula>
    </cfRule>
  </conditionalFormatting>
  <conditionalFormatting sqref="AN46">
    <cfRule type="cellIs" dxfId="3720" priority="4036" operator="equal">
      <formula>"Catastrófico"</formula>
    </cfRule>
    <cfRule type="cellIs" dxfId="3719" priority="4037" operator="equal">
      <formula>"Mayor"</formula>
    </cfRule>
    <cfRule type="cellIs" dxfId="3718" priority="4038" operator="equal">
      <formula>"Moderado"</formula>
    </cfRule>
    <cfRule type="cellIs" dxfId="3717" priority="4039" operator="equal">
      <formula>"Menor"</formula>
    </cfRule>
    <cfRule type="cellIs" dxfId="3716" priority="4040" operator="equal">
      <formula>"Leve"</formula>
    </cfRule>
  </conditionalFormatting>
  <conditionalFormatting sqref="AO52">
    <cfRule type="cellIs" dxfId="3715" priority="4031" operator="equal">
      <formula>"Catastrófico"</formula>
    </cfRule>
    <cfRule type="cellIs" dxfId="3714" priority="4032" operator="equal">
      <formula>"Mayor"</formula>
    </cfRule>
    <cfRule type="cellIs" dxfId="3713" priority="4033" operator="equal">
      <formula>"Moderado"</formula>
    </cfRule>
    <cfRule type="cellIs" dxfId="3712" priority="4034" operator="equal">
      <formula>"Menor"</formula>
    </cfRule>
    <cfRule type="cellIs" dxfId="3711" priority="4035" operator="equal">
      <formula>"Leve"</formula>
    </cfRule>
  </conditionalFormatting>
  <conditionalFormatting sqref="AO76">
    <cfRule type="cellIs" dxfId="3710" priority="4026" operator="equal">
      <formula>"Catastrófico"</formula>
    </cfRule>
    <cfRule type="cellIs" dxfId="3709" priority="4027" operator="equal">
      <formula>"Mayor"</formula>
    </cfRule>
    <cfRule type="cellIs" dxfId="3708" priority="4028" operator="equal">
      <formula>"Moderado"</formula>
    </cfRule>
    <cfRule type="cellIs" dxfId="3707" priority="4029" operator="equal">
      <formula>"Menor"</formula>
    </cfRule>
    <cfRule type="cellIs" dxfId="3706" priority="4030" operator="equal">
      <formula>"Leve"</formula>
    </cfRule>
  </conditionalFormatting>
  <conditionalFormatting sqref="AO70">
    <cfRule type="cellIs" dxfId="3705" priority="4021" operator="equal">
      <formula>"Catastrófico"</formula>
    </cfRule>
    <cfRule type="cellIs" dxfId="3704" priority="4022" operator="equal">
      <formula>"Mayor"</formula>
    </cfRule>
    <cfRule type="cellIs" dxfId="3703" priority="4023" operator="equal">
      <formula>"Moderado"</formula>
    </cfRule>
    <cfRule type="cellIs" dxfId="3702" priority="4024" operator="equal">
      <formula>"Menor"</formula>
    </cfRule>
    <cfRule type="cellIs" dxfId="3701" priority="4025" operator="equal">
      <formula>"Leve"</formula>
    </cfRule>
  </conditionalFormatting>
  <conditionalFormatting sqref="AO88">
    <cfRule type="cellIs" dxfId="3700" priority="4016" operator="equal">
      <formula>"Catastrófico"</formula>
    </cfRule>
    <cfRule type="cellIs" dxfId="3699" priority="4017" operator="equal">
      <formula>"Mayor"</formula>
    </cfRule>
    <cfRule type="cellIs" dxfId="3698" priority="4018" operator="equal">
      <formula>"Moderado"</formula>
    </cfRule>
    <cfRule type="cellIs" dxfId="3697" priority="4019" operator="equal">
      <formula>"Menor"</formula>
    </cfRule>
    <cfRule type="cellIs" dxfId="3696" priority="4020" operator="equal">
      <formula>"Leve"</formula>
    </cfRule>
  </conditionalFormatting>
  <conditionalFormatting sqref="AO100">
    <cfRule type="cellIs" dxfId="3695" priority="4011" operator="equal">
      <formula>"Catastrófico"</formula>
    </cfRule>
    <cfRule type="cellIs" dxfId="3694" priority="4012" operator="equal">
      <formula>"Mayor"</formula>
    </cfRule>
    <cfRule type="cellIs" dxfId="3693" priority="4013" operator="equal">
      <formula>"Moderado"</formula>
    </cfRule>
    <cfRule type="cellIs" dxfId="3692" priority="4014" operator="equal">
      <formula>"Menor"</formula>
    </cfRule>
    <cfRule type="cellIs" dxfId="3691" priority="4015" operator="equal">
      <formula>"Leve"</formula>
    </cfRule>
  </conditionalFormatting>
  <conditionalFormatting sqref="AO106">
    <cfRule type="cellIs" dxfId="3690" priority="4006" operator="equal">
      <formula>"Catastrófico"</formula>
    </cfRule>
    <cfRule type="cellIs" dxfId="3689" priority="4007" operator="equal">
      <formula>"Mayor"</formula>
    </cfRule>
    <cfRule type="cellIs" dxfId="3688" priority="4008" operator="equal">
      <formula>"Moderado"</formula>
    </cfRule>
    <cfRule type="cellIs" dxfId="3687" priority="4009" operator="equal">
      <formula>"Menor"</formula>
    </cfRule>
    <cfRule type="cellIs" dxfId="3686" priority="4010" operator="equal">
      <formula>"Leve"</formula>
    </cfRule>
  </conditionalFormatting>
  <conditionalFormatting sqref="AN82">
    <cfRule type="cellIs" dxfId="3685" priority="4001" operator="equal">
      <formula>"Catastrófico"</formula>
    </cfRule>
    <cfRule type="cellIs" dxfId="3684" priority="4002" operator="equal">
      <formula>"Mayor"</formula>
    </cfRule>
    <cfRule type="cellIs" dxfId="3683" priority="4003" operator="equal">
      <formula>"Moderado"</formula>
    </cfRule>
    <cfRule type="cellIs" dxfId="3682" priority="4004" operator="equal">
      <formula>"Menor"</formula>
    </cfRule>
    <cfRule type="cellIs" dxfId="3681" priority="4005" operator="equal">
      <formula>"Leve"</formula>
    </cfRule>
  </conditionalFormatting>
  <conditionalFormatting sqref="AO82">
    <cfRule type="cellIs" dxfId="3680" priority="3996" operator="equal">
      <formula>"Catastrófico"</formula>
    </cfRule>
    <cfRule type="cellIs" dxfId="3679" priority="3997" operator="equal">
      <formula>"Mayor"</formula>
    </cfRule>
    <cfRule type="cellIs" dxfId="3678" priority="3998" operator="equal">
      <formula>"Moderado"</formula>
    </cfRule>
    <cfRule type="cellIs" dxfId="3677" priority="3999" operator="equal">
      <formula>"Menor"</formula>
    </cfRule>
    <cfRule type="cellIs" dxfId="3676" priority="4000" operator="equal">
      <formula>"Leve"</formula>
    </cfRule>
  </conditionalFormatting>
  <conditionalFormatting sqref="AN94">
    <cfRule type="cellIs" dxfId="3675" priority="3991" operator="equal">
      <formula>"Catastrófico"</formula>
    </cfRule>
    <cfRule type="cellIs" dxfId="3674" priority="3992" operator="equal">
      <formula>"Mayor"</formula>
    </cfRule>
    <cfRule type="cellIs" dxfId="3673" priority="3993" operator="equal">
      <formula>"Moderado"</formula>
    </cfRule>
    <cfRule type="cellIs" dxfId="3672" priority="3994" operator="equal">
      <formula>"Menor"</formula>
    </cfRule>
    <cfRule type="cellIs" dxfId="3671" priority="3995" operator="equal">
      <formula>"Leve"</formula>
    </cfRule>
  </conditionalFormatting>
  <conditionalFormatting sqref="AO94">
    <cfRule type="cellIs" dxfId="3670" priority="3986" operator="equal">
      <formula>"Catastrófico"</formula>
    </cfRule>
    <cfRule type="cellIs" dxfId="3669" priority="3987" operator="equal">
      <formula>"Mayor"</formula>
    </cfRule>
    <cfRule type="cellIs" dxfId="3668" priority="3988" operator="equal">
      <formula>"Moderado"</formula>
    </cfRule>
    <cfRule type="cellIs" dxfId="3667" priority="3989" operator="equal">
      <formula>"Menor"</formula>
    </cfRule>
    <cfRule type="cellIs" dxfId="3666" priority="3990" operator="equal">
      <formula>"Leve"</formula>
    </cfRule>
  </conditionalFormatting>
  <conditionalFormatting sqref="AN64">
    <cfRule type="cellIs" dxfId="3665" priority="3981" operator="equal">
      <formula>"Catastrófico"</formula>
    </cfRule>
    <cfRule type="cellIs" dxfId="3664" priority="3982" operator="equal">
      <formula>"Mayor"</formula>
    </cfRule>
    <cfRule type="cellIs" dxfId="3663" priority="3983" operator="equal">
      <formula>"Moderado"</formula>
    </cfRule>
    <cfRule type="cellIs" dxfId="3662" priority="3984" operator="equal">
      <formula>"Menor"</formula>
    </cfRule>
    <cfRule type="cellIs" dxfId="3661" priority="3985" operator="equal">
      <formula>"Leve"</formula>
    </cfRule>
  </conditionalFormatting>
  <conditionalFormatting sqref="AN178">
    <cfRule type="cellIs" dxfId="3660" priority="3976" operator="equal">
      <formula>"Catastrófico"</formula>
    </cfRule>
    <cfRule type="cellIs" dxfId="3659" priority="3977" operator="equal">
      <formula>"Mayor"</formula>
    </cfRule>
    <cfRule type="cellIs" dxfId="3658" priority="3978" operator="equal">
      <formula>"Moderado"</formula>
    </cfRule>
    <cfRule type="cellIs" dxfId="3657" priority="3979" operator="equal">
      <formula>"Menor"</formula>
    </cfRule>
    <cfRule type="cellIs" dxfId="3656" priority="3980" operator="equal">
      <formula>"Leve"</formula>
    </cfRule>
  </conditionalFormatting>
  <conditionalFormatting sqref="AO178">
    <cfRule type="cellIs" dxfId="3655" priority="3971" operator="equal">
      <formula>"Catastrófico"</formula>
    </cfRule>
    <cfRule type="cellIs" dxfId="3654" priority="3972" operator="equal">
      <formula>"Mayor"</formula>
    </cfRule>
    <cfRule type="cellIs" dxfId="3653" priority="3973" operator="equal">
      <formula>"Moderado"</formula>
    </cfRule>
    <cfRule type="cellIs" dxfId="3652" priority="3974" operator="equal">
      <formula>"Menor"</formula>
    </cfRule>
    <cfRule type="cellIs" dxfId="3651" priority="3975" operator="equal">
      <formula>"Leve"</formula>
    </cfRule>
  </conditionalFormatting>
  <conditionalFormatting sqref="AN184">
    <cfRule type="cellIs" dxfId="3650" priority="3966" operator="equal">
      <formula>"Catastrófico"</formula>
    </cfRule>
    <cfRule type="cellIs" dxfId="3649" priority="3967" operator="equal">
      <formula>"Mayor"</formula>
    </cfRule>
    <cfRule type="cellIs" dxfId="3648" priority="3968" operator="equal">
      <formula>"Moderado"</formula>
    </cfRule>
    <cfRule type="cellIs" dxfId="3647" priority="3969" operator="equal">
      <formula>"Menor"</formula>
    </cfRule>
    <cfRule type="cellIs" dxfId="3646" priority="3970" operator="equal">
      <formula>"Leve"</formula>
    </cfRule>
  </conditionalFormatting>
  <conditionalFormatting sqref="AO184">
    <cfRule type="cellIs" dxfId="3645" priority="3961" operator="equal">
      <formula>"Catastrófico"</formula>
    </cfRule>
    <cfRule type="cellIs" dxfId="3644" priority="3962" operator="equal">
      <formula>"Mayor"</formula>
    </cfRule>
    <cfRule type="cellIs" dxfId="3643" priority="3963" operator="equal">
      <formula>"Moderado"</formula>
    </cfRule>
    <cfRule type="cellIs" dxfId="3642" priority="3964" operator="equal">
      <formula>"Menor"</formula>
    </cfRule>
    <cfRule type="cellIs" dxfId="3641" priority="3965" operator="equal">
      <formula>"Leve"</formula>
    </cfRule>
  </conditionalFormatting>
  <conditionalFormatting sqref="AN190">
    <cfRule type="cellIs" dxfId="3640" priority="3956" operator="equal">
      <formula>"Catastrófico"</formula>
    </cfRule>
    <cfRule type="cellIs" dxfId="3639" priority="3957" operator="equal">
      <formula>"Mayor"</formula>
    </cfRule>
    <cfRule type="cellIs" dxfId="3638" priority="3958" operator="equal">
      <formula>"Moderado"</formula>
    </cfRule>
    <cfRule type="cellIs" dxfId="3637" priority="3959" operator="equal">
      <formula>"Menor"</formula>
    </cfRule>
    <cfRule type="cellIs" dxfId="3636" priority="3960" operator="equal">
      <formula>"Leve"</formula>
    </cfRule>
  </conditionalFormatting>
  <conditionalFormatting sqref="AO190">
    <cfRule type="cellIs" dxfId="3635" priority="3951" operator="equal">
      <formula>"Catastrófico"</formula>
    </cfRule>
    <cfRule type="cellIs" dxfId="3634" priority="3952" operator="equal">
      <formula>"Mayor"</formula>
    </cfRule>
    <cfRule type="cellIs" dxfId="3633" priority="3953" operator="equal">
      <formula>"Moderado"</formula>
    </cfRule>
    <cfRule type="cellIs" dxfId="3632" priority="3954" operator="equal">
      <formula>"Menor"</formula>
    </cfRule>
    <cfRule type="cellIs" dxfId="3631" priority="3955" operator="equal">
      <formula>"Leve"</formula>
    </cfRule>
  </conditionalFormatting>
  <conditionalFormatting sqref="AN196">
    <cfRule type="cellIs" dxfId="3630" priority="3946" operator="equal">
      <formula>"Catastrófico"</formula>
    </cfRule>
    <cfRule type="cellIs" dxfId="3629" priority="3947" operator="equal">
      <formula>"Mayor"</formula>
    </cfRule>
    <cfRule type="cellIs" dxfId="3628" priority="3948" operator="equal">
      <formula>"Moderado"</formula>
    </cfRule>
    <cfRule type="cellIs" dxfId="3627" priority="3949" operator="equal">
      <formula>"Menor"</formula>
    </cfRule>
    <cfRule type="cellIs" dxfId="3626" priority="3950" operator="equal">
      <formula>"Leve"</formula>
    </cfRule>
  </conditionalFormatting>
  <conditionalFormatting sqref="AO196">
    <cfRule type="cellIs" dxfId="3625" priority="3941" operator="equal">
      <formula>"Catastrófico"</formula>
    </cfRule>
    <cfRule type="cellIs" dxfId="3624" priority="3942" operator="equal">
      <formula>"Mayor"</formula>
    </cfRule>
    <cfRule type="cellIs" dxfId="3623" priority="3943" operator="equal">
      <formula>"Moderado"</formula>
    </cfRule>
    <cfRule type="cellIs" dxfId="3622" priority="3944" operator="equal">
      <formula>"Menor"</formula>
    </cfRule>
    <cfRule type="cellIs" dxfId="3621" priority="3945" operator="equal">
      <formula>"Leve"</formula>
    </cfRule>
  </conditionalFormatting>
  <conditionalFormatting sqref="AN202">
    <cfRule type="cellIs" dxfId="3620" priority="3936" operator="equal">
      <formula>"Catastrófico"</formula>
    </cfRule>
    <cfRule type="cellIs" dxfId="3619" priority="3937" operator="equal">
      <formula>"Mayor"</formula>
    </cfRule>
    <cfRule type="cellIs" dxfId="3618" priority="3938" operator="equal">
      <formula>"Moderado"</formula>
    </cfRule>
    <cfRule type="cellIs" dxfId="3617" priority="3939" operator="equal">
      <formula>"Menor"</formula>
    </cfRule>
    <cfRule type="cellIs" dxfId="3616" priority="3940" operator="equal">
      <formula>"Leve"</formula>
    </cfRule>
  </conditionalFormatting>
  <conditionalFormatting sqref="AO202">
    <cfRule type="cellIs" dxfId="3615" priority="3931" operator="equal">
      <formula>"Catastrófico"</formula>
    </cfRule>
    <cfRule type="cellIs" dxfId="3614" priority="3932" operator="equal">
      <formula>"Mayor"</formula>
    </cfRule>
    <cfRule type="cellIs" dxfId="3613" priority="3933" operator="equal">
      <formula>"Moderado"</formula>
    </cfRule>
    <cfRule type="cellIs" dxfId="3612" priority="3934" operator="equal">
      <formula>"Menor"</formula>
    </cfRule>
    <cfRule type="cellIs" dxfId="3611" priority="3935" operator="equal">
      <formula>"Leve"</formula>
    </cfRule>
  </conditionalFormatting>
  <conditionalFormatting sqref="AN208">
    <cfRule type="cellIs" dxfId="3610" priority="3926" operator="equal">
      <formula>"Catastrófico"</formula>
    </cfRule>
    <cfRule type="cellIs" dxfId="3609" priority="3927" operator="equal">
      <formula>"Mayor"</formula>
    </cfRule>
    <cfRule type="cellIs" dxfId="3608" priority="3928" operator="equal">
      <formula>"Moderado"</formula>
    </cfRule>
    <cfRule type="cellIs" dxfId="3607" priority="3929" operator="equal">
      <formula>"Menor"</formula>
    </cfRule>
    <cfRule type="cellIs" dxfId="3606" priority="3930" operator="equal">
      <formula>"Leve"</formula>
    </cfRule>
  </conditionalFormatting>
  <conditionalFormatting sqref="AO208">
    <cfRule type="cellIs" dxfId="3605" priority="3921" operator="equal">
      <formula>"Catastrófico"</formula>
    </cfRule>
    <cfRule type="cellIs" dxfId="3604" priority="3922" operator="equal">
      <formula>"Mayor"</formula>
    </cfRule>
    <cfRule type="cellIs" dxfId="3603" priority="3923" operator="equal">
      <formula>"Moderado"</formula>
    </cfRule>
    <cfRule type="cellIs" dxfId="3602" priority="3924" operator="equal">
      <formula>"Menor"</formula>
    </cfRule>
    <cfRule type="cellIs" dxfId="3601" priority="3925" operator="equal">
      <formula>"Leve"</formula>
    </cfRule>
  </conditionalFormatting>
  <conditionalFormatting sqref="AN214">
    <cfRule type="cellIs" dxfId="3600" priority="3916" operator="equal">
      <formula>"Catastrófico"</formula>
    </cfRule>
    <cfRule type="cellIs" dxfId="3599" priority="3917" operator="equal">
      <formula>"Mayor"</formula>
    </cfRule>
    <cfRule type="cellIs" dxfId="3598" priority="3918" operator="equal">
      <formula>"Moderado"</formula>
    </cfRule>
    <cfRule type="cellIs" dxfId="3597" priority="3919" operator="equal">
      <formula>"Menor"</formula>
    </cfRule>
    <cfRule type="cellIs" dxfId="3596" priority="3920" operator="equal">
      <formula>"Leve"</formula>
    </cfRule>
  </conditionalFormatting>
  <conditionalFormatting sqref="AO214">
    <cfRule type="cellIs" dxfId="3595" priority="3911" operator="equal">
      <formula>"Catastrófico"</formula>
    </cfRule>
    <cfRule type="cellIs" dxfId="3594" priority="3912" operator="equal">
      <formula>"Mayor"</formula>
    </cfRule>
    <cfRule type="cellIs" dxfId="3593" priority="3913" operator="equal">
      <formula>"Moderado"</formula>
    </cfRule>
    <cfRule type="cellIs" dxfId="3592" priority="3914" operator="equal">
      <formula>"Menor"</formula>
    </cfRule>
    <cfRule type="cellIs" dxfId="3591" priority="3915" operator="equal">
      <formula>"Leve"</formula>
    </cfRule>
  </conditionalFormatting>
  <conditionalFormatting sqref="AO112">
    <cfRule type="cellIs" dxfId="3590" priority="3906" operator="equal">
      <formula>"Catastrófico"</formula>
    </cfRule>
    <cfRule type="cellIs" dxfId="3589" priority="3907" operator="equal">
      <formula>"Mayor"</formula>
    </cfRule>
    <cfRule type="cellIs" dxfId="3588" priority="3908" operator="equal">
      <formula>"Moderado"</formula>
    </cfRule>
    <cfRule type="cellIs" dxfId="3587" priority="3909" operator="equal">
      <formula>"Menor"</formula>
    </cfRule>
    <cfRule type="cellIs" dxfId="3586" priority="3910" operator="equal">
      <formula>"Leve"</formula>
    </cfRule>
  </conditionalFormatting>
  <conditionalFormatting sqref="AN52">
    <cfRule type="cellIs" dxfId="3585" priority="3901" operator="equal">
      <formula>"Catastrófico"</formula>
    </cfRule>
    <cfRule type="cellIs" dxfId="3584" priority="3902" operator="equal">
      <formula>"Mayor"</formula>
    </cfRule>
    <cfRule type="cellIs" dxfId="3583" priority="3903" operator="equal">
      <formula>"Moderado"</formula>
    </cfRule>
    <cfRule type="cellIs" dxfId="3582" priority="3904" operator="equal">
      <formula>"Menor"</formula>
    </cfRule>
    <cfRule type="cellIs" dxfId="3581" priority="3905" operator="equal">
      <formula>"Leve"</formula>
    </cfRule>
  </conditionalFormatting>
  <conditionalFormatting sqref="AO46">
    <cfRule type="cellIs" dxfId="3580" priority="3896" operator="equal">
      <formula>"Catastrófico"</formula>
    </cfRule>
    <cfRule type="cellIs" dxfId="3579" priority="3897" operator="equal">
      <formula>"Mayor"</formula>
    </cfRule>
    <cfRule type="cellIs" dxfId="3578" priority="3898" operator="equal">
      <formula>"Moderado"</formula>
    </cfRule>
    <cfRule type="cellIs" dxfId="3577" priority="3899" operator="equal">
      <formula>"Menor"</formula>
    </cfRule>
    <cfRule type="cellIs" dxfId="3576" priority="3900" operator="equal">
      <formula>"Leve"</formula>
    </cfRule>
  </conditionalFormatting>
  <conditionalFormatting sqref="AN118">
    <cfRule type="cellIs" dxfId="3575" priority="3891" operator="equal">
      <formula>"Catastrófico"</formula>
    </cfRule>
    <cfRule type="cellIs" dxfId="3574" priority="3892" operator="equal">
      <formula>"Mayor"</formula>
    </cfRule>
    <cfRule type="cellIs" dxfId="3573" priority="3893" operator="equal">
      <formula>"Moderado"</formula>
    </cfRule>
    <cfRule type="cellIs" dxfId="3572" priority="3894" operator="equal">
      <formula>"Menor"</formula>
    </cfRule>
    <cfRule type="cellIs" dxfId="3571" priority="3895" operator="equal">
      <formula>"Leve"</formula>
    </cfRule>
  </conditionalFormatting>
  <conditionalFormatting sqref="AO118">
    <cfRule type="cellIs" dxfId="3570" priority="3886" operator="equal">
      <formula>"Catastrófico"</formula>
    </cfRule>
    <cfRule type="cellIs" dxfId="3569" priority="3887" operator="equal">
      <formula>"Mayor"</formula>
    </cfRule>
    <cfRule type="cellIs" dxfId="3568" priority="3888" operator="equal">
      <formula>"Moderado"</formula>
    </cfRule>
    <cfRule type="cellIs" dxfId="3567" priority="3889" operator="equal">
      <formula>"Menor"</formula>
    </cfRule>
    <cfRule type="cellIs" dxfId="3566" priority="3890" operator="equal">
      <formula>"Leve"</formula>
    </cfRule>
  </conditionalFormatting>
  <conditionalFormatting sqref="AN238">
    <cfRule type="cellIs" dxfId="3565" priority="3881" operator="equal">
      <formula>"Catastrófico"</formula>
    </cfRule>
    <cfRule type="cellIs" dxfId="3564" priority="3882" operator="equal">
      <formula>"Mayor"</formula>
    </cfRule>
    <cfRule type="cellIs" dxfId="3563" priority="3883" operator="equal">
      <formula>"Moderado"</formula>
    </cfRule>
    <cfRule type="cellIs" dxfId="3562" priority="3884" operator="equal">
      <formula>"Menor"</formula>
    </cfRule>
    <cfRule type="cellIs" dxfId="3561" priority="3885" operator="equal">
      <formula>"Leve"</formula>
    </cfRule>
  </conditionalFormatting>
  <conditionalFormatting sqref="AN220">
    <cfRule type="cellIs" dxfId="3560" priority="3876" operator="equal">
      <formula>"Catastrófico"</formula>
    </cfRule>
    <cfRule type="cellIs" dxfId="3559" priority="3877" operator="equal">
      <formula>"Mayor"</formula>
    </cfRule>
    <cfRule type="cellIs" dxfId="3558" priority="3878" operator="equal">
      <formula>"Moderado"</formula>
    </cfRule>
    <cfRule type="cellIs" dxfId="3557" priority="3879" operator="equal">
      <formula>"Menor"</formula>
    </cfRule>
    <cfRule type="cellIs" dxfId="3556" priority="3880" operator="equal">
      <formula>"Leve"</formula>
    </cfRule>
  </conditionalFormatting>
  <conditionalFormatting sqref="AO220">
    <cfRule type="cellIs" dxfId="3555" priority="3871" operator="equal">
      <formula>"Catastrófico"</formula>
    </cfRule>
    <cfRule type="cellIs" dxfId="3554" priority="3872" operator="equal">
      <formula>"Mayor"</formula>
    </cfRule>
    <cfRule type="cellIs" dxfId="3553" priority="3873" operator="equal">
      <formula>"Moderado"</formula>
    </cfRule>
    <cfRule type="cellIs" dxfId="3552" priority="3874" operator="equal">
      <formula>"Menor"</formula>
    </cfRule>
    <cfRule type="cellIs" dxfId="3551" priority="3875" operator="equal">
      <formula>"Leve"</formula>
    </cfRule>
  </conditionalFormatting>
  <conditionalFormatting sqref="AN226">
    <cfRule type="cellIs" dxfId="3550" priority="3866" operator="equal">
      <formula>"Catastrófico"</formula>
    </cfRule>
    <cfRule type="cellIs" dxfId="3549" priority="3867" operator="equal">
      <formula>"Mayor"</formula>
    </cfRule>
    <cfRule type="cellIs" dxfId="3548" priority="3868" operator="equal">
      <formula>"Moderado"</formula>
    </cfRule>
    <cfRule type="cellIs" dxfId="3547" priority="3869" operator="equal">
      <formula>"Menor"</formula>
    </cfRule>
    <cfRule type="cellIs" dxfId="3546" priority="3870" operator="equal">
      <formula>"Leve"</formula>
    </cfRule>
  </conditionalFormatting>
  <conditionalFormatting sqref="AO226">
    <cfRule type="cellIs" dxfId="3545" priority="3861" operator="equal">
      <formula>"Catastrófico"</formula>
    </cfRule>
    <cfRule type="cellIs" dxfId="3544" priority="3862" operator="equal">
      <formula>"Mayor"</formula>
    </cfRule>
    <cfRule type="cellIs" dxfId="3543" priority="3863" operator="equal">
      <formula>"Moderado"</formula>
    </cfRule>
    <cfRule type="cellIs" dxfId="3542" priority="3864" operator="equal">
      <formula>"Menor"</formula>
    </cfRule>
    <cfRule type="cellIs" dxfId="3541" priority="3865" operator="equal">
      <formula>"Leve"</formula>
    </cfRule>
  </conditionalFormatting>
  <conditionalFormatting sqref="AN232">
    <cfRule type="cellIs" dxfId="3540" priority="3856" operator="equal">
      <formula>"Catastrófico"</formula>
    </cfRule>
    <cfRule type="cellIs" dxfId="3539" priority="3857" operator="equal">
      <formula>"Mayor"</formula>
    </cfRule>
    <cfRule type="cellIs" dxfId="3538" priority="3858" operator="equal">
      <formula>"Moderado"</formula>
    </cfRule>
    <cfRule type="cellIs" dxfId="3537" priority="3859" operator="equal">
      <formula>"Menor"</formula>
    </cfRule>
    <cfRule type="cellIs" dxfId="3536" priority="3860" operator="equal">
      <formula>"Leve"</formula>
    </cfRule>
  </conditionalFormatting>
  <conditionalFormatting sqref="AO232">
    <cfRule type="cellIs" dxfId="3535" priority="3851" operator="equal">
      <formula>"Catastrófico"</formula>
    </cfRule>
    <cfRule type="cellIs" dxfId="3534" priority="3852" operator="equal">
      <formula>"Mayor"</formula>
    </cfRule>
    <cfRule type="cellIs" dxfId="3533" priority="3853" operator="equal">
      <formula>"Moderado"</formula>
    </cfRule>
    <cfRule type="cellIs" dxfId="3532" priority="3854" operator="equal">
      <formula>"Menor"</formula>
    </cfRule>
    <cfRule type="cellIs" dxfId="3531" priority="3855" operator="equal">
      <formula>"Leve"</formula>
    </cfRule>
  </conditionalFormatting>
  <conditionalFormatting sqref="AN136">
    <cfRule type="cellIs" dxfId="3530" priority="3846" operator="equal">
      <formula>"Catastrófico"</formula>
    </cfRule>
    <cfRule type="cellIs" dxfId="3529" priority="3847" operator="equal">
      <formula>"Mayor"</formula>
    </cfRule>
    <cfRule type="cellIs" dxfId="3528" priority="3848" operator="equal">
      <formula>"Moderado"</formula>
    </cfRule>
    <cfRule type="cellIs" dxfId="3527" priority="3849" operator="equal">
      <formula>"Menor"</formula>
    </cfRule>
    <cfRule type="cellIs" dxfId="3526" priority="3850" operator="equal">
      <formula>"Leve"</formula>
    </cfRule>
  </conditionalFormatting>
  <conditionalFormatting sqref="AO136">
    <cfRule type="cellIs" dxfId="3525" priority="3841" operator="equal">
      <formula>"Catastrófico"</formula>
    </cfRule>
    <cfRule type="cellIs" dxfId="3524" priority="3842" operator="equal">
      <formula>"Mayor"</formula>
    </cfRule>
    <cfRule type="cellIs" dxfId="3523" priority="3843" operator="equal">
      <formula>"Moderado"</formula>
    </cfRule>
    <cfRule type="cellIs" dxfId="3522" priority="3844" operator="equal">
      <formula>"Menor"</formula>
    </cfRule>
    <cfRule type="cellIs" dxfId="3521" priority="3845" operator="equal">
      <formula>"Leve"</formula>
    </cfRule>
  </conditionalFormatting>
  <conditionalFormatting sqref="AN244">
    <cfRule type="cellIs" dxfId="3520" priority="3836" operator="equal">
      <formula>"Catastrófico"</formula>
    </cfRule>
    <cfRule type="cellIs" dxfId="3519" priority="3837" operator="equal">
      <formula>"Mayor"</formula>
    </cfRule>
    <cfRule type="cellIs" dxfId="3518" priority="3838" operator="equal">
      <formula>"Moderado"</formula>
    </cfRule>
    <cfRule type="cellIs" dxfId="3517" priority="3839" operator="equal">
      <formula>"Menor"</formula>
    </cfRule>
    <cfRule type="cellIs" dxfId="3516" priority="3840" operator="equal">
      <formula>"Leve"</formula>
    </cfRule>
  </conditionalFormatting>
  <conditionalFormatting sqref="AO238">
    <cfRule type="cellIs" dxfId="3515" priority="3821" operator="equal">
      <formula>"Catastrófico"</formula>
    </cfRule>
    <cfRule type="cellIs" dxfId="3514" priority="3822" operator="equal">
      <formula>"Mayor"</formula>
    </cfRule>
    <cfRule type="cellIs" dxfId="3513" priority="3823" operator="equal">
      <formula>"Moderado"</formula>
    </cfRule>
    <cfRule type="cellIs" dxfId="3512" priority="3824" operator="equal">
      <formula>"Menor"</formula>
    </cfRule>
    <cfRule type="cellIs" dxfId="3511" priority="3825" operator="equal">
      <formula>"Leve"</formula>
    </cfRule>
  </conditionalFormatting>
  <conditionalFormatting sqref="AO239">
    <cfRule type="cellIs" dxfId="3510" priority="3816" operator="equal">
      <formula>"Catastrófico"</formula>
    </cfRule>
    <cfRule type="cellIs" dxfId="3509" priority="3817" operator="equal">
      <formula>"Mayor"</formula>
    </cfRule>
    <cfRule type="cellIs" dxfId="3508" priority="3818" operator="equal">
      <formula>"Moderado"</formula>
    </cfRule>
    <cfRule type="cellIs" dxfId="3507" priority="3819" operator="equal">
      <formula>"Menor"</formula>
    </cfRule>
    <cfRule type="cellIs" dxfId="3506" priority="3820" operator="equal">
      <formula>"Leve"</formula>
    </cfRule>
  </conditionalFormatting>
  <conditionalFormatting sqref="AO148">
    <cfRule type="cellIs" dxfId="3505" priority="3811" operator="equal">
      <formula>"Catastrófico"</formula>
    </cfRule>
    <cfRule type="cellIs" dxfId="3504" priority="3812" operator="equal">
      <formula>"Mayor"</formula>
    </cfRule>
    <cfRule type="cellIs" dxfId="3503" priority="3813" operator="equal">
      <formula>"Moderado"</formula>
    </cfRule>
    <cfRule type="cellIs" dxfId="3502" priority="3814" operator="equal">
      <formula>"Menor"</formula>
    </cfRule>
    <cfRule type="cellIs" dxfId="3501" priority="3815" operator="equal">
      <formula>"Leve"</formula>
    </cfRule>
  </conditionalFormatting>
  <conditionalFormatting sqref="AO155">
    <cfRule type="cellIs" dxfId="3500" priority="3806" operator="equal">
      <formula>"Catastrófico"</formula>
    </cfRule>
    <cfRule type="cellIs" dxfId="3499" priority="3807" operator="equal">
      <formula>"Mayor"</formula>
    </cfRule>
    <cfRule type="cellIs" dxfId="3498" priority="3808" operator="equal">
      <formula>"Moderado"</formula>
    </cfRule>
    <cfRule type="cellIs" dxfId="3497" priority="3809" operator="equal">
      <formula>"Menor"</formula>
    </cfRule>
    <cfRule type="cellIs" dxfId="3496" priority="3810" operator="equal">
      <formula>"Leve"</formula>
    </cfRule>
  </conditionalFormatting>
  <conditionalFormatting sqref="AO154">
    <cfRule type="cellIs" dxfId="3495" priority="3801" operator="equal">
      <formula>"Catastrófico"</formula>
    </cfRule>
    <cfRule type="cellIs" dxfId="3494" priority="3802" operator="equal">
      <formula>"Mayor"</formula>
    </cfRule>
    <cfRule type="cellIs" dxfId="3493" priority="3803" operator="equal">
      <formula>"Moderado"</formula>
    </cfRule>
    <cfRule type="cellIs" dxfId="3492" priority="3804" operator="equal">
      <formula>"Menor"</formula>
    </cfRule>
    <cfRule type="cellIs" dxfId="3491" priority="3805" operator="equal">
      <formula>"Leve"</formula>
    </cfRule>
  </conditionalFormatting>
  <conditionalFormatting sqref="AO10">
    <cfRule type="cellIs" dxfId="3490" priority="3796" operator="equal">
      <formula>"Catastrófico"</formula>
    </cfRule>
    <cfRule type="cellIs" dxfId="3489" priority="3797" operator="equal">
      <formula>"Mayor"</formula>
    </cfRule>
    <cfRule type="cellIs" dxfId="3488" priority="3798" operator="equal">
      <formula>"Moderado"</formula>
    </cfRule>
    <cfRule type="cellIs" dxfId="3487" priority="3799" operator="equal">
      <formula>"Menor"</formula>
    </cfRule>
    <cfRule type="cellIs" dxfId="3486" priority="3800" operator="equal">
      <formula>"Leve"</formula>
    </cfRule>
  </conditionalFormatting>
  <conditionalFormatting sqref="AO16">
    <cfRule type="cellIs" dxfId="3485" priority="3791" operator="equal">
      <formula>"Catastrófico"</formula>
    </cfRule>
    <cfRule type="cellIs" dxfId="3484" priority="3792" operator="equal">
      <formula>"Mayor"</formula>
    </cfRule>
    <cfRule type="cellIs" dxfId="3483" priority="3793" operator="equal">
      <formula>"Moderado"</formula>
    </cfRule>
    <cfRule type="cellIs" dxfId="3482" priority="3794" operator="equal">
      <formula>"Menor"</formula>
    </cfRule>
    <cfRule type="cellIs" dxfId="3481" priority="3795" operator="equal">
      <formula>"Leve"</formula>
    </cfRule>
  </conditionalFormatting>
  <conditionalFormatting sqref="AO22">
    <cfRule type="cellIs" dxfId="3480" priority="3786" operator="equal">
      <formula>"Catastrófico"</formula>
    </cfRule>
    <cfRule type="cellIs" dxfId="3479" priority="3787" operator="equal">
      <formula>"Mayor"</formula>
    </cfRule>
    <cfRule type="cellIs" dxfId="3478" priority="3788" operator="equal">
      <formula>"Moderado"</formula>
    </cfRule>
    <cfRule type="cellIs" dxfId="3477" priority="3789" operator="equal">
      <formula>"Menor"</formula>
    </cfRule>
    <cfRule type="cellIs" dxfId="3476" priority="3790" operator="equal">
      <formula>"Leve"</formula>
    </cfRule>
  </conditionalFormatting>
  <conditionalFormatting sqref="AN142">
    <cfRule type="cellIs" dxfId="3475" priority="3781" operator="equal">
      <formula>"Catastrófico"</formula>
    </cfRule>
    <cfRule type="cellIs" dxfId="3474" priority="3782" operator="equal">
      <formula>"Mayor"</formula>
    </cfRule>
    <cfRule type="cellIs" dxfId="3473" priority="3783" operator="equal">
      <formula>"Moderado"</formula>
    </cfRule>
    <cfRule type="cellIs" dxfId="3472" priority="3784" operator="equal">
      <formula>"Menor"</formula>
    </cfRule>
    <cfRule type="cellIs" dxfId="3471" priority="3785" operator="equal">
      <formula>"Leve"</formula>
    </cfRule>
  </conditionalFormatting>
  <conditionalFormatting sqref="AO142">
    <cfRule type="cellIs" dxfId="3470" priority="3776" operator="equal">
      <formula>"Catastrófico"</formula>
    </cfRule>
    <cfRule type="cellIs" dxfId="3469" priority="3777" operator="equal">
      <formula>"Mayor"</formula>
    </cfRule>
    <cfRule type="cellIs" dxfId="3468" priority="3778" operator="equal">
      <formula>"Moderado"</formula>
    </cfRule>
    <cfRule type="cellIs" dxfId="3467" priority="3779" operator="equal">
      <formula>"Menor"</formula>
    </cfRule>
    <cfRule type="cellIs" dxfId="3466" priority="3780" operator="equal">
      <formula>"Leve"</formula>
    </cfRule>
  </conditionalFormatting>
  <conditionalFormatting sqref="AN124 AN130">
    <cfRule type="cellIs" dxfId="3465" priority="3771" operator="equal">
      <formula>"Catastrófico"</formula>
    </cfRule>
    <cfRule type="cellIs" dxfId="3464" priority="3772" operator="equal">
      <formula>"Mayor"</formula>
    </cfRule>
    <cfRule type="cellIs" dxfId="3463" priority="3773" operator="equal">
      <formula>"Moderado"</formula>
    </cfRule>
    <cfRule type="cellIs" dxfId="3462" priority="3774" operator="equal">
      <formula>"Menor"</formula>
    </cfRule>
    <cfRule type="cellIs" dxfId="3461" priority="3775" operator="equal">
      <formula>"Leve"</formula>
    </cfRule>
  </conditionalFormatting>
  <conditionalFormatting sqref="AN172">
    <cfRule type="cellIs" dxfId="3460" priority="3766" operator="equal">
      <formula>"Catastrófico"</formula>
    </cfRule>
    <cfRule type="cellIs" dxfId="3459" priority="3767" operator="equal">
      <formula>"Mayor"</formula>
    </cfRule>
    <cfRule type="cellIs" dxfId="3458" priority="3768" operator="equal">
      <formula>"Moderado"</formula>
    </cfRule>
    <cfRule type="cellIs" dxfId="3457" priority="3769" operator="equal">
      <formula>"Menor"</formula>
    </cfRule>
    <cfRule type="cellIs" dxfId="3456" priority="3770" operator="equal">
      <formula>"Leve"</formula>
    </cfRule>
  </conditionalFormatting>
  <conditionalFormatting sqref="AO28">
    <cfRule type="cellIs" dxfId="3455" priority="3761" operator="equal">
      <formula>"Catastrófico"</formula>
    </cfRule>
    <cfRule type="cellIs" dxfId="3454" priority="3762" operator="equal">
      <formula>"Mayor"</formula>
    </cfRule>
    <cfRule type="cellIs" dxfId="3453" priority="3763" operator="equal">
      <formula>"Moderado"</formula>
    </cfRule>
    <cfRule type="cellIs" dxfId="3452" priority="3764" operator="equal">
      <formula>"Menor"</formula>
    </cfRule>
    <cfRule type="cellIs" dxfId="3451" priority="3765" operator="equal">
      <formula>"Leve"</formula>
    </cfRule>
  </conditionalFormatting>
  <conditionalFormatting sqref="AO34">
    <cfRule type="cellIs" dxfId="3450" priority="3756" operator="equal">
      <formula>"Catastrófico"</formula>
    </cfRule>
    <cfRule type="cellIs" dxfId="3449" priority="3757" operator="equal">
      <formula>"Mayor"</formula>
    </cfRule>
    <cfRule type="cellIs" dxfId="3448" priority="3758" operator="equal">
      <formula>"Moderado"</formula>
    </cfRule>
    <cfRule type="cellIs" dxfId="3447" priority="3759" operator="equal">
      <formula>"Menor"</formula>
    </cfRule>
    <cfRule type="cellIs" dxfId="3446" priority="3760" operator="equal">
      <formula>"Leve"</formula>
    </cfRule>
  </conditionalFormatting>
  <conditionalFormatting sqref="AN160">
    <cfRule type="cellIs" dxfId="3445" priority="3751" operator="equal">
      <formula>"Catastrófico"</formula>
    </cfRule>
    <cfRule type="cellIs" dxfId="3444" priority="3752" operator="equal">
      <formula>"Mayor"</formula>
    </cfRule>
    <cfRule type="cellIs" dxfId="3443" priority="3753" operator="equal">
      <formula>"Moderado"</formula>
    </cfRule>
    <cfRule type="cellIs" dxfId="3442" priority="3754" operator="equal">
      <formula>"Menor"</formula>
    </cfRule>
    <cfRule type="cellIs" dxfId="3441" priority="3755" operator="equal">
      <formula>"Leve"</formula>
    </cfRule>
  </conditionalFormatting>
  <conditionalFormatting sqref="AN250">
    <cfRule type="cellIs" dxfId="3440" priority="3746" operator="equal">
      <formula>"Catastrófico"</formula>
    </cfRule>
    <cfRule type="cellIs" dxfId="3439" priority="3747" operator="equal">
      <formula>"Mayor"</formula>
    </cfRule>
    <cfRule type="cellIs" dxfId="3438" priority="3748" operator="equal">
      <formula>"Moderado"</formula>
    </cfRule>
    <cfRule type="cellIs" dxfId="3437" priority="3749" operator="equal">
      <formula>"Menor"</formula>
    </cfRule>
    <cfRule type="cellIs" dxfId="3436" priority="3750" operator="equal">
      <formula>"Leve"</formula>
    </cfRule>
  </conditionalFormatting>
  <conditionalFormatting sqref="AO244">
    <cfRule type="cellIs" dxfId="3435" priority="3741" operator="equal">
      <formula>"Catastrófico"</formula>
    </cfRule>
    <cfRule type="cellIs" dxfId="3434" priority="3742" operator="equal">
      <formula>"Mayor"</formula>
    </cfRule>
    <cfRule type="cellIs" dxfId="3433" priority="3743" operator="equal">
      <formula>"Moderado"</formula>
    </cfRule>
    <cfRule type="cellIs" dxfId="3432" priority="3744" operator="equal">
      <formula>"Menor"</formula>
    </cfRule>
    <cfRule type="cellIs" dxfId="3431" priority="3745" operator="equal">
      <formula>"Leve"</formula>
    </cfRule>
  </conditionalFormatting>
  <conditionalFormatting sqref="AO250">
    <cfRule type="cellIs" dxfId="3430" priority="3736" operator="equal">
      <formula>"Catastrófico"</formula>
    </cfRule>
    <cfRule type="cellIs" dxfId="3429" priority="3737" operator="equal">
      <formula>"Mayor"</formula>
    </cfRule>
    <cfRule type="cellIs" dxfId="3428" priority="3738" operator="equal">
      <formula>"Moderado"</formula>
    </cfRule>
    <cfRule type="cellIs" dxfId="3427" priority="3739" operator="equal">
      <formula>"Menor"</formula>
    </cfRule>
    <cfRule type="cellIs" dxfId="3426" priority="3740" operator="equal">
      <formula>"Leve"</formula>
    </cfRule>
  </conditionalFormatting>
  <conditionalFormatting sqref="AN40">
    <cfRule type="cellIs" dxfId="3425" priority="3731" operator="equal">
      <formula>"Catastrófico"</formula>
    </cfRule>
    <cfRule type="cellIs" dxfId="3424" priority="3732" operator="equal">
      <formula>"Mayor"</formula>
    </cfRule>
    <cfRule type="cellIs" dxfId="3423" priority="3733" operator="equal">
      <formula>"Moderado"</formula>
    </cfRule>
    <cfRule type="cellIs" dxfId="3422" priority="3734" operator="equal">
      <formula>"Menor"</formula>
    </cfRule>
    <cfRule type="cellIs" dxfId="3421" priority="3735" operator="equal">
      <formula>"Leve"</formula>
    </cfRule>
  </conditionalFormatting>
  <conditionalFormatting sqref="AO40">
    <cfRule type="cellIs" dxfId="3420" priority="3726" operator="equal">
      <formula>"Catastrófico"</formula>
    </cfRule>
    <cfRule type="cellIs" dxfId="3419" priority="3727" operator="equal">
      <formula>"Mayor"</formula>
    </cfRule>
    <cfRule type="cellIs" dxfId="3418" priority="3728" operator="equal">
      <formula>"Moderado"</formula>
    </cfRule>
    <cfRule type="cellIs" dxfId="3417" priority="3729" operator="equal">
      <formula>"Menor"</formula>
    </cfRule>
    <cfRule type="cellIs" dxfId="3416" priority="3730" operator="equal">
      <formula>"Leve"</formula>
    </cfRule>
  </conditionalFormatting>
  <conditionalFormatting sqref="AO42">
    <cfRule type="cellIs" dxfId="3415" priority="3721" operator="equal">
      <formula>"Catastrófico"</formula>
    </cfRule>
    <cfRule type="cellIs" dxfId="3414" priority="3722" operator="equal">
      <formula>"Mayor"</formula>
    </cfRule>
    <cfRule type="cellIs" dxfId="3413" priority="3723" operator="equal">
      <formula>"Moderado"</formula>
    </cfRule>
    <cfRule type="cellIs" dxfId="3412" priority="3724" operator="equal">
      <formula>"Menor"</formula>
    </cfRule>
    <cfRule type="cellIs" dxfId="3411" priority="3725" operator="equal">
      <formula>"Leve"</formula>
    </cfRule>
  </conditionalFormatting>
  <conditionalFormatting sqref="AO101">
    <cfRule type="cellIs" dxfId="3410" priority="3716" operator="equal">
      <formula>"Catastrófico"</formula>
    </cfRule>
    <cfRule type="cellIs" dxfId="3409" priority="3717" operator="equal">
      <formula>"Mayor"</formula>
    </cfRule>
    <cfRule type="cellIs" dxfId="3408" priority="3718" operator="equal">
      <formula>"Moderado"</formula>
    </cfRule>
    <cfRule type="cellIs" dxfId="3407" priority="3719" operator="equal">
      <formula>"Menor"</formula>
    </cfRule>
    <cfRule type="cellIs" dxfId="3406" priority="3720" operator="equal">
      <formula>"Leve"</formula>
    </cfRule>
  </conditionalFormatting>
  <conditionalFormatting sqref="AP64:AQ64 AP124:AQ124 AP160:AQ160 AP172:AQ172">
    <cfRule type="cellIs" dxfId="3405" priority="3711" operator="equal">
      <formula>"Catastrófico"</formula>
    </cfRule>
    <cfRule type="cellIs" dxfId="3404" priority="3712" operator="equal">
      <formula>"Mayor"</formula>
    </cfRule>
    <cfRule type="cellIs" dxfId="3403" priority="3713" operator="equal">
      <formula>"Moderado"</formula>
    </cfRule>
    <cfRule type="cellIs" dxfId="3402" priority="3714" operator="equal">
      <formula>"Menor"</formula>
    </cfRule>
    <cfRule type="cellIs" dxfId="3401" priority="3715" operator="equal">
      <formula>"Leve"</formula>
    </cfRule>
  </conditionalFormatting>
  <conditionalFormatting sqref="AP46:AQ46 AP52:AQ52">
    <cfRule type="cellIs" dxfId="3400" priority="3706" operator="equal">
      <formula>"Catastrófico"</formula>
    </cfRule>
    <cfRule type="cellIs" dxfId="3399" priority="3707" operator="equal">
      <formula>"Mayor"</formula>
    </cfRule>
    <cfRule type="cellIs" dxfId="3398" priority="3708" operator="equal">
      <formula>"Moderado"</formula>
    </cfRule>
    <cfRule type="cellIs" dxfId="3397" priority="3709" operator="equal">
      <formula>"Menor"</formula>
    </cfRule>
    <cfRule type="cellIs" dxfId="3396" priority="3710" operator="equal">
      <formula>"Leve"</formula>
    </cfRule>
  </conditionalFormatting>
  <conditionalFormatting sqref="AP58:AQ58">
    <cfRule type="cellIs" dxfId="3395" priority="3701" operator="equal">
      <formula>"Catastrófico"</formula>
    </cfRule>
    <cfRule type="cellIs" dxfId="3394" priority="3702" operator="equal">
      <formula>"Mayor"</formula>
    </cfRule>
    <cfRule type="cellIs" dxfId="3393" priority="3703" operator="equal">
      <formula>"Moderado"</formula>
    </cfRule>
    <cfRule type="cellIs" dxfId="3392" priority="3704" operator="equal">
      <formula>"Menor"</formula>
    </cfRule>
    <cfRule type="cellIs" dxfId="3391" priority="3705" operator="equal">
      <formula>"Leve"</formula>
    </cfRule>
  </conditionalFormatting>
  <conditionalFormatting sqref="AP76:AQ76">
    <cfRule type="cellIs" dxfId="3390" priority="3696" operator="equal">
      <formula>"Catastrófico"</formula>
    </cfRule>
    <cfRule type="cellIs" dxfId="3389" priority="3697" operator="equal">
      <formula>"Mayor"</formula>
    </cfRule>
    <cfRule type="cellIs" dxfId="3388" priority="3698" operator="equal">
      <formula>"Moderado"</formula>
    </cfRule>
    <cfRule type="cellIs" dxfId="3387" priority="3699" operator="equal">
      <formula>"Menor"</formula>
    </cfRule>
    <cfRule type="cellIs" dxfId="3386" priority="3700" operator="equal">
      <formula>"Leve"</formula>
    </cfRule>
  </conditionalFormatting>
  <conditionalFormatting sqref="AP70:AQ70">
    <cfRule type="cellIs" dxfId="3385" priority="3691" operator="equal">
      <formula>"Catastrófico"</formula>
    </cfRule>
    <cfRule type="cellIs" dxfId="3384" priority="3692" operator="equal">
      <formula>"Mayor"</formula>
    </cfRule>
    <cfRule type="cellIs" dxfId="3383" priority="3693" operator="equal">
      <formula>"Moderado"</formula>
    </cfRule>
    <cfRule type="cellIs" dxfId="3382" priority="3694" operator="equal">
      <formula>"Menor"</formula>
    </cfRule>
    <cfRule type="cellIs" dxfId="3381" priority="3695" operator="equal">
      <formula>"Leve"</formula>
    </cfRule>
  </conditionalFormatting>
  <conditionalFormatting sqref="AP166:AQ167">
    <cfRule type="cellIs" dxfId="3380" priority="3686" operator="equal">
      <formula>"Catastrófico"</formula>
    </cfRule>
    <cfRule type="cellIs" dxfId="3379" priority="3687" operator="equal">
      <formula>"Mayor"</formula>
    </cfRule>
    <cfRule type="cellIs" dxfId="3378" priority="3688" operator="equal">
      <formula>"Moderado"</formula>
    </cfRule>
    <cfRule type="cellIs" dxfId="3377" priority="3689" operator="equal">
      <formula>"Menor"</formula>
    </cfRule>
    <cfRule type="cellIs" dxfId="3376" priority="3690" operator="equal">
      <formula>"Leve"</formula>
    </cfRule>
  </conditionalFormatting>
  <conditionalFormatting sqref="AP100:AQ100">
    <cfRule type="cellIs" dxfId="3375" priority="3681" operator="equal">
      <formula>"Catastrófico"</formula>
    </cfRule>
    <cfRule type="cellIs" dxfId="3374" priority="3682" operator="equal">
      <formula>"Mayor"</formula>
    </cfRule>
    <cfRule type="cellIs" dxfId="3373" priority="3683" operator="equal">
      <formula>"Moderado"</formula>
    </cfRule>
    <cfRule type="cellIs" dxfId="3372" priority="3684" operator="equal">
      <formula>"Menor"</formula>
    </cfRule>
    <cfRule type="cellIs" dxfId="3371" priority="3685" operator="equal">
      <formula>"Leve"</formula>
    </cfRule>
  </conditionalFormatting>
  <conditionalFormatting sqref="AP106:AQ106">
    <cfRule type="cellIs" dxfId="3370" priority="3676" operator="equal">
      <formula>"Catastrófico"</formula>
    </cfRule>
    <cfRule type="cellIs" dxfId="3369" priority="3677" operator="equal">
      <formula>"Mayor"</formula>
    </cfRule>
    <cfRule type="cellIs" dxfId="3368" priority="3678" operator="equal">
      <formula>"Moderado"</formula>
    </cfRule>
    <cfRule type="cellIs" dxfId="3367" priority="3679" operator="equal">
      <formula>"Menor"</formula>
    </cfRule>
    <cfRule type="cellIs" dxfId="3366" priority="3680" operator="equal">
      <formula>"Leve"</formula>
    </cfRule>
  </conditionalFormatting>
  <conditionalFormatting sqref="AP82:AQ82">
    <cfRule type="cellIs" dxfId="3365" priority="3671" operator="equal">
      <formula>"Catastrófico"</formula>
    </cfRule>
    <cfRule type="cellIs" dxfId="3364" priority="3672" operator="equal">
      <formula>"Mayor"</formula>
    </cfRule>
    <cfRule type="cellIs" dxfId="3363" priority="3673" operator="equal">
      <formula>"Moderado"</formula>
    </cfRule>
    <cfRule type="cellIs" dxfId="3362" priority="3674" operator="equal">
      <formula>"Menor"</formula>
    </cfRule>
    <cfRule type="cellIs" dxfId="3361" priority="3675" operator="equal">
      <formula>"Leve"</formula>
    </cfRule>
  </conditionalFormatting>
  <conditionalFormatting sqref="AP94:AQ94">
    <cfRule type="cellIs" dxfId="3360" priority="3666" operator="equal">
      <formula>"Catastrófico"</formula>
    </cfRule>
    <cfRule type="cellIs" dxfId="3359" priority="3667" operator="equal">
      <formula>"Mayor"</formula>
    </cfRule>
    <cfRule type="cellIs" dxfId="3358" priority="3668" operator="equal">
      <formula>"Moderado"</formula>
    </cfRule>
    <cfRule type="cellIs" dxfId="3357" priority="3669" operator="equal">
      <formula>"Menor"</formula>
    </cfRule>
    <cfRule type="cellIs" dxfId="3356" priority="3670" operator="equal">
      <formula>"Leve"</formula>
    </cfRule>
  </conditionalFormatting>
  <conditionalFormatting sqref="AP178:AQ178">
    <cfRule type="cellIs" dxfId="3355" priority="3661" operator="equal">
      <formula>"Catastrófico"</formula>
    </cfRule>
    <cfRule type="cellIs" dxfId="3354" priority="3662" operator="equal">
      <formula>"Mayor"</formula>
    </cfRule>
    <cfRule type="cellIs" dxfId="3353" priority="3663" operator="equal">
      <formula>"Moderado"</formula>
    </cfRule>
    <cfRule type="cellIs" dxfId="3352" priority="3664" operator="equal">
      <formula>"Menor"</formula>
    </cfRule>
    <cfRule type="cellIs" dxfId="3351" priority="3665" operator="equal">
      <formula>"Leve"</formula>
    </cfRule>
  </conditionalFormatting>
  <conditionalFormatting sqref="AP184:AQ184">
    <cfRule type="cellIs" dxfId="3350" priority="3656" operator="equal">
      <formula>"Catastrófico"</formula>
    </cfRule>
    <cfRule type="cellIs" dxfId="3349" priority="3657" operator="equal">
      <formula>"Mayor"</formula>
    </cfRule>
    <cfRule type="cellIs" dxfId="3348" priority="3658" operator="equal">
      <formula>"Moderado"</formula>
    </cfRule>
    <cfRule type="cellIs" dxfId="3347" priority="3659" operator="equal">
      <formula>"Menor"</formula>
    </cfRule>
    <cfRule type="cellIs" dxfId="3346" priority="3660" operator="equal">
      <formula>"Leve"</formula>
    </cfRule>
  </conditionalFormatting>
  <conditionalFormatting sqref="AP185:AQ185">
    <cfRule type="cellIs" dxfId="3345" priority="3651" operator="equal">
      <formula>"Catastrófico"</formula>
    </cfRule>
    <cfRule type="cellIs" dxfId="3344" priority="3652" operator="equal">
      <formula>"Mayor"</formula>
    </cfRule>
    <cfRule type="cellIs" dxfId="3343" priority="3653" operator="equal">
      <formula>"Moderado"</formula>
    </cfRule>
    <cfRule type="cellIs" dxfId="3342" priority="3654" operator="equal">
      <formula>"Menor"</formula>
    </cfRule>
    <cfRule type="cellIs" dxfId="3341" priority="3655" operator="equal">
      <formula>"Leve"</formula>
    </cfRule>
  </conditionalFormatting>
  <conditionalFormatting sqref="AP190:AQ190">
    <cfRule type="cellIs" dxfId="3340" priority="3646" operator="equal">
      <formula>"Catastrófico"</formula>
    </cfRule>
    <cfRule type="cellIs" dxfId="3339" priority="3647" operator="equal">
      <formula>"Mayor"</formula>
    </cfRule>
    <cfRule type="cellIs" dxfId="3338" priority="3648" operator="equal">
      <formula>"Moderado"</formula>
    </cfRule>
    <cfRule type="cellIs" dxfId="3337" priority="3649" operator="equal">
      <formula>"Menor"</formula>
    </cfRule>
    <cfRule type="cellIs" dxfId="3336" priority="3650" operator="equal">
      <formula>"Leve"</formula>
    </cfRule>
  </conditionalFormatting>
  <conditionalFormatting sqref="AP196:AQ196">
    <cfRule type="cellIs" dxfId="3335" priority="3641" operator="equal">
      <formula>"Catastrófico"</formula>
    </cfRule>
    <cfRule type="cellIs" dxfId="3334" priority="3642" operator="equal">
      <formula>"Mayor"</formula>
    </cfRule>
    <cfRule type="cellIs" dxfId="3333" priority="3643" operator="equal">
      <formula>"Moderado"</formula>
    </cfRule>
    <cfRule type="cellIs" dxfId="3332" priority="3644" operator="equal">
      <formula>"Menor"</formula>
    </cfRule>
    <cfRule type="cellIs" dxfId="3331" priority="3645" operator="equal">
      <formula>"Leve"</formula>
    </cfRule>
  </conditionalFormatting>
  <conditionalFormatting sqref="AP202:AQ202">
    <cfRule type="cellIs" dxfId="3330" priority="3636" operator="equal">
      <formula>"Catastrófico"</formula>
    </cfRule>
    <cfRule type="cellIs" dxfId="3329" priority="3637" operator="equal">
      <formula>"Mayor"</formula>
    </cfRule>
    <cfRule type="cellIs" dxfId="3328" priority="3638" operator="equal">
      <formula>"Moderado"</formula>
    </cfRule>
    <cfRule type="cellIs" dxfId="3327" priority="3639" operator="equal">
      <formula>"Menor"</formula>
    </cfRule>
    <cfRule type="cellIs" dxfId="3326" priority="3640" operator="equal">
      <formula>"Leve"</formula>
    </cfRule>
  </conditionalFormatting>
  <conditionalFormatting sqref="AP208:AQ208">
    <cfRule type="cellIs" dxfId="3325" priority="3631" operator="equal">
      <formula>"Catastrófico"</formula>
    </cfRule>
    <cfRule type="cellIs" dxfId="3324" priority="3632" operator="equal">
      <formula>"Mayor"</formula>
    </cfRule>
    <cfRule type="cellIs" dxfId="3323" priority="3633" operator="equal">
      <formula>"Moderado"</formula>
    </cfRule>
    <cfRule type="cellIs" dxfId="3322" priority="3634" operator="equal">
      <formula>"Menor"</formula>
    </cfRule>
    <cfRule type="cellIs" dxfId="3321" priority="3635" operator="equal">
      <formula>"Leve"</formula>
    </cfRule>
  </conditionalFormatting>
  <conditionalFormatting sqref="AP214:AQ214">
    <cfRule type="cellIs" dxfId="3320" priority="3626" operator="equal">
      <formula>"Catastrófico"</formula>
    </cfRule>
    <cfRule type="cellIs" dxfId="3319" priority="3627" operator="equal">
      <formula>"Mayor"</formula>
    </cfRule>
    <cfRule type="cellIs" dxfId="3318" priority="3628" operator="equal">
      <formula>"Moderado"</formula>
    </cfRule>
    <cfRule type="cellIs" dxfId="3317" priority="3629" operator="equal">
      <formula>"Menor"</formula>
    </cfRule>
    <cfRule type="cellIs" dxfId="3316" priority="3630" operator="equal">
      <formula>"Leve"</formula>
    </cfRule>
  </conditionalFormatting>
  <conditionalFormatting sqref="AP112:AQ112">
    <cfRule type="cellIs" dxfId="3315" priority="3621" operator="equal">
      <formula>"Catastrófico"</formula>
    </cfRule>
    <cfRule type="cellIs" dxfId="3314" priority="3622" operator="equal">
      <formula>"Mayor"</formula>
    </cfRule>
    <cfRule type="cellIs" dxfId="3313" priority="3623" operator="equal">
      <formula>"Moderado"</formula>
    </cfRule>
    <cfRule type="cellIs" dxfId="3312" priority="3624" operator="equal">
      <formula>"Menor"</formula>
    </cfRule>
    <cfRule type="cellIs" dxfId="3311" priority="3625" operator="equal">
      <formula>"Leve"</formula>
    </cfRule>
  </conditionalFormatting>
  <conditionalFormatting sqref="AP118:AQ118">
    <cfRule type="cellIs" dxfId="3310" priority="3616" operator="equal">
      <formula>"Catastrófico"</formula>
    </cfRule>
    <cfRule type="cellIs" dxfId="3309" priority="3617" operator="equal">
      <formula>"Mayor"</formula>
    </cfRule>
    <cfRule type="cellIs" dxfId="3308" priority="3618" operator="equal">
      <formula>"Moderado"</formula>
    </cfRule>
    <cfRule type="cellIs" dxfId="3307" priority="3619" operator="equal">
      <formula>"Menor"</formula>
    </cfRule>
    <cfRule type="cellIs" dxfId="3306" priority="3620" operator="equal">
      <formula>"Leve"</formula>
    </cfRule>
  </conditionalFormatting>
  <conditionalFormatting sqref="AP221:AQ221">
    <cfRule type="cellIs" dxfId="3305" priority="3611" operator="equal">
      <formula>"Catastrófico"</formula>
    </cfRule>
    <cfRule type="cellIs" dxfId="3304" priority="3612" operator="equal">
      <formula>"Mayor"</formula>
    </cfRule>
    <cfRule type="cellIs" dxfId="3303" priority="3613" operator="equal">
      <formula>"Moderado"</formula>
    </cfRule>
    <cfRule type="cellIs" dxfId="3302" priority="3614" operator="equal">
      <formula>"Menor"</formula>
    </cfRule>
    <cfRule type="cellIs" dxfId="3301" priority="3615" operator="equal">
      <formula>"Leve"</formula>
    </cfRule>
  </conditionalFormatting>
  <conditionalFormatting sqref="AP220:AQ220">
    <cfRule type="cellIs" dxfId="3300" priority="3606" operator="equal">
      <formula>"Catastrófico"</formula>
    </cfRule>
    <cfRule type="cellIs" dxfId="3299" priority="3607" operator="equal">
      <formula>"Mayor"</formula>
    </cfRule>
    <cfRule type="cellIs" dxfId="3298" priority="3608" operator="equal">
      <formula>"Moderado"</formula>
    </cfRule>
    <cfRule type="cellIs" dxfId="3297" priority="3609" operator="equal">
      <formula>"Menor"</formula>
    </cfRule>
    <cfRule type="cellIs" dxfId="3296" priority="3610" operator="equal">
      <formula>"Leve"</formula>
    </cfRule>
  </conditionalFormatting>
  <conditionalFormatting sqref="AP226:AQ228">
    <cfRule type="cellIs" dxfId="3295" priority="3601" operator="equal">
      <formula>"Catastrófico"</formula>
    </cfRule>
    <cfRule type="cellIs" dxfId="3294" priority="3602" operator="equal">
      <formula>"Mayor"</formula>
    </cfRule>
    <cfRule type="cellIs" dxfId="3293" priority="3603" operator="equal">
      <formula>"Moderado"</formula>
    </cfRule>
    <cfRule type="cellIs" dxfId="3292" priority="3604" operator="equal">
      <formula>"Menor"</formula>
    </cfRule>
    <cfRule type="cellIs" dxfId="3291" priority="3605" operator="equal">
      <formula>"Leve"</formula>
    </cfRule>
  </conditionalFormatting>
  <conditionalFormatting sqref="AP22:AQ23">
    <cfRule type="cellIs" dxfId="3290" priority="3546" operator="equal">
      <formula>"Catastrófico"</formula>
    </cfRule>
    <cfRule type="cellIs" dxfId="3289" priority="3547" operator="equal">
      <formula>"Mayor"</formula>
    </cfRule>
    <cfRule type="cellIs" dxfId="3288" priority="3548" operator="equal">
      <formula>"Moderado"</formula>
    </cfRule>
    <cfRule type="cellIs" dxfId="3287" priority="3549" operator="equal">
      <formula>"Menor"</formula>
    </cfRule>
    <cfRule type="cellIs" dxfId="3286" priority="3550" operator="equal">
      <formula>"Leve"</formula>
    </cfRule>
  </conditionalFormatting>
  <conditionalFormatting sqref="AP136:AQ136">
    <cfRule type="cellIs" dxfId="3285" priority="3591" operator="equal">
      <formula>"Catastrófico"</formula>
    </cfRule>
    <cfRule type="cellIs" dxfId="3284" priority="3592" operator="equal">
      <formula>"Mayor"</formula>
    </cfRule>
    <cfRule type="cellIs" dxfId="3283" priority="3593" operator="equal">
      <formula>"Moderado"</formula>
    </cfRule>
    <cfRule type="cellIs" dxfId="3282" priority="3594" operator="equal">
      <formula>"Menor"</formula>
    </cfRule>
    <cfRule type="cellIs" dxfId="3281" priority="3595" operator="equal">
      <formula>"Leve"</formula>
    </cfRule>
  </conditionalFormatting>
  <conditionalFormatting sqref="AP28:AQ28">
    <cfRule type="cellIs" dxfId="3280" priority="3531" operator="equal">
      <formula>"Catastrófico"</formula>
    </cfRule>
    <cfRule type="cellIs" dxfId="3279" priority="3532" operator="equal">
      <formula>"Mayor"</formula>
    </cfRule>
    <cfRule type="cellIs" dxfId="3278" priority="3533" operator="equal">
      <formula>"Moderado"</formula>
    </cfRule>
    <cfRule type="cellIs" dxfId="3277" priority="3534" operator="equal">
      <formula>"Menor"</formula>
    </cfRule>
    <cfRule type="cellIs" dxfId="3276" priority="3535" operator="equal">
      <formula>"Leve"</formula>
    </cfRule>
  </conditionalFormatting>
  <conditionalFormatting sqref="AP239:AQ239">
    <cfRule type="cellIs" dxfId="3275" priority="3576" operator="equal">
      <formula>"Catastrófico"</formula>
    </cfRule>
    <cfRule type="cellIs" dxfId="3274" priority="3577" operator="equal">
      <formula>"Mayor"</formula>
    </cfRule>
    <cfRule type="cellIs" dxfId="3273" priority="3578" operator="equal">
      <formula>"Moderado"</formula>
    </cfRule>
    <cfRule type="cellIs" dxfId="3272" priority="3579" operator="equal">
      <formula>"Menor"</formula>
    </cfRule>
    <cfRule type="cellIs" dxfId="3271" priority="3580" operator="equal">
      <formula>"Leve"</formula>
    </cfRule>
  </conditionalFormatting>
  <conditionalFormatting sqref="AP148:AQ148">
    <cfRule type="cellIs" dxfId="3270" priority="3571" operator="equal">
      <formula>"Catastrófico"</formula>
    </cfRule>
    <cfRule type="cellIs" dxfId="3269" priority="3572" operator="equal">
      <formula>"Mayor"</formula>
    </cfRule>
    <cfRule type="cellIs" dxfId="3268" priority="3573" operator="equal">
      <formula>"Moderado"</formula>
    </cfRule>
    <cfRule type="cellIs" dxfId="3267" priority="3574" operator="equal">
      <formula>"Menor"</formula>
    </cfRule>
    <cfRule type="cellIs" dxfId="3266" priority="3575" operator="equal">
      <formula>"Leve"</formula>
    </cfRule>
  </conditionalFormatting>
  <conditionalFormatting sqref="AP155:AQ155">
    <cfRule type="cellIs" dxfId="3265" priority="3566" operator="equal">
      <formula>"Catastrófico"</formula>
    </cfRule>
    <cfRule type="cellIs" dxfId="3264" priority="3567" operator="equal">
      <formula>"Mayor"</formula>
    </cfRule>
    <cfRule type="cellIs" dxfId="3263" priority="3568" operator="equal">
      <formula>"Moderado"</formula>
    </cfRule>
    <cfRule type="cellIs" dxfId="3262" priority="3569" operator="equal">
      <formula>"Menor"</formula>
    </cfRule>
    <cfRule type="cellIs" dxfId="3261" priority="3570" operator="equal">
      <formula>"Leve"</formula>
    </cfRule>
  </conditionalFormatting>
  <conditionalFormatting sqref="AP154:AQ154">
    <cfRule type="cellIs" dxfId="3260" priority="3561" operator="equal">
      <formula>"Catastrófico"</formula>
    </cfRule>
    <cfRule type="cellIs" dxfId="3259" priority="3562" operator="equal">
      <formula>"Mayor"</formula>
    </cfRule>
    <cfRule type="cellIs" dxfId="3258" priority="3563" operator="equal">
      <formula>"Moderado"</formula>
    </cfRule>
    <cfRule type="cellIs" dxfId="3257" priority="3564" operator="equal">
      <formula>"Menor"</formula>
    </cfRule>
    <cfRule type="cellIs" dxfId="3256" priority="3565" operator="equal">
      <formula>"Leve"</formula>
    </cfRule>
  </conditionalFormatting>
  <conditionalFormatting sqref="AP10:AQ11">
    <cfRule type="cellIs" dxfId="3255" priority="3556" operator="equal">
      <formula>"Catastrófico"</formula>
    </cfRule>
    <cfRule type="cellIs" dxfId="3254" priority="3557" operator="equal">
      <formula>"Mayor"</formula>
    </cfRule>
    <cfRule type="cellIs" dxfId="3253" priority="3558" operator="equal">
      <formula>"Moderado"</formula>
    </cfRule>
    <cfRule type="cellIs" dxfId="3252" priority="3559" operator="equal">
      <formula>"Menor"</formula>
    </cfRule>
    <cfRule type="cellIs" dxfId="3251" priority="3560" operator="equal">
      <formula>"Leve"</formula>
    </cfRule>
  </conditionalFormatting>
  <conditionalFormatting sqref="AR244">
    <cfRule type="cellIs" dxfId="3250" priority="3031" operator="equal">
      <formula>"Catastrófico"</formula>
    </cfRule>
    <cfRule type="cellIs" dxfId="3249" priority="3032" operator="equal">
      <formula>"Mayor"</formula>
    </cfRule>
    <cfRule type="cellIs" dxfId="3248" priority="3033" operator="equal">
      <formula>"Moderado"</formula>
    </cfRule>
    <cfRule type="cellIs" dxfId="3247" priority="3034" operator="equal">
      <formula>"Menor"</formula>
    </cfRule>
    <cfRule type="cellIs" dxfId="3246" priority="3035" operator="equal">
      <formula>"Leve"</formula>
    </cfRule>
  </conditionalFormatting>
  <conditionalFormatting sqref="AP142:AQ142">
    <cfRule type="cellIs" dxfId="3245" priority="3541" operator="equal">
      <formula>"Catastrófico"</formula>
    </cfRule>
    <cfRule type="cellIs" dxfId="3244" priority="3542" operator="equal">
      <formula>"Mayor"</formula>
    </cfRule>
    <cfRule type="cellIs" dxfId="3243" priority="3543" operator="equal">
      <formula>"Moderado"</formula>
    </cfRule>
    <cfRule type="cellIs" dxfId="3242" priority="3544" operator="equal">
      <formula>"Menor"</formula>
    </cfRule>
    <cfRule type="cellIs" dxfId="3241" priority="3545" operator="equal">
      <formula>"Leve"</formula>
    </cfRule>
  </conditionalFormatting>
  <conditionalFormatting sqref="AP130:AQ130">
    <cfRule type="cellIs" dxfId="3240" priority="3536" operator="equal">
      <formula>"Catastrófico"</formula>
    </cfRule>
    <cfRule type="cellIs" dxfId="3239" priority="3537" operator="equal">
      <formula>"Mayor"</formula>
    </cfRule>
    <cfRule type="cellIs" dxfId="3238" priority="3538" operator="equal">
      <formula>"Moderado"</formula>
    </cfRule>
    <cfRule type="cellIs" dxfId="3237" priority="3539" operator="equal">
      <formula>"Menor"</formula>
    </cfRule>
    <cfRule type="cellIs" dxfId="3236" priority="3540" operator="equal">
      <formula>"Leve"</formula>
    </cfRule>
  </conditionalFormatting>
  <conditionalFormatting sqref="AP34:AQ34">
    <cfRule type="cellIs" dxfId="3235" priority="3526" operator="equal">
      <formula>"Catastrófico"</formula>
    </cfRule>
    <cfRule type="cellIs" dxfId="3234" priority="3527" operator="equal">
      <formula>"Mayor"</formula>
    </cfRule>
    <cfRule type="cellIs" dxfId="3233" priority="3528" operator="equal">
      <formula>"Moderado"</formula>
    </cfRule>
    <cfRule type="cellIs" dxfId="3232" priority="3529" operator="equal">
      <formula>"Menor"</formula>
    </cfRule>
    <cfRule type="cellIs" dxfId="3231" priority="3530" operator="equal">
      <formula>"Leve"</formula>
    </cfRule>
  </conditionalFormatting>
  <conditionalFormatting sqref="AP37:AQ37">
    <cfRule type="cellIs" dxfId="3230" priority="3521" operator="equal">
      <formula>"Catastrófico"</formula>
    </cfRule>
    <cfRule type="cellIs" dxfId="3229" priority="3522" operator="equal">
      <formula>"Mayor"</formula>
    </cfRule>
    <cfRule type="cellIs" dxfId="3228" priority="3523" operator="equal">
      <formula>"Moderado"</formula>
    </cfRule>
    <cfRule type="cellIs" dxfId="3227" priority="3524" operator="equal">
      <formula>"Menor"</formula>
    </cfRule>
    <cfRule type="cellIs" dxfId="3226" priority="3525" operator="equal">
      <formula>"Leve"</formula>
    </cfRule>
  </conditionalFormatting>
  <conditionalFormatting sqref="AP244:AQ244">
    <cfRule type="cellIs" dxfId="3225" priority="3516" operator="equal">
      <formula>"Catastrófico"</formula>
    </cfRule>
    <cfRule type="cellIs" dxfId="3224" priority="3517" operator="equal">
      <formula>"Mayor"</formula>
    </cfRule>
    <cfRule type="cellIs" dxfId="3223" priority="3518" operator="equal">
      <formula>"Moderado"</formula>
    </cfRule>
    <cfRule type="cellIs" dxfId="3222" priority="3519" operator="equal">
      <formula>"Menor"</formula>
    </cfRule>
    <cfRule type="cellIs" dxfId="3221" priority="3520" operator="equal">
      <formula>"Leve"</formula>
    </cfRule>
  </conditionalFormatting>
  <conditionalFormatting sqref="AP250:AQ250">
    <cfRule type="cellIs" dxfId="3220" priority="3511" operator="equal">
      <formula>"Catastrófico"</formula>
    </cfRule>
    <cfRule type="cellIs" dxfId="3219" priority="3512" operator="equal">
      <formula>"Mayor"</formula>
    </cfRule>
    <cfRule type="cellIs" dxfId="3218" priority="3513" operator="equal">
      <formula>"Moderado"</formula>
    </cfRule>
    <cfRule type="cellIs" dxfId="3217" priority="3514" operator="equal">
      <formula>"Menor"</formula>
    </cfRule>
    <cfRule type="cellIs" dxfId="3216" priority="3515" operator="equal">
      <formula>"Leve"</formula>
    </cfRule>
  </conditionalFormatting>
  <conditionalFormatting sqref="AP40:AQ40">
    <cfRule type="cellIs" dxfId="3215" priority="3506" operator="equal">
      <formula>"Catastrófico"</formula>
    </cfRule>
    <cfRule type="cellIs" dxfId="3214" priority="3507" operator="equal">
      <formula>"Mayor"</formula>
    </cfRule>
    <cfRule type="cellIs" dxfId="3213" priority="3508" operator="equal">
      <formula>"Moderado"</formula>
    </cfRule>
    <cfRule type="cellIs" dxfId="3212" priority="3509" operator="equal">
      <formula>"Menor"</formula>
    </cfRule>
    <cfRule type="cellIs" dxfId="3211" priority="3510" operator="equal">
      <formula>"Leve"</formula>
    </cfRule>
  </conditionalFormatting>
  <conditionalFormatting sqref="AP42">
    <cfRule type="cellIs" dxfId="3210" priority="3501" operator="equal">
      <formula>"Catastrófico"</formula>
    </cfRule>
    <cfRule type="cellIs" dxfId="3209" priority="3502" operator="equal">
      <formula>"Mayor"</formula>
    </cfRule>
    <cfRule type="cellIs" dxfId="3208" priority="3503" operator="equal">
      <formula>"Moderado"</formula>
    </cfRule>
    <cfRule type="cellIs" dxfId="3207" priority="3504" operator="equal">
      <formula>"Menor"</formula>
    </cfRule>
    <cfRule type="cellIs" dxfId="3206" priority="3505" operator="equal">
      <formula>"Leve"</formula>
    </cfRule>
  </conditionalFormatting>
  <conditionalFormatting sqref="AP101:AQ101">
    <cfRule type="cellIs" dxfId="3205" priority="3496" operator="equal">
      <formula>"Catastrófico"</formula>
    </cfRule>
    <cfRule type="cellIs" dxfId="3204" priority="3497" operator="equal">
      <formula>"Mayor"</formula>
    </cfRule>
    <cfRule type="cellIs" dxfId="3203" priority="3498" operator="equal">
      <formula>"Moderado"</formula>
    </cfRule>
    <cfRule type="cellIs" dxfId="3202" priority="3499" operator="equal">
      <formula>"Menor"</formula>
    </cfRule>
    <cfRule type="cellIs" dxfId="3201" priority="3500" operator="equal">
      <formula>"Leve"</formula>
    </cfRule>
  </conditionalFormatting>
  <conditionalFormatting sqref="AR64:AS64 AR124:AS124 AR160:AS160 AR172:AS172">
    <cfRule type="cellIs" dxfId="3200" priority="3491" operator="equal">
      <formula>"Catastrófico"</formula>
    </cfRule>
    <cfRule type="cellIs" dxfId="3199" priority="3492" operator="equal">
      <formula>"Mayor"</formula>
    </cfRule>
    <cfRule type="cellIs" dxfId="3198" priority="3493" operator="equal">
      <formula>"Moderado"</formula>
    </cfRule>
    <cfRule type="cellIs" dxfId="3197" priority="3494" operator="equal">
      <formula>"Menor"</formula>
    </cfRule>
    <cfRule type="cellIs" dxfId="3196" priority="3495" operator="equal">
      <formula>"Leve"</formula>
    </cfRule>
  </conditionalFormatting>
  <conditionalFormatting sqref="AT64:AU64 AT124:AU124 AT130:AU130 AT160:AU160 AT172:AU172">
    <cfRule type="cellIs" dxfId="3195" priority="3486" operator="equal">
      <formula>"Catastrófico"</formula>
    </cfRule>
    <cfRule type="cellIs" dxfId="3194" priority="3487" operator="equal">
      <formula>"Mayor"</formula>
    </cfRule>
    <cfRule type="cellIs" dxfId="3193" priority="3488" operator="equal">
      <formula>"Moderado"</formula>
    </cfRule>
    <cfRule type="cellIs" dxfId="3192" priority="3489" operator="equal">
      <formula>"Menor"</formula>
    </cfRule>
    <cfRule type="cellIs" dxfId="3191" priority="3490" operator="equal">
      <formula>"Leve"</formula>
    </cfRule>
  </conditionalFormatting>
  <conditionalFormatting sqref="AR46:AS46 AR52:AS52">
    <cfRule type="cellIs" dxfId="3190" priority="3476" operator="equal">
      <formula>"Catastrófico"</formula>
    </cfRule>
    <cfRule type="cellIs" dxfId="3189" priority="3477" operator="equal">
      <formula>"Mayor"</formula>
    </cfRule>
    <cfRule type="cellIs" dxfId="3188" priority="3478" operator="equal">
      <formula>"Moderado"</formula>
    </cfRule>
    <cfRule type="cellIs" dxfId="3187" priority="3479" operator="equal">
      <formula>"Menor"</formula>
    </cfRule>
    <cfRule type="cellIs" dxfId="3186" priority="3480" operator="equal">
      <formula>"Leve"</formula>
    </cfRule>
  </conditionalFormatting>
  <conditionalFormatting sqref="AT46:AU46 AT52:AU52">
    <cfRule type="cellIs" dxfId="3185" priority="3471" operator="equal">
      <formula>"Catastrófico"</formula>
    </cfRule>
    <cfRule type="cellIs" dxfId="3184" priority="3472" operator="equal">
      <formula>"Mayor"</formula>
    </cfRule>
    <cfRule type="cellIs" dxfId="3183" priority="3473" operator="equal">
      <formula>"Moderado"</formula>
    </cfRule>
    <cfRule type="cellIs" dxfId="3182" priority="3474" operator="equal">
      <formula>"Menor"</formula>
    </cfRule>
    <cfRule type="cellIs" dxfId="3181" priority="3475" operator="equal">
      <formula>"Leve"</formula>
    </cfRule>
  </conditionalFormatting>
  <conditionalFormatting sqref="AR58:AS58">
    <cfRule type="cellIs" dxfId="3180" priority="3466" operator="equal">
      <formula>"Catastrófico"</formula>
    </cfRule>
    <cfRule type="cellIs" dxfId="3179" priority="3467" operator="equal">
      <formula>"Mayor"</formula>
    </cfRule>
    <cfRule type="cellIs" dxfId="3178" priority="3468" operator="equal">
      <formula>"Moderado"</formula>
    </cfRule>
    <cfRule type="cellIs" dxfId="3177" priority="3469" operator="equal">
      <formula>"Menor"</formula>
    </cfRule>
    <cfRule type="cellIs" dxfId="3176" priority="3470" operator="equal">
      <formula>"Leve"</formula>
    </cfRule>
  </conditionalFormatting>
  <conditionalFormatting sqref="AT58:AU58">
    <cfRule type="cellIs" dxfId="3175" priority="3461" operator="equal">
      <formula>"Catastrófico"</formula>
    </cfRule>
    <cfRule type="cellIs" dxfId="3174" priority="3462" operator="equal">
      <formula>"Mayor"</formula>
    </cfRule>
    <cfRule type="cellIs" dxfId="3173" priority="3463" operator="equal">
      <formula>"Moderado"</formula>
    </cfRule>
    <cfRule type="cellIs" dxfId="3172" priority="3464" operator="equal">
      <formula>"Menor"</formula>
    </cfRule>
    <cfRule type="cellIs" dxfId="3171" priority="3465" operator="equal">
      <formula>"Leve"</formula>
    </cfRule>
  </conditionalFormatting>
  <conditionalFormatting sqref="AT76:AU76">
    <cfRule type="cellIs" dxfId="3170" priority="3456" operator="equal">
      <formula>"Catastrófico"</formula>
    </cfRule>
    <cfRule type="cellIs" dxfId="3169" priority="3457" operator="equal">
      <formula>"Mayor"</formula>
    </cfRule>
    <cfRule type="cellIs" dxfId="3168" priority="3458" operator="equal">
      <formula>"Moderado"</formula>
    </cfRule>
    <cfRule type="cellIs" dxfId="3167" priority="3459" operator="equal">
      <formula>"Menor"</formula>
    </cfRule>
    <cfRule type="cellIs" dxfId="3166" priority="3460" operator="equal">
      <formula>"Leve"</formula>
    </cfRule>
  </conditionalFormatting>
  <conditionalFormatting sqref="AR76:AS76">
    <cfRule type="cellIs" dxfId="3165" priority="3451" operator="equal">
      <formula>"Catastrófico"</formula>
    </cfRule>
    <cfRule type="cellIs" dxfId="3164" priority="3452" operator="equal">
      <formula>"Mayor"</formula>
    </cfRule>
    <cfRule type="cellIs" dxfId="3163" priority="3453" operator="equal">
      <formula>"Moderado"</formula>
    </cfRule>
    <cfRule type="cellIs" dxfId="3162" priority="3454" operator="equal">
      <formula>"Menor"</formula>
    </cfRule>
    <cfRule type="cellIs" dxfId="3161" priority="3455" operator="equal">
      <formula>"Leve"</formula>
    </cfRule>
  </conditionalFormatting>
  <conditionalFormatting sqref="AR70:AS70">
    <cfRule type="cellIs" dxfId="3160" priority="3441" operator="equal">
      <formula>"Catastrófico"</formula>
    </cfRule>
    <cfRule type="cellIs" dxfId="3159" priority="3442" operator="equal">
      <formula>"Mayor"</formula>
    </cfRule>
    <cfRule type="cellIs" dxfId="3158" priority="3443" operator="equal">
      <formula>"Moderado"</formula>
    </cfRule>
    <cfRule type="cellIs" dxfId="3157" priority="3444" operator="equal">
      <formula>"Menor"</formula>
    </cfRule>
    <cfRule type="cellIs" dxfId="3156" priority="3445" operator="equal">
      <formula>"Leve"</formula>
    </cfRule>
  </conditionalFormatting>
  <conditionalFormatting sqref="AT70:AU70">
    <cfRule type="cellIs" dxfId="3155" priority="3436" operator="equal">
      <formula>"Catastrófico"</formula>
    </cfRule>
    <cfRule type="cellIs" dxfId="3154" priority="3437" operator="equal">
      <formula>"Mayor"</formula>
    </cfRule>
    <cfRule type="cellIs" dxfId="3153" priority="3438" operator="equal">
      <formula>"Moderado"</formula>
    </cfRule>
    <cfRule type="cellIs" dxfId="3152" priority="3439" operator="equal">
      <formula>"Menor"</formula>
    </cfRule>
    <cfRule type="cellIs" dxfId="3151" priority="3440" operator="equal">
      <formula>"Leve"</formula>
    </cfRule>
  </conditionalFormatting>
  <conditionalFormatting sqref="AT100:AU100">
    <cfRule type="cellIs" dxfId="3150" priority="3426" operator="equal">
      <formula>"Catastrófico"</formula>
    </cfRule>
    <cfRule type="cellIs" dxfId="3149" priority="3427" operator="equal">
      <formula>"Mayor"</formula>
    </cfRule>
    <cfRule type="cellIs" dxfId="3148" priority="3428" operator="equal">
      <formula>"Moderado"</formula>
    </cfRule>
    <cfRule type="cellIs" dxfId="3147" priority="3429" operator="equal">
      <formula>"Menor"</formula>
    </cfRule>
    <cfRule type="cellIs" dxfId="3146" priority="3430" operator="equal">
      <formula>"Leve"</formula>
    </cfRule>
  </conditionalFormatting>
  <conditionalFormatting sqref="AR100:AS100">
    <cfRule type="cellIs" dxfId="3145" priority="3421" operator="equal">
      <formula>"Catastrófico"</formula>
    </cfRule>
    <cfRule type="cellIs" dxfId="3144" priority="3422" operator="equal">
      <formula>"Mayor"</formula>
    </cfRule>
    <cfRule type="cellIs" dxfId="3143" priority="3423" operator="equal">
      <formula>"Moderado"</formula>
    </cfRule>
    <cfRule type="cellIs" dxfId="3142" priority="3424" operator="equal">
      <formula>"Menor"</formula>
    </cfRule>
    <cfRule type="cellIs" dxfId="3141" priority="3425" operator="equal">
      <formula>"Leve"</formula>
    </cfRule>
  </conditionalFormatting>
  <conditionalFormatting sqref="AT106:AU106">
    <cfRule type="cellIs" dxfId="3140" priority="3416" operator="equal">
      <formula>"Catastrófico"</formula>
    </cfRule>
    <cfRule type="cellIs" dxfId="3139" priority="3417" operator="equal">
      <formula>"Mayor"</formula>
    </cfRule>
    <cfRule type="cellIs" dxfId="3138" priority="3418" operator="equal">
      <formula>"Moderado"</formula>
    </cfRule>
    <cfRule type="cellIs" dxfId="3137" priority="3419" operator="equal">
      <formula>"Menor"</formula>
    </cfRule>
    <cfRule type="cellIs" dxfId="3136" priority="3420" operator="equal">
      <formula>"Leve"</formula>
    </cfRule>
  </conditionalFormatting>
  <conditionalFormatting sqref="AR106:AS106">
    <cfRule type="cellIs" dxfId="3135" priority="3411" operator="equal">
      <formula>"Catastrófico"</formula>
    </cfRule>
    <cfRule type="cellIs" dxfId="3134" priority="3412" operator="equal">
      <formula>"Mayor"</formula>
    </cfRule>
    <cfRule type="cellIs" dxfId="3133" priority="3413" operator="equal">
      <formula>"Moderado"</formula>
    </cfRule>
    <cfRule type="cellIs" dxfId="3132" priority="3414" operator="equal">
      <formula>"Menor"</formula>
    </cfRule>
    <cfRule type="cellIs" dxfId="3131" priority="3415" operator="equal">
      <formula>"Leve"</formula>
    </cfRule>
  </conditionalFormatting>
  <conditionalFormatting sqref="AR82:AS82">
    <cfRule type="cellIs" dxfId="3130" priority="3406" operator="equal">
      <formula>"Catastrófico"</formula>
    </cfRule>
    <cfRule type="cellIs" dxfId="3129" priority="3407" operator="equal">
      <formula>"Mayor"</formula>
    </cfRule>
    <cfRule type="cellIs" dxfId="3128" priority="3408" operator="equal">
      <formula>"Moderado"</formula>
    </cfRule>
    <cfRule type="cellIs" dxfId="3127" priority="3409" operator="equal">
      <formula>"Menor"</formula>
    </cfRule>
    <cfRule type="cellIs" dxfId="3126" priority="3410" operator="equal">
      <formula>"Leve"</formula>
    </cfRule>
  </conditionalFormatting>
  <conditionalFormatting sqref="AT82:AU82">
    <cfRule type="cellIs" dxfId="3125" priority="3401" operator="equal">
      <formula>"Catastrófico"</formula>
    </cfRule>
    <cfRule type="cellIs" dxfId="3124" priority="3402" operator="equal">
      <formula>"Mayor"</formula>
    </cfRule>
    <cfRule type="cellIs" dxfId="3123" priority="3403" operator="equal">
      <formula>"Moderado"</formula>
    </cfRule>
    <cfRule type="cellIs" dxfId="3122" priority="3404" operator="equal">
      <formula>"Menor"</formula>
    </cfRule>
    <cfRule type="cellIs" dxfId="3121" priority="3405" operator="equal">
      <formula>"Leve"</formula>
    </cfRule>
  </conditionalFormatting>
  <conditionalFormatting sqref="AT94:AU94">
    <cfRule type="cellIs" dxfId="3120" priority="3396" operator="equal">
      <formula>"Catastrófico"</formula>
    </cfRule>
    <cfRule type="cellIs" dxfId="3119" priority="3397" operator="equal">
      <formula>"Mayor"</formula>
    </cfRule>
    <cfRule type="cellIs" dxfId="3118" priority="3398" operator="equal">
      <formula>"Moderado"</formula>
    </cfRule>
    <cfRule type="cellIs" dxfId="3117" priority="3399" operator="equal">
      <formula>"Menor"</formula>
    </cfRule>
    <cfRule type="cellIs" dxfId="3116" priority="3400" operator="equal">
      <formula>"Leve"</formula>
    </cfRule>
  </conditionalFormatting>
  <conditionalFormatting sqref="AR94:AS94">
    <cfRule type="cellIs" dxfId="3115" priority="3391" operator="equal">
      <formula>"Catastrófico"</formula>
    </cfRule>
    <cfRule type="cellIs" dxfId="3114" priority="3392" operator="equal">
      <formula>"Mayor"</formula>
    </cfRule>
    <cfRule type="cellIs" dxfId="3113" priority="3393" operator="equal">
      <formula>"Moderado"</formula>
    </cfRule>
    <cfRule type="cellIs" dxfId="3112" priority="3394" operator="equal">
      <formula>"Menor"</formula>
    </cfRule>
    <cfRule type="cellIs" dxfId="3111" priority="3395" operator="equal">
      <formula>"Leve"</formula>
    </cfRule>
  </conditionalFormatting>
  <conditionalFormatting sqref="AT178:AU178">
    <cfRule type="cellIs" dxfId="3110" priority="3386" operator="equal">
      <formula>"Catastrófico"</formula>
    </cfRule>
    <cfRule type="cellIs" dxfId="3109" priority="3387" operator="equal">
      <formula>"Mayor"</formula>
    </cfRule>
    <cfRule type="cellIs" dxfId="3108" priority="3388" operator="equal">
      <formula>"Moderado"</formula>
    </cfRule>
    <cfRule type="cellIs" dxfId="3107" priority="3389" operator="equal">
      <formula>"Menor"</formula>
    </cfRule>
    <cfRule type="cellIs" dxfId="3106" priority="3390" operator="equal">
      <formula>"Leve"</formula>
    </cfRule>
  </conditionalFormatting>
  <conditionalFormatting sqref="AR178">
    <cfRule type="cellIs" dxfId="3105" priority="3381" operator="equal">
      <formula>"Catastrófico"</formula>
    </cfRule>
    <cfRule type="cellIs" dxfId="3104" priority="3382" operator="equal">
      <formula>"Mayor"</formula>
    </cfRule>
    <cfRule type="cellIs" dxfId="3103" priority="3383" operator="equal">
      <formula>"Moderado"</formula>
    </cfRule>
    <cfRule type="cellIs" dxfId="3102" priority="3384" operator="equal">
      <formula>"Menor"</formula>
    </cfRule>
    <cfRule type="cellIs" dxfId="3101" priority="3385" operator="equal">
      <formula>"Leve"</formula>
    </cfRule>
  </conditionalFormatting>
  <conditionalFormatting sqref="AS178">
    <cfRule type="cellIs" dxfId="3100" priority="3376" operator="equal">
      <formula>"Catastrófico"</formula>
    </cfRule>
    <cfRule type="cellIs" dxfId="3099" priority="3377" operator="equal">
      <formula>"Mayor"</formula>
    </cfRule>
    <cfRule type="cellIs" dxfId="3098" priority="3378" operator="equal">
      <formula>"Moderado"</formula>
    </cfRule>
    <cfRule type="cellIs" dxfId="3097" priority="3379" operator="equal">
      <formula>"Menor"</formula>
    </cfRule>
    <cfRule type="cellIs" dxfId="3096" priority="3380" operator="equal">
      <formula>"Leve"</formula>
    </cfRule>
  </conditionalFormatting>
  <conditionalFormatting sqref="AT190:AU190">
    <cfRule type="cellIs" dxfId="3095" priority="3371" operator="equal">
      <formula>"Catastrófico"</formula>
    </cfRule>
    <cfRule type="cellIs" dxfId="3094" priority="3372" operator="equal">
      <formula>"Mayor"</formula>
    </cfRule>
    <cfRule type="cellIs" dxfId="3093" priority="3373" operator="equal">
      <formula>"Moderado"</formula>
    </cfRule>
    <cfRule type="cellIs" dxfId="3092" priority="3374" operator="equal">
      <formula>"Menor"</formula>
    </cfRule>
    <cfRule type="cellIs" dxfId="3091" priority="3375" operator="equal">
      <formula>"Leve"</formula>
    </cfRule>
  </conditionalFormatting>
  <conditionalFormatting sqref="AR190">
    <cfRule type="cellIs" dxfId="3090" priority="3366" operator="equal">
      <formula>"Catastrófico"</formula>
    </cfRule>
    <cfRule type="cellIs" dxfId="3089" priority="3367" operator="equal">
      <formula>"Mayor"</formula>
    </cfRule>
    <cfRule type="cellIs" dxfId="3088" priority="3368" operator="equal">
      <formula>"Moderado"</formula>
    </cfRule>
    <cfRule type="cellIs" dxfId="3087" priority="3369" operator="equal">
      <formula>"Menor"</formula>
    </cfRule>
    <cfRule type="cellIs" dxfId="3086" priority="3370" operator="equal">
      <formula>"Leve"</formula>
    </cfRule>
  </conditionalFormatting>
  <conditionalFormatting sqref="AS190">
    <cfRule type="cellIs" dxfId="3085" priority="3361" operator="equal">
      <formula>"Catastrófico"</formula>
    </cfRule>
    <cfRule type="cellIs" dxfId="3084" priority="3362" operator="equal">
      <formula>"Mayor"</formula>
    </cfRule>
    <cfRule type="cellIs" dxfId="3083" priority="3363" operator="equal">
      <formula>"Moderado"</formula>
    </cfRule>
    <cfRule type="cellIs" dxfId="3082" priority="3364" operator="equal">
      <formula>"Menor"</formula>
    </cfRule>
    <cfRule type="cellIs" dxfId="3081" priority="3365" operator="equal">
      <formula>"Leve"</formula>
    </cfRule>
  </conditionalFormatting>
  <conditionalFormatting sqref="AT196:AU196">
    <cfRule type="cellIs" dxfId="3080" priority="3356" operator="equal">
      <formula>"Catastrófico"</formula>
    </cfRule>
    <cfRule type="cellIs" dxfId="3079" priority="3357" operator="equal">
      <formula>"Mayor"</formula>
    </cfRule>
    <cfRule type="cellIs" dxfId="3078" priority="3358" operator="equal">
      <formula>"Moderado"</formula>
    </cfRule>
    <cfRule type="cellIs" dxfId="3077" priority="3359" operator="equal">
      <formula>"Menor"</formula>
    </cfRule>
    <cfRule type="cellIs" dxfId="3076" priority="3360" operator="equal">
      <formula>"Leve"</formula>
    </cfRule>
  </conditionalFormatting>
  <conditionalFormatting sqref="AR196">
    <cfRule type="cellIs" dxfId="3075" priority="3351" operator="equal">
      <formula>"Catastrófico"</formula>
    </cfRule>
    <cfRule type="cellIs" dxfId="3074" priority="3352" operator="equal">
      <formula>"Mayor"</formula>
    </cfRule>
    <cfRule type="cellIs" dxfId="3073" priority="3353" operator="equal">
      <formula>"Moderado"</formula>
    </cfRule>
    <cfRule type="cellIs" dxfId="3072" priority="3354" operator="equal">
      <formula>"Menor"</formula>
    </cfRule>
    <cfRule type="cellIs" dxfId="3071" priority="3355" operator="equal">
      <formula>"Leve"</formula>
    </cfRule>
  </conditionalFormatting>
  <conditionalFormatting sqref="AS196">
    <cfRule type="cellIs" dxfId="3070" priority="3346" operator="equal">
      <formula>"Catastrófico"</formula>
    </cfRule>
    <cfRule type="cellIs" dxfId="3069" priority="3347" operator="equal">
      <formula>"Mayor"</formula>
    </cfRule>
    <cfRule type="cellIs" dxfId="3068" priority="3348" operator="equal">
      <formula>"Moderado"</formula>
    </cfRule>
    <cfRule type="cellIs" dxfId="3067" priority="3349" operator="equal">
      <formula>"Menor"</formula>
    </cfRule>
    <cfRule type="cellIs" dxfId="3066" priority="3350" operator="equal">
      <formula>"Leve"</formula>
    </cfRule>
  </conditionalFormatting>
  <conditionalFormatting sqref="AR202">
    <cfRule type="cellIs" dxfId="3065" priority="3341" operator="equal">
      <formula>"Catastrófico"</formula>
    </cfRule>
    <cfRule type="cellIs" dxfId="3064" priority="3342" operator="equal">
      <formula>"Mayor"</formula>
    </cfRule>
    <cfRule type="cellIs" dxfId="3063" priority="3343" operator="equal">
      <formula>"Moderado"</formula>
    </cfRule>
    <cfRule type="cellIs" dxfId="3062" priority="3344" operator="equal">
      <formula>"Menor"</formula>
    </cfRule>
    <cfRule type="cellIs" dxfId="3061" priority="3345" operator="equal">
      <formula>"Leve"</formula>
    </cfRule>
  </conditionalFormatting>
  <conditionalFormatting sqref="AS202">
    <cfRule type="cellIs" dxfId="3060" priority="3336" operator="equal">
      <formula>"Catastrófico"</formula>
    </cfRule>
    <cfRule type="cellIs" dxfId="3059" priority="3337" operator="equal">
      <formula>"Mayor"</formula>
    </cfRule>
    <cfRule type="cellIs" dxfId="3058" priority="3338" operator="equal">
      <formula>"Moderado"</formula>
    </cfRule>
    <cfRule type="cellIs" dxfId="3057" priority="3339" operator="equal">
      <formula>"Menor"</formula>
    </cfRule>
    <cfRule type="cellIs" dxfId="3056" priority="3340" operator="equal">
      <formula>"Leve"</formula>
    </cfRule>
  </conditionalFormatting>
  <conditionalFormatting sqref="AT202">
    <cfRule type="cellIs" dxfId="3055" priority="3331" operator="equal">
      <formula>"Catastrófico"</formula>
    </cfRule>
    <cfRule type="cellIs" dxfId="3054" priority="3332" operator="equal">
      <formula>"Mayor"</formula>
    </cfRule>
    <cfRule type="cellIs" dxfId="3053" priority="3333" operator="equal">
      <formula>"Moderado"</formula>
    </cfRule>
    <cfRule type="cellIs" dxfId="3052" priority="3334" operator="equal">
      <formula>"Menor"</formula>
    </cfRule>
    <cfRule type="cellIs" dxfId="3051" priority="3335" operator="equal">
      <formula>"Leve"</formula>
    </cfRule>
  </conditionalFormatting>
  <conditionalFormatting sqref="AU202">
    <cfRule type="cellIs" dxfId="3050" priority="3326" operator="equal">
      <formula>"Catastrófico"</formula>
    </cfRule>
    <cfRule type="cellIs" dxfId="3049" priority="3327" operator="equal">
      <formula>"Mayor"</formula>
    </cfRule>
    <cfRule type="cellIs" dxfId="3048" priority="3328" operator="equal">
      <formula>"Moderado"</formula>
    </cfRule>
    <cfRule type="cellIs" dxfId="3047" priority="3329" operator="equal">
      <formula>"Menor"</formula>
    </cfRule>
    <cfRule type="cellIs" dxfId="3046" priority="3330" operator="equal">
      <formula>"Leve"</formula>
    </cfRule>
  </conditionalFormatting>
  <conditionalFormatting sqref="AT208:AU208">
    <cfRule type="cellIs" dxfId="3045" priority="3321" operator="equal">
      <formula>"Catastrófico"</formula>
    </cfRule>
    <cfRule type="cellIs" dxfId="3044" priority="3322" operator="equal">
      <formula>"Mayor"</formula>
    </cfRule>
    <cfRule type="cellIs" dxfId="3043" priority="3323" operator="equal">
      <formula>"Moderado"</formula>
    </cfRule>
    <cfRule type="cellIs" dxfId="3042" priority="3324" operator="equal">
      <formula>"Menor"</formula>
    </cfRule>
    <cfRule type="cellIs" dxfId="3041" priority="3325" operator="equal">
      <formula>"Leve"</formula>
    </cfRule>
  </conditionalFormatting>
  <conditionalFormatting sqref="AR208">
    <cfRule type="cellIs" dxfId="3040" priority="3316" operator="equal">
      <formula>"Catastrófico"</formula>
    </cfRule>
    <cfRule type="cellIs" dxfId="3039" priority="3317" operator="equal">
      <formula>"Mayor"</formula>
    </cfRule>
    <cfRule type="cellIs" dxfId="3038" priority="3318" operator="equal">
      <formula>"Moderado"</formula>
    </cfRule>
    <cfRule type="cellIs" dxfId="3037" priority="3319" operator="equal">
      <formula>"Menor"</formula>
    </cfRule>
    <cfRule type="cellIs" dxfId="3036" priority="3320" operator="equal">
      <formula>"Leve"</formula>
    </cfRule>
  </conditionalFormatting>
  <conditionalFormatting sqref="AS208">
    <cfRule type="cellIs" dxfId="3035" priority="3311" operator="equal">
      <formula>"Catastrófico"</formula>
    </cfRule>
    <cfRule type="cellIs" dxfId="3034" priority="3312" operator="equal">
      <formula>"Mayor"</formula>
    </cfRule>
    <cfRule type="cellIs" dxfId="3033" priority="3313" operator="equal">
      <formula>"Moderado"</formula>
    </cfRule>
    <cfRule type="cellIs" dxfId="3032" priority="3314" operator="equal">
      <formula>"Menor"</formula>
    </cfRule>
    <cfRule type="cellIs" dxfId="3031" priority="3315" operator="equal">
      <formula>"Leve"</formula>
    </cfRule>
  </conditionalFormatting>
  <conditionalFormatting sqref="AR214">
    <cfRule type="cellIs" dxfId="3030" priority="3306" operator="equal">
      <formula>"Catastrófico"</formula>
    </cfRule>
    <cfRule type="cellIs" dxfId="3029" priority="3307" operator="equal">
      <formula>"Mayor"</formula>
    </cfRule>
    <cfRule type="cellIs" dxfId="3028" priority="3308" operator="equal">
      <formula>"Moderado"</formula>
    </cfRule>
    <cfRule type="cellIs" dxfId="3027" priority="3309" operator="equal">
      <formula>"Menor"</formula>
    </cfRule>
    <cfRule type="cellIs" dxfId="3026" priority="3310" operator="equal">
      <formula>"Leve"</formula>
    </cfRule>
  </conditionalFormatting>
  <conditionalFormatting sqref="AS214">
    <cfRule type="cellIs" dxfId="3025" priority="3301" operator="equal">
      <formula>"Catastrófico"</formula>
    </cfRule>
    <cfRule type="cellIs" dxfId="3024" priority="3302" operator="equal">
      <formula>"Mayor"</formula>
    </cfRule>
    <cfRule type="cellIs" dxfId="3023" priority="3303" operator="equal">
      <formula>"Moderado"</formula>
    </cfRule>
    <cfRule type="cellIs" dxfId="3022" priority="3304" operator="equal">
      <formula>"Menor"</formula>
    </cfRule>
    <cfRule type="cellIs" dxfId="3021" priority="3305" operator="equal">
      <formula>"Leve"</formula>
    </cfRule>
  </conditionalFormatting>
  <conditionalFormatting sqref="AT214">
    <cfRule type="cellIs" dxfId="3020" priority="3296" operator="equal">
      <formula>"Catastrófico"</formula>
    </cfRule>
    <cfRule type="cellIs" dxfId="3019" priority="3297" operator="equal">
      <formula>"Mayor"</formula>
    </cfRule>
    <cfRule type="cellIs" dxfId="3018" priority="3298" operator="equal">
      <formula>"Moderado"</formula>
    </cfRule>
    <cfRule type="cellIs" dxfId="3017" priority="3299" operator="equal">
      <formula>"Menor"</formula>
    </cfRule>
    <cfRule type="cellIs" dxfId="3016" priority="3300" operator="equal">
      <formula>"Leve"</formula>
    </cfRule>
  </conditionalFormatting>
  <conditionalFormatting sqref="AU214">
    <cfRule type="cellIs" dxfId="3015" priority="3291" operator="equal">
      <formula>"Catastrófico"</formula>
    </cfRule>
    <cfRule type="cellIs" dxfId="3014" priority="3292" operator="equal">
      <formula>"Mayor"</formula>
    </cfRule>
    <cfRule type="cellIs" dxfId="3013" priority="3293" operator="equal">
      <formula>"Moderado"</formula>
    </cfRule>
    <cfRule type="cellIs" dxfId="3012" priority="3294" operator="equal">
      <formula>"Menor"</formula>
    </cfRule>
    <cfRule type="cellIs" dxfId="3011" priority="3295" operator="equal">
      <formula>"Leve"</formula>
    </cfRule>
  </conditionalFormatting>
  <conditionalFormatting sqref="AT112:AU112">
    <cfRule type="cellIs" dxfId="3010" priority="3286" operator="equal">
      <formula>"Catastrófico"</formula>
    </cfRule>
    <cfRule type="cellIs" dxfId="3009" priority="3287" operator="equal">
      <formula>"Mayor"</formula>
    </cfRule>
    <cfRule type="cellIs" dxfId="3008" priority="3288" operator="equal">
      <formula>"Moderado"</formula>
    </cfRule>
    <cfRule type="cellIs" dxfId="3007" priority="3289" operator="equal">
      <formula>"Menor"</formula>
    </cfRule>
    <cfRule type="cellIs" dxfId="3006" priority="3290" operator="equal">
      <formula>"Leve"</formula>
    </cfRule>
  </conditionalFormatting>
  <conditionalFormatting sqref="AR112:AS112">
    <cfRule type="cellIs" dxfId="3005" priority="3281" operator="equal">
      <formula>"Catastrófico"</formula>
    </cfRule>
    <cfRule type="cellIs" dxfId="3004" priority="3282" operator="equal">
      <formula>"Mayor"</formula>
    </cfRule>
    <cfRule type="cellIs" dxfId="3003" priority="3283" operator="equal">
      <formula>"Moderado"</formula>
    </cfRule>
    <cfRule type="cellIs" dxfId="3002" priority="3284" operator="equal">
      <formula>"Menor"</formula>
    </cfRule>
    <cfRule type="cellIs" dxfId="3001" priority="3285" operator="equal">
      <formula>"Leve"</formula>
    </cfRule>
  </conditionalFormatting>
  <conditionalFormatting sqref="AR118:AS118">
    <cfRule type="cellIs" dxfId="3000" priority="3266" operator="equal">
      <formula>"Catastrófico"</formula>
    </cfRule>
    <cfRule type="cellIs" dxfId="2999" priority="3267" operator="equal">
      <formula>"Mayor"</formula>
    </cfRule>
    <cfRule type="cellIs" dxfId="2998" priority="3268" operator="equal">
      <formula>"Moderado"</formula>
    </cfRule>
    <cfRule type="cellIs" dxfId="2997" priority="3269" operator="equal">
      <formula>"Menor"</formula>
    </cfRule>
    <cfRule type="cellIs" dxfId="2996" priority="3270" operator="equal">
      <formula>"Leve"</formula>
    </cfRule>
  </conditionalFormatting>
  <conditionalFormatting sqref="AT118:AU118">
    <cfRule type="cellIs" dxfId="2995" priority="3261" operator="equal">
      <formula>"Catastrófico"</formula>
    </cfRule>
    <cfRule type="cellIs" dxfId="2994" priority="3262" operator="equal">
      <formula>"Mayor"</formula>
    </cfRule>
    <cfRule type="cellIs" dxfId="2993" priority="3263" operator="equal">
      <formula>"Moderado"</formula>
    </cfRule>
    <cfRule type="cellIs" dxfId="2992" priority="3264" operator="equal">
      <formula>"Menor"</formula>
    </cfRule>
    <cfRule type="cellIs" dxfId="2991" priority="3265" operator="equal">
      <formula>"Leve"</formula>
    </cfRule>
  </conditionalFormatting>
  <conditionalFormatting sqref="AR220:AS220">
    <cfRule type="cellIs" dxfId="2990" priority="3241" operator="equal">
      <formula>"Catastrófico"</formula>
    </cfRule>
    <cfRule type="cellIs" dxfId="2989" priority="3242" operator="equal">
      <formula>"Mayor"</formula>
    </cfRule>
    <cfRule type="cellIs" dxfId="2988" priority="3243" operator="equal">
      <formula>"Moderado"</formula>
    </cfRule>
    <cfRule type="cellIs" dxfId="2987" priority="3244" operator="equal">
      <formula>"Menor"</formula>
    </cfRule>
    <cfRule type="cellIs" dxfId="2986" priority="3245" operator="equal">
      <formula>"Leve"</formula>
    </cfRule>
  </conditionalFormatting>
  <conditionalFormatting sqref="AT220:AU220">
    <cfRule type="cellIs" dxfId="2985" priority="3236" operator="equal">
      <formula>"Catastrófico"</formula>
    </cfRule>
    <cfRule type="cellIs" dxfId="2984" priority="3237" operator="equal">
      <formula>"Mayor"</formula>
    </cfRule>
    <cfRule type="cellIs" dxfId="2983" priority="3238" operator="equal">
      <formula>"Moderado"</formula>
    </cfRule>
    <cfRule type="cellIs" dxfId="2982" priority="3239" operator="equal">
      <formula>"Menor"</formula>
    </cfRule>
    <cfRule type="cellIs" dxfId="2981" priority="3240" operator="equal">
      <formula>"Leve"</formula>
    </cfRule>
  </conditionalFormatting>
  <conditionalFormatting sqref="AR226:AS226">
    <cfRule type="cellIs" dxfId="2980" priority="3226" operator="equal">
      <formula>"Catastrófico"</formula>
    </cfRule>
    <cfRule type="cellIs" dxfId="2979" priority="3227" operator="equal">
      <formula>"Mayor"</formula>
    </cfRule>
    <cfRule type="cellIs" dxfId="2978" priority="3228" operator="equal">
      <formula>"Moderado"</formula>
    </cfRule>
    <cfRule type="cellIs" dxfId="2977" priority="3229" operator="equal">
      <formula>"Menor"</formula>
    </cfRule>
    <cfRule type="cellIs" dxfId="2976" priority="3230" operator="equal">
      <formula>"Leve"</formula>
    </cfRule>
  </conditionalFormatting>
  <conditionalFormatting sqref="AT226:AU226">
    <cfRule type="cellIs" dxfId="2975" priority="3221" operator="equal">
      <formula>"Catastrófico"</formula>
    </cfRule>
    <cfRule type="cellIs" dxfId="2974" priority="3222" operator="equal">
      <formula>"Mayor"</formula>
    </cfRule>
    <cfRule type="cellIs" dxfId="2973" priority="3223" operator="equal">
      <formula>"Moderado"</formula>
    </cfRule>
    <cfRule type="cellIs" dxfId="2972" priority="3224" operator="equal">
      <formula>"Menor"</formula>
    </cfRule>
    <cfRule type="cellIs" dxfId="2971" priority="3225" operator="equal">
      <formula>"Leve"</formula>
    </cfRule>
  </conditionalFormatting>
  <conditionalFormatting sqref="AR227:AS227">
    <cfRule type="cellIs" dxfId="2970" priority="3216" operator="equal">
      <formula>"Catastrófico"</formula>
    </cfRule>
    <cfRule type="cellIs" dxfId="2969" priority="3217" operator="equal">
      <formula>"Mayor"</formula>
    </cfRule>
    <cfRule type="cellIs" dxfId="2968" priority="3218" operator="equal">
      <formula>"Moderado"</formula>
    </cfRule>
    <cfRule type="cellIs" dxfId="2967" priority="3219" operator="equal">
      <formula>"Menor"</formula>
    </cfRule>
    <cfRule type="cellIs" dxfId="2966" priority="3220" operator="equal">
      <formula>"Leve"</formula>
    </cfRule>
  </conditionalFormatting>
  <conditionalFormatting sqref="AR228:AS228">
    <cfRule type="cellIs" dxfId="2965" priority="3211" operator="equal">
      <formula>"Catastrófico"</formula>
    </cfRule>
    <cfRule type="cellIs" dxfId="2964" priority="3212" operator="equal">
      <formula>"Mayor"</formula>
    </cfRule>
    <cfRule type="cellIs" dxfId="2963" priority="3213" operator="equal">
      <formula>"Moderado"</formula>
    </cfRule>
    <cfRule type="cellIs" dxfId="2962" priority="3214" operator="equal">
      <formula>"Menor"</formula>
    </cfRule>
    <cfRule type="cellIs" dxfId="2961" priority="3215" operator="equal">
      <formula>"Leve"</formula>
    </cfRule>
  </conditionalFormatting>
  <conditionalFormatting sqref="AR232">
    <cfRule type="cellIs" dxfId="2960" priority="3206" operator="equal">
      <formula>"Catastrófico"</formula>
    </cfRule>
    <cfRule type="cellIs" dxfId="2959" priority="3207" operator="equal">
      <formula>"Mayor"</formula>
    </cfRule>
    <cfRule type="cellIs" dxfId="2958" priority="3208" operator="equal">
      <formula>"Moderado"</formula>
    </cfRule>
    <cfRule type="cellIs" dxfId="2957" priority="3209" operator="equal">
      <formula>"Menor"</formula>
    </cfRule>
    <cfRule type="cellIs" dxfId="2956" priority="3210" operator="equal">
      <formula>"Leve"</formula>
    </cfRule>
  </conditionalFormatting>
  <conditionalFormatting sqref="AT232:AU232">
    <cfRule type="cellIs" dxfId="2955" priority="3201" operator="equal">
      <formula>"Catastrófico"</formula>
    </cfRule>
    <cfRule type="cellIs" dxfId="2954" priority="3202" operator="equal">
      <formula>"Mayor"</formula>
    </cfRule>
    <cfRule type="cellIs" dxfId="2953" priority="3203" operator="equal">
      <formula>"Moderado"</formula>
    </cfRule>
    <cfRule type="cellIs" dxfId="2952" priority="3204" operator="equal">
      <formula>"Menor"</formula>
    </cfRule>
    <cfRule type="cellIs" dxfId="2951" priority="3205" operator="equal">
      <formula>"Leve"</formula>
    </cfRule>
  </conditionalFormatting>
  <conditionalFormatting sqref="AR233:AS233">
    <cfRule type="cellIs" dxfId="2950" priority="3196" operator="equal">
      <formula>"Catastrófico"</formula>
    </cfRule>
    <cfRule type="cellIs" dxfId="2949" priority="3197" operator="equal">
      <formula>"Mayor"</formula>
    </cfRule>
    <cfRule type="cellIs" dxfId="2948" priority="3198" operator="equal">
      <formula>"Moderado"</formula>
    </cfRule>
    <cfRule type="cellIs" dxfId="2947" priority="3199" operator="equal">
      <formula>"Menor"</formula>
    </cfRule>
    <cfRule type="cellIs" dxfId="2946" priority="3200" operator="equal">
      <formula>"Leve"</formula>
    </cfRule>
  </conditionalFormatting>
  <conditionalFormatting sqref="AT136:AU136">
    <cfRule type="cellIs" dxfId="2945" priority="3186" operator="equal">
      <formula>"Catastrófico"</formula>
    </cfRule>
    <cfRule type="cellIs" dxfId="2944" priority="3187" operator="equal">
      <formula>"Mayor"</formula>
    </cfRule>
    <cfRule type="cellIs" dxfId="2943" priority="3188" operator="equal">
      <formula>"Moderado"</formula>
    </cfRule>
    <cfRule type="cellIs" dxfId="2942" priority="3189" operator="equal">
      <formula>"Menor"</formula>
    </cfRule>
    <cfRule type="cellIs" dxfId="2941" priority="3190" operator="equal">
      <formula>"Leve"</formula>
    </cfRule>
  </conditionalFormatting>
  <conditionalFormatting sqref="AR136:AS136">
    <cfRule type="cellIs" dxfId="2940" priority="3181" operator="equal">
      <formula>"Catastrófico"</formula>
    </cfRule>
    <cfRule type="cellIs" dxfId="2939" priority="3182" operator="equal">
      <formula>"Mayor"</formula>
    </cfRule>
    <cfRule type="cellIs" dxfId="2938" priority="3183" operator="equal">
      <formula>"Moderado"</formula>
    </cfRule>
    <cfRule type="cellIs" dxfId="2937" priority="3184" operator="equal">
      <formula>"Menor"</formula>
    </cfRule>
    <cfRule type="cellIs" dxfId="2936" priority="3185" operator="equal">
      <formula>"Leve"</formula>
    </cfRule>
  </conditionalFormatting>
  <conditionalFormatting sqref="AT238">
    <cfRule type="cellIs" dxfId="2935" priority="3151" operator="equal">
      <formula>"Catastrófico"</formula>
    </cfRule>
    <cfRule type="cellIs" dxfId="2934" priority="3152" operator="equal">
      <formula>"Mayor"</formula>
    </cfRule>
    <cfRule type="cellIs" dxfId="2933" priority="3153" operator="equal">
      <formula>"Moderado"</formula>
    </cfRule>
    <cfRule type="cellIs" dxfId="2932" priority="3154" operator="equal">
      <formula>"Menor"</formula>
    </cfRule>
    <cfRule type="cellIs" dxfId="2931" priority="3155" operator="equal">
      <formula>"Leve"</formula>
    </cfRule>
  </conditionalFormatting>
  <conditionalFormatting sqref="AR238:AS238">
    <cfRule type="cellIs" dxfId="2930" priority="3146" operator="equal">
      <formula>"Catastrófico"</formula>
    </cfRule>
    <cfRule type="cellIs" dxfId="2929" priority="3147" operator="equal">
      <formula>"Mayor"</formula>
    </cfRule>
    <cfRule type="cellIs" dxfId="2928" priority="3148" operator="equal">
      <formula>"Moderado"</formula>
    </cfRule>
    <cfRule type="cellIs" dxfId="2927" priority="3149" operator="equal">
      <formula>"Menor"</formula>
    </cfRule>
    <cfRule type="cellIs" dxfId="2926" priority="3150" operator="equal">
      <formula>"Leve"</formula>
    </cfRule>
  </conditionalFormatting>
  <conditionalFormatting sqref="AT239:AU239">
    <cfRule type="cellIs" dxfId="2925" priority="3141" operator="equal">
      <formula>"Catastrófico"</formula>
    </cfRule>
    <cfRule type="cellIs" dxfId="2924" priority="3142" operator="equal">
      <formula>"Mayor"</formula>
    </cfRule>
    <cfRule type="cellIs" dxfId="2923" priority="3143" operator="equal">
      <formula>"Moderado"</formula>
    </cfRule>
    <cfRule type="cellIs" dxfId="2922" priority="3144" operator="equal">
      <formula>"Menor"</formula>
    </cfRule>
    <cfRule type="cellIs" dxfId="2921" priority="3145" operator="equal">
      <formula>"Leve"</formula>
    </cfRule>
  </conditionalFormatting>
  <conditionalFormatting sqref="AR239:AS239">
    <cfRule type="cellIs" dxfId="2920" priority="3136" operator="equal">
      <formula>"Catastrófico"</formula>
    </cfRule>
    <cfRule type="cellIs" dxfId="2919" priority="3137" operator="equal">
      <formula>"Mayor"</formula>
    </cfRule>
    <cfRule type="cellIs" dxfId="2918" priority="3138" operator="equal">
      <formula>"Moderado"</formula>
    </cfRule>
    <cfRule type="cellIs" dxfId="2917" priority="3139" operator="equal">
      <formula>"Menor"</formula>
    </cfRule>
    <cfRule type="cellIs" dxfId="2916" priority="3140" operator="equal">
      <formula>"Leve"</formula>
    </cfRule>
  </conditionalFormatting>
  <conditionalFormatting sqref="AR148:AS148">
    <cfRule type="cellIs" dxfId="2915" priority="3131" operator="equal">
      <formula>"Catastrófico"</formula>
    </cfRule>
    <cfRule type="cellIs" dxfId="2914" priority="3132" operator="equal">
      <formula>"Mayor"</formula>
    </cfRule>
    <cfRule type="cellIs" dxfId="2913" priority="3133" operator="equal">
      <formula>"Moderado"</formula>
    </cfRule>
    <cfRule type="cellIs" dxfId="2912" priority="3134" operator="equal">
      <formula>"Menor"</formula>
    </cfRule>
    <cfRule type="cellIs" dxfId="2911" priority="3135" operator="equal">
      <formula>"Leve"</formula>
    </cfRule>
  </conditionalFormatting>
  <conditionalFormatting sqref="AT148:AU148">
    <cfRule type="cellIs" dxfId="2910" priority="3126" operator="equal">
      <formula>"Catastrófico"</formula>
    </cfRule>
    <cfRule type="cellIs" dxfId="2909" priority="3127" operator="equal">
      <formula>"Mayor"</formula>
    </cfRule>
    <cfRule type="cellIs" dxfId="2908" priority="3128" operator="equal">
      <formula>"Moderado"</formula>
    </cfRule>
    <cfRule type="cellIs" dxfId="2907" priority="3129" operator="equal">
      <formula>"Menor"</formula>
    </cfRule>
    <cfRule type="cellIs" dxfId="2906" priority="3130" operator="equal">
      <formula>"Leve"</formula>
    </cfRule>
  </conditionalFormatting>
  <conditionalFormatting sqref="AT155:AU155">
    <cfRule type="cellIs" dxfId="2905" priority="3121" operator="equal">
      <formula>"Catastrófico"</formula>
    </cfRule>
    <cfRule type="cellIs" dxfId="2904" priority="3122" operator="equal">
      <formula>"Mayor"</formula>
    </cfRule>
    <cfRule type="cellIs" dxfId="2903" priority="3123" operator="equal">
      <formula>"Moderado"</formula>
    </cfRule>
    <cfRule type="cellIs" dxfId="2902" priority="3124" operator="equal">
      <formula>"Menor"</formula>
    </cfRule>
    <cfRule type="cellIs" dxfId="2901" priority="3125" operator="equal">
      <formula>"Leve"</formula>
    </cfRule>
  </conditionalFormatting>
  <conditionalFormatting sqref="AR155:AS155">
    <cfRule type="cellIs" dxfId="2900" priority="3116" operator="equal">
      <formula>"Catastrófico"</formula>
    </cfRule>
    <cfRule type="cellIs" dxfId="2899" priority="3117" operator="equal">
      <formula>"Mayor"</formula>
    </cfRule>
    <cfRule type="cellIs" dxfId="2898" priority="3118" operator="equal">
      <formula>"Moderado"</formula>
    </cfRule>
    <cfRule type="cellIs" dxfId="2897" priority="3119" operator="equal">
      <formula>"Menor"</formula>
    </cfRule>
    <cfRule type="cellIs" dxfId="2896" priority="3120" operator="equal">
      <formula>"Leve"</formula>
    </cfRule>
  </conditionalFormatting>
  <conditionalFormatting sqref="AT154">
    <cfRule type="cellIs" dxfId="2895" priority="3111" operator="equal">
      <formula>"Catastrófico"</formula>
    </cfRule>
    <cfRule type="cellIs" dxfId="2894" priority="3112" operator="equal">
      <formula>"Mayor"</formula>
    </cfRule>
    <cfRule type="cellIs" dxfId="2893" priority="3113" operator="equal">
      <formula>"Moderado"</formula>
    </cfRule>
    <cfRule type="cellIs" dxfId="2892" priority="3114" operator="equal">
      <formula>"Menor"</formula>
    </cfRule>
    <cfRule type="cellIs" dxfId="2891" priority="3115" operator="equal">
      <formula>"Leve"</formula>
    </cfRule>
  </conditionalFormatting>
  <conditionalFormatting sqref="AR154:AS154">
    <cfRule type="cellIs" dxfId="2890" priority="3106" operator="equal">
      <formula>"Catastrófico"</formula>
    </cfRule>
    <cfRule type="cellIs" dxfId="2889" priority="3107" operator="equal">
      <formula>"Mayor"</formula>
    </cfRule>
    <cfRule type="cellIs" dxfId="2888" priority="3108" operator="equal">
      <formula>"Moderado"</formula>
    </cfRule>
    <cfRule type="cellIs" dxfId="2887" priority="3109" operator="equal">
      <formula>"Menor"</formula>
    </cfRule>
    <cfRule type="cellIs" dxfId="2886" priority="3110" operator="equal">
      <formula>"Leve"</formula>
    </cfRule>
  </conditionalFormatting>
  <conditionalFormatting sqref="AR10:AS10">
    <cfRule type="cellIs" dxfId="2885" priority="3101" operator="equal">
      <formula>"Catastrófico"</formula>
    </cfRule>
    <cfRule type="cellIs" dxfId="2884" priority="3102" operator="equal">
      <formula>"Mayor"</formula>
    </cfRule>
    <cfRule type="cellIs" dxfId="2883" priority="3103" operator="equal">
      <formula>"Moderado"</formula>
    </cfRule>
    <cfRule type="cellIs" dxfId="2882" priority="3104" operator="equal">
      <formula>"Menor"</formula>
    </cfRule>
    <cfRule type="cellIs" dxfId="2881" priority="3105" operator="equal">
      <formula>"Leve"</formula>
    </cfRule>
  </conditionalFormatting>
  <conditionalFormatting sqref="AT10">
    <cfRule type="cellIs" dxfId="2880" priority="3096" operator="equal">
      <formula>"Catastrófico"</formula>
    </cfRule>
    <cfRule type="cellIs" dxfId="2879" priority="3097" operator="equal">
      <formula>"Mayor"</formula>
    </cfRule>
    <cfRule type="cellIs" dxfId="2878" priority="3098" operator="equal">
      <formula>"Moderado"</formula>
    </cfRule>
    <cfRule type="cellIs" dxfId="2877" priority="3099" operator="equal">
      <formula>"Menor"</formula>
    </cfRule>
    <cfRule type="cellIs" dxfId="2876" priority="3100" operator="equal">
      <formula>"Leve"</formula>
    </cfRule>
  </conditionalFormatting>
  <conditionalFormatting sqref="AU10">
    <cfRule type="cellIs" dxfId="2875" priority="3091" operator="equal">
      <formula>"Catastrófico"</formula>
    </cfRule>
    <cfRule type="cellIs" dxfId="2874" priority="3092" operator="equal">
      <formula>"Mayor"</formula>
    </cfRule>
    <cfRule type="cellIs" dxfId="2873" priority="3093" operator="equal">
      <formula>"Moderado"</formula>
    </cfRule>
    <cfRule type="cellIs" dxfId="2872" priority="3094" operator="equal">
      <formula>"Menor"</formula>
    </cfRule>
    <cfRule type="cellIs" dxfId="2871" priority="3095" operator="equal">
      <formula>"Leve"</formula>
    </cfRule>
  </conditionalFormatting>
  <conditionalFormatting sqref="AT16:AU16">
    <cfRule type="cellIs" dxfId="2870" priority="3086" operator="equal">
      <formula>"Catastrófico"</formula>
    </cfRule>
    <cfRule type="cellIs" dxfId="2869" priority="3087" operator="equal">
      <formula>"Mayor"</formula>
    </cfRule>
    <cfRule type="cellIs" dxfId="2868" priority="3088" operator="equal">
      <formula>"Moderado"</formula>
    </cfRule>
    <cfRule type="cellIs" dxfId="2867" priority="3089" operator="equal">
      <formula>"Menor"</formula>
    </cfRule>
    <cfRule type="cellIs" dxfId="2866" priority="3090" operator="equal">
      <formula>"Leve"</formula>
    </cfRule>
  </conditionalFormatting>
  <conditionalFormatting sqref="AR142:AS142">
    <cfRule type="cellIs" dxfId="2865" priority="3081" operator="equal">
      <formula>"Catastrófico"</formula>
    </cfRule>
    <cfRule type="cellIs" dxfId="2864" priority="3082" operator="equal">
      <formula>"Mayor"</formula>
    </cfRule>
    <cfRule type="cellIs" dxfId="2863" priority="3083" operator="equal">
      <formula>"Moderado"</formula>
    </cfRule>
    <cfRule type="cellIs" dxfId="2862" priority="3084" operator="equal">
      <formula>"Menor"</formula>
    </cfRule>
    <cfRule type="cellIs" dxfId="2861" priority="3085" operator="equal">
      <formula>"Leve"</formula>
    </cfRule>
  </conditionalFormatting>
  <conditionalFormatting sqref="AT142:AU142">
    <cfRule type="cellIs" dxfId="2860" priority="3076" operator="equal">
      <formula>"Catastrófico"</formula>
    </cfRule>
    <cfRule type="cellIs" dxfId="2859" priority="3077" operator="equal">
      <formula>"Mayor"</formula>
    </cfRule>
    <cfRule type="cellIs" dxfId="2858" priority="3078" operator="equal">
      <formula>"Moderado"</formula>
    </cfRule>
    <cfRule type="cellIs" dxfId="2857" priority="3079" operator="equal">
      <formula>"Menor"</formula>
    </cfRule>
    <cfRule type="cellIs" dxfId="2856" priority="3080" operator="equal">
      <formula>"Leve"</formula>
    </cfRule>
  </conditionalFormatting>
  <conditionalFormatting sqref="AR130:AS130">
    <cfRule type="cellIs" dxfId="2855" priority="3071" operator="equal">
      <formula>"Catastrófico"</formula>
    </cfRule>
    <cfRule type="cellIs" dxfId="2854" priority="3072" operator="equal">
      <formula>"Mayor"</formula>
    </cfRule>
    <cfRule type="cellIs" dxfId="2853" priority="3073" operator="equal">
      <formula>"Moderado"</formula>
    </cfRule>
    <cfRule type="cellIs" dxfId="2852" priority="3074" operator="equal">
      <formula>"Menor"</formula>
    </cfRule>
    <cfRule type="cellIs" dxfId="2851" priority="3075" operator="equal">
      <formula>"Leve"</formula>
    </cfRule>
  </conditionalFormatting>
  <conditionalFormatting sqref="AR28">
    <cfRule type="cellIs" dxfId="2850" priority="3066" operator="equal">
      <formula>"Catastrófico"</formula>
    </cfRule>
    <cfRule type="cellIs" dxfId="2849" priority="3067" operator="equal">
      <formula>"Mayor"</formula>
    </cfRule>
    <cfRule type="cellIs" dxfId="2848" priority="3068" operator="equal">
      <formula>"Moderado"</formula>
    </cfRule>
    <cfRule type="cellIs" dxfId="2847" priority="3069" operator="equal">
      <formula>"Menor"</formula>
    </cfRule>
    <cfRule type="cellIs" dxfId="2846" priority="3070" operator="equal">
      <formula>"Leve"</formula>
    </cfRule>
  </conditionalFormatting>
  <conditionalFormatting sqref="AS28">
    <cfRule type="cellIs" dxfId="2845" priority="3061" operator="equal">
      <formula>"Catastrófico"</formula>
    </cfRule>
    <cfRule type="cellIs" dxfId="2844" priority="3062" operator="equal">
      <formula>"Mayor"</formula>
    </cfRule>
    <cfRule type="cellIs" dxfId="2843" priority="3063" operator="equal">
      <formula>"Moderado"</formula>
    </cfRule>
    <cfRule type="cellIs" dxfId="2842" priority="3064" operator="equal">
      <formula>"Menor"</formula>
    </cfRule>
    <cfRule type="cellIs" dxfId="2841" priority="3065" operator="equal">
      <formula>"Leve"</formula>
    </cfRule>
  </conditionalFormatting>
  <conditionalFormatting sqref="AU28">
    <cfRule type="cellIs" dxfId="2840" priority="3056" operator="equal">
      <formula>"Catastrófico"</formula>
    </cfRule>
    <cfRule type="cellIs" dxfId="2839" priority="3057" operator="equal">
      <formula>"Mayor"</formula>
    </cfRule>
    <cfRule type="cellIs" dxfId="2838" priority="3058" operator="equal">
      <formula>"Moderado"</formula>
    </cfRule>
    <cfRule type="cellIs" dxfId="2837" priority="3059" operator="equal">
      <formula>"Menor"</formula>
    </cfRule>
    <cfRule type="cellIs" dxfId="2836" priority="3060" operator="equal">
      <formula>"Leve"</formula>
    </cfRule>
  </conditionalFormatting>
  <conditionalFormatting sqref="AR34">
    <cfRule type="cellIs" dxfId="2835" priority="3051" operator="equal">
      <formula>"Catastrófico"</formula>
    </cfRule>
    <cfRule type="cellIs" dxfId="2834" priority="3052" operator="equal">
      <formula>"Mayor"</formula>
    </cfRule>
    <cfRule type="cellIs" dxfId="2833" priority="3053" operator="equal">
      <formula>"Moderado"</formula>
    </cfRule>
    <cfRule type="cellIs" dxfId="2832" priority="3054" operator="equal">
      <formula>"Menor"</formula>
    </cfRule>
    <cfRule type="cellIs" dxfId="2831" priority="3055" operator="equal">
      <formula>"Leve"</formula>
    </cfRule>
  </conditionalFormatting>
  <conditionalFormatting sqref="AS34:AU34">
    <cfRule type="cellIs" dxfId="2830" priority="3046" operator="equal">
      <formula>"Catastrófico"</formula>
    </cfRule>
    <cfRule type="cellIs" dxfId="2829" priority="3047" operator="equal">
      <formula>"Mayor"</formula>
    </cfRule>
    <cfRule type="cellIs" dxfId="2828" priority="3048" operator="equal">
      <formula>"Moderado"</formula>
    </cfRule>
    <cfRule type="cellIs" dxfId="2827" priority="3049" operator="equal">
      <formula>"Menor"</formula>
    </cfRule>
    <cfRule type="cellIs" dxfId="2826" priority="3050" operator="equal">
      <formula>"Leve"</formula>
    </cfRule>
  </conditionalFormatting>
  <conditionalFormatting sqref="AR37">
    <cfRule type="cellIs" dxfId="2825" priority="3041" operator="equal">
      <formula>"Catastrófico"</formula>
    </cfRule>
    <cfRule type="cellIs" dxfId="2824" priority="3042" operator="equal">
      <formula>"Mayor"</formula>
    </cfRule>
    <cfRule type="cellIs" dxfId="2823" priority="3043" operator="equal">
      <formula>"Moderado"</formula>
    </cfRule>
    <cfRule type="cellIs" dxfId="2822" priority="3044" operator="equal">
      <formula>"Menor"</formula>
    </cfRule>
    <cfRule type="cellIs" dxfId="2821" priority="3045" operator="equal">
      <formula>"Leve"</formula>
    </cfRule>
  </conditionalFormatting>
  <conditionalFormatting sqref="AS37:AU37">
    <cfRule type="cellIs" dxfId="2820" priority="3036" operator="equal">
      <formula>"Catastrófico"</formula>
    </cfRule>
    <cfRule type="cellIs" dxfId="2819" priority="3037" operator="equal">
      <formula>"Mayor"</formula>
    </cfRule>
    <cfRule type="cellIs" dxfId="2818" priority="3038" operator="equal">
      <formula>"Moderado"</formula>
    </cfRule>
    <cfRule type="cellIs" dxfId="2817" priority="3039" operator="equal">
      <formula>"Menor"</formula>
    </cfRule>
    <cfRule type="cellIs" dxfId="2816" priority="3040" operator="equal">
      <formula>"Leve"</formula>
    </cfRule>
  </conditionalFormatting>
  <conditionalFormatting sqref="AR101:AS101">
    <cfRule type="cellIs" dxfId="2815" priority="2981" operator="equal">
      <formula>"Catastrófico"</formula>
    </cfRule>
    <cfRule type="cellIs" dxfId="2814" priority="2982" operator="equal">
      <formula>"Mayor"</formula>
    </cfRule>
    <cfRule type="cellIs" dxfId="2813" priority="2983" operator="equal">
      <formula>"Moderado"</formula>
    </cfRule>
    <cfRule type="cellIs" dxfId="2812" priority="2984" operator="equal">
      <formula>"Menor"</formula>
    </cfRule>
    <cfRule type="cellIs" dxfId="2811" priority="2985" operator="equal">
      <formula>"Leve"</formula>
    </cfRule>
  </conditionalFormatting>
  <conditionalFormatting sqref="AS244">
    <cfRule type="cellIs" dxfId="2810" priority="3026" operator="equal">
      <formula>"Catastrófico"</formula>
    </cfRule>
    <cfRule type="cellIs" dxfId="2809" priority="3027" operator="equal">
      <formula>"Mayor"</formula>
    </cfRule>
    <cfRule type="cellIs" dxfId="2808" priority="3028" operator="equal">
      <formula>"Moderado"</formula>
    </cfRule>
    <cfRule type="cellIs" dxfId="2807" priority="3029" operator="equal">
      <formula>"Menor"</formula>
    </cfRule>
    <cfRule type="cellIs" dxfId="2806" priority="3030" operator="equal">
      <formula>"Leve"</formula>
    </cfRule>
  </conditionalFormatting>
  <conditionalFormatting sqref="AU244">
    <cfRule type="cellIs" dxfId="2805" priority="3021" operator="equal">
      <formula>"Catastrófico"</formula>
    </cfRule>
    <cfRule type="cellIs" dxfId="2804" priority="3022" operator="equal">
      <formula>"Mayor"</formula>
    </cfRule>
    <cfRule type="cellIs" dxfId="2803" priority="3023" operator="equal">
      <formula>"Moderado"</formula>
    </cfRule>
    <cfRule type="cellIs" dxfId="2802" priority="3024" operator="equal">
      <formula>"Menor"</formula>
    </cfRule>
    <cfRule type="cellIs" dxfId="2801" priority="3025" operator="equal">
      <formula>"Leve"</formula>
    </cfRule>
  </conditionalFormatting>
  <conditionalFormatting sqref="AR250">
    <cfRule type="cellIs" dxfId="2800" priority="3016" operator="equal">
      <formula>"Catastrófico"</formula>
    </cfRule>
    <cfRule type="cellIs" dxfId="2799" priority="3017" operator="equal">
      <formula>"Mayor"</formula>
    </cfRule>
    <cfRule type="cellIs" dxfId="2798" priority="3018" operator="equal">
      <formula>"Moderado"</formula>
    </cfRule>
    <cfRule type="cellIs" dxfId="2797" priority="3019" operator="equal">
      <formula>"Menor"</formula>
    </cfRule>
    <cfRule type="cellIs" dxfId="2796" priority="3020" operator="equal">
      <formula>"Leve"</formula>
    </cfRule>
  </conditionalFormatting>
  <conditionalFormatting sqref="AS250">
    <cfRule type="cellIs" dxfId="2795" priority="3011" operator="equal">
      <formula>"Catastrófico"</formula>
    </cfRule>
    <cfRule type="cellIs" dxfId="2794" priority="3012" operator="equal">
      <formula>"Mayor"</formula>
    </cfRule>
    <cfRule type="cellIs" dxfId="2793" priority="3013" operator="equal">
      <formula>"Moderado"</formula>
    </cfRule>
    <cfRule type="cellIs" dxfId="2792" priority="3014" operator="equal">
      <formula>"Menor"</formula>
    </cfRule>
    <cfRule type="cellIs" dxfId="2791" priority="3015" operator="equal">
      <formula>"Leve"</formula>
    </cfRule>
  </conditionalFormatting>
  <conditionalFormatting sqref="AU250">
    <cfRule type="cellIs" dxfId="2790" priority="3006" operator="equal">
      <formula>"Catastrófico"</formula>
    </cfRule>
    <cfRule type="cellIs" dxfId="2789" priority="3007" operator="equal">
      <formula>"Mayor"</formula>
    </cfRule>
    <cfRule type="cellIs" dxfId="2788" priority="3008" operator="equal">
      <formula>"Moderado"</formula>
    </cfRule>
    <cfRule type="cellIs" dxfId="2787" priority="3009" operator="equal">
      <formula>"Menor"</formula>
    </cfRule>
    <cfRule type="cellIs" dxfId="2786" priority="3010" operator="equal">
      <formula>"Leve"</formula>
    </cfRule>
  </conditionalFormatting>
  <conditionalFormatting sqref="AS40:AU40">
    <cfRule type="cellIs" dxfId="2785" priority="3001" operator="equal">
      <formula>"Catastrófico"</formula>
    </cfRule>
    <cfRule type="cellIs" dxfId="2784" priority="3002" operator="equal">
      <formula>"Mayor"</formula>
    </cfRule>
    <cfRule type="cellIs" dxfId="2783" priority="3003" operator="equal">
      <formula>"Moderado"</formula>
    </cfRule>
    <cfRule type="cellIs" dxfId="2782" priority="3004" operator="equal">
      <formula>"Menor"</formula>
    </cfRule>
    <cfRule type="cellIs" dxfId="2781" priority="3005" operator="equal">
      <formula>"Leve"</formula>
    </cfRule>
  </conditionalFormatting>
  <conditionalFormatting sqref="AR40">
    <cfRule type="cellIs" dxfId="2780" priority="2996" operator="equal">
      <formula>"Catastrófico"</formula>
    </cfRule>
    <cfRule type="cellIs" dxfId="2779" priority="2997" operator="equal">
      <formula>"Mayor"</formula>
    </cfRule>
    <cfRule type="cellIs" dxfId="2778" priority="2998" operator="equal">
      <formula>"Moderado"</formula>
    </cfRule>
    <cfRule type="cellIs" dxfId="2777" priority="2999" operator="equal">
      <formula>"Menor"</formula>
    </cfRule>
    <cfRule type="cellIs" dxfId="2776" priority="3000" operator="equal">
      <formula>"Leve"</formula>
    </cfRule>
  </conditionalFormatting>
  <conditionalFormatting sqref="AR42 AT42:AU42">
    <cfRule type="cellIs" dxfId="2775" priority="2991" operator="equal">
      <formula>"Catastrófico"</formula>
    </cfRule>
    <cfRule type="cellIs" dxfId="2774" priority="2992" operator="equal">
      <formula>"Mayor"</formula>
    </cfRule>
    <cfRule type="cellIs" dxfId="2773" priority="2993" operator="equal">
      <formula>"Moderado"</formula>
    </cfRule>
    <cfRule type="cellIs" dxfId="2772" priority="2994" operator="equal">
      <formula>"Menor"</formula>
    </cfRule>
    <cfRule type="cellIs" dxfId="2771" priority="2995" operator="equal">
      <formula>"Leve"</formula>
    </cfRule>
  </conditionalFormatting>
  <conditionalFormatting sqref="AS42">
    <cfRule type="cellIs" dxfId="2770" priority="2986" operator="equal">
      <formula>"Catastrófico"</formula>
    </cfRule>
    <cfRule type="cellIs" dxfId="2769" priority="2987" operator="equal">
      <formula>"Mayor"</formula>
    </cfRule>
    <cfRule type="cellIs" dxfId="2768" priority="2988" operator="equal">
      <formula>"Moderado"</formula>
    </cfRule>
    <cfRule type="cellIs" dxfId="2767" priority="2989" operator="equal">
      <formula>"Menor"</formula>
    </cfRule>
    <cfRule type="cellIs" dxfId="2766" priority="2990" operator="equal">
      <formula>"Leve"</formula>
    </cfRule>
  </conditionalFormatting>
  <conditionalFormatting sqref="AT101:AU101">
    <cfRule type="cellIs" dxfId="2765" priority="2976" operator="equal">
      <formula>"Catastrófico"</formula>
    </cfRule>
    <cfRule type="cellIs" dxfId="2764" priority="2977" operator="equal">
      <formula>"Mayor"</formula>
    </cfRule>
    <cfRule type="cellIs" dxfId="2763" priority="2978" operator="equal">
      <formula>"Moderado"</formula>
    </cfRule>
    <cfRule type="cellIs" dxfId="2762" priority="2979" operator="equal">
      <formula>"Menor"</formula>
    </cfRule>
    <cfRule type="cellIs" dxfId="2761" priority="2980" operator="equal">
      <formula>"Leve"</formula>
    </cfRule>
  </conditionalFormatting>
  <conditionalFormatting sqref="AW10 AW16 AW22 AW40 AW64 AW70 AW76 AW82 AW88 AW94 AW100 AW106 AW112 AW118 AW124 AW130 AW136 AW142 AW148 AW154 AW160 AW166 AW172 AW178 AW184 AW190 AW196 AW202 AW208 AW214 AW220">
    <cfRule type="cellIs" dxfId="2760" priority="2971" operator="equal">
      <formula>"Catastrófico"</formula>
    </cfRule>
    <cfRule type="cellIs" dxfId="2759" priority="2972" operator="equal">
      <formula>"Mayor"</formula>
    </cfRule>
    <cfRule type="cellIs" dxfId="2758" priority="2973" operator="equal">
      <formula>"Moderado"</formula>
    </cfRule>
    <cfRule type="cellIs" dxfId="2757" priority="2974" operator="equal">
      <formula>"Menor"</formula>
    </cfRule>
    <cfRule type="cellIs" dxfId="2756" priority="2975" operator="equal">
      <formula>"Leve"</formula>
    </cfRule>
  </conditionalFormatting>
  <conditionalFormatting sqref="AW46 AW52 AW58">
    <cfRule type="cellIs" dxfId="2755" priority="2966" operator="equal">
      <formula>"Catastrófico"</formula>
    </cfRule>
    <cfRule type="cellIs" dxfId="2754" priority="2967" operator="equal">
      <formula>"Mayor"</formula>
    </cfRule>
    <cfRule type="cellIs" dxfId="2753" priority="2968" operator="equal">
      <formula>"Moderado"</formula>
    </cfRule>
    <cfRule type="cellIs" dxfId="2752" priority="2969" operator="equal">
      <formula>"Menor"</formula>
    </cfRule>
    <cfRule type="cellIs" dxfId="2751" priority="2970" operator="equal">
      <formula>"Leve"</formula>
    </cfRule>
  </conditionalFormatting>
  <conditionalFormatting sqref="AW226">
    <cfRule type="cellIs" dxfId="2750" priority="2961" operator="equal">
      <formula>"Catastrófico"</formula>
    </cfRule>
    <cfRule type="cellIs" dxfId="2749" priority="2962" operator="equal">
      <formula>"Mayor"</formula>
    </cfRule>
    <cfRule type="cellIs" dxfId="2748" priority="2963" operator="equal">
      <formula>"Moderado"</formula>
    </cfRule>
    <cfRule type="cellIs" dxfId="2747" priority="2964" operator="equal">
      <formula>"Menor"</formula>
    </cfRule>
    <cfRule type="cellIs" dxfId="2746" priority="2965" operator="equal">
      <formula>"Leve"</formula>
    </cfRule>
  </conditionalFormatting>
  <conditionalFormatting sqref="AW232">
    <cfRule type="cellIs" dxfId="2745" priority="2956" operator="equal">
      <formula>"Catastrófico"</formula>
    </cfRule>
    <cfRule type="cellIs" dxfId="2744" priority="2957" operator="equal">
      <formula>"Mayor"</formula>
    </cfRule>
    <cfRule type="cellIs" dxfId="2743" priority="2958" operator="equal">
      <formula>"Moderado"</formula>
    </cfRule>
    <cfRule type="cellIs" dxfId="2742" priority="2959" operator="equal">
      <formula>"Menor"</formula>
    </cfRule>
    <cfRule type="cellIs" dxfId="2741" priority="2960" operator="equal">
      <formula>"Leve"</formula>
    </cfRule>
  </conditionalFormatting>
  <conditionalFormatting sqref="AW238">
    <cfRule type="cellIs" dxfId="2740" priority="2951" operator="equal">
      <formula>"Catastrófico"</formula>
    </cfRule>
    <cfRule type="cellIs" dxfId="2739" priority="2952" operator="equal">
      <formula>"Mayor"</formula>
    </cfRule>
    <cfRule type="cellIs" dxfId="2738" priority="2953" operator="equal">
      <formula>"Moderado"</formula>
    </cfRule>
    <cfRule type="cellIs" dxfId="2737" priority="2954" operator="equal">
      <formula>"Menor"</formula>
    </cfRule>
    <cfRule type="cellIs" dxfId="2736" priority="2955" operator="equal">
      <formula>"Leve"</formula>
    </cfRule>
  </conditionalFormatting>
  <conditionalFormatting sqref="AW244">
    <cfRule type="cellIs" dxfId="2735" priority="2946" operator="equal">
      <formula>"Catastrófico"</formula>
    </cfRule>
    <cfRule type="cellIs" dxfId="2734" priority="2947" operator="equal">
      <formula>"Mayor"</formula>
    </cfRule>
    <cfRule type="cellIs" dxfId="2733" priority="2948" operator="equal">
      <formula>"Moderado"</formula>
    </cfRule>
    <cfRule type="cellIs" dxfId="2732" priority="2949" operator="equal">
      <formula>"Menor"</formula>
    </cfRule>
    <cfRule type="cellIs" dxfId="2731" priority="2950" operator="equal">
      <formula>"Leve"</formula>
    </cfRule>
  </conditionalFormatting>
  <conditionalFormatting sqref="AW250">
    <cfRule type="cellIs" dxfId="2730" priority="2941" operator="equal">
      <formula>"Catastrófico"</formula>
    </cfRule>
    <cfRule type="cellIs" dxfId="2729" priority="2942" operator="equal">
      <formula>"Mayor"</formula>
    </cfRule>
    <cfRule type="cellIs" dxfId="2728" priority="2943" operator="equal">
      <formula>"Moderado"</formula>
    </cfRule>
    <cfRule type="cellIs" dxfId="2727" priority="2944" operator="equal">
      <formula>"Menor"</formula>
    </cfRule>
    <cfRule type="cellIs" dxfId="2726" priority="2945" operator="equal">
      <formula>"Leve"</formula>
    </cfRule>
  </conditionalFormatting>
  <conditionalFormatting sqref="AW28">
    <cfRule type="cellIs" dxfId="2725" priority="2931" operator="equal">
      <formula>"Catastrófico"</formula>
    </cfRule>
    <cfRule type="cellIs" dxfId="2724" priority="2932" operator="equal">
      <formula>"Mayor"</formula>
    </cfRule>
    <cfRule type="cellIs" dxfId="2723" priority="2933" operator="equal">
      <formula>"Moderado"</formula>
    </cfRule>
    <cfRule type="cellIs" dxfId="2722" priority="2934" operator="equal">
      <formula>"Menor"</formula>
    </cfRule>
    <cfRule type="cellIs" dxfId="2721" priority="2935" operator="equal">
      <formula>"Leve"</formula>
    </cfRule>
  </conditionalFormatting>
  <conditionalFormatting sqref="AW34">
    <cfRule type="cellIs" dxfId="2720" priority="2926" operator="equal">
      <formula>"Catastrófico"</formula>
    </cfRule>
    <cfRule type="cellIs" dxfId="2719" priority="2927" operator="equal">
      <formula>"Mayor"</formula>
    </cfRule>
    <cfRule type="cellIs" dxfId="2718" priority="2928" operator="equal">
      <formula>"Moderado"</formula>
    </cfRule>
    <cfRule type="cellIs" dxfId="2717" priority="2929" operator="equal">
      <formula>"Menor"</formula>
    </cfRule>
    <cfRule type="cellIs" dxfId="2716" priority="2930" operator="equal">
      <formula>"Leve"</formula>
    </cfRule>
  </conditionalFormatting>
  <conditionalFormatting sqref="AP35:AQ35">
    <cfRule type="cellIs" dxfId="2715" priority="2921" operator="equal">
      <formula>"Catastrófico"</formula>
    </cfRule>
    <cfRule type="cellIs" dxfId="2714" priority="2922" operator="equal">
      <formula>"Mayor"</formula>
    </cfRule>
    <cfRule type="cellIs" dxfId="2713" priority="2923" operator="equal">
      <formula>"Moderado"</formula>
    </cfRule>
    <cfRule type="cellIs" dxfId="2712" priority="2924" operator="equal">
      <formula>"Menor"</formula>
    </cfRule>
    <cfRule type="cellIs" dxfId="2711" priority="2925" operator="equal">
      <formula>"Leve"</formula>
    </cfRule>
  </conditionalFormatting>
  <conditionalFormatting sqref="AR35">
    <cfRule type="cellIs" dxfId="2710" priority="2916" operator="equal">
      <formula>"Catastrófico"</formula>
    </cfRule>
    <cfRule type="cellIs" dxfId="2709" priority="2917" operator="equal">
      <formula>"Mayor"</formula>
    </cfRule>
    <cfRule type="cellIs" dxfId="2708" priority="2918" operator="equal">
      <formula>"Moderado"</formula>
    </cfRule>
    <cfRule type="cellIs" dxfId="2707" priority="2919" operator="equal">
      <formula>"Menor"</formula>
    </cfRule>
    <cfRule type="cellIs" dxfId="2706" priority="2920" operator="equal">
      <formula>"Leve"</formula>
    </cfRule>
  </conditionalFormatting>
  <conditionalFormatting sqref="AS35:AU35">
    <cfRule type="cellIs" dxfId="2705" priority="2911" operator="equal">
      <formula>"Catastrófico"</formula>
    </cfRule>
    <cfRule type="cellIs" dxfId="2704" priority="2912" operator="equal">
      <formula>"Mayor"</formula>
    </cfRule>
    <cfRule type="cellIs" dxfId="2703" priority="2913" operator="equal">
      <formula>"Moderado"</formula>
    </cfRule>
    <cfRule type="cellIs" dxfId="2702" priority="2914" operator="equal">
      <formula>"Menor"</formula>
    </cfRule>
    <cfRule type="cellIs" dxfId="2701" priority="2915" operator="equal">
      <formula>"Leve"</formula>
    </cfRule>
  </conditionalFormatting>
  <conditionalFormatting sqref="AO41">
    <cfRule type="cellIs" dxfId="2700" priority="2901" operator="equal">
      <formula>"Catastrófico"</formula>
    </cfRule>
    <cfRule type="cellIs" dxfId="2699" priority="2902" operator="equal">
      <formula>"Mayor"</formula>
    </cfRule>
    <cfRule type="cellIs" dxfId="2698" priority="2903" operator="equal">
      <formula>"Moderado"</formula>
    </cfRule>
    <cfRule type="cellIs" dxfId="2697" priority="2904" operator="equal">
      <formula>"Menor"</formula>
    </cfRule>
    <cfRule type="cellIs" dxfId="2696" priority="2905" operator="equal">
      <formula>"Leve"</formula>
    </cfRule>
  </conditionalFormatting>
  <conditionalFormatting sqref="AP41:AQ41">
    <cfRule type="cellIs" dxfId="2695" priority="2896" operator="equal">
      <formula>"Catastrófico"</formula>
    </cfRule>
    <cfRule type="cellIs" dxfId="2694" priority="2897" operator="equal">
      <formula>"Mayor"</formula>
    </cfRule>
    <cfRule type="cellIs" dxfId="2693" priority="2898" operator="equal">
      <formula>"Moderado"</formula>
    </cfRule>
    <cfRule type="cellIs" dxfId="2692" priority="2899" operator="equal">
      <formula>"Menor"</formula>
    </cfRule>
    <cfRule type="cellIs" dxfId="2691" priority="2900" operator="equal">
      <formula>"Leve"</formula>
    </cfRule>
  </conditionalFormatting>
  <conditionalFormatting sqref="AR41 AT41:AU41">
    <cfRule type="cellIs" dxfId="2690" priority="2891" operator="equal">
      <formula>"Catastrófico"</formula>
    </cfRule>
    <cfRule type="cellIs" dxfId="2689" priority="2892" operator="equal">
      <formula>"Mayor"</formula>
    </cfRule>
    <cfRule type="cellIs" dxfId="2688" priority="2893" operator="equal">
      <formula>"Moderado"</formula>
    </cfRule>
    <cfRule type="cellIs" dxfId="2687" priority="2894" operator="equal">
      <formula>"Menor"</formula>
    </cfRule>
    <cfRule type="cellIs" dxfId="2686" priority="2895" operator="equal">
      <formula>"Leve"</formula>
    </cfRule>
  </conditionalFormatting>
  <conditionalFormatting sqref="AS41">
    <cfRule type="cellIs" dxfId="2685" priority="2886" operator="equal">
      <formula>"Catastrófico"</formula>
    </cfRule>
    <cfRule type="cellIs" dxfId="2684" priority="2887" operator="equal">
      <formula>"Mayor"</formula>
    </cfRule>
    <cfRule type="cellIs" dxfId="2683" priority="2888" operator="equal">
      <formula>"Moderado"</formula>
    </cfRule>
    <cfRule type="cellIs" dxfId="2682" priority="2889" operator="equal">
      <formula>"Menor"</formula>
    </cfRule>
    <cfRule type="cellIs" dxfId="2681" priority="2890" operator="equal">
      <formula>"Leve"</formula>
    </cfRule>
  </conditionalFormatting>
  <conditionalFormatting sqref="AQ42">
    <cfRule type="cellIs" dxfId="2680" priority="2881" operator="equal">
      <formula>"Catastrófico"</formula>
    </cfRule>
    <cfRule type="cellIs" dxfId="2679" priority="2882" operator="equal">
      <formula>"Mayor"</formula>
    </cfRule>
    <cfRule type="cellIs" dxfId="2678" priority="2883" operator="equal">
      <formula>"Moderado"</formula>
    </cfRule>
    <cfRule type="cellIs" dxfId="2677" priority="2884" operator="equal">
      <formula>"Menor"</formula>
    </cfRule>
    <cfRule type="cellIs" dxfId="2676" priority="2885" operator="equal">
      <formula>"Leve"</formula>
    </cfRule>
  </conditionalFormatting>
  <conditionalFormatting sqref="AS232">
    <cfRule type="cellIs" dxfId="2675" priority="2861" operator="equal">
      <formula>"Catastrófico"</formula>
    </cfRule>
    <cfRule type="cellIs" dxfId="2674" priority="2862" operator="equal">
      <formula>"Mayor"</formula>
    </cfRule>
    <cfRule type="cellIs" dxfId="2673" priority="2863" operator="equal">
      <formula>"Moderado"</formula>
    </cfRule>
    <cfRule type="cellIs" dxfId="2672" priority="2864" operator="equal">
      <formula>"Menor"</formula>
    </cfRule>
    <cfRule type="cellIs" dxfId="2671" priority="2865" operator="equal">
      <formula>"Leve"</formula>
    </cfRule>
  </conditionalFormatting>
  <conditionalFormatting sqref="AT244">
    <cfRule type="cellIs" dxfId="2670" priority="2851" operator="equal">
      <formula>"Catastrófico"</formula>
    </cfRule>
    <cfRule type="cellIs" dxfId="2669" priority="2852" operator="equal">
      <formula>"Mayor"</formula>
    </cfRule>
    <cfRule type="cellIs" dxfId="2668" priority="2853" operator="equal">
      <formula>"Moderado"</formula>
    </cfRule>
    <cfRule type="cellIs" dxfId="2667" priority="2854" operator="equal">
      <formula>"Menor"</formula>
    </cfRule>
    <cfRule type="cellIs" dxfId="2666" priority="2855" operator="equal">
      <formula>"Leve"</formula>
    </cfRule>
  </conditionalFormatting>
  <conditionalFormatting sqref="CG10">
    <cfRule type="cellIs" dxfId="2665" priority="2636" operator="equal">
      <formula>"Catastrófico"</formula>
    </cfRule>
    <cfRule type="cellIs" dxfId="2664" priority="2637" operator="equal">
      <formula>"Mayor"</formula>
    </cfRule>
    <cfRule type="cellIs" dxfId="2663" priority="2638" operator="equal">
      <formula>"Moderado"</formula>
    </cfRule>
    <cfRule type="cellIs" dxfId="2662" priority="2639" operator="equal">
      <formula>"Menor"</formula>
    </cfRule>
    <cfRule type="cellIs" dxfId="2661" priority="2640" operator="equal">
      <formula>"Leve"</formula>
    </cfRule>
  </conditionalFormatting>
  <conditionalFormatting sqref="CG10">
    <cfRule type="cellIs" dxfId="2660" priority="2631" operator="equal">
      <formula>"Catastrófico"</formula>
    </cfRule>
    <cfRule type="cellIs" dxfId="2659" priority="2632" operator="equal">
      <formula>"Mayor"</formula>
    </cfRule>
    <cfRule type="cellIs" dxfId="2658" priority="2633" operator="equal">
      <formula>"Moderado"</formula>
    </cfRule>
    <cfRule type="cellIs" dxfId="2657" priority="2634" operator="equal">
      <formula>"Menor"</formula>
    </cfRule>
    <cfRule type="cellIs" dxfId="2656" priority="2635" operator="equal">
      <formula>"Leve"</formula>
    </cfRule>
  </conditionalFormatting>
  <conditionalFormatting sqref="CG11:CG237">
    <cfRule type="cellIs" dxfId="2655" priority="2626" operator="equal">
      <formula>"Catastrófico"</formula>
    </cfRule>
    <cfRule type="cellIs" dxfId="2654" priority="2627" operator="equal">
      <formula>"Mayor"</formula>
    </cfRule>
    <cfRule type="cellIs" dxfId="2653" priority="2628" operator="equal">
      <formula>"Moderado"</formula>
    </cfRule>
    <cfRule type="cellIs" dxfId="2652" priority="2629" operator="equal">
      <formula>"Menor"</formula>
    </cfRule>
    <cfRule type="cellIs" dxfId="2651" priority="2630" operator="equal">
      <formula>"Leve"</formula>
    </cfRule>
  </conditionalFormatting>
  <conditionalFormatting sqref="CG11:CG237">
    <cfRule type="cellIs" dxfId="2650" priority="2621" operator="equal">
      <formula>"Catastrófico"</formula>
    </cfRule>
    <cfRule type="cellIs" dxfId="2649" priority="2622" operator="equal">
      <formula>"Mayor"</formula>
    </cfRule>
    <cfRule type="cellIs" dxfId="2648" priority="2623" operator="equal">
      <formula>"Moderado"</formula>
    </cfRule>
    <cfRule type="cellIs" dxfId="2647" priority="2624" operator="equal">
      <formula>"Menor"</formula>
    </cfRule>
    <cfRule type="cellIs" dxfId="2646" priority="2625" operator="equal">
      <formula>"Leve"</formula>
    </cfRule>
  </conditionalFormatting>
  <conditionalFormatting sqref="CG238:CG255">
    <cfRule type="cellIs" dxfId="2645" priority="2616" operator="equal">
      <formula>"Catastrófico"</formula>
    </cfRule>
    <cfRule type="cellIs" dxfId="2644" priority="2617" operator="equal">
      <formula>"Mayor"</formula>
    </cfRule>
    <cfRule type="cellIs" dxfId="2643" priority="2618" operator="equal">
      <formula>"Moderado"</formula>
    </cfRule>
    <cfRule type="cellIs" dxfId="2642" priority="2619" operator="equal">
      <formula>"Menor"</formula>
    </cfRule>
    <cfRule type="cellIs" dxfId="2641" priority="2620" operator="equal">
      <formula>"Leve"</formula>
    </cfRule>
  </conditionalFormatting>
  <conditionalFormatting sqref="CG238:CG255">
    <cfRule type="cellIs" dxfId="2640" priority="2611" operator="equal">
      <formula>"Catastrófico"</formula>
    </cfRule>
    <cfRule type="cellIs" dxfId="2639" priority="2612" operator="equal">
      <formula>"Mayor"</formula>
    </cfRule>
    <cfRule type="cellIs" dxfId="2638" priority="2613" operator="equal">
      <formula>"Moderado"</formula>
    </cfRule>
    <cfRule type="cellIs" dxfId="2637" priority="2614" operator="equal">
      <formula>"Menor"</formula>
    </cfRule>
    <cfRule type="cellIs" dxfId="2636" priority="2615" operator="equal">
      <formula>"Leve"</formula>
    </cfRule>
  </conditionalFormatting>
  <conditionalFormatting sqref="CK10">
    <cfRule type="cellIs" dxfId="2635" priority="2606" operator="equal">
      <formula>"Catastrófico"</formula>
    </cfRule>
    <cfRule type="cellIs" dxfId="2634" priority="2607" operator="equal">
      <formula>"Mayor"</formula>
    </cfRule>
    <cfRule type="cellIs" dxfId="2633" priority="2608" operator="equal">
      <formula>"Moderado"</formula>
    </cfRule>
    <cfRule type="cellIs" dxfId="2632" priority="2609" operator="equal">
      <formula>"Menor"</formula>
    </cfRule>
    <cfRule type="cellIs" dxfId="2631" priority="2610" operator="equal">
      <formula>"Leve"</formula>
    </cfRule>
  </conditionalFormatting>
  <conditionalFormatting sqref="CK10">
    <cfRule type="cellIs" dxfId="2630" priority="2601" operator="equal">
      <formula>"Catastrófico"</formula>
    </cfRule>
    <cfRule type="cellIs" dxfId="2629" priority="2602" operator="equal">
      <formula>"Mayor"</formula>
    </cfRule>
    <cfRule type="cellIs" dxfId="2628" priority="2603" operator="equal">
      <formula>"Moderado"</formula>
    </cfRule>
    <cfRule type="cellIs" dxfId="2627" priority="2604" operator="equal">
      <formula>"Menor"</formula>
    </cfRule>
    <cfRule type="cellIs" dxfId="2626" priority="2605" operator="equal">
      <formula>"Leve"</formula>
    </cfRule>
  </conditionalFormatting>
  <conditionalFormatting sqref="CK11:CK237">
    <cfRule type="cellIs" dxfId="2625" priority="2596" operator="equal">
      <formula>"Catastrófico"</formula>
    </cfRule>
    <cfRule type="cellIs" dxfId="2624" priority="2597" operator="equal">
      <formula>"Mayor"</formula>
    </cfRule>
    <cfRule type="cellIs" dxfId="2623" priority="2598" operator="equal">
      <formula>"Moderado"</formula>
    </cfRule>
    <cfRule type="cellIs" dxfId="2622" priority="2599" operator="equal">
      <formula>"Menor"</formula>
    </cfRule>
    <cfRule type="cellIs" dxfId="2621" priority="2600" operator="equal">
      <formula>"Leve"</formula>
    </cfRule>
  </conditionalFormatting>
  <conditionalFormatting sqref="CK11:CK237">
    <cfRule type="cellIs" dxfId="2620" priority="2591" operator="equal">
      <formula>"Catastrófico"</formula>
    </cfRule>
    <cfRule type="cellIs" dxfId="2619" priority="2592" operator="equal">
      <formula>"Mayor"</formula>
    </cfRule>
    <cfRule type="cellIs" dxfId="2618" priority="2593" operator="equal">
      <formula>"Moderado"</formula>
    </cfRule>
    <cfRule type="cellIs" dxfId="2617" priority="2594" operator="equal">
      <formula>"Menor"</formula>
    </cfRule>
    <cfRule type="cellIs" dxfId="2616" priority="2595" operator="equal">
      <formula>"Leve"</formula>
    </cfRule>
  </conditionalFormatting>
  <conditionalFormatting sqref="CK238:CK255">
    <cfRule type="cellIs" dxfId="2615" priority="2586" operator="equal">
      <formula>"Catastrófico"</formula>
    </cfRule>
    <cfRule type="cellIs" dxfId="2614" priority="2587" operator="equal">
      <formula>"Mayor"</formula>
    </cfRule>
    <cfRule type="cellIs" dxfId="2613" priority="2588" operator="equal">
      <formula>"Moderado"</formula>
    </cfRule>
    <cfRule type="cellIs" dxfId="2612" priority="2589" operator="equal">
      <formula>"Menor"</formula>
    </cfRule>
    <cfRule type="cellIs" dxfId="2611" priority="2590" operator="equal">
      <formula>"Leve"</formula>
    </cfRule>
  </conditionalFormatting>
  <conditionalFormatting sqref="CK238:CK255">
    <cfRule type="cellIs" dxfId="2610" priority="2581" operator="equal">
      <formula>"Catastrófico"</formula>
    </cfRule>
    <cfRule type="cellIs" dxfId="2609" priority="2582" operator="equal">
      <formula>"Mayor"</formula>
    </cfRule>
    <cfRule type="cellIs" dxfId="2608" priority="2583" operator="equal">
      <formula>"Moderado"</formula>
    </cfRule>
    <cfRule type="cellIs" dxfId="2607" priority="2584" operator="equal">
      <formula>"Menor"</formula>
    </cfRule>
    <cfRule type="cellIs" dxfId="2606" priority="2585" operator="equal">
      <formula>"Leve"</formula>
    </cfRule>
  </conditionalFormatting>
  <conditionalFormatting sqref="CO10">
    <cfRule type="cellIs" dxfId="2605" priority="2576" operator="equal">
      <formula>"Catastrófico"</formula>
    </cfRule>
    <cfRule type="cellIs" dxfId="2604" priority="2577" operator="equal">
      <formula>"Mayor"</formula>
    </cfRule>
    <cfRule type="cellIs" dxfId="2603" priority="2578" operator="equal">
      <formula>"Moderado"</formula>
    </cfRule>
    <cfRule type="cellIs" dxfId="2602" priority="2579" operator="equal">
      <formula>"Menor"</formula>
    </cfRule>
    <cfRule type="cellIs" dxfId="2601" priority="2580" operator="equal">
      <formula>"Leve"</formula>
    </cfRule>
  </conditionalFormatting>
  <conditionalFormatting sqref="CO10">
    <cfRule type="cellIs" dxfId="2600" priority="2571" operator="equal">
      <formula>"Catastrófico"</formula>
    </cfRule>
    <cfRule type="cellIs" dxfId="2599" priority="2572" operator="equal">
      <formula>"Mayor"</formula>
    </cfRule>
    <cfRule type="cellIs" dxfId="2598" priority="2573" operator="equal">
      <formula>"Moderado"</formula>
    </cfRule>
    <cfRule type="cellIs" dxfId="2597" priority="2574" operator="equal">
      <formula>"Menor"</formula>
    </cfRule>
    <cfRule type="cellIs" dxfId="2596" priority="2575" operator="equal">
      <formula>"Leve"</formula>
    </cfRule>
  </conditionalFormatting>
  <conditionalFormatting sqref="CO11:CO237">
    <cfRule type="cellIs" dxfId="2595" priority="2566" operator="equal">
      <formula>"Catastrófico"</formula>
    </cfRule>
    <cfRule type="cellIs" dxfId="2594" priority="2567" operator="equal">
      <formula>"Mayor"</formula>
    </cfRule>
    <cfRule type="cellIs" dxfId="2593" priority="2568" operator="equal">
      <formula>"Moderado"</formula>
    </cfRule>
    <cfRule type="cellIs" dxfId="2592" priority="2569" operator="equal">
      <formula>"Menor"</formula>
    </cfRule>
    <cfRule type="cellIs" dxfId="2591" priority="2570" operator="equal">
      <formula>"Leve"</formula>
    </cfRule>
  </conditionalFormatting>
  <conditionalFormatting sqref="CO11:CO237">
    <cfRule type="cellIs" dxfId="2590" priority="2561" operator="equal">
      <formula>"Catastrófico"</formula>
    </cfRule>
    <cfRule type="cellIs" dxfId="2589" priority="2562" operator="equal">
      <formula>"Mayor"</formula>
    </cfRule>
    <cfRule type="cellIs" dxfId="2588" priority="2563" operator="equal">
      <formula>"Moderado"</formula>
    </cfRule>
    <cfRule type="cellIs" dxfId="2587" priority="2564" operator="equal">
      <formula>"Menor"</formula>
    </cfRule>
    <cfRule type="cellIs" dxfId="2586" priority="2565" operator="equal">
      <formula>"Leve"</formula>
    </cfRule>
  </conditionalFormatting>
  <conditionalFormatting sqref="CO238:CO255">
    <cfRule type="cellIs" dxfId="2585" priority="2556" operator="equal">
      <formula>"Catastrófico"</formula>
    </cfRule>
    <cfRule type="cellIs" dxfId="2584" priority="2557" operator="equal">
      <formula>"Mayor"</formula>
    </cfRule>
    <cfRule type="cellIs" dxfId="2583" priority="2558" operator="equal">
      <formula>"Moderado"</formula>
    </cfRule>
    <cfRule type="cellIs" dxfId="2582" priority="2559" operator="equal">
      <formula>"Menor"</formula>
    </cfRule>
    <cfRule type="cellIs" dxfId="2581" priority="2560" operator="equal">
      <formula>"Leve"</formula>
    </cfRule>
  </conditionalFormatting>
  <conditionalFormatting sqref="CO238:CO255">
    <cfRule type="cellIs" dxfId="2580" priority="2551" operator="equal">
      <formula>"Catastrófico"</formula>
    </cfRule>
    <cfRule type="cellIs" dxfId="2579" priority="2552" operator="equal">
      <formula>"Mayor"</formula>
    </cfRule>
    <cfRule type="cellIs" dxfId="2578" priority="2553" operator="equal">
      <formula>"Moderado"</formula>
    </cfRule>
    <cfRule type="cellIs" dxfId="2577" priority="2554" operator="equal">
      <formula>"Menor"</formula>
    </cfRule>
    <cfRule type="cellIs" dxfId="2576" priority="2555" operator="equal">
      <formula>"Leve"</formula>
    </cfRule>
  </conditionalFormatting>
  <conditionalFormatting sqref="CS10">
    <cfRule type="cellIs" dxfId="2575" priority="2546" operator="equal">
      <formula>"Catastrófico"</formula>
    </cfRule>
    <cfRule type="cellIs" dxfId="2574" priority="2547" operator="equal">
      <formula>"Mayor"</formula>
    </cfRule>
    <cfRule type="cellIs" dxfId="2573" priority="2548" operator="equal">
      <formula>"Moderado"</formula>
    </cfRule>
    <cfRule type="cellIs" dxfId="2572" priority="2549" operator="equal">
      <formula>"Menor"</formula>
    </cfRule>
    <cfRule type="cellIs" dxfId="2571" priority="2550" operator="equal">
      <formula>"Leve"</formula>
    </cfRule>
  </conditionalFormatting>
  <conditionalFormatting sqref="CS10">
    <cfRule type="cellIs" dxfId="2570" priority="2541" operator="equal">
      <formula>"Catastrófico"</formula>
    </cfRule>
    <cfRule type="cellIs" dxfId="2569" priority="2542" operator="equal">
      <formula>"Mayor"</formula>
    </cfRule>
    <cfRule type="cellIs" dxfId="2568" priority="2543" operator="equal">
      <formula>"Moderado"</formula>
    </cfRule>
    <cfRule type="cellIs" dxfId="2567" priority="2544" operator="equal">
      <formula>"Menor"</formula>
    </cfRule>
    <cfRule type="cellIs" dxfId="2566" priority="2545" operator="equal">
      <formula>"Leve"</formula>
    </cfRule>
  </conditionalFormatting>
  <conditionalFormatting sqref="CS11:CS237">
    <cfRule type="cellIs" dxfId="2565" priority="2536" operator="equal">
      <formula>"Catastrófico"</formula>
    </cfRule>
    <cfRule type="cellIs" dxfId="2564" priority="2537" operator="equal">
      <formula>"Mayor"</formula>
    </cfRule>
    <cfRule type="cellIs" dxfId="2563" priority="2538" operator="equal">
      <formula>"Moderado"</formula>
    </cfRule>
    <cfRule type="cellIs" dxfId="2562" priority="2539" operator="equal">
      <formula>"Menor"</formula>
    </cfRule>
    <cfRule type="cellIs" dxfId="2561" priority="2540" operator="equal">
      <formula>"Leve"</formula>
    </cfRule>
  </conditionalFormatting>
  <conditionalFormatting sqref="CS11:CS237">
    <cfRule type="cellIs" dxfId="2560" priority="2531" operator="equal">
      <formula>"Catastrófico"</formula>
    </cfRule>
    <cfRule type="cellIs" dxfId="2559" priority="2532" operator="equal">
      <formula>"Mayor"</formula>
    </cfRule>
    <cfRule type="cellIs" dxfId="2558" priority="2533" operator="equal">
      <formula>"Moderado"</formula>
    </cfRule>
    <cfRule type="cellIs" dxfId="2557" priority="2534" operator="equal">
      <formula>"Menor"</formula>
    </cfRule>
    <cfRule type="cellIs" dxfId="2556" priority="2535" operator="equal">
      <formula>"Leve"</formula>
    </cfRule>
  </conditionalFormatting>
  <conditionalFormatting sqref="CS238:CS255">
    <cfRule type="cellIs" dxfId="2555" priority="2526" operator="equal">
      <formula>"Catastrófico"</formula>
    </cfRule>
    <cfRule type="cellIs" dxfId="2554" priority="2527" operator="equal">
      <formula>"Mayor"</formula>
    </cfRule>
    <cfRule type="cellIs" dxfId="2553" priority="2528" operator="equal">
      <formula>"Moderado"</formula>
    </cfRule>
    <cfRule type="cellIs" dxfId="2552" priority="2529" operator="equal">
      <formula>"Menor"</formula>
    </cfRule>
    <cfRule type="cellIs" dxfId="2551" priority="2530" operator="equal">
      <formula>"Leve"</formula>
    </cfRule>
  </conditionalFormatting>
  <conditionalFormatting sqref="CS238:CS255">
    <cfRule type="cellIs" dxfId="2550" priority="2521" operator="equal">
      <formula>"Catastrófico"</formula>
    </cfRule>
    <cfRule type="cellIs" dxfId="2549" priority="2522" operator="equal">
      <formula>"Mayor"</formula>
    </cfRule>
    <cfRule type="cellIs" dxfId="2548" priority="2523" operator="equal">
      <formula>"Moderado"</formula>
    </cfRule>
    <cfRule type="cellIs" dxfId="2547" priority="2524" operator="equal">
      <formula>"Menor"</formula>
    </cfRule>
    <cfRule type="cellIs" dxfId="2546" priority="2525" operator="equal">
      <formula>"Leve"</formula>
    </cfRule>
  </conditionalFormatting>
  <conditionalFormatting sqref="CW10">
    <cfRule type="cellIs" dxfId="2545" priority="2516" operator="equal">
      <formula>"Catastrófico"</formula>
    </cfRule>
    <cfRule type="cellIs" dxfId="2544" priority="2517" operator="equal">
      <formula>"Mayor"</formula>
    </cfRule>
    <cfRule type="cellIs" dxfId="2543" priority="2518" operator="equal">
      <formula>"Moderado"</formula>
    </cfRule>
    <cfRule type="cellIs" dxfId="2542" priority="2519" operator="equal">
      <formula>"Menor"</formula>
    </cfRule>
    <cfRule type="cellIs" dxfId="2541" priority="2520" operator="equal">
      <formula>"Leve"</formula>
    </cfRule>
  </conditionalFormatting>
  <conditionalFormatting sqref="CW10">
    <cfRule type="cellIs" dxfId="2540" priority="2511" operator="equal">
      <formula>"Catastrófico"</formula>
    </cfRule>
    <cfRule type="cellIs" dxfId="2539" priority="2512" operator="equal">
      <formula>"Mayor"</formula>
    </cfRule>
    <cfRule type="cellIs" dxfId="2538" priority="2513" operator="equal">
      <formula>"Moderado"</formula>
    </cfRule>
    <cfRule type="cellIs" dxfId="2537" priority="2514" operator="equal">
      <formula>"Menor"</formula>
    </cfRule>
    <cfRule type="cellIs" dxfId="2536" priority="2515" operator="equal">
      <formula>"Leve"</formula>
    </cfRule>
  </conditionalFormatting>
  <conditionalFormatting sqref="CW11:CW237">
    <cfRule type="cellIs" dxfId="2535" priority="2506" operator="equal">
      <formula>"Catastrófico"</formula>
    </cfRule>
    <cfRule type="cellIs" dxfId="2534" priority="2507" operator="equal">
      <formula>"Mayor"</formula>
    </cfRule>
    <cfRule type="cellIs" dxfId="2533" priority="2508" operator="equal">
      <formula>"Moderado"</formula>
    </cfRule>
    <cfRule type="cellIs" dxfId="2532" priority="2509" operator="equal">
      <formula>"Menor"</formula>
    </cfRule>
    <cfRule type="cellIs" dxfId="2531" priority="2510" operator="equal">
      <formula>"Leve"</formula>
    </cfRule>
  </conditionalFormatting>
  <conditionalFormatting sqref="CW11:CW237">
    <cfRule type="cellIs" dxfId="2530" priority="2501" operator="equal">
      <formula>"Catastrófico"</formula>
    </cfRule>
    <cfRule type="cellIs" dxfId="2529" priority="2502" operator="equal">
      <formula>"Mayor"</formula>
    </cfRule>
    <cfRule type="cellIs" dxfId="2528" priority="2503" operator="equal">
      <formula>"Moderado"</formula>
    </cfRule>
    <cfRule type="cellIs" dxfId="2527" priority="2504" operator="equal">
      <formula>"Menor"</formula>
    </cfRule>
    <cfRule type="cellIs" dxfId="2526" priority="2505" operator="equal">
      <formula>"Leve"</formula>
    </cfRule>
  </conditionalFormatting>
  <conditionalFormatting sqref="CW238:CW255">
    <cfRule type="cellIs" dxfId="2525" priority="2496" operator="equal">
      <formula>"Catastrófico"</formula>
    </cfRule>
    <cfRule type="cellIs" dxfId="2524" priority="2497" operator="equal">
      <formula>"Mayor"</formula>
    </cfRule>
    <cfRule type="cellIs" dxfId="2523" priority="2498" operator="equal">
      <formula>"Moderado"</formula>
    </cfRule>
    <cfRule type="cellIs" dxfId="2522" priority="2499" operator="equal">
      <formula>"Menor"</formula>
    </cfRule>
    <cfRule type="cellIs" dxfId="2521" priority="2500" operator="equal">
      <formula>"Leve"</formula>
    </cfRule>
  </conditionalFormatting>
  <conditionalFormatting sqref="CW238:CW255">
    <cfRule type="cellIs" dxfId="2520" priority="2491" operator="equal">
      <formula>"Catastrófico"</formula>
    </cfRule>
    <cfRule type="cellIs" dxfId="2519" priority="2492" operator="equal">
      <formula>"Mayor"</formula>
    </cfRule>
    <cfRule type="cellIs" dxfId="2518" priority="2493" operator="equal">
      <formula>"Moderado"</formula>
    </cfRule>
    <cfRule type="cellIs" dxfId="2517" priority="2494" operator="equal">
      <formula>"Menor"</formula>
    </cfRule>
    <cfRule type="cellIs" dxfId="2516" priority="2495" operator="equal">
      <formula>"Leve"</formula>
    </cfRule>
  </conditionalFormatting>
  <conditionalFormatting sqref="DF10">
    <cfRule type="cellIs" dxfId="2515" priority="2486" operator="equal">
      <formula>"Catastrófico"</formula>
    </cfRule>
    <cfRule type="cellIs" dxfId="2514" priority="2487" operator="equal">
      <formula>"Mayor"</formula>
    </cfRule>
    <cfRule type="cellIs" dxfId="2513" priority="2488" operator="equal">
      <formula>"Moderado"</formula>
    </cfRule>
    <cfRule type="cellIs" dxfId="2512" priority="2489" operator="equal">
      <formula>"Menor"</formula>
    </cfRule>
    <cfRule type="cellIs" dxfId="2511" priority="2490" operator="equal">
      <formula>"Leve"</formula>
    </cfRule>
  </conditionalFormatting>
  <conditionalFormatting sqref="DF10">
    <cfRule type="cellIs" dxfId="2510" priority="2481" operator="equal">
      <formula>"Catastrófico"</formula>
    </cfRule>
    <cfRule type="cellIs" dxfId="2509" priority="2482" operator="equal">
      <formula>"Mayor"</formula>
    </cfRule>
    <cfRule type="cellIs" dxfId="2508" priority="2483" operator="equal">
      <formula>"Moderado"</formula>
    </cfRule>
    <cfRule type="cellIs" dxfId="2507" priority="2484" operator="equal">
      <formula>"Menor"</formula>
    </cfRule>
    <cfRule type="cellIs" dxfId="2506" priority="2485" operator="equal">
      <formula>"Leve"</formula>
    </cfRule>
  </conditionalFormatting>
  <conditionalFormatting sqref="DF11:DF237">
    <cfRule type="cellIs" dxfId="2505" priority="2476" operator="equal">
      <formula>"Catastrófico"</formula>
    </cfRule>
    <cfRule type="cellIs" dxfId="2504" priority="2477" operator="equal">
      <formula>"Mayor"</formula>
    </cfRule>
    <cfRule type="cellIs" dxfId="2503" priority="2478" operator="equal">
      <formula>"Moderado"</formula>
    </cfRule>
    <cfRule type="cellIs" dxfId="2502" priority="2479" operator="equal">
      <formula>"Menor"</formula>
    </cfRule>
    <cfRule type="cellIs" dxfId="2501" priority="2480" operator="equal">
      <formula>"Leve"</formula>
    </cfRule>
  </conditionalFormatting>
  <conditionalFormatting sqref="DF11:DF237">
    <cfRule type="cellIs" dxfId="2500" priority="2471" operator="equal">
      <formula>"Catastrófico"</formula>
    </cfRule>
    <cfRule type="cellIs" dxfId="2499" priority="2472" operator="equal">
      <formula>"Mayor"</formula>
    </cfRule>
    <cfRule type="cellIs" dxfId="2498" priority="2473" operator="equal">
      <formula>"Moderado"</formula>
    </cfRule>
    <cfRule type="cellIs" dxfId="2497" priority="2474" operator="equal">
      <formula>"Menor"</formula>
    </cfRule>
    <cfRule type="cellIs" dxfId="2496" priority="2475" operator="equal">
      <formula>"Leve"</formula>
    </cfRule>
  </conditionalFormatting>
  <conditionalFormatting sqref="DF238:DF255">
    <cfRule type="cellIs" dxfId="2495" priority="2466" operator="equal">
      <formula>"Catastrófico"</formula>
    </cfRule>
    <cfRule type="cellIs" dxfId="2494" priority="2467" operator="equal">
      <formula>"Mayor"</formula>
    </cfRule>
    <cfRule type="cellIs" dxfId="2493" priority="2468" operator="equal">
      <formula>"Moderado"</formula>
    </cfRule>
    <cfRule type="cellIs" dxfId="2492" priority="2469" operator="equal">
      <formula>"Menor"</formula>
    </cfRule>
    <cfRule type="cellIs" dxfId="2491" priority="2470" operator="equal">
      <formula>"Leve"</formula>
    </cfRule>
  </conditionalFormatting>
  <conditionalFormatting sqref="DF238:DF255">
    <cfRule type="cellIs" dxfId="2490" priority="2461" operator="equal">
      <formula>"Catastrófico"</formula>
    </cfRule>
    <cfRule type="cellIs" dxfId="2489" priority="2462" operator="equal">
      <formula>"Mayor"</formula>
    </cfRule>
    <cfRule type="cellIs" dxfId="2488" priority="2463" operator="equal">
      <formula>"Moderado"</formula>
    </cfRule>
    <cfRule type="cellIs" dxfId="2487" priority="2464" operator="equal">
      <formula>"Menor"</formula>
    </cfRule>
    <cfRule type="cellIs" dxfId="2486" priority="2465" operator="equal">
      <formula>"Leve"</formula>
    </cfRule>
  </conditionalFormatting>
  <conditionalFormatting sqref="DO10">
    <cfRule type="cellIs" dxfId="2485" priority="2456" operator="equal">
      <formula>"Catastrófico"</formula>
    </cfRule>
    <cfRule type="cellIs" dxfId="2484" priority="2457" operator="equal">
      <formula>"Mayor"</formula>
    </cfRule>
    <cfRule type="cellIs" dxfId="2483" priority="2458" operator="equal">
      <formula>"Moderado"</formula>
    </cfRule>
    <cfRule type="cellIs" dxfId="2482" priority="2459" operator="equal">
      <formula>"Menor"</formula>
    </cfRule>
    <cfRule type="cellIs" dxfId="2481" priority="2460" operator="equal">
      <formula>"Leve"</formula>
    </cfRule>
  </conditionalFormatting>
  <conditionalFormatting sqref="DO10">
    <cfRule type="cellIs" dxfId="2480" priority="2451" operator="equal">
      <formula>"Catastrófico"</formula>
    </cfRule>
    <cfRule type="cellIs" dxfId="2479" priority="2452" operator="equal">
      <formula>"Mayor"</formula>
    </cfRule>
    <cfRule type="cellIs" dxfId="2478" priority="2453" operator="equal">
      <formula>"Moderado"</formula>
    </cfRule>
    <cfRule type="cellIs" dxfId="2477" priority="2454" operator="equal">
      <formula>"Menor"</formula>
    </cfRule>
    <cfRule type="cellIs" dxfId="2476" priority="2455" operator="equal">
      <formula>"Leve"</formula>
    </cfRule>
  </conditionalFormatting>
  <conditionalFormatting sqref="DO11:DO237">
    <cfRule type="cellIs" dxfId="2475" priority="2446" operator="equal">
      <formula>"Catastrófico"</formula>
    </cfRule>
    <cfRule type="cellIs" dxfId="2474" priority="2447" operator="equal">
      <formula>"Mayor"</formula>
    </cfRule>
    <cfRule type="cellIs" dxfId="2473" priority="2448" operator="equal">
      <formula>"Moderado"</formula>
    </cfRule>
    <cfRule type="cellIs" dxfId="2472" priority="2449" operator="equal">
      <formula>"Menor"</formula>
    </cfRule>
    <cfRule type="cellIs" dxfId="2471" priority="2450" operator="equal">
      <formula>"Leve"</formula>
    </cfRule>
  </conditionalFormatting>
  <conditionalFormatting sqref="DO11:DO237">
    <cfRule type="cellIs" dxfId="2470" priority="2441" operator="equal">
      <formula>"Catastrófico"</formula>
    </cfRule>
    <cfRule type="cellIs" dxfId="2469" priority="2442" operator="equal">
      <formula>"Mayor"</formula>
    </cfRule>
    <cfRule type="cellIs" dxfId="2468" priority="2443" operator="equal">
      <formula>"Moderado"</formula>
    </cfRule>
    <cfRule type="cellIs" dxfId="2467" priority="2444" operator="equal">
      <formula>"Menor"</formula>
    </cfRule>
    <cfRule type="cellIs" dxfId="2466" priority="2445" operator="equal">
      <formula>"Leve"</formula>
    </cfRule>
  </conditionalFormatting>
  <conditionalFormatting sqref="DO238:DO255">
    <cfRule type="cellIs" dxfId="2465" priority="2436" operator="equal">
      <formula>"Catastrófico"</formula>
    </cfRule>
    <cfRule type="cellIs" dxfId="2464" priority="2437" operator="equal">
      <formula>"Mayor"</formula>
    </cfRule>
    <cfRule type="cellIs" dxfId="2463" priority="2438" operator="equal">
      <formula>"Moderado"</formula>
    </cfRule>
    <cfRule type="cellIs" dxfId="2462" priority="2439" operator="equal">
      <formula>"Menor"</formula>
    </cfRule>
    <cfRule type="cellIs" dxfId="2461" priority="2440" operator="equal">
      <formula>"Leve"</formula>
    </cfRule>
  </conditionalFormatting>
  <conditionalFormatting sqref="DO238:DO255">
    <cfRule type="cellIs" dxfId="2460" priority="2431" operator="equal">
      <formula>"Catastrófico"</formula>
    </cfRule>
    <cfRule type="cellIs" dxfId="2459" priority="2432" operator="equal">
      <formula>"Mayor"</formula>
    </cfRule>
    <cfRule type="cellIs" dxfId="2458" priority="2433" operator="equal">
      <formula>"Moderado"</formula>
    </cfRule>
    <cfRule type="cellIs" dxfId="2457" priority="2434" operator="equal">
      <formula>"Menor"</formula>
    </cfRule>
    <cfRule type="cellIs" dxfId="2456" priority="2435" operator="equal">
      <formula>"Leve"</formula>
    </cfRule>
  </conditionalFormatting>
  <conditionalFormatting sqref="AY12:BL15 BF162:BL165 BF168:BL171 AY90:BL93 AY95:BL99 BJ94 AX94:BE94 AY215:BL219 AY103:BL105 AY186:BL189 BF113:BL117 BF173:BL177 AY47:BL51 AY53:BL57 AY60:BL63 AY59:BK59 BF145:BL147 BF120:BL123 BF138:BL141 BF149:BL153 BF156:BL159 AY222:BL225 AY229:BL231 AY234:BL237 AY29:BL33 AY36:BL39 AY43:BL45 AY18:BL21 AY24:BL27">
    <cfRule type="cellIs" dxfId="2455" priority="2426" operator="equal">
      <formula>"Catastrófico"</formula>
    </cfRule>
    <cfRule type="cellIs" dxfId="2454" priority="2427" operator="equal">
      <formula>"Mayor"</formula>
    </cfRule>
    <cfRule type="cellIs" dxfId="2453" priority="2428" operator="equal">
      <formula>"Moderado"</formula>
    </cfRule>
    <cfRule type="cellIs" dxfId="2452" priority="2429" operator="equal">
      <formula>"Menor"</formula>
    </cfRule>
    <cfRule type="cellIs" dxfId="2451" priority="2430" operator="equal">
      <formula>"Leve"</formula>
    </cfRule>
  </conditionalFormatting>
  <conditionalFormatting sqref="AX12:BL15 BF162:BL165 BF168:BL171 AX90:BL93 AX95:BL99 BJ94 AX94:BE94 AX215:BL219 AX103:BL105 AX186:BL189 BF113:BL117 BF173:BL177 AX47:BL51 AX53:BL57 AX60:BL63 AX59:BK59 BF145:BL147 BF120:BL123 BF138:BL141 BF149:BL153 BF156:BL159 AX222:BL225 AX229:BL231 AX234:BL237 AX29:BL33 AX36:BL39 AX43:BL45 AX18:BL21 AX24:BL27">
    <cfRule type="cellIs" dxfId="2450" priority="2421" operator="equal">
      <formula>"Catastrófico"</formula>
    </cfRule>
    <cfRule type="cellIs" dxfId="2449" priority="2422" operator="equal">
      <formula>"Mayor"</formula>
    </cfRule>
    <cfRule type="cellIs" dxfId="2448" priority="2423" operator="equal">
      <formula>"Moderado"</formula>
    </cfRule>
    <cfRule type="cellIs" dxfId="2447" priority="2424" operator="equal">
      <formula>"Menor"</formula>
    </cfRule>
    <cfRule type="cellIs" dxfId="2446" priority="2425" operator="equal">
      <formula>"Leve"</formula>
    </cfRule>
  </conditionalFormatting>
  <conditionalFormatting sqref="AY240:BL243 AY245:BL249 AY252:BL255">
    <cfRule type="cellIs" dxfId="2445" priority="2416" operator="equal">
      <formula>"Catastrófico"</formula>
    </cfRule>
    <cfRule type="cellIs" dxfId="2444" priority="2417" operator="equal">
      <formula>"Mayor"</formula>
    </cfRule>
    <cfRule type="cellIs" dxfId="2443" priority="2418" operator="equal">
      <formula>"Moderado"</formula>
    </cfRule>
    <cfRule type="cellIs" dxfId="2442" priority="2419" operator="equal">
      <formula>"Menor"</formula>
    </cfRule>
    <cfRule type="cellIs" dxfId="2441" priority="2420" operator="equal">
      <formula>"Leve"</formula>
    </cfRule>
  </conditionalFormatting>
  <conditionalFormatting sqref="AX240:BL243 AX245:BL249 AX252:BL255">
    <cfRule type="cellIs" dxfId="2440" priority="2411" operator="equal">
      <formula>"Catastrófico"</formula>
    </cfRule>
    <cfRule type="cellIs" dxfId="2439" priority="2412" operator="equal">
      <formula>"Mayor"</formula>
    </cfRule>
    <cfRule type="cellIs" dxfId="2438" priority="2413" operator="equal">
      <formula>"Moderado"</formula>
    </cfRule>
    <cfRule type="cellIs" dxfId="2437" priority="2414" operator="equal">
      <formula>"Menor"</formula>
    </cfRule>
    <cfRule type="cellIs" dxfId="2436" priority="2415" operator="equal">
      <formula>"Leve"</formula>
    </cfRule>
  </conditionalFormatting>
  <conditionalFormatting sqref="BM12:BM15 BM113:BM117 BM162:BM165 BM168:BM171 BM90:BM93 BM95:BM99 BM215:BM219 BM103:BM105 BM186:BM189 BM173:BM177 BM47:BM51 BM60:BM63 BM53:BM57 BM145:BM147 BM120:BM123 BM138:BM141 BM149:BM153 BM156:BM159 BM222:BM225 BM229:BM231 BM234:BM237 BM29:BM33 BM36:BM39 BM43:BM45 BM18:BM21 BM24:BM27">
    <cfRule type="cellIs" dxfId="2435" priority="2406" operator="equal">
      <formula>"Catastrófico"</formula>
    </cfRule>
    <cfRule type="cellIs" dxfId="2434" priority="2407" operator="equal">
      <formula>"Mayor"</formula>
    </cfRule>
    <cfRule type="cellIs" dxfId="2433" priority="2408" operator="equal">
      <formula>"Moderado"</formula>
    </cfRule>
    <cfRule type="cellIs" dxfId="2432" priority="2409" operator="equal">
      <formula>"Menor"</formula>
    </cfRule>
    <cfRule type="cellIs" dxfId="2431" priority="2410" operator="equal">
      <formula>"Leve"</formula>
    </cfRule>
  </conditionalFormatting>
  <conditionalFormatting sqref="BM12:BM15 BM113:BM117 BM162:BM165 BM168:BM171 BM90:BM93 BM95:BM99 BM215:BM219 BM103:BM105 BM186:BM189 BM173:BM177 BM47:BM51 BM60:BM63 BM53:BM57 BM145:BM147 BM120:BM123 BM138:BM141 BM149:BM153 BM156:BM159 BM222:BM225 BM229:BM231 BM234:BM237 BM29:BM33 BM36:BM39 BM43:BM45 BM18:BM21 BM24:BM27">
    <cfRule type="cellIs" dxfId="2430" priority="2401" operator="equal">
      <formula>"Catastrófico"</formula>
    </cfRule>
    <cfRule type="cellIs" dxfId="2429" priority="2402" operator="equal">
      <formula>"Mayor"</formula>
    </cfRule>
    <cfRule type="cellIs" dxfId="2428" priority="2403" operator="equal">
      <formula>"Moderado"</formula>
    </cfRule>
    <cfRule type="cellIs" dxfId="2427" priority="2404" operator="equal">
      <formula>"Menor"</formula>
    </cfRule>
    <cfRule type="cellIs" dxfId="2426" priority="2405" operator="equal">
      <formula>"Leve"</formula>
    </cfRule>
  </conditionalFormatting>
  <conditionalFormatting sqref="BM240:BM243 BM245:BM249 BM252:BM255">
    <cfRule type="cellIs" dxfId="2425" priority="2396" operator="equal">
      <formula>"Catastrófico"</formula>
    </cfRule>
    <cfRule type="cellIs" dxfId="2424" priority="2397" operator="equal">
      <formula>"Mayor"</formula>
    </cfRule>
    <cfRule type="cellIs" dxfId="2423" priority="2398" operator="equal">
      <formula>"Moderado"</formula>
    </cfRule>
    <cfRule type="cellIs" dxfId="2422" priority="2399" operator="equal">
      <formula>"Menor"</formula>
    </cfRule>
    <cfRule type="cellIs" dxfId="2421" priority="2400" operator="equal">
      <formula>"Leve"</formula>
    </cfRule>
  </conditionalFormatting>
  <conditionalFormatting sqref="BM240:BM243 BM245:BM249 BM252:BM255">
    <cfRule type="cellIs" dxfId="2420" priority="2391" operator="equal">
      <formula>"Catastrófico"</formula>
    </cfRule>
    <cfRule type="cellIs" dxfId="2419" priority="2392" operator="equal">
      <formula>"Mayor"</formula>
    </cfRule>
    <cfRule type="cellIs" dxfId="2418" priority="2393" operator="equal">
      <formula>"Moderado"</formula>
    </cfRule>
    <cfRule type="cellIs" dxfId="2417" priority="2394" operator="equal">
      <formula>"Menor"</formula>
    </cfRule>
    <cfRule type="cellIs" dxfId="2416" priority="2395" operator="equal">
      <formula>"Leve"</formula>
    </cfRule>
  </conditionalFormatting>
  <conditionalFormatting sqref="BJ112:BL112 BF112:BH112">
    <cfRule type="cellIs" dxfId="2415" priority="2386" operator="equal">
      <formula>"Catastrófico"</formula>
    </cfRule>
    <cfRule type="cellIs" dxfId="2414" priority="2387" operator="equal">
      <formula>"Mayor"</formula>
    </cfRule>
    <cfRule type="cellIs" dxfId="2413" priority="2388" operator="equal">
      <formula>"Moderado"</formula>
    </cfRule>
    <cfRule type="cellIs" dxfId="2412" priority="2389" operator="equal">
      <formula>"Menor"</formula>
    </cfRule>
    <cfRule type="cellIs" dxfId="2411" priority="2390" operator="equal">
      <formula>"Leve"</formula>
    </cfRule>
  </conditionalFormatting>
  <conditionalFormatting sqref="BJ112:BL112 BF112:BH112">
    <cfRule type="cellIs" dxfId="2410" priority="2381" operator="equal">
      <formula>"Catastrófico"</formula>
    </cfRule>
    <cfRule type="cellIs" dxfId="2409" priority="2382" operator="equal">
      <formula>"Mayor"</formula>
    </cfRule>
    <cfRule type="cellIs" dxfId="2408" priority="2383" operator="equal">
      <formula>"Moderado"</formula>
    </cfRule>
    <cfRule type="cellIs" dxfId="2407" priority="2384" operator="equal">
      <formula>"Menor"</formula>
    </cfRule>
    <cfRule type="cellIs" dxfId="2406" priority="2385" operator="equal">
      <formula>"Leve"</formula>
    </cfRule>
  </conditionalFormatting>
  <conditionalFormatting sqref="BM112">
    <cfRule type="cellIs" dxfId="2405" priority="2376" operator="equal">
      <formula>"Catastrófico"</formula>
    </cfRule>
    <cfRule type="cellIs" dxfId="2404" priority="2377" operator="equal">
      <formula>"Mayor"</formula>
    </cfRule>
    <cfRule type="cellIs" dxfId="2403" priority="2378" operator="equal">
      <formula>"Moderado"</formula>
    </cfRule>
    <cfRule type="cellIs" dxfId="2402" priority="2379" operator="equal">
      <formula>"Menor"</formula>
    </cfRule>
    <cfRule type="cellIs" dxfId="2401" priority="2380" operator="equal">
      <formula>"Leve"</formula>
    </cfRule>
  </conditionalFormatting>
  <conditionalFormatting sqref="BM112">
    <cfRule type="cellIs" dxfId="2400" priority="2371" operator="equal">
      <formula>"Catastrófico"</formula>
    </cfRule>
    <cfRule type="cellIs" dxfId="2399" priority="2372" operator="equal">
      <formula>"Mayor"</formula>
    </cfRule>
    <cfRule type="cellIs" dxfId="2398" priority="2373" operator="equal">
      <formula>"Moderado"</formula>
    </cfRule>
    <cfRule type="cellIs" dxfId="2397" priority="2374" operator="equal">
      <formula>"Menor"</formula>
    </cfRule>
    <cfRule type="cellIs" dxfId="2396" priority="2375" operator="equal">
      <formula>"Leve"</formula>
    </cfRule>
  </conditionalFormatting>
  <conditionalFormatting sqref="BI112">
    <cfRule type="cellIs" dxfId="2395" priority="2366" operator="equal">
      <formula>"Catastrófico"</formula>
    </cfRule>
    <cfRule type="cellIs" dxfId="2394" priority="2367" operator="equal">
      <formula>"Mayor"</formula>
    </cfRule>
    <cfRule type="cellIs" dxfId="2393" priority="2368" operator="equal">
      <formula>"Moderado"</formula>
    </cfRule>
    <cfRule type="cellIs" dxfId="2392" priority="2369" operator="equal">
      <formula>"Menor"</formula>
    </cfRule>
    <cfRule type="cellIs" dxfId="2391" priority="2370" operator="equal">
      <formula>"Leve"</formula>
    </cfRule>
  </conditionalFormatting>
  <conditionalFormatting sqref="BI112">
    <cfRule type="cellIs" dxfId="2390" priority="2361" operator="equal">
      <formula>"Catastrófico"</formula>
    </cfRule>
    <cfRule type="cellIs" dxfId="2389" priority="2362" operator="equal">
      <formula>"Mayor"</formula>
    </cfRule>
    <cfRule type="cellIs" dxfId="2388" priority="2363" operator="equal">
      <formula>"Moderado"</formula>
    </cfRule>
    <cfRule type="cellIs" dxfId="2387" priority="2364" operator="equal">
      <formula>"Menor"</formula>
    </cfRule>
    <cfRule type="cellIs" dxfId="2386" priority="2365" operator="equal">
      <formula>"Leve"</formula>
    </cfRule>
  </conditionalFormatting>
  <conditionalFormatting sqref="BF160:BH160">
    <cfRule type="cellIs" dxfId="2385" priority="2356" operator="equal">
      <formula>"Catastrófico"</formula>
    </cfRule>
    <cfRule type="cellIs" dxfId="2384" priority="2357" operator="equal">
      <formula>"Mayor"</formula>
    </cfRule>
    <cfRule type="cellIs" dxfId="2383" priority="2358" operator="equal">
      <formula>"Moderado"</formula>
    </cfRule>
    <cfRule type="cellIs" dxfId="2382" priority="2359" operator="equal">
      <formula>"Menor"</formula>
    </cfRule>
    <cfRule type="cellIs" dxfId="2381" priority="2360" operator="equal">
      <formula>"Leve"</formula>
    </cfRule>
  </conditionalFormatting>
  <conditionalFormatting sqref="BI160">
    <cfRule type="cellIs" dxfId="2380" priority="2351" operator="equal">
      <formula>"Catastrófico"</formula>
    </cfRule>
    <cfRule type="cellIs" dxfId="2379" priority="2352" operator="equal">
      <formula>"Mayor"</formula>
    </cfRule>
    <cfRule type="cellIs" dxfId="2378" priority="2353" operator="equal">
      <formula>"Moderado"</formula>
    </cfRule>
    <cfRule type="cellIs" dxfId="2377" priority="2354" operator="equal">
      <formula>"Menor"</formula>
    </cfRule>
    <cfRule type="cellIs" dxfId="2376" priority="2355" operator="equal">
      <formula>"Leve"</formula>
    </cfRule>
  </conditionalFormatting>
  <conditionalFormatting sqref="BG161">
    <cfRule type="cellIs" dxfId="2375" priority="2346" operator="equal">
      <formula>"Catastrófico"</formula>
    </cfRule>
    <cfRule type="cellIs" dxfId="2374" priority="2347" operator="equal">
      <formula>"Mayor"</formula>
    </cfRule>
    <cfRule type="cellIs" dxfId="2373" priority="2348" operator="equal">
      <formula>"Moderado"</formula>
    </cfRule>
    <cfRule type="cellIs" dxfId="2372" priority="2349" operator="equal">
      <formula>"Menor"</formula>
    </cfRule>
    <cfRule type="cellIs" dxfId="2371" priority="2350" operator="equal">
      <formula>"Leve"</formula>
    </cfRule>
  </conditionalFormatting>
  <conditionalFormatting sqref="BF161:BG161">
    <cfRule type="cellIs" dxfId="2370" priority="2341" operator="equal">
      <formula>"Catastrófico"</formula>
    </cfRule>
    <cfRule type="cellIs" dxfId="2369" priority="2342" operator="equal">
      <formula>"Mayor"</formula>
    </cfRule>
    <cfRule type="cellIs" dxfId="2368" priority="2343" operator="equal">
      <formula>"Moderado"</formula>
    </cfRule>
    <cfRule type="cellIs" dxfId="2367" priority="2344" operator="equal">
      <formula>"Menor"</formula>
    </cfRule>
    <cfRule type="cellIs" dxfId="2366" priority="2345" operator="equal">
      <formula>"Leve"</formula>
    </cfRule>
  </conditionalFormatting>
  <conditionalFormatting sqref="BI161">
    <cfRule type="cellIs" dxfId="2365" priority="2336" operator="equal">
      <formula>"Catastrófico"</formula>
    </cfRule>
    <cfRule type="cellIs" dxfId="2364" priority="2337" operator="equal">
      <formula>"Mayor"</formula>
    </cfRule>
    <cfRule type="cellIs" dxfId="2363" priority="2338" operator="equal">
      <formula>"Moderado"</formula>
    </cfRule>
    <cfRule type="cellIs" dxfId="2362" priority="2339" operator="equal">
      <formula>"Menor"</formula>
    </cfRule>
    <cfRule type="cellIs" dxfId="2361" priority="2340" operator="equal">
      <formula>"Leve"</formula>
    </cfRule>
  </conditionalFormatting>
  <conditionalFormatting sqref="BH161">
    <cfRule type="cellIs" dxfId="2360" priority="2331" operator="equal">
      <formula>"Catastrófico"</formula>
    </cfRule>
    <cfRule type="cellIs" dxfId="2359" priority="2332" operator="equal">
      <formula>"Mayor"</formula>
    </cfRule>
    <cfRule type="cellIs" dxfId="2358" priority="2333" operator="equal">
      <formula>"Moderado"</formula>
    </cfRule>
    <cfRule type="cellIs" dxfId="2357" priority="2334" operator="equal">
      <formula>"Menor"</formula>
    </cfRule>
    <cfRule type="cellIs" dxfId="2356" priority="2335" operator="equal">
      <formula>"Leve"</formula>
    </cfRule>
  </conditionalFormatting>
  <conditionalFormatting sqref="BK161">
    <cfRule type="cellIs" dxfId="2355" priority="2326" operator="equal">
      <formula>"Catastrófico"</formula>
    </cfRule>
    <cfRule type="cellIs" dxfId="2354" priority="2327" operator="equal">
      <formula>"Mayor"</formula>
    </cfRule>
    <cfRule type="cellIs" dxfId="2353" priority="2328" operator="equal">
      <formula>"Moderado"</formula>
    </cfRule>
    <cfRule type="cellIs" dxfId="2352" priority="2329" operator="equal">
      <formula>"Menor"</formula>
    </cfRule>
    <cfRule type="cellIs" dxfId="2351" priority="2330" operator="equal">
      <formula>"Leve"</formula>
    </cfRule>
  </conditionalFormatting>
  <conditionalFormatting sqref="BJ161:BK161">
    <cfRule type="cellIs" dxfId="2350" priority="2321" operator="equal">
      <formula>"Catastrófico"</formula>
    </cfRule>
    <cfRule type="cellIs" dxfId="2349" priority="2322" operator="equal">
      <formula>"Mayor"</formula>
    </cfRule>
    <cfRule type="cellIs" dxfId="2348" priority="2323" operator="equal">
      <formula>"Moderado"</formula>
    </cfRule>
    <cfRule type="cellIs" dxfId="2347" priority="2324" operator="equal">
      <formula>"Menor"</formula>
    </cfRule>
    <cfRule type="cellIs" dxfId="2346" priority="2325" operator="equal">
      <formula>"Leve"</formula>
    </cfRule>
  </conditionalFormatting>
  <conditionalFormatting sqref="BM161">
    <cfRule type="cellIs" dxfId="2345" priority="2316" operator="equal">
      <formula>"Catastrófico"</formula>
    </cfRule>
    <cfRule type="cellIs" dxfId="2344" priority="2317" operator="equal">
      <formula>"Mayor"</formula>
    </cfRule>
    <cfRule type="cellIs" dxfId="2343" priority="2318" operator="equal">
      <formula>"Moderado"</formula>
    </cfRule>
    <cfRule type="cellIs" dxfId="2342" priority="2319" operator="equal">
      <formula>"Menor"</formula>
    </cfRule>
    <cfRule type="cellIs" dxfId="2341" priority="2320" operator="equal">
      <formula>"Leve"</formula>
    </cfRule>
  </conditionalFormatting>
  <conditionalFormatting sqref="BL161">
    <cfRule type="cellIs" dxfId="2340" priority="2311" operator="equal">
      <formula>"Catastrófico"</formula>
    </cfRule>
    <cfRule type="cellIs" dxfId="2339" priority="2312" operator="equal">
      <formula>"Mayor"</formula>
    </cfRule>
    <cfRule type="cellIs" dxfId="2338" priority="2313" operator="equal">
      <formula>"Moderado"</formula>
    </cfRule>
    <cfRule type="cellIs" dxfId="2337" priority="2314" operator="equal">
      <formula>"Menor"</formula>
    </cfRule>
    <cfRule type="cellIs" dxfId="2336" priority="2315" operator="equal">
      <formula>"Leve"</formula>
    </cfRule>
  </conditionalFormatting>
  <conditionalFormatting sqref="BL160:BM160">
    <cfRule type="cellIs" dxfId="2335" priority="2306" operator="equal">
      <formula>"Catastrófico"</formula>
    </cfRule>
    <cfRule type="cellIs" dxfId="2334" priority="2307" operator="equal">
      <formula>"Mayor"</formula>
    </cfRule>
    <cfRule type="cellIs" dxfId="2333" priority="2308" operator="equal">
      <formula>"Moderado"</formula>
    </cfRule>
    <cfRule type="cellIs" dxfId="2332" priority="2309" operator="equal">
      <formula>"Menor"</formula>
    </cfRule>
    <cfRule type="cellIs" dxfId="2331" priority="2310" operator="equal">
      <formula>"Leve"</formula>
    </cfRule>
  </conditionalFormatting>
  <conditionalFormatting sqref="BK160">
    <cfRule type="cellIs" dxfId="2330" priority="2301" operator="equal">
      <formula>"Catastrófico"</formula>
    </cfRule>
    <cfRule type="cellIs" dxfId="2329" priority="2302" operator="equal">
      <formula>"Mayor"</formula>
    </cfRule>
    <cfRule type="cellIs" dxfId="2328" priority="2303" operator="equal">
      <formula>"Moderado"</formula>
    </cfRule>
    <cfRule type="cellIs" dxfId="2327" priority="2304" operator="equal">
      <formula>"Menor"</formula>
    </cfRule>
    <cfRule type="cellIs" dxfId="2326" priority="2305" operator="equal">
      <formula>"Leve"</formula>
    </cfRule>
  </conditionalFormatting>
  <conditionalFormatting sqref="BJ160">
    <cfRule type="cellIs" dxfId="2325" priority="2296" operator="equal">
      <formula>"Catastrófico"</formula>
    </cfRule>
    <cfRule type="cellIs" dxfId="2324" priority="2297" operator="equal">
      <formula>"Mayor"</formula>
    </cfRule>
    <cfRule type="cellIs" dxfId="2323" priority="2298" operator="equal">
      <formula>"Moderado"</formula>
    </cfRule>
    <cfRule type="cellIs" dxfId="2322" priority="2299" operator="equal">
      <formula>"Menor"</formula>
    </cfRule>
    <cfRule type="cellIs" dxfId="2321" priority="2300" operator="equal">
      <formula>"Leve"</formula>
    </cfRule>
  </conditionalFormatting>
  <conditionalFormatting sqref="BF167:BK167">
    <cfRule type="cellIs" dxfId="2320" priority="2291" operator="equal">
      <formula>"Catastrófico"</formula>
    </cfRule>
    <cfRule type="cellIs" dxfId="2319" priority="2292" operator="equal">
      <formula>"Mayor"</formula>
    </cfRule>
    <cfRule type="cellIs" dxfId="2318" priority="2293" operator="equal">
      <formula>"Moderado"</formula>
    </cfRule>
    <cfRule type="cellIs" dxfId="2317" priority="2294" operator="equal">
      <formula>"Menor"</formula>
    </cfRule>
    <cfRule type="cellIs" dxfId="2316" priority="2295" operator="equal">
      <formula>"Leve"</formula>
    </cfRule>
  </conditionalFormatting>
  <conditionalFormatting sqref="BF167:BK167">
    <cfRule type="cellIs" dxfId="2315" priority="2286" operator="equal">
      <formula>"Catastrófico"</formula>
    </cfRule>
    <cfRule type="cellIs" dxfId="2314" priority="2287" operator="equal">
      <formula>"Mayor"</formula>
    </cfRule>
    <cfRule type="cellIs" dxfId="2313" priority="2288" operator="equal">
      <formula>"Moderado"</formula>
    </cfRule>
    <cfRule type="cellIs" dxfId="2312" priority="2289" operator="equal">
      <formula>"Menor"</formula>
    </cfRule>
    <cfRule type="cellIs" dxfId="2311" priority="2290" operator="equal">
      <formula>"Leve"</formula>
    </cfRule>
  </conditionalFormatting>
  <conditionalFormatting sqref="BL167:BM167">
    <cfRule type="cellIs" dxfId="2310" priority="2281" operator="equal">
      <formula>"Catastrófico"</formula>
    </cfRule>
    <cfRule type="cellIs" dxfId="2309" priority="2282" operator="equal">
      <formula>"Mayor"</formula>
    </cfRule>
    <cfRule type="cellIs" dxfId="2308" priority="2283" operator="equal">
      <formula>"Moderado"</formula>
    </cfRule>
    <cfRule type="cellIs" dxfId="2307" priority="2284" operator="equal">
      <formula>"Menor"</formula>
    </cfRule>
    <cfRule type="cellIs" dxfId="2306" priority="2285" operator="equal">
      <formula>"Leve"</formula>
    </cfRule>
  </conditionalFormatting>
  <conditionalFormatting sqref="BL167:BM167">
    <cfRule type="cellIs" dxfId="2305" priority="2276" operator="equal">
      <formula>"Catastrófico"</formula>
    </cfRule>
    <cfRule type="cellIs" dxfId="2304" priority="2277" operator="equal">
      <formula>"Mayor"</formula>
    </cfRule>
    <cfRule type="cellIs" dxfId="2303" priority="2278" operator="equal">
      <formula>"Moderado"</formula>
    </cfRule>
    <cfRule type="cellIs" dxfId="2302" priority="2279" operator="equal">
      <formula>"Menor"</formula>
    </cfRule>
    <cfRule type="cellIs" dxfId="2301" priority="2280" operator="equal">
      <formula>"Leve"</formula>
    </cfRule>
  </conditionalFormatting>
  <conditionalFormatting sqref="BH166">
    <cfRule type="cellIs" dxfId="2300" priority="2271" operator="equal">
      <formula>"Catastrófico"</formula>
    </cfRule>
    <cfRule type="cellIs" dxfId="2299" priority="2272" operator="equal">
      <formula>"Mayor"</formula>
    </cfRule>
    <cfRule type="cellIs" dxfId="2298" priority="2273" operator="equal">
      <formula>"Moderado"</formula>
    </cfRule>
    <cfRule type="cellIs" dxfId="2297" priority="2274" operator="equal">
      <formula>"Menor"</formula>
    </cfRule>
    <cfRule type="cellIs" dxfId="2296" priority="2275" operator="equal">
      <formula>"Leve"</formula>
    </cfRule>
  </conditionalFormatting>
  <conditionalFormatting sqref="BI166">
    <cfRule type="cellIs" dxfId="2295" priority="2266" operator="equal">
      <formula>"Catastrófico"</formula>
    </cfRule>
    <cfRule type="cellIs" dxfId="2294" priority="2267" operator="equal">
      <formula>"Mayor"</formula>
    </cfRule>
    <cfRule type="cellIs" dxfId="2293" priority="2268" operator="equal">
      <formula>"Moderado"</formula>
    </cfRule>
    <cfRule type="cellIs" dxfId="2292" priority="2269" operator="equal">
      <formula>"Menor"</formula>
    </cfRule>
    <cfRule type="cellIs" dxfId="2291" priority="2270" operator="equal">
      <formula>"Leve"</formula>
    </cfRule>
  </conditionalFormatting>
  <conditionalFormatting sqref="BF166">
    <cfRule type="cellIs" dxfId="2290" priority="2261" operator="equal">
      <formula>"Catastrófico"</formula>
    </cfRule>
    <cfRule type="cellIs" dxfId="2289" priority="2262" operator="equal">
      <formula>"Mayor"</formula>
    </cfRule>
    <cfRule type="cellIs" dxfId="2288" priority="2263" operator="equal">
      <formula>"Moderado"</formula>
    </cfRule>
    <cfRule type="cellIs" dxfId="2287" priority="2264" operator="equal">
      <formula>"Menor"</formula>
    </cfRule>
    <cfRule type="cellIs" dxfId="2286" priority="2265" operator="equal">
      <formula>"Leve"</formula>
    </cfRule>
  </conditionalFormatting>
  <conditionalFormatting sqref="BG166">
    <cfRule type="cellIs" dxfId="2285" priority="2256" operator="equal">
      <formula>"Catastrófico"</formula>
    </cfRule>
    <cfRule type="cellIs" dxfId="2284" priority="2257" operator="equal">
      <formula>"Mayor"</formula>
    </cfRule>
    <cfRule type="cellIs" dxfId="2283" priority="2258" operator="equal">
      <formula>"Moderado"</formula>
    </cfRule>
    <cfRule type="cellIs" dxfId="2282" priority="2259" operator="equal">
      <formula>"Menor"</formula>
    </cfRule>
    <cfRule type="cellIs" dxfId="2281" priority="2260" operator="equal">
      <formula>"Leve"</formula>
    </cfRule>
  </conditionalFormatting>
  <conditionalFormatting sqref="BJ166">
    <cfRule type="cellIs" dxfId="2280" priority="2251" operator="equal">
      <formula>"Catastrófico"</formula>
    </cfRule>
    <cfRule type="cellIs" dxfId="2279" priority="2252" operator="equal">
      <formula>"Mayor"</formula>
    </cfRule>
    <cfRule type="cellIs" dxfId="2278" priority="2253" operator="equal">
      <formula>"Moderado"</formula>
    </cfRule>
    <cfRule type="cellIs" dxfId="2277" priority="2254" operator="equal">
      <formula>"Menor"</formula>
    </cfRule>
    <cfRule type="cellIs" dxfId="2276" priority="2255" operator="equal">
      <formula>"Leve"</formula>
    </cfRule>
  </conditionalFormatting>
  <conditionalFormatting sqref="BK166">
    <cfRule type="cellIs" dxfId="2275" priority="2246" operator="equal">
      <formula>"Catastrófico"</formula>
    </cfRule>
    <cfRule type="cellIs" dxfId="2274" priority="2247" operator="equal">
      <formula>"Mayor"</formula>
    </cfRule>
    <cfRule type="cellIs" dxfId="2273" priority="2248" operator="equal">
      <formula>"Moderado"</formula>
    </cfRule>
    <cfRule type="cellIs" dxfId="2272" priority="2249" operator="equal">
      <formula>"Menor"</formula>
    </cfRule>
    <cfRule type="cellIs" dxfId="2271" priority="2250" operator="equal">
      <formula>"Leve"</formula>
    </cfRule>
  </conditionalFormatting>
  <conditionalFormatting sqref="BI94">
    <cfRule type="cellIs" dxfId="2270" priority="2236" operator="equal">
      <formula>"Catastrófico"</formula>
    </cfRule>
    <cfRule type="cellIs" dxfId="2269" priority="2237" operator="equal">
      <formula>"Mayor"</formula>
    </cfRule>
    <cfRule type="cellIs" dxfId="2268" priority="2238" operator="equal">
      <formula>"Moderado"</formula>
    </cfRule>
    <cfRule type="cellIs" dxfId="2267" priority="2239" operator="equal">
      <formula>"Menor"</formula>
    </cfRule>
    <cfRule type="cellIs" dxfId="2266" priority="2240" operator="equal">
      <formula>"Leve"</formula>
    </cfRule>
  </conditionalFormatting>
  <conditionalFormatting sqref="BH94">
    <cfRule type="cellIs" dxfId="2265" priority="2241" operator="equal">
      <formula>"Catastrófico"</formula>
    </cfRule>
    <cfRule type="cellIs" dxfId="2264" priority="2242" operator="equal">
      <formula>"Mayor"</formula>
    </cfRule>
    <cfRule type="cellIs" dxfId="2263" priority="2243" operator="equal">
      <formula>"Moderado"</formula>
    </cfRule>
    <cfRule type="cellIs" dxfId="2262" priority="2244" operator="equal">
      <formula>"Menor"</formula>
    </cfRule>
    <cfRule type="cellIs" dxfId="2261" priority="2245" operator="equal">
      <formula>"Leve"</formula>
    </cfRule>
  </conditionalFormatting>
  <conditionalFormatting sqref="BF94">
    <cfRule type="cellIs" dxfId="2260" priority="2231" operator="equal">
      <formula>"Catastrófico"</formula>
    </cfRule>
    <cfRule type="cellIs" dxfId="2259" priority="2232" operator="equal">
      <formula>"Mayor"</formula>
    </cfRule>
    <cfRule type="cellIs" dxfId="2258" priority="2233" operator="equal">
      <formula>"Moderado"</formula>
    </cfRule>
    <cfRule type="cellIs" dxfId="2257" priority="2234" operator="equal">
      <formula>"Menor"</formula>
    </cfRule>
    <cfRule type="cellIs" dxfId="2256" priority="2235" operator="equal">
      <formula>"Leve"</formula>
    </cfRule>
  </conditionalFormatting>
  <conditionalFormatting sqref="BG94">
    <cfRule type="cellIs" dxfId="2255" priority="2226" operator="equal">
      <formula>"Catastrófico"</formula>
    </cfRule>
    <cfRule type="cellIs" dxfId="2254" priority="2227" operator="equal">
      <formula>"Mayor"</formula>
    </cfRule>
    <cfRule type="cellIs" dxfId="2253" priority="2228" operator="equal">
      <formula>"Moderado"</formula>
    </cfRule>
    <cfRule type="cellIs" dxfId="2252" priority="2229" operator="equal">
      <formula>"Menor"</formula>
    </cfRule>
    <cfRule type="cellIs" dxfId="2251" priority="2230" operator="equal">
      <formula>"Leve"</formula>
    </cfRule>
  </conditionalFormatting>
  <conditionalFormatting sqref="BK94:BM94">
    <cfRule type="cellIs" dxfId="2250" priority="2221" operator="equal">
      <formula>"Catastrófico"</formula>
    </cfRule>
    <cfRule type="cellIs" dxfId="2249" priority="2222" operator="equal">
      <formula>"Mayor"</formula>
    </cfRule>
    <cfRule type="cellIs" dxfId="2248" priority="2223" operator="equal">
      <formula>"Moderado"</formula>
    </cfRule>
    <cfRule type="cellIs" dxfId="2247" priority="2224" operator="equal">
      <formula>"Menor"</formula>
    </cfRule>
    <cfRule type="cellIs" dxfId="2246" priority="2225" operator="equal">
      <formula>"Leve"</formula>
    </cfRule>
  </conditionalFormatting>
  <conditionalFormatting sqref="BK94:BM94">
    <cfRule type="cellIs" dxfId="2245" priority="2216" operator="equal">
      <formula>"Catastrófico"</formula>
    </cfRule>
    <cfRule type="cellIs" dxfId="2244" priority="2217" operator="equal">
      <formula>"Mayor"</formula>
    </cfRule>
    <cfRule type="cellIs" dxfId="2243" priority="2218" operator="equal">
      <formula>"Moderado"</formula>
    </cfRule>
    <cfRule type="cellIs" dxfId="2242" priority="2219" operator="equal">
      <formula>"Menor"</formula>
    </cfRule>
    <cfRule type="cellIs" dxfId="2241" priority="2220" operator="equal">
      <formula>"Leve"</formula>
    </cfRule>
  </conditionalFormatting>
  <conditionalFormatting sqref="BJ191:BL195 BF191:BH195 AX191:BD195">
    <cfRule type="cellIs" dxfId="2240" priority="2211" operator="equal">
      <formula>"Catastrófico"</formula>
    </cfRule>
    <cfRule type="cellIs" dxfId="2239" priority="2212" operator="equal">
      <formula>"Mayor"</formula>
    </cfRule>
    <cfRule type="cellIs" dxfId="2238" priority="2213" operator="equal">
      <formula>"Moderado"</formula>
    </cfRule>
    <cfRule type="cellIs" dxfId="2237" priority="2214" operator="equal">
      <formula>"Menor"</formula>
    </cfRule>
    <cfRule type="cellIs" dxfId="2236" priority="2215" operator="equal">
      <formula>"Leve"</formula>
    </cfRule>
  </conditionalFormatting>
  <conditionalFormatting sqref="BE191:BE195">
    <cfRule type="cellIs" dxfId="2235" priority="2206" operator="equal">
      <formula>"Catastrófico"</formula>
    </cfRule>
    <cfRule type="cellIs" dxfId="2234" priority="2207" operator="equal">
      <formula>"Mayor"</formula>
    </cfRule>
    <cfRule type="cellIs" dxfId="2233" priority="2208" operator="equal">
      <formula>"Moderado"</formula>
    </cfRule>
    <cfRule type="cellIs" dxfId="2232" priority="2209" operator="equal">
      <formula>"Menor"</formula>
    </cfRule>
    <cfRule type="cellIs" dxfId="2231" priority="2210" operator="equal">
      <formula>"Leve"</formula>
    </cfRule>
  </conditionalFormatting>
  <conditionalFormatting sqref="BI191:BI195">
    <cfRule type="cellIs" dxfId="2230" priority="2201" operator="equal">
      <formula>"Catastrófico"</formula>
    </cfRule>
    <cfRule type="cellIs" dxfId="2229" priority="2202" operator="equal">
      <formula>"Mayor"</formula>
    </cfRule>
    <cfRule type="cellIs" dxfId="2228" priority="2203" operator="equal">
      <formula>"Moderado"</formula>
    </cfRule>
    <cfRule type="cellIs" dxfId="2227" priority="2204" operator="equal">
      <formula>"Menor"</formula>
    </cfRule>
    <cfRule type="cellIs" dxfId="2226" priority="2205" operator="equal">
      <formula>"Leve"</formula>
    </cfRule>
  </conditionalFormatting>
  <conditionalFormatting sqref="BM191:BM195">
    <cfRule type="cellIs" dxfId="2225" priority="2196" operator="equal">
      <formula>"Catastrófico"</formula>
    </cfRule>
    <cfRule type="cellIs" dxfId="2224" priority="2197" operator="equal">
      <formula>"Mayor"</formula>
    </cfRule>
    <cfRule type="cellIs" dxfId="2223" priority="2198" operator="equal">
      <formula>"Moderado"</formula>
    </cfRule>
    <cfRule type="cellIs" dxfId="2222" priority="2199" operator="equal">
      <formula>"Menor"</formula>
    </cfRule>
    <cfRule type="cellIs" dxfId="2221" priority="2200" operator="equal">
      <formula>"Leve"</formula>
    </cfRule>
  </conditionalFormatting>
  <conditionalFormatting sqref="BJ197:BL201 BF197:BH201 AX197:BD201">
    <cfRule type="cellIs" dxfId="2220" priority="2191" operator="equal">
      <formula>"Catastrófico"</formula>
    </cfRule>
    <cfRule type="cellIs" dxfId="2219" priority="2192" operator="equal">
      <formula>"Mayor"</formula>
    </cfRule>
    <cfRule type="cellIs" dxfId="2218" priority="2193" operator="equal">
      <formula>"Moderado"</formula>
    </cfRule>
    <cfRule type="cellIs" dxfId="2217" priority="2194" operator="equal">
      <formula>"Menor"</formula>
    </cfRule>
    <cfRule type="cellIs" dxfId="2216" priority="2195" operator="equal">
      <formula>"Leve"</formula>
    </cfRule>
  </conditionalFormatting>
  <conditionalFormatting sqref="BE197:BE201">
    <cfRule type="cellIs" dxfId="2215" priority="2186" operator="equal">
      <formula>"Catastrófico"</formula>
    </cfRule>
    <cfRule type="cellIs" dxfId="2214" priority="2187" operator="equal">
      <formula>"Mayor"</formula>
    </cfRule>
    <cfRule type="cellIs" dxfId="2213" priority="2188" operator="equal">
      <formula>"Moderado"</formula>
    </cfRule>
    <cfRule type="cellIs" dxfId="2212" priority="2189" operator="equal">
      <formula>"Menor"</formula>
    </cfRule>
    <cfRule type="cellIs" dxfId="2211" priority="2190" operator="equal">
      <formula>"Leve"</formula>
    </cfRule>
  </conditionalFormatting>
  <conditionalFormatting sqref="BI197:BI201">
    <cfRule type="cellIs" dxfId="2210" priority="2181" operator="equal">
      <formula>"Catastrófico"</formula>
    </cfRule>
    <cfRule type="cellIs" dxfId="2209" priority="2182" operator="equal">
      <formula>"Mayor"</formula>
    </cfRule>
    <cfRule type="cellIs" dxfId="2208" priority="2183" operator="equal">
      <formula>"Moderado"</formula>
    </cfRule>
    <cfRule type="cellIs" dxfId="2207" priority="2184" operator="equal">
      <formula>"Menor"</formula>
    </cfRule>
    <cfRule type="cellIs" dxfId="2206" priority="2185" operator="equal">
      <formula>"Leve"</formula>
    </cfRule>
  </conditionalFormatting>
  <conditionalFormatting sqref="BM197:BM201">
    <cfRule type="cellIs" dxfId="2205" priority="2176" operator="equal">
      <formula>"Catastrófico"</formula>
    </cfRule>
    <cfRule type="cellIs" dxfId="2204" priority="2177" operator="equal">
      <formula>"Mayor"</formula>
    </cfRule>
    <cfRule type="cellIs" dxfId="2203" priority="2178" operator="equal">
      <formula>"Moderado"</formula>
    </cfRule>
    <cfRule type="cellIs" dxfId="2202" priority="2179" operator="equal">
      <formula>"Menor"</formula>
    </cfRule>
    <cfRule type="cellIs" dxfId="2201" priority="2180" operator="equal">
      <formula>"Leve"</formula>
    </cfRule>
  </conditionalFormatting>
  <conditionalFormatting sqref="BJ203:BL207 BF203:BH207 AX203:BD207">
    <cfRule type="cellIs" dxfId="2200" priority="2171" operator="equal">
      <formula>"Catastrófico"</formula>
    </cfRule>
    <cfRule type="cellIs" dxfId="2199" priority="2172" operator="equal">
      <formula>"Mayor"</formula>
    </cfRule>
    <cfRule type="cellIs" dxfId="2198" priority="2173" operator="equal">
      <formula>"Moderado"</formula>
    </cfRule>
    <cfRule type="cellIs" dxfId="2197" priority="2174" operator="equal">
      <formula>"Menor"</formula>
    </cfRule>
    <cfRule type="cellIs" dxfId="2196" priority="2175" operator="equal">
      <formula>"Leve"</formula>
    </cfRule>
  </conditionalFormatting>
  <conditionalFormatting sqref="BE203:BE207">
    <cfRule type="cellIs" dxfId="2195" priority="2166" operator="equal">
      <formula>"Catastrófico"</formula>
    </cfRule>
    <cfRule type="cellIs" dxfId="2194" priority="2167" operator="equal">
      <formula>"Mayor"</formula>
    </cfRule>
    <cfRule type="cellIs" dxfId="2193" priority="2168" operator="equal">
      <formula>"Moderado"</formula>
    </cfRule>
    <cfRule type="cellIs" dxfId="2192" priority="2169" operator="equal">
      <formula>"Menor"</formula>
    </cfRule>
    <cfRule type="cellIs" dxfId="2191" priority="2170" operator="equal">
      <formula>"Leve"</formula>
    </cfRule>
  </conditionalFormatting>
  <conditionalFormatting sqref="BI203:BI207">
    <cfRule type="cellIs" dxfId="2190" priority="2161" operator="equal">
      <formula>"Catastrófico"</formula>
    </cfRule>
    <cfRule type="cellIs" dxfId="2189" priority="2162" operator="equal">
      <formula>"Mayor"</formula>
    </cfRule>
    <cfRule type="cellIs" dxfId="2188" priority="2163" operator="equal">
      <formula>"Moderado"</formula>
    </cfRule>
    <cfRule type="cellIs" dxfId="2187" priority="2164" operator="equal">
      <formula>"Menor"</formula>
    </cfRule>
    <cfRule type="cellIs" dxfId="2186" priority="2165" operator="equal">
      <formula>"Leve"</formula>
    </cfRule>
  </conditionalFormatting>
  <conditionalFormatting sqref="BM203:BM207">
    <cfRule type="cellIs" dxfId="2185" priority="2156" operator="equal">
      <formula>"Catastrófico"</formula>
    </cfRule>
    <cfRule type="cellIs" dxfId="2184" priority="2157" operator="equal">
      <formula>"Mayor"</formula>
    </cfRule>
    <cfRule type="cellIs" dxfId="2183" priority="2158" operator="equal">
      <formula>"Moderado"</formula>
    </cfRule>
    <cfRule type="cellIs" dxfId="2182" priority="2159" operator="equal">
      <formula>"Menor"</formula>
    </cfRule>
    <cfRule type="cellIs" dxfId="2181" priority="2160" operator="equal">
      <formula>"Leve"</formula>
    </cfRule>
  </conditionalFormatting>
  <conditionalFormatting sqref="BJ209:BL213 BF209:BH213 AX209:BD213">
    <cfRule type="cellIs" dxfId="2180" priority="2151" operator="equal">
      <formula>"Catastrófico"</formula>
    </cfRule>
    <cfRule type="cellIs" dxfId="2179" priority="2152" operator="equal">
      <formula>"Mayor"</formula>
    </cfRule>
    <cfRule type="cellIs" dxfId="2178" priority="2153" operator="equal">
      <formula>"Moderado"</formula>
    </cfRule>
    <cfRule type="cellIs" dxfId="2177" priority="2154" operator="equal">
      <formula>"Menor"</formula>
    </cfRule>
    <cfRule type="cellIs" dxfId="2176" priority="2155" operator="equal">
      <formula>"Leve"</formula>
    </cfRule>
  </conditionalFormatting>
  <conditionalFormatting sqref="BE209:BE213">
    <cfRule type="cellIs" dxfId="2175" priority="2146" operator="equal">
      <formula>"Catastrófico"</formula>
    </cfRule>
    <cfRule type="cellIs" dxfId="2174" priority="2147" operator="equal">
      <formula>"Mayor"</formula>
    </cfRule>
    <cfRule type="cellIs" dxfId="2173" priority="2148" operator="equal">
      <formula>"Moderado"</formula>
    </cfRule>
    <cfRule type="cellIs" dxfId="2172" priority="2149" operator="equal">
      <formula>"Menor"</formula>
    </cfRule>
    <cfRule type="cellIs" dxfId="2171" priority="2150" operator="equal">
      <formula>"Leve"</formula>
    </cfRule>
  </conditionalFormatting>
  <conditionalFormatting sqref="BI209:BI213">
    <cfRule type="cellIs" dxfId="2170" priority="2141" operator="equal">
      <formula>"Catastrófico"</formula>
    </cfRule>
    <cfRule type="cellIs" dxfId="2169" priority="2142" operator="equal">
      <formula>"Mayor"</formula>
    </cfRule>
    <cfRule type="cellIs" dxfId="2168" priority="2143" operator="equal">
      <formula>"Moderado"</formula>
    </cfRule>
    <cfRule type="cellIs" dxfId="2167" priority="2144" operator="equal">
      <formula>"Menor"</formula>
    </cfRule>
    <cfRule type="cellIs" dxfId="2166" priority="2145" operator="equal">
      <formula>"Leve"</formula>
    </cfRule>
  </conditionalFormatting>
  <conditionalFormatting sqref="BM209:BM213">
    <cfRule type="cellIs" dxfId="2165" priority="2136" operator="equal">
      <formula>"Catastrófico"</formula>
    </cfRule>
    <cfRule type="cellIs" dxfId="2164" priority="2137" operator="equal">
      <formula>"Mayor"</formula>
    </cfRule>
    <cfRule type="cellIs" dxfId="2163" priority="2138" operator="equal">
      <formula>"Moderado"</formula>
    </cfRule>
    <cfRule type="cellIs" dxfId="2162" priority="2139" operator="equal">
      <formula>"Menor"</formula>
    </cfRule>
    <cfRule type="cellIs" dxfId="2161" priority="2140" operator="equal">
      <formula>"Leve"</formula>
    </cfRule>
  </conditionalFormatting>
  <conditionalFormatting sqref="AX89:AY89">
    <cfRule type="cellIs" dxfId="2160" priority="2131" operator="equal">
      <formula>"Catastrófico"</formula>
    </cfRule>
    <cfRule type="cellIs" dxfId="2159" priority="2132" operator="equal">
      <formula>"Mayor"</formula>
    </cfRule>
    <cfRule type="cellIs" dxfId="2158" priority="2133" operator="equal">
      <formula>"Moderado"</formula>
    </cfRule>
    <cfRule type="cellIs" dxfId="2157" priority="2134" operator="equal">
      <formula>"Menor"</formula>
    </cfRule>
    <cfRule type="cellIs" dxfId="2156" priority="2135" operator="equal">
      <formula>"Leve"</formula>
    </cfRule>
  </conditionalFormatting>
  <conditionalFormatting sqref="BC89 BE89 AY88:BJ88 BG89 BI89:BJ89 BL88:BL89">
    <cfRule type="cellIs" dxfId="2155" priority="2126" operator="equal">
      <formula>"Catastrófico"</formula>
    </cfRule>
    <cfRule type="cellIs" dxfId="2154" priority="2127" operator="equal">
      <formula>"Mayor"</formula>
    </cfRule>
    <cfRule type="cellIs" dxfId="2153" priority="2128" operator="equal">
      <formula>"Moderado"</formula>
    </cfRule>
    <cfRule type="cellIs" dxfId="2152" priority="2129" operator="equal">
      <formula>"Menor"</formula>
    </cfRule>
    <cfRule type="cellIs" dxfId="2151" priority="2130" operator="equal">
      <formula>"Leve"</formula>
    </cfRule>
  </conditionalFormatting>
  <conditionalFormatting sqref="BC89 BE89 AX88:BJ88 BG89 BI89:BJ89 BL88:BL89">
    <cfRule type="cellIs" dxfId="2150" priority="2121" operator="equal">
      <formula>"Catastrófico"</formula>
    </cfRule>
    <cfRule type="cellIs" dxfId="2149" priority="2122" operator="equal">
      <formula>"Mayor"</formula>
    </cfRule>
    <cfRule type="cellIs" dxfId="2148" priority="2123" operator="equal">
      <formula>"Moderado"</formula>
    </cfRule>
    <cfRule type="cellIs" dxfId="2147" priority="2124" operator="equal">
      <formula>"Menor"</formula>
    </cfRule>
    <cfRule type="cellIs" dxfId="2146" priority="2125" operator="equal">
      <formula>"Leve"</formula>
    </cfRule>
  </conditionalFormatting>
  <conditionalFormatting sqref="BM88:BM89">
    <cfRule type="cellIs" dxfId="2145" priority="2116" operator="equal">
      <formula>"Catastrófico"</formula>
    </cfRule>
    <cfRule type="cellIs" dxfId="2144" priority="2117" operator="equal">
      <formula>"Mayor"</formula>
    </cfRule>
    <cfRule type="cellIs" dxfId="2143" priority="2118" operator="equal">
      <formula>"Moderado"</formula>
    </cfRule>
    <cfRule type="cellIs" dxfId="2142" priority="2119" operator="equal">
      <formula>"Menor"</formula>
    </cfRule>
    <cfRule type="cellIs" dxfId="2141" priority="2120" operator="equal">
      <formula>"Leve"</formula>
    </cfRule>
  </conditionalFormatting>
  <conditionalFormatting sqref="BM88:BM89">
    <cfRule type="cellIs" dxfId="2140" priority="2111" operator="equal">
      <formula>"Catastrófico"</formula>
    </cfRule>
    <cfRule type="cellIs" dxfId="2139" priority="2112" operator="equal">
      <formula>"Mayor"</formula>
    </cfRule>
    <cfRule type="cellIs" dxfId="2138" priority="2113" operator="equal">
      <formula>"Moderado"</formula>
    </cfRule>
    <cfRule type="cellIs" dxfId="2137" priority="2114" operator="equal">
      <formula>"Menor"</formula>
    </cfRule>
    <cfRule type="cellIs" dxfId="2136" priority="2115" operator="equal">
      <formula>"Leve"</formula>
    </cfRule>
  </conditionalFormatting>
  <conditionalFormatting sqref="BK88">
    <cfRule type="cellIs" dxfId="2135" priority="2106" operator="equal">
      <formula>"Catastrófico"</formula>
    </cfRule>
    <cfRule type="cellIs" dxfId="2134" priority="2107" operator="equal">
      <formula>"Mayor"</formula>
    </cfRule>
    <cfRule type="cellIs" dxfId="2133" priority="2108" operator="equal">
      <formula>"Moderado"</formula>
    </cfRule>
    <cfRule type="cellIs" dxfId="2132" priority="2109" operator="equal">
      <formula>"Menor"</formula>
    </cfRule>
    <cfRule type="cellIs" dxfId="2131" priority="2110" operator="equal">
      <formula>"Leve"</formula>
    </cfRule>
  </conditionalFormatting>
  <conditionalFormatting sqref="BK88">
    <cfRule type="cellIs" dxfId="2130" priority="2101" operator="equal">
      <formula>"Catastrófico"</formula>
    </cfRule>
    <cfRule type="cellIs" dxfId="2129" priority="2102" operator="equal">
      <formula>"Mayor"</formula>
    </cfRule>
    <cfRule type="cellIs" dxfId="2128" priority="2103" operator="equal">
      <formula>"Moderado"</formula>
    </cfRule>
    <cfRule type="cellIs" dxfId="2127" priority="2104" operator="equal">
      <formula>"Menor"</formula>
    </cfRule>
    <cfRule type="cellIs" dxfId="2126" priority="2105" operator="equal">
      <formula>"Leve"</formula>
    </cfRule>
  </conditionalFormatting>
  <conditionalFormatting sqref="AZ89">
    <cfRule type="cellIs" dxfId="2125" priority="2096" operator="equal">
      <formula>"Catastrófico"</formula>
    </cfRule>
    <cfRule type="cellIs" dxfId="2124" priority="2097" operator="equal">
      <formula>"Mayor"</formula>
    </cfRule>
    <cfRule type="cellIs" dxfId="2123" priority="2098" operator="equal">
      <formula>"Moderado"</formula>
    </cfRule>
    <cfRule type="cellIs" dxfId="2122" priority="2099" operator="equal">
      <formula>"Menor"</formula>
    </cfRule>
    <cfRule type="cellIs" dxfId="2121" priority="2100" operator="equal">
      <formula>"Leve"</formula>
    </cfRule>
  </conditionalFormatting>
  <conditionalFormatting sqref="AZ89">
    <cfRule type="cellIs" dxfId="2120" priority="2091" operator="equal">
      <formula>"Catastrófico"</formula>
    </cfRule>
    <cfRule type="cellIs" dxfId="2119" priority="2092" operator="equal">
      <formula>"Mayor"</formula>
    </cfRule>
    <cfRule type="cellIs" dxfId="2118" priority="2093" operator="equal">
      <formula>"Moderado"</formula>
    </cfRule>
    <cfRule type="cellIs" dxfId="2117" priority="2094" operator="equal">
      <formula>"Menor"</formula>
    </cfRule>
    <cfRule type="cellIs" dxfId="2116" priority="2095" operator="equal">
      <formula>"Leve"</formula>
    </cfRule>
  </conditionalFormatting>
  <conditionalFormatting sqref="BA89">
    <cfRule type="cellIs" dxfId="2115" priority="2086" operator="equal">
      <formula>"Catastrófico"</formula>
    </cfRule>
    <cfRule type="cellIs" dxfId="2114" priority="2087" operator="equal">
      <formula>"Mayor"</formula>
    </cfRule>
    <cfRule type="cellIs" dxfId="2113" priority="2088" operator="equal">
      <formula>"Moderado"</formula>
    </cfRule>
    <cfRule type="cellIs" dxfId="2112" priority="2089" operator="equal">
      <formula>"Menor"</formula>
    </cfRule>
    <cfRule type="cellIs" dxfId="2111" priority="2090" operator="equal">
      <formula>"Leve"</formula>
    </cfRule>
  </conditionalFormatting>
  <conditionalFormatting sqref="BA89">
    <cfRule type="cellIs" dxfId="2110" priority="2081" operator="equal">
      <formula>"Catastrófico"</formula>
    </cfRule>
    <cfRule type="cellIs" dxfId="2109" priority="2082" operator="equal">
      <formula>"Mayor"</formula>
    </cfRule>
    <cfRule type="cellIs" dxfId="2108" priority="2083" operator="equal">
      <formula>"Moderado"</formula>
    </cfRule>
    <cfRule type="cellIs" dxfId="2107" priority="2084" operator="equal">
      <formula>"Menor"</formula>
    </cfRule>
    <cfRule type="cellIs" dxfId="2106" priority="2085" operator="equal">
      <formula>"Leve"</formula>
    </cfRule>
  </conditionalFormatting>
  <conditionalFormatting sqref="BB89">
    <cfRule type="cellIs" dxfId="2105" priority="2076" operator="equal">
      <formula>"Catastrófico"</formula>
    </cfRule>
    <cfRule type="cellIs" dxfId="2104" priority="2077" operator="equal">
      <formula>"Mayor"</formula>
    </cfRule>
    <cfRule type="cellIs" dxfId="2103" priority="2078" operator="equal">
      <formula>"Moderado"</formula>
    </cfRule>
    <cfRule type="cellIs" dxfId="2102" priority="2079" operator="equal">
      <formula>"Menor"</formula>
    </cfRule>
    <cfRule type="cellIs" dxfId="2101" priority="2080" operator="equal">
      <formula>"Leve"</formula>
    </cfRule>
  </conditionalFormatting>
  <conditionalFormatting sqref="BB89">
    <cfRule type="cellIs" dxfId="2100" priority="2071" operator="equal">
      <formula>"Catastrófico"</formula>
    </cfRule>
    <cfRule type="cellIs" dxfId="2099" priority="2072" operator="equal">
      <formula>"Mayor"</formula>
    </cfRule>
    <cfRule type="cellIs" dxfId="2098" priority="2073" operator="equal">
      <formula>"Moderado"</formula>
    </cfRule>
    <cfRule type="cellIs" dxfId="2097" priority="2074" operator="equal">
      <formula>"Menor"</formula>
    </cfRule>
    <cfRule type="cellIs" dxfId="2096" priority="2075" operator="equal">
      <formula>"Leve"</formula>
    </cfRule>
  </conditionalFormatting>
  <conditionalFormatting sqref="BD89">
    <cfRule type="cellIs" dxfId="2095" priority="2066" operator="equal">
      <formula>"Catastrófico"</formula>
    </cfRule>
    <cfRule type="cellIs" dxfId="2094" priority="2067" operator="equal">
      <formula>"Mayor"</formula>
    </cfRule>
    <cfRule type="cellIs" dxfId="2093" priority="2068" operator="equal">
      <formula>"Moderado"</formula>
    </cfRule>
    <cfRule type="cellIs" dxfId="2092" priority="2069" operator="equal">
      <formula>"Menor"</formula>
    </cfRule>
    <cfRule type="cellIs" dxfId="2091" priority="2070" operator="equal">
      <formula>"Leve"</formula>
    </cfRule>
  </conditionalFormatting>
  <conditionalFormatting sqref="BD89">
    <cfRule type="cellIs" dxfId="2090" priority="2061" operator="equal">
      <formula>"Catastrófico"</formula>
    </cfRule>
    <cfRule type="cellIs" dxfId="2089" priority="2062" operator="equal">
      <formula>"Mayor"</formula>
    </cfRule>
    <cfRule type="cellIs" dxfId="2088" priority="2063" operator="equal">
      <formula>"Moderado"</formula>
    </cfRule>
    <cfRule type="cellIs" dxfId="2087" priority="2064" operator="equal">
      <formula>"Menor"</formula>
    </cfRule>
    <cfRule type="cellIs" dxfId="2086" priority="2065" operator="equal">
      <formula>"Leve"</formula>
    </cfRule>
  </conditionalFormatting>
  <conditionalFormatting sqref="BF89">
    <cfRule type="cellIs" dxfId="2085" priority="2056" operator="equal">
      <formula>"Catastrófico"</formula>
    </cfRule>
    <cfRule type="cellIs" dxfId="2084" priority="2057" operator="equal">
      <formula>"Mayor"</formula>
    </cfRule>
    <cfRule type="cellIs" dxfId="2083" priority="2058" operator="equal">
      <formula>"Moderado"</formula>
    </cfRule>
    <cfRule type="cellIs" dxfId="2082" priority="2059" operator="equal">
      <formula>"Menor"</formula>
    </cfRule>
    <cfRule type="cellIs" dxfId="2081" priority="2060" operator="equal">
      <formula>"Leve"</formula>
    </cfRule>
  </conditionalFormatting>
  <conditionalFormatting sqref="BF89">
    <cfRule type="cellIs" dxfId="2080" priority="2051" operator="equal">
      <formula>"Catastrófico"</formula>
    </cfRule>
    <cfRule type="cellIs" dxfId="2079" priority="2052" operator="equal">
      <formula>"Mayor"</formula>
    </cfRule>
    <cfRule type="cellIs" dxfId="2078" priority="2053" operator="equal">
      <formula>"Moderado"</formula>
    </cfRule>
    <cfRule type="cellIs" dxfId="2077" priority="2054" operator="equal">
      <formula>"Menor"</formula>
    </cfRule>
    <cfRule type="cellIs" dxfId="2076" priority="2055" operator="equal">
      <formula>"Leve"</formula>
    </cfRule>
  </conditionalFormatting>
  <conditionalFormatting sqref="BH89">
    <cfRule type="cellIs" dxfId="2075" priority="2046" operator="equal">
      <formula>"Catastrófico"</formula>
    </cfRule>
    <cfRule type="cellIs" dxfId="2074" priority="2047" operator="equal">
      <formula>"Mayor"</formula>
    </cfRule>
    <cfRule type="cellIs" dxfId="2073" priority="2048" operator="equal">
      <formula>"Moderado"</formula>
    </cfRule>
    <cfRule type="cellIs" dxfId="2072" priority="2049" operator="equal">
      <formula>"Menor"</formula>
    </cfRule>
    <cfRule type="cellIs" dxfId="2071" priority="2050" operator="equal">
      <formula>"Leve"</formula>
    </cfRule>
  </conditionalFormatting>
  <conditionalFormatting sqref="BH89">
    <cfRule type="cellIs" dxfId="2070" priority="2041" operator="equal">
      <formula>"Catastrófico"</formula>
    </cfRule>
    <cfRule type="cellIs" dxfId="2069" priority="2042" operator="equal">
      <formula>"Mayor"</formula>
    </cfRule>
    <cfRule type="cellIs" dxfId="2068" priority="2043" operator="equal">
      <formula>"Moderado"</formula>
    </cfRule>
    <cfRule type="cellIs" dxfId="2067" priority="2044" operator="equal">
      <formula>"Menor"</formula>
    </cfRule>
    <cfRule type="cellIs" dxfId="2066" priority="2045" operator="equal">
      <formula>"Leve"</formula>
    </cfRule>
  </conditionalFormatting>
  <conditionalFormatting sqref="BK89">
    <cfRule type="cellIs" dxfId="2065" priority="2036" operator="equal">
      <formula>"Catastrófico"</formula>
    </cfRule>
    <cfRule type="cellIs" dxfId="2064" priority="2037" operator="equal">
      <formula>"Mayor"</formula>
    </cfRule>
    <cfRule type="cellIs" dxfId="2063" priority="2038" operator="equal">
      <formula>"Moderado"</formula>
    </cfRule>
    <cfRule type="cellIs" dxfId="2062" priority="2039" operator="equal">
      <formula>"Menor"</formula>
    </cfRule>
    <cfRule type="cellIs" dxfId="2061" priority="2040" operator="equal">
      <formula>"Leve"</formula>
    </cfRule>
  </conditionalFormatting>
  <conditionalFormatting sqref="BK89">
    <cfRule type="cellIs" dxfId="2060" priority="2031" operator="equal">
      <formula>"Catastrófico"</formula>
    </cfRule>
    <cfRule type="cellIs" dxfId="2059" priority="2032" operator="equal">
      <formula>"Mayor"</formula>
    </cfRule>
    <cfRule type="cellIs" dxfId="2058" priority="2033" operator="equal">
      <formula>"Moderado"</formula>
    </cfRule>
    <cfRule type="cellIs" dxfId="2057" priority="2034" operator="equal">
      <formula>"Menor"</formula>
    </cfRule>
    <cfRule type="cellIs" dxfId="2056" priority="2035" operator="equal">
      <formula>"Leve"</formula>
    </cfRule>
  </conditionalFormatting>
  <conditionalFormatting sqref="AY102:BA102 BJ100:BJ102 AY100:AZ101">
    <cfRule type="cellIs" dxfId="2055" priority="2026" operator="equal">
      <formula>"Catastrófico"</formula>
    </cfRule>
    <cfRule type="cellIs" dxfId="2054" priority="2027" operator="equal">
      <formula>"Mayor"</formula>
    </cfRule>
    <cfRule type="cellIs" dxfId="2053" priority="2028" operator="equal">
      <formula>"Moderado"</formula>
    </cfRule>
    <cfRule type="cellIs" dxfId="2052" priority="2029" operator="equal">
      <formula>"Menor"</formula>
    </cfRule>
    <cfRule type="cellIs" dxfId="2051" priority="2030" operator="equal">
      <formula>"Leve"</formula>
    </cfRule>
  </conditionalFormatting>
  <conditionalFormatting sqref="AY101:AZ101 AX102:BA102 AX100:AZ100 BJ100:BJ102">
    <cfRule type="cellIs" dxfId="2050" priority="2021" operator="equal">
      <formula>"Catastrófico"</formula>
    </cfRule>
    <cfRule type="cellIs" dxfId="2049" priority="2022" operator="equal">
      <formula>"Mayor"</formula>
    </cfRule>
    <cfRule type="cellIs" dxfId="2048" priority="2023" operator="equal">
      <formula>"Moderado"</formula>
    </cfRule>
    <cfRule type="cellIs" dxfId="2047" priority="2024" operator="equal">
      <formula>"Menor"</formula>
    </cfRule>
    <cfRule type="cellIs" dxfId="2046" priority="2025" operator="equal">
      <formula>"Leve"</formula>
    </cfRule>
  </conditionalFormatting>
  <conditionalFormatting sqref="AX101">
    <cfRule type="cellIs" dxfId="2045" priority="2016" operator="equal">
      <formula>"Catastrófico"</formula>
    </cfRule>
    <cfRule type="cellIs" dxfId="2044" priority="2017" operator="equal">
      <formula>"Mayor"</formula>
    </cfRule>
    <cfRule type="cellIs" dxfId="2043" priority="2018" operator="equal">
      <formula>"Moderado"</formula>
    </cfRule>
    <cfRule type="cellIs" dxfId="2042" priority="2019" operator="equal">
      <formula>"Menor"</formula>
    </cfRule>
    <cfRule type="cellIs" dxfId="2041" priority="2020" operator="equal">
      <formula>"Leve"</formula>
    </cfRule>
  </conditionalFormatting>
  <conditionalFormatting sqref="BC102:BE102 BC100:BD101">
    <cfRule type="cellIs" dxfId="2040" priority="2011" operator="equal">
      <formula>"Catastrófico"</formula>
    </cfRule>
    <cfRule type="cellIs" dxfId="2039" priority="2012" operator="equal">
      <formula>"Mayor"</formula>
    </cfRule>
    <cfRule type="cellIs" dxfId="2038" priority="2013" operator="equal">
      <formula>"Moderado"</formula>
    </cfRule>
    <cfRule type="cellIs" dxfId="2037" priority="2014" operator="equal">
      <formula>"Menor"</formula>
    </cfRule>
    <cfRule type="cellIs" dxfId="2036" priority="2015" operator="equal">
      <formula>"Leve"</formula>
    </cfRule>
  </conditionalFormatting>
  <conditionalFormatting sqref="BC101:BD101 BB102:BE102 BB100:BD100">
    <cfRule type="cellIs" dxfId="2035" priority="2006" operator="equal">
      <formula>"Catastrófico"</formula>
    </cfRule>
    <cfRule type="cellIs" dxfId="2034" priority="2007" operator="equal">
      <formula>"Mayor"</formula>
    </cfRule>
    <cfRule type="cellIs" dxfId="2033" priority="2008" operator="equal">
      <formula>"Moderado"</formula>
    </cfRule>
    <cfRule type="cellIs" dxfId="2032" priority="2009" operator="equal">
      <formula>"Menor"</formula>
    </cfRule>
    <cfRule type="cellIs" dxfId="2031" priority="2010" operator="equal">
      <formula>"Leve"</formula>
    </cfRule>
  </conditionalFormatting>
  <conditionalFormatting sqref="BB101">
    <cfRule type="cellIs" dxfId="2030" priority="2001" operator="equal">
      <formula>"Catastrófico"</formula>
    </cfRule>
    <cfRule type="cellIs" dxfId="2029" priority="2002" operator="equal">
      <formula>"Mayor"</formula>
    </cfRule>
    <cfRule type="cellIs" dxfId="2028" priority="2003" operator="equal">
      <formula>"Moderado"</formula>
    </cfRule>
    <cfRule type="cellIs" dxfId="2027" priority="2004" operator="equal">
      <formula>"Menor"</formula>
    </cfRule>
    <cfRule type="cellIs" dxfId="2026" priority="2005" operator="equal">
      <formula>"Leve"</formula>
    </cfRule>
  </conditionalFormatting>
  <conditionalFormatting sqref="BG102:BI102 BG100:BH101">
    <cfRule type="cellIs" dxfId="2025" priority="1996" operator="equal">
      <formula>"Catastrófico"</formula>
    </cfRule>
    <cfRule type="cellIs" dxfId="2024" priority="1997" operator="equal">
      <formula>"Mayor"</formula>
    </cfRule>
    <cfRule type="cellIs" dxfId="2023" priority="1998" operator="equal">
      <formula>"Moderado"</formula>
    </cfRule>
    <cfRule type="cellIs" dxfId="2022" priority="1999" operator="equal">
      <formula>"Menor"</formula>
    </cfRule>
    <cfRule type="cellIs" dxfId="2021" priority="2000" operator="equal">
      <formula>"Leve"</formula>
    </cfRule>
  </conditionalFormatting>
  <conditionalFormatting sqref="BG101:BH101 BF102:BI102 BF100:BH100">
    <cfRule type="cellIs" dxfId="2020" priority="1991" operator="equal">
      <formula>"Catastrófico"</formula>
    </cfRule>
    <cfRule type="cellIs" dxfId="2019" priority="1992" operator="equal">
      <formula>"Mayor"</formula>
    </cfRule>
    <cfRule type="cellIs" dxfId="2018" priority="1993" operator="equal">
      <formula>"Moderado"</formula>
    </cfRule>
    <cfRule type="cellIs" dxfId="2017" priority="1994" operator="equal">
      <formula>"Menor"</formula>
    </cfRule>
    <cfRule type="cellIs" dxfId="2016" priority="1995" operator="equal">
      <formula>"Leve"</formula>
    </cfRule>
  </conditionalFormatting>
  <conditionalFormatting sqref="BF101">
    <cfRule type="cellIs" dxfId="2015" priority="1986" operator="equal">
      <formula>"Catastrófico"</formula>
    </cfRule>
    <cfRule type="cellIs" dxfId="2014" priority="1987" operator="equal">
      <formula>"Mayor"</formula>
    </cfRule>
    <cfRule type="cellIs" dxfId="2013" priority="1988" operator="equal">
      <formula>"Moderado"</formula>
    </cfRule>
    <cfRule type="cellIs" dxfId="2012" priority="1989" operator="equal">
      <formula>"Menor"</formula>
    </cfRule>
    <cfRule type="cellIs" dxfId="2011" priority="1990" operator="equal">
      <formula>"Leve"</formula>
    </cfRule>
  </conditionalFormatting>
  <conditionalFormatting sqref="BK102:BM102">
    <cfRule type="cellIs" dxfId="2010" priority="1981" operator="equal">
      <formula>"Catastrófico"</formula>
    </cfRule>
    <cfRule type="cellIs" dxfId="2009" priority="1982" operator="equal">
      <formula>"Mayor"</formula>
    </cfRule>
    <cfRule type="cellIs" dxfId="2008" priority="1983" operator="equal">
      <formula>"Moderado"</formula>
    </cfRule>
    <cfRule type="cellIs" dxfId="2007" priority="1984" operator="equal">
      <formula>"Menor"</formula>
    </cfRule>
    <cfRule type="cellIs" dxfId="2006" priority="1985" operator="equal">
      <formula>"Leve"</formula>
    </cfRule>
  </conditionalFormatting>
  <conditionalFormatting sqref="BK102:BM102">
    <cfRule type="cellIs" dxfId="2005" priority="1976" operator="equal">
      <formula>"Catastrófico"</formula>
    </cfRule>
    <cfRule type="cellIs" dxfId="2004" priority="1977" operator="equal">
      <formula>"Mayor"</formula>
    </cfRule>
    <cfRule type="cellIs" dxfId="2003" priority="1978" operator="equal">
      <formula>"Moderado"</formula>
    </cfRule>
    <cfRule type="cellIs" dxfId="2002" priority="1979" operator="equal">
      <formula>"Menor"</formula>
    </cfRule>
    <cfRule type="cellIs" dxfId="2001" priority="1980" operator="equal">
      <formula>"Leve"</formula>
    </cfRule>
  </conditionalFormatting>
  <conditionalFormatting sqref="BK101">
    <cfRule type="cellIs" dxfId="2000" priority="1971" operator="equal">
      <formula>"Catastrófico"</formula>
    </cfRule>
    <cfRule type="cellIs" dxfId="1999" priority="1972" operator="equal">
      <formula>"Mayor"</formula>
    </cfRule>
    <cfRule type="cellIs" dxfId="1998" priority="1973" operator="equal">
      <formula>"Moderado"</formula>
    </cfRule>
    <cfRule type="cellIs" dxfId="1997" priority="1974" operator="equal">
      <formula>"Menor"</formula>
    </cfRule>
    <cfRule type="cellIs" dxfId="1996" priority="1975" operator="equal">
      <formula>"Leve"</formula>
    </cfRule>
  </conditionalFormatting>
  <conditionalFormatting sqref="BK101">
    <cfRule type="cellIs" dxfId="1995" priority="1966" operator="equal">
      <formula>"Catastrófico"</formula>
    </cfRule>
    <cfRule type="cellIs" dxfId="1994" priority="1967" operator="equal">
      <formula>"Mayor"</formula>
    </cfRule>
    <cfRule type="cellIs" dxfId="1993" priority="1968" operator="equal">
      <formula>"Moderado"</formula>
    </cfRule>
    <cfRule type="cellIs" dxfId="1992" priority="1969" operator="equal">
      <formula>"Menor"</formula>
    </cfRule>
    <cfRule type="cellIs" dxfId="1991" priority="1970" operator="equal">
      <formula>"Leve"</formula>
    </cfRule>
  </conditionalFormatting>
  <conditionalFormatting sqref="BL101">
    <cfRule type="cellIs" dxfId="1990" priority="1961" operator="equal">
      <formula>"Catastrófico"</formula>
    </cfRule>
    <cfRule type="cellIs" dxfId="1989" priority="1962" operator="equal">
      <formula>"Mayor"</formula>
    </cfRule>
    <cfRule type="cellIs" dxfId="1988" priority="1963" operator="equal">
      <formula>"Moderado"</formula>
    </cfRule>
    <cfRule type="cellIs" dxfId="1987" priority="1964" operator="equal">
      <formula>"Menor"</formula>
    </cfRule>
    <cfRule type="cellIs" dxfId="1986" priority="1965" operator="equal">
      <formula>"Leve"</formula>
    </cfRule>
  </conditionalFormatting>
  <conditionalFormatting sqref="BL101">
    <cfRule type="cellIs" dxfId="1985" priority="1956" operator="equal">
      <formula>"Catastrófico"</formula>
    </cfRule>
    <cfRule type="cellIs" dxfId="1984" priority="1957" operator="equal">
      <formula>"Mayor"</formula>
    </cfRule>
    <cfRule type="cellIs" dxfId="1983" priority="1958" operator="equal">
      <formula>"Moderado"</formula>
    </cfRule>
    <cfRule type="cellIs" dxfId="1982" priority="1959" operator="equal">
      <formula>"Menor"</formula>
    </cfRule>
    <cfRule type="cellIs" dxfId="1981" priority="1960" operator="equal">
      <formula>"Leve"</formula>
    </cfRule>
  </conditionalFormatting>
  <conditionalFormatting sqref="BL100">
    <cfRule type="cellIs" dxfId="1980" priority="1951" operator="equal">
      <formula>"Catastrófico"</formula>
    </cfRule>
    <cfRule type="cellIs" dxfId="1979" priority="1952" operator="equal">
      <formula>"Mayor"</formula>
    </cfRule>
    <cfRule type="cellIs" dxfId="1978" priority="1953" operator="equal">
      <formula>"Moderado"</formula>
    </cfRule>
    <cfRule type="cellIs" dxfId="1977" priority="1954" operator="equal">
      <formula>"Menor"</formula>
    </cfRule>
    <cfRule type="cellIs" dxfId="1976" priority="1955" operator="equal">
      <formula>"Leve"</formula>
    </cfRule>
  </conditionalFormatting>
  <conditionalFormatting sqref="BL100">
    <cfRule type="cellIs" dxfId="1975" priority="1946" operator="equal">
      <formula>"Catastrófico"</formula>
    </cfRule>
    <cfRule type="cellIs" dxfId="1974" priority="1947" operator="equal">
      <formula>"Mayor"</formula>
    </cfRule>
    <cfRule type="cellIs" dxfId="1973" priority="1948" operator="equal">
      <formula>"Moderado"</formula>
    </cfRule>
    <cfRule type="cellIs" dxfId="1972" priority="1949" operator="equal">
      <formula>"Menor"</formula>
    </cfRule>
    <cfRule type="cellIs" dxfId="1971" priority="1950" operator="equal">
      <formula>"Leve"</formula>
    </cfRule>
  </conditionalFormatting>
  <conditionalFormatting sqref="BK100">
    <cfRule type="cellIs" dxfId="1970" priority="1941" operator="equal">
      <formula>"Catastrófico"</formula>
    </cfRule>
    <cfRule type="cellIs" dxfId="1969" priority="1942" operator="equal">
      <formula>"Mayor"</formula>
    </cfRule>
    <cfRule type="cellIs" dxfId="1968" priority="1943" operator="equal">
      <formula>"Moderado"</formula>
    </cfRule>
    <cfRule type="cellIs" dxfId="1967" priority="1944" operator="equal">
      <formula>"Menor"</formula>
    </cfRule>
    <cfRule type="cellIs" dxfId="1966" priority="1945" operator="equal">
      <formula>"Leve"</formula>
    </cfRule>
  </conditionalFormatting>
  <conditionalFormatting sqref="BK100">
    <cfRule type="cellIs" dxfId="1965" priority="1936" operator="equal">
      <formula>"Catastrófico"</formula>
    </cfRule>
    <cfRule type="cellIs" dxfId="1964" priority="1937" operator="equal">
      <formula>"Mayor"</formula>
    </cfRule>
    <cfRule type="cellIs" dxfId="1963" priority="1938" operator="equal">
      <formula>"Moderado"</formula>
    </cfRule>
    <cfRule type="cellIs" dxfId="1962" priority="1939" operator="equal">
      <formula>"Menor"</formula>
    </cfRule>
    <cfRule type="cellIs" dxfId="1961" priority="1940" operator="equal">
      <formula>"Leve"</formula>
    </cfRule>
  </conditionalFormatting>
  <conditionalFormatting sqref="BM100">
    <cfRule type="cellIs" dxfId="1960" priority="1931" operator="equal">
      <formula>"Catastrófico"</formula>
    </cfRule>
    <cfRule type="cellIs" dxfId="1959" priority="1932" operator="equal">
      <formula>"Mayor"</formula>
    </cfRule>
    <cfRule type="cellIs" dxfId="1958" priority="1933" operator="equal">
      <formula>"Moderado"</formula>
    </cfRule>
    <cfRule type="cellIs" dxfId="1957" priority="1934" operator="equal">
      <formula>"Menor"</formula>
    </cfRule>
    <cfRule type="cellIs" dxfId="1956" priority="1935" operator="equal">
      <formula>"Leve"</formula>
    </cfRule>
  </conditionalFormatting>
  <conditionalFormatting sqref="BM100">
    <cfRule type="cellIs" dxfId="1955" priority="1926" operator="equal">
      <formula>"Catastrófico"</formula>
    </cfRule>
    <cfRule type="cellIs" dxfId="1954" priority="1927" operator="equal">
      <formula>"Mayor"</formula>
    </cfRule>
    <cfRule type="cellIs" dxfId="1953" priority="1928" operator="equal">
      <formula>"Moderado"</formula>
    </cfRule>
    <cfRule type="cellIs" dxfId="1952" priority="1929" operator="equal">
      <formula>"Menor"</formula>
    </cfRule>
    <cfRule type="cellIs" dxfId="1951" priority="1930" operator="equal">
      <formula>"Leve"</formula>
    </cfRule>
  </conditionalFormatting>
  <conditionalFormatting sqref="BM101">
    <cfRule type="cellIs" dxfId="1950" priority="1921" operator="equal">
      <formula>"Catastrófico"</formula>
    </cfRule>
    <cfRule type="cellIs" dxfId="1949" priority="1922" operator="equal">
      <formula>"Mayor"</formula>
    </cfRule>
    <cfRule type="cellIs" dxfId="1948" priority="1923" operator="equal">
      <formula>"Moderado"</formula>
    </cfRule>
    <cfRule type="cellIs" dxfId="1947" priority="1924" operator="equal">
      <formula>"Menor"</formula>
    </cfRule>
    <cfRule type="cellIs" dxfId="1946" priority="1925" operator="equal">
      <formula>"Leve"</formula>
    </cfRule>
  </conditionalFormatting>
  <conditionalFormatting sqref="BM101">
    <cfRule type="cellIs" dxfId="1945" priority="1916" operator="equal">
      <formula>"Catastrófico"</formula>
    </cfRule>
    <cfRule type="cellIs" dxfId="1944" priority="1917" operator="equal">
      <formula>"Mayor"</formula>
    </cfRule>
    <cfRule type="cellIs" dxfId="1943" priority="1918" operator="equal">
      <formula>"Moderado"</formula>
    </cfRule>
    <cfRule type="cellIs" dxfId="1942" priority="1919" operator="equal">
      <formula>"Menor"</formula>
    </cfRule>
    <cfRule type="cellIs" dxfId="1941" priority="1920" operator="equal">
      <formula>"Leve"</formula>
    </cfRule>
  </conditionalFormatting>
  <conditionalFormatting sqref="BG185 BG184:BH184">
    <cfRule type="cellIs" dxfId="1940" priority="1911" operator="equal">
      <formula>"Catastrófico"</formula>
    </cfRule>
    <cfRule type="cellIs" dxfId="1939" priority="1912" operator="equal">
      <formula>"Mayor"</formula>
    </cfRule>
    <cfRule type="cellIs" dxfId="1938" priority="1913" operator="equal">
      <formula>"Moderado"</formula>
    </cfRule>
    <cfRule type="cellIs" dxfId="1937" priority="1914" operator="equal">
      <formula>"Menor"</formula>
    </cfRule>
    <cfRule type="cellIs" dxfId="1936" priority="1915" operator="equal">
      <formula>"Leve"</formula>
    </cfRule>
  </conditionalFormatting>
  <conditionalFormatting sqref="BF185:BG185 BF184:BH184">
    <cfRule type="cellIs" dxfId="1935" priority="1906" operator="equal">
      <formula>"Catastrófico"</formula>
    </cfRule>
    <cfRule type="cellIs" dxfId="1934" priority="1907" operator="equal">
      <formula>"Mayor"</formula>
    </cfRule>
    <cfRule type="cellIs" dxfId="1933" priority="1908" operator="equal">
      <formula>"Moderado"</formula>
    </cfRule>
    <cfRule type="cellIs" dxfId="1932" priority="1909" operator="equal">
      <formula>"Menor"</formula>
    </cfRule>
    <cfRule type="cellIs" dxfId="1931" priority="1910" operator="equal">
      <formula>"Leve"</formula>
    </cfRule>
  </conditionalFormatting>
  <conditionalFormatting sqref="BF185">
    <cfRule type="cellIs" dxfId="1930" priority="1901" operator="equal">
      <formula>"Catastrófico"</formula>
    </cfRule>
    <cfRule type="cellIs" dxfId="1929" priority="1902" operator="equal">
      <formula>"Mayor"</formula>
    </cfRule>
    <cfRule type="cellIs" dxfId="1928" priority="1903" operator="equal">
      <formula>"Moderado"</formula>
    </cfRule>
    <cfRule type="cellIs" dxfId="1927" priority="1904" operator="equal">
      <formula>"Menor"</formula>
    </cfRule>
    <cfRule type="cellIs" dxfId="1926" priority="1905" operator="equal">
      <formula>"Leve"</formula>
    </cfRule>
  </conditionalFormatting>
  <conditionalFormatting sqref="BJ184">
    <cfRule type="cellIs" dxfId="1925" priority="1896" operator="equal">
      <formula>"Catastrófico"</formula>
    </cfRule>
    <cfRule type="cellIs" dxfId="1924" priority="1897" operator="equal">
      <formula>"Mayor"</formula>
    </cfRule>
    <cfRule type="cellIs" dxfId="1923" priority="1898" operator="equal">
      <formula>"Moderado"</formula>
    </cfRule>
    <cfRule type="cellIs" dxfId="1922" priority="1899" operator="equal">
      <formula>"Menor"</formula>
    </cfRule>
    <cfRule type="cellIs" dxfId="1921" priority="1900" operator="equal">
      <formula>"Leve"</formula>
    </cfRule>
  </conditionalFormatting>
  <conditionalFormatting sqref="BJ184">
    <cfRule type="cellIs" dxfId="1920" priority="1891" operator="equal">
      <formula>"Catastrófico"</formula>
    </cfRule>
    <cfRule type="cellIs" dxfId="1919" priority="1892" operator="equal">
      <formula>"Mayor"</formula>
    </cfRule>
    <cfRule type="cellIs" dxfId="1918" priority="1893" operator="equal">
      <formula>"Moderado"</formula>
    </cfRule>
    <cfRule type="cellIs" dxfId="1917" priority="1894" operator="equal">
      <formula>"Menor"</formula>
    </cfRule>
    <cfRule type="cellIs" dxfId="1916" priority="1895" operator="equal">
      <formula>"Leve"</formula>
    </cfRule>
  </conditionalFormatting>
  <conditionalFormatting sqref="BK184">
    <cfRule type="cellIs" dxfId="1915" priority="1886" operator="equal">
      <formula>"Catastrófico"</formula>
    </cfRule>
    <cfRule type="cellIs" dxfId="1914" priority="1887" operator="equal">
      <formula>"Mayor"</formula>
    </cfRule>
    <cfRule type="cellIs" dxfId="1913" priority="1888" operator="equal">
      <formula>"Moderado"</formula>
    </cfRule>
    <cfRule type="cellIs" dxfId="1912" priority="1889" operator="equal">
      <formula>"Menor"</formula>
    </cfRule>
    <cfRule type="cellIs" dxfId="1911" priority="1890" operator="equal">
      <formula>"Leve"</formula>
    </cfRule>
  </conditionalFormatting>
  <conditionalFormatting sqref="BK184">
    <cfRule type="cellIs" dxfId="1910" priority="1881" operator="equal">
      <formula>"Catastrófico"</formula>
    </cfRule>
    <cfRule type="cellIs" dxfId="1909" priority="1882" operator="equal">
      <formula>"Mayor"</formula>
    </cfRule>
    <cfRule type="cellIs" dxfId="1908" priority="1883" operator="equal">
      <formula>"Moderado"</formula>
    </cfRule>
    <cfRule type="cellIs" dxfId="1907" priority="1884" operator="equal">
      <formula>"Menor"</formula>
    </cfRule>
    <cfRule type="cellIs" dxfId="1906" priority="1885" operator="equal">
      <formula>"Leve"</formula>
    </cfRule>
  </conditionalFormatting>
  <conditionalFormatting sqref="BM184">
    <cfRule type="cellIs" dxfId="1905" priority="1876" operator="equal">
      <formula>"Catastrófico"</formula>
    </cfRule>
    <cfRule type="cellIs" dxfId="1904" priority="1877" operator="equal">
      <formula>"Mayor"</formula>
    </cfRule>
    <cfRule type="cellIs" dxfId="1903" priority="1878" operator="equal">
      <formula>"Moderado"</formula>
    </cfRule>
    <cfRule type="cellIs" dxfId="1902" priority="1879" operator="equal">
      <formula>"Menor"</formula>
    </cfRule>
    <cfRule type="cellIs" dxfId="1901" priority="1880" operator="equal">
      <formula>"Leve"</formula>
    </cfRule>
  </conditionalFormatting>
  <conditionalFormatting sqref="BM184">
    <cfRule type="cellIs" dxfId="1900" priority="1871" operator="equal">
      <formula>"Catastrófico"</formula>
    </cfRule>
    <cfRule type="cellIs" dxfId="1899" priority="1872" operator="equal">
      <formula>"Mayor"</formula>
    </cfRule>
    <cfRule type="cellIs" dxfId="1898" priority="1873" operator="equal">
      <formula>"Moderado"</formula>
    </cfRule>
    <cfRule type="cellIs" dxfId="1897" priority="1874" operator="equal">
      <formula>"Menor"</formula>
    </cfRule>
    <cfRule type="cellIs" dxfId="1896" priority="1875" operator="equal">
      <formula>"Leve"</formula>
    </cfRule>
  </conditionalFormatting>
  <conditionalFormatting sqref="BK185">
    <cfRule type="cellIs" dxfId="1895" priority="1866" operator="equal">
      <formula>"Catastrófico"</formula>
    </cfRule>
    <cfRule type="cellIs" dxfId="1894" priority="1867" operator="equal">
      <formula>"Mayor"</formula>
    </cfRule>
    <cfRule type="cellIs" dxfId="1893" priority="1868" operator="equal">
      <formula>"Moderado"</formula>
    </cfRule>
    <cfRule type="cellIs" dxfId="1892" priority="1869" operator="equal">
      <formula>"Menor"</formula>
    </cfRule>
    <cfRule type="cellIs" dxfId="1891" priority="1870" operator="equal">
      <formula>"Leve"</formula>
    </cfRule>
  </conditionalFormatting>
  <conditionalFormatting sqref="BK185">
    <cfRule type="cellIs" dxfId="1890" priority="1861" operator="equal">
      <formula>"Catastrófico"</formula>
    </cfRule>
    <cfRule type="cellIs" dxfId="1889" priority="1862" operator="equal">
      <formula>"Mayor"</formula>
    </cfRule>
    <cfRule type="cellIs" dxfId="1888" priority="1863" operator="equal">
      <formula>"Moderado"</formula>
    </cfRule>
    <cfRule type="cellIs" dxfId="1887" priority="1864" operator="equal">
      <formula>"Menor"</formula>
    </cfRule>
    <cfRule type="cellIs" dxfId="1886" priority="1865" operator="equal">
      <formula>"Leve"</formula>
    </cfRule>
  </conditionalFormatting>
  <conditionalFormatting sqref="BM185">
    <cfRule type="cellIs" dxfId="1885" priority="1856" operator="equal">
      <formula>"Catastrófico"</formula>
    </cfRule>
    <cfRule type="cellIs" dxfId="1884" priority="1857" operator="equal">
      <formula>"Mayor"</formula>
    </cfRule>
    <cfRule type="cellIs" dxfId="1883" priority="1858" operator="equal">
      <formula>"Moderado"</formula>
    </cfRule>
    <cfRule type="cellIs" dxfId="1882" priority="1859" operator="equal">
      <formula>"Menor"</formula>
    </cfRule>
    <cfRule type="cellIs" dxfId="1881" priority="1860" operator="equal">
      <formula>"Leve"</formula>
    </cfRule>
  </conditionalFormatting>
  <conditionalFormatting sqref="BM185">
    <cfRule type="cellIs" dxfId="1880" priority="1851" operator="equal">
      <formula>"Catastrófico"</formula>
    </cfRule>
    <cfRule type="cellIs" dxfId="1879" priority="1852" operator="equal">
      <formula>"Mayor"</formula>
    </cfRule>
    <cfRule type="cellIs" dxfId="1878" priority="1853" operator="equal">
      <formula>"Moderado"</formula>
    </cfRule>
    <cfRule type="cellIs" dxfId="1877" priority="1854" operator="equal">
      <formula>"Menor"</formula>
    </cfRule>
    <cfRule type="cellIs" dxfId="1876" priority="1855" operator="equal">
      <formula>"Leve"</formula>
    </cfRule>
  </conditionalFormatting>
  <conditionalFormatting sqref="BJ185">
    <cfRule type="cellIs" dxfId="1875" priority="1846" operator="equal">
      <formula>"Catastrófico"</formula>
    </cfRule>
    <cfRule type="cellIs" dxfId="1874" priority="1847" operator="equal">
      <formula>"Mayor"</formula>
    </cfRule>
    <cfRule type="cellIs" dxfId="1873" priority="1848" operator="equal">
      <formula>"Moderado"</formula>
    </cfRule>
    <cfRule type="cellIs" dxfId="1872" priority="1849" operator="equal">
      <formula>"Menor"</formula>
    </cfRule>
    <cfRule type="cellIs" dxfId="1871" priority="1850" operator="equal">
      <formula>"Leve"</formula>
    </cfRule>
  </conditionalFormatting>
  <conditionalFormatting sqref="BJ185">
    <cfRule type="cellIs" dxfId="1870" priority="1841" operator="equal">
      <formula>"Catastrófico"</formula>
    </cfRule>
    <cfRule type="cellIs" dxfId="1869" priority="1842" operator="equal">
      <formula>"Mayor"</formula>
    </cfRule>
    <cfRule type="cellIs" dxfId="1868" priority="1843" operator="equal">
      <formula>"Moderado"</formula>
    </cfRule>
    <cfRule type="cellIs" dxfId="1867" priority="1844" operator="equal">
      <formula>"Menor"</formula>
    </cfRule>
    <cfRule type="cellIs" dxfId="1866" priority="1845" operator="equal">
      <formula>"Leve"</formula>
    </cfRule>
  </conditionalFormatting>
  <conditionalFormatting sqref="BL184">
    <cfRule type="cellIs" dxfId="1865" priority="1836" operator="equal">
      <formula>"Catastrófico"</formula>
    </cfRule>
    <cfRule type="cellIs" dxfId="1864" priority="1837" operator="equal">
      <formula>"Mayor"</formula>
    </cfRule>
    <cfRule type="cellIs" dxfId="1863" priority="1838" operator="equal">
      <formula>"Moderado"</formula>
    </cfRule>
    <cfRule type="cellIs" dxfId="1862" priority="1839" operator="equal">
      <formula>"Menor"</formula>
    </cfRule>
    <cfRule type="cellIs" dxfId="1861" priority="1840" operator="equal">
      <formula>"Leve"</formula>
    </cfRule>
  </conditionalFormatting>
  <conditionalFormatting sqref="BL184">
    <cfRule type="cellIs" dxfId="1860" priority="1831" operator="equal">
      <formula>"Catastrófico"</formula>
    </cfRule>
    <cfRule type="cellIs" dxfId="1859" priority="1832" operator="equal">
      <formula>"Mayor"</formula>
    </cfRule>
    <cfRule type="cellIs" dxfId="1858" priority="1833" operator="equal">
      <formula>"Moderado"</formula>
    </cfRule>
    <cfRule type="cellIs" dxfId="1857" priority="1834" operator="equal">
      <formula>"Menor"</formula>
    </cfRule>
    <cfRule type="cellIs" dxfId="1856" priority="1835" operator="equal">
      <formula>"Leve"</formula>
    </cfRule>
  </conditionalFormatting>
  <conditionalFormatting sqref="BL185">
    <cfRule type="cellIs" dxfId="1855" priority="1826" operator="equal">
      <formula>"Catastrófico"</formula>
    </cfRule>
    <cfRule type="cellIs" dxfId="1854" priority="1827" operator="equal">
      <formula>"Mayor"</formula>
    </cfRule>
    <cfRule type="cellIs" dxfId="1853" priority="1828" operator="equal">
      <formula>"Moderado"</formula>
    </cfRule>
    <cfRule type="cellIs" dxfId="1852" priority="1829" operator="equal">
      <formula>"Menor"</formula>
    </cfRule>
    <cfRule type="cellIs" dxfId="1851" priority="1830" operator="equal">
      <formula>"Leve"</formula>
    </cfRule>
  </conditionalFormatting>
  <conditionalFormatting sqref="BL185">
    <cfRule type="cellIs" dxfId="1850" priority="1821" operator="equal">
      <formula>"Catastrófico"</formula>
    </cfRule>
    <cfRule type="cellIs" dxfId="1849" priority="1822" operator="equal">
      <formula>"Mayor"</formula>
    </cfRule>
    <cfRule type="cellIs" dxfId="1848" priority="1823" operator="equal">
      <formula>"Moderado"</formula>
    </cfRule>
    <cfRule type="cellIs" dxfId="1847" priority="1824" operator="equal">
      <formula>"Menor"</formula>
    </cfRule>
    <cfRule type="cellIs" dxfId="1846" priority="1825" operator="equal">
      <formula>"Leve"</formula>
    </cfRule>
  </conditionalFormatting>
  <conditionalFormatting sqref="BF106:BM111">
    <cfRule type="cellIs" dxfId="1845" priority="1816" operator="equal">
      <formula>"Catastrófico"</formula>
    </cfRule>
    <cfRule type="cellIs" dxfId="1844" priority="1817" operator="equal">
      <formula>"Mayor"</formula>
    </cfRule>
    <cfRule type="cellIs" dxfId="1843" priority="1818" operator="equal">
      <formula>"Moderado"</formula>
    </cfRule>
    <cfRule type="cellIs" dxfId="1842" priority="1819" operator="equal">
      <formula>"Menor"</formula>
    </cfRule>
    <cfRule type="cellIs" dxfId="1841" priority="1820" operator="equal">
      <formula>"Leve"</formula>
    </cfRule>
  </conditionalFormatting>
  <conditionalFormatting sqref="BF106:BM111">
    <cfRule type="cellIs" dxfId="1840" priority="1811" operator="equal">
      <formula>"Catastrófico"</formula>
    </cfRule>
    <cfRule type="cellIs" dxfId="1839" priority="1812" operator="equal">
      <formula>"Mayor"</formula>
    </cfRule>
    <cfRule type="cellIs" dxfId="1838" priority="1813" operator="equal">
      <formula>"Moderado"</formula>
    </cfRule>
    <cfRule type="cellIs" dxfId="1837" priority="1814" operator="equal">
      <formula>"Menor"</formula>
    </cfRule>
    <cfRule type="cellIs" dxfId="1836" priority="1815" operator="equal">
      <formula>"Leve"</formula>
    </cfRule>
  </conditionalFormatting>
  <conditionalFormatting sqref="BF178:BM183">
    <cfRule type="cellIs" dxfId="1835" priority="1806" operator="equal">
      <formula>"Catastrófico"</formula>
    </cfRule>
    <cfRule type="cellIs" dxfId="1834" priority="1807" operator="equal">
      <formula>"Mayor"</formula>
    </cfRule>
    <cfRule type="cellIs" dxfId="1833" priority="1808" operator="equal">
      <formula>"Moderado"</formula>
    </cfRule>
    <cfRule type="cellIs" dxfId="1832" priority="1809" operator="equal">
      <formula>"Menor"</formula>
    </cfRule>
    <cfRule type="cellIs" dxfId="1831" priority="1810" operator="equal">
      <formula>"Leve"</formula>
    </cfRule>
  </conditionalFormatting>
  <conditionalFormatting sqref="BF178:BM183">
    <cfRule type="cellIs" dxfId="1830" priority="1801" operator="equal">
      <formula>"Catastrófico"</formula>
    </cfRule>
    <cfRule type="cellIs" dxfId="1829" priority="1802" operator="equal">
      <formula>"Mayor"</formula>
    </cfRule>
    <cfRule type="cellIs" dxfId="1828" priority="1803" operator="equal">
      <formula>"Moderado"</formula>
    </cfRule>
    <cfRule type="cellIs" dxfId="1827" priority="1804" operator="equal">
      <formula>"Menor"</formula>
    </cfRule>
    <cfRule type="cellIs" dxfId="1826" priority="1805" operator="equal">
      <formula>"Leve"</formula>
    </cfRule>
  </conditionalFormatting>
  <conditionalFormatting sqref="AX162:BE165 AX168:BE171 AX113:BE117 AX173:BE177 AX145:BE147 AX120:BE123 AX138:BE141 AX149:BE153 AX156:BE159">
    <cfRule type="cellIs" dxfId="1825" priority="1796" operator="equal">
      <formula>"Catastrófico"</formula>
    </cfRule>
    <cfRule type="cellIs" dxfId="1824" priority="1797" operator="equal">
      <formula>"Mayor"</formula>
    </cfRule>
    <cfRule type="cellIs" dxfId="1823" priority="1798" operator="equal">
      <formula>"Moderado"</formula>
    </cfRule>
    <cfRule type="cellIs" dxfId="1822" priority="1799" operator="equal">
      <formula>"Menor"</formula>
    </cfRule>
    <cfRule type="cellIs" dxfId="1821" priority="1800" operator="equal">
      <formula>"Leve"</formula>
    </cfRule>
  </conditionalFormatting>
  <conditionalFormatting sqref="AX162:BE165 AX168:BE171 AX113:BE117 AX173:BE177 AX145:BE147 AX120:BE123 AX138:BE141 AX149:BE153 AX156:BE159">
    <cfRule type="cellIs" dxfId="1820" priority="1791" operator="equal">
      <formula>"Catastrófico"</formula>
    </cfRule>
    <cfRule type="cellIs" dxfId="1819" priority="1792" operator="equal">
      <formula>"Mayor"</formula>
    </cfRule>
    <cfRule type="cellIs" dxfId="1818" priority="1793" operator="equal">
      <formula>"Moderado"</formula>
    </cfRule>
    <cfRule type="cellIs" dxfId="1817" priority="1794" operator="equal">
      <formula>"Menor"</formula>
    </cfRule>
    <cfRule type="cellIs" dxfId="1816" priority="1795" operator="equal">
      <formula>"Leve"</formula>
    </cfRule>
  </conditionalFormatting>
  <conditionalFormatting sqref="AX112:BE112">
    <cfRule type="cellIs" dxfId="1815" priority="1786" operator="equal">
      <formula>"Catastrófico"</formula>
    </cfRule>
    <cfRule type="cellIs" dxfId="1814" priority="1787" operator="equal">
      <formula>"Mayor"</formula>
    </cfRule>
    <cfRule type="cellIs" dxfId="1813" priority="1788" operator="equal">
      <formula>"Moderado"</formula>
    </cfRule>
    <cfRule type="cellIs" dxfId="1812" priority="1789" operator="equal">
      <formula>"Menor"</formula>
    </cfRule>
    <cfRule type="cellIs" dxfId="1811" priority="1790" operator="equal">
      <formula>"Leve"</formula>
    </cfRule>
  </conditionalFormatting>
  <conditionalFormatting sqref="AX112:BE112">
    <cfRule type="cellIs" dxfId="1810" priority="1781" operator="equal">
      <formula>"Catastrófico"</formula>
    </cfRule>
    <cfRule type="cellIs" dxfId="1809" priority="1782" operator="equal">
      <formula>"Mayor"</formula>
    </cfRule>
    <cfRule type="cellIs" dxfId="1808" priority="1783" operator="equal">
      <formula>"Moderado"</formula>
    </cfRule>
    <cfRule type="cellIs" dxfId="1807" priority="1784" operator="equal">
      <formula>"Menor"</formula>
    </cfRule>
    <cfRule type="cellIs" dxfId="1806" priority="1785" operator="equal">
      <formula>"Leve"</formula>
    </cfRule>
  </conditionalFormatting>
  <conditionalFormatting sqref="AX160:BE160">
    <cfRule type="cellIs" dxfId="1805" priority="1776" operator="equal">
      <formula>"Catastrófico"</formula>
    </cfRule>
    <cfRule type="cellIs" dxfId="1804" priority="1777" operator="equal">
      <formula>"Mayor"</formula>
    </cfRule>
    <cfRule type="cellIs" dxfId="1803" priority="1778" operator="equal">
      <formula>"Moderado"</formula>
    </cfRule>
    <cfRule type="cellIs" dxfId="1802" priority="1779" operator="equal">
      <formula>"Menor"</formula>
    </cfRule>
    <cfRule type="cellIs" dxfId="1801" priority="1780" operator="equal">
      <formula>"Leve"</formula>
    </cfRule>
  </conditionalFormatting>
  <conditionalFormatting sqref="AX161:BE161">
    <cfRule type="cellIs" dxfId="1800" priority="1771" operator="equal">
      <formula>"Catastrófico"</formula>
    </cfRule>
    <cfRule type="cellIs" dxfId="1799" priority="1772" operator="equal">
      <formula>"Mayor"</formula>
    </cfRule>
    <cfRule type="cellIs" dxfId="1798" priority="1773" operator="equal">
      <formula>"Moderado"</formula>
    </cfRule>
    <cfRule type="cellIs" dxfId="1797" priority="1774" operator="equal">
      <formula>"Menor"</formula>
    </cfRule>
    <cfRule type="cellIs" dxfId="1796" priority="1775" operator="equal">
      <formula>"Leve"</formula>
    </cfRule>
  </conditionalFormatting>
  <conditionalFormatting sqref="AX167:BE167">
    <cfRule type="cellIs" dxfId="1795" priority="1766" operator="equal">
      <formula>"Catastrófico"</formula>
    </cfRule>
    <cfRule type="cellIs" dxfId="1794" priority="1767" operator="equal">
      <formula>"Mayor"</formula>
    </cfRule>
    <cfRule type="cellIs" dxfId="1793" priority="1768" operator="equal">
      <formula>"Moderado"</formula>
    </cfRule>
    <cfRule type="cellIs" dxfId="1792" priority="1769" operator="equal">
      <formula>"Menor"</formula>
    </cfRule>
    <cfRule type="cellIs" dxfId="1791" priority="1770" operator="equal">
      <formula>"Leve"</formula>
    </cfRule>
  </conditionalFormatting>
  <conditionalFormatting sqref="AX167:BE167">
    <cfRule type="cellIs" dxfId="1790" priority="1761" operator="equal">
      <formula>"Catastrófico"</formula>
    </cfRule>
    <cfRule type="cellIs" dxfId="1789" priority="1762" operator="equal">
      <formula>"Mayor"</formula>
    </cfRule>
    <cfRule type="cellIs" dxfId="1788" priority="1763" operator="equal">
      <formula>"Moderado"</formula>
    </cfRule>
    <cfRule type="cellIs" dxfId="1787" priority="1764" operator="equal">
      <formula>"Menor"</formula>
    </cfRule>
    <cfRule type="cellIs" dxfId="1786" priority="1765" operator="equal">
      <formula>"Leve"</formula>
    </cfRule>
  </conditionalFormatting>
  <conditionalFormatting sqref="AX166:BE166">
    <cfRule type="cellIs" dxfId="1785" priority="1756" operator="equal">
      <formula>"Catastrófico"</formula>
    </cfRule>
    <cfRule type="cellIs" dxfId="1784" priority="1757" operator="equal">
      <formula>"Mayor"</formula>
    </cfRule>
    <cfRule type="cellIs" dxfId="1783" priority="1758" operator="equal">
      <formula>"Moderado"</formula>
    </cfRule>
    <cfRule type="cellIs" dxfId="1782" priority="1759" operator="equal">
      <formula>"Menor"</formula>
    </cfRule>
    <cfRule type="cellIs" dxfId="1781" priority="1760" operator="equal">
      <formula>"Leve"</formula>
    </cfRule>
  </conditionalFormatting>
  <conditionalFormatting sqref="AX184:BE185">
    <cfRule type="cellIs" dxfId="1780" priority="1751" operator="equal">
      <formula>"Catastrófico"</formula>
    </cfRule>
    <cfRule type="cellIs" dxfId="1779" priority="1752" operator="equal">
      <formula>"Mayor"</formula>
    </cfRule>
    <cfRule type="cellIs" dxfId="1778" priority="1753" operator="equal">
      <formula>"Moderado"</formula>
    </cfRule>
    <cfRule type="cellIs" dxfId="1777" priority="1754" operator="equal">
      <formula>"Menor"</formula>
    </cfRule>
    <cfRule type="cellIs" dxfId="1776" priority="1755" operator="equal">
      <formula>"Leve"</formula>
    </cfRule>
  </conditionalFormatting>
  <conditionalFormatting sqref="AX185:BE185">
    <cfRule type="cellIs" dxfId="1775" priority="1746" operator="equal">
      <formula>"Catastrófico"</formula>
    </cfRule>
    <cfRule type="cellIs" dxfId="1774" priority="1747" operator="equal">
      <formula>"Mayor"</formula>
    </cfRule>
    <cfRule type="cellIs" dxfId="1773" priority="1748" operator="equal">
      <formula>"Moderado"</formula>
    </cfRule>
    <cfRule type="cellIs" dxfId="1772" priority="1749" operator="equal">
      <formula>"Menor"</formula>
    </cfRule>
    <cfRule type="cellIs" dxfId="1771" priority="1750" operator="equal">
      <formula>"Leve"</formula>
    </cfRule>
  </conditionalFormatting>
  <conditionalFormatting sqref="AX106:BE111">
    <cfRule type="cellIs" dxfId="1770" priority="1741" operator="equal">
      <formula>"Catastrófico"</formula>
    </cfRule>
    <cfRule type="cellIs" dxfId="1769" priority="1742" operator="equal">
      <formula>"Mayor"</formula>
    </cfRule>
    <cfRule type="cellIs" dxfId="1768" priority="1743" operator="equal">
      <formula>"Moderado"</formula>
    </cfRule>
    <cfRule type="cellIs" dxfId="1767" priority="1744" operator="equal">
      <formula>"Menor"</formula>
    </cfRule>
    <cfRule type="cellIs" dxfId="1766" priority="1745" operator="equal">
      <formula>"Leve"</formula>
    </cfRule>
  </conditionalFormatting>
  <conditionalFormatting sqref="AX106:BE111">
    <cfRule type="cellIs" dxfId="1765" priority="1736" operator="equal">
      <formula>"Catastrófico"</formula>
    </cfRule>
    <cfRule type="cellIs" dxfId="1764" priority="1737" operator="equal">
      <formula>"Mayor"</formula>
    </cfRule>
    <cfRule type="cellIs" dxfId="1763" priority="1738" operator="equal">
      <formula>"Moderado"</formula>
    </cfRule>
    <cfRule type="cellIs" dxfId="1762" priority="1739" operator="equal">
      <formula>"Menor"</formula>
    </cfRule>
    <cfRule type="cellIs" dxfId="1761" priority="1740" operator="equal">
      <formula>"Leve"</formula>
    </cfRule>
  </conditionalFormatting>
  <conditionalFormatting sqref="AX178:BE183">
    <cfRule type="cellIs" dxfId="1760" priority="1731" operator="equal">
      <formula>"Catastrófico"</formula>
    </cfRule>
    <cfRule type="cellIs" dxfId="1759" priority="1732" operator="equal">
      <formula>"Mayor"</formula>
    </cfRule>
    <cfRule type="cellIs" dxfId="1758" priority="1733" operator="equal">
      <formula>"Moderado"</formula>
    </cfRule>
    <cfRule type="cellIs" dxfId="1757" priority="1734" operator="equal">
      <formula>"Menor"</formula>
    </cfRule>
    <cfRule type="cellIs" dxfId="1756" priority="1735" operator="equal">
      <formula>"Leve"</formula>
    </cfRule>
  </conditionalFormatting>
  <conditionalFormatting sqref="AX178:BE183">
    <cfRule type="cellIs" dxfId="1755" priority="1726" operator="equal">
      <formula>"Catastrófico"</formula>
    </cfRule>
    <cfRule type="cellIs" dxfId="1754" priority="1727" operator="equal">
      <formula>"Mayor"</formula>
    </cfRule>
    <cfRule type="cellIs" dxfId="1753" priority="1728" operator="equal">
      <formula>"Moderado"</formula>
    </cfRule>
    <cfRule type="cellIs" dxfId="1752" priority="1729" operator="equal">
      <formula>"Menor"</formula>
    </cfRule>
    <cfRule type="cellIs" dxfId="1751" priority="1730" operator="equal">
      <formula>"Leve"</formula>
    </cfRule>
  </conditionalFormatting>
  <conditionalFormatting sqref="BK184:BM189">
    <cfRule type="cellIs" dxfId="1750" priority="1721" operator="equal">
      <formula>"Catastrófico"</formula>
    </cfRule>
    <cfRule type="cellIs" dxfId="1749" priority="1722" operator="equal">
      <formula>"Mayor"</formula>
    </cfRule>
    <cfRule type="cellIs" dxfId="1748" priority="1723" operator="equal">
      <formula>"Moderado"</formula>
    </cfRule>
    <cfRule type="cellIs" dxfId="1747" priority="1724" operator="equal">
      <formula>"Menor"</formula>
    </cfRule>
    <cfRule type="cellIs" dxfId="1746" priority="1725" operator="equal">
      <formula>"Leve"</formula>
    </cfRule>
  </conditionalFormatting>
  <conditionalFormatting sqref="BI184">
    <cfRule type="cellIs" dxfId="1745" priority="1716" operator="equal">
      <formula>"Catastrófico"</formula>
    </cfRule>
    <cfRule type="cellIs" dxfId="1744" priority="1717" operator="equal">
      <formula>"Mayor"</formula>
    </cfRule>
    <cfRule type="cellIs" dxfId="1743" priority="1718" operator="equal">
      <formula>"Moderado"</formula>
    </cfRule>
    <cfRule type="cellIs" dxfId="1742" priority="1719" operator="equal">
      <formula>"Menor"</formula>
    </cfRule>
    <cfRule type="cellIs" dxfId="1741" priority="1720" operator="equal">
      <formula>"Leve"</formula>
    </cfRule>
  </conditionalFormatting>
  <conditionalFormatting sqref="BK184:BM185">
    <cfRule type="cellIs" dxfId="1740" priority="1711" operator="equal">
      <formula>"Catastrófico"</formula>
    </cfRule>
    <cfRule type="cellIs" dxfId="1739" priority="1712" operator="equal">
      <formula>"Mayor"</formula>
    </cfRule>
    <cfRule type="cellIs" dxfId="1738" priority="1713" operator="equal">
      <formula>"Moderado"</formula>
    </cfRule>
    <cfRule type="cellIs" dxfId="1737" priority="1714" operator="equal">
      <formula>"Menor"</formula>
    </cfRule>
    <cfRule type="cellIs" dxfId="1736" priority="1715" operator="equal">
      <formula>"Leve"</formula>
    </cfRule>
  </conditionalFormatting>
  <conditionalFormatting sqref="BI185">
    <cfRule type="cellIs" dxfId="1735" priority="1706" operator="equal">
      <formula>"Catastrófico"</formula>
    </cfRule>
    <cfRule type="cellIs" dxfId="1734" priority="1707" operator="equal">
      <formula>"Mayor"</formula>
    </cfRule>
    <cfRule type="cellIs" dxfId="1733" priority="1708" operator="equal">
      <formula>"Moderado"</formula>
    </cfRule>
    <cfRule type="cellIs" dxfId="1732" priority="1709" operator="equal">
      <formula>"Menor"</formula>
    </cfRule>
    <cfRule type="cellIs" dxfId="1731" priority="1710" operator="equal">
      <formula>"Leve"</formula>
    </cfRule>
  </conditionalFormatting>
  <conditionalFormatting sqref="BI185">
    <cfRule type="cellIs" dxfId="1730" priority="1701" operator="equal">
      <formula>"Catastrófico"</formula>
    </cfRule>
    <cfRule type="cellIs" dxfId="1729" priority="1702" operator="equal">
      <formula>"Mayor"</formula>
    </cfRule>
    <cfRule type="cellIs" dxfId="1728" priority="1703" operator="equal">
      <formula>"Moderado"</formula>
    </cfRule>
    <cfRule type="cellIs" dxfId="1727" priority="1704" operator="equal">
      <formula>"Menor"</formula>
    </cfRule>
    <cfRule type="cellIs" dxfId="1726" priority="1705" operator="equal">
      <formula>"Leve"</formula>
    </cfRule>
  </conditionalFormatting>
  <conditionalFormatting sqref="BM166">
    <cfRule type="cellIs" dxfId="1725" priority="1696" operator="equal">
      <formula>"Catastrófico"</formula>
    </cfRule>
    <cfRule type="cellIs" dxfId="1724" priority="1697" operator="equal">
      <formula>"Mayor"</formula>
    </cfRule>
    <cfRule type="cellIs" dxfId="1723" priority="1698" operator="equal">
      <formula>"Moderado"</formula>
    </cfRule>
    <cfRule type="cellIs" dxfId="1722" priority="1699" operator="equal">
      <formula>"Menor"</formula>
    </cfRule>
    <cfRule type="cellIs" dxfId="1721" priority="1700" operator="equal">
      <formula>"Leve"</formula>
    </cfRule>
  </conditionalFormatting>
  <conditionalFormatting sqref="BL166">
    <cfRule type="cellIs" dxfId="1720" priority="1691" operator="equal">
      <formula>"Catastrófico"</formula>
    </cfRule>
    <cfRule type="cellIs" dxfId="1719" priority="1692" operator="equal">
      <formula>"Mayor"</formula>
    </cfRule>
    <cfRule type="cellIs" dxfId="1718" priority="1693" operator="equal">
      <formula>"Moderado"</formula>
    </cfRule>
    <cfRule type="cellIs" dxfId="1717" priority="1694" operator="equal">
      <formula>"Menor"</formula>
    </cfRule>
    <cfRule type="cellIs" dxfId="1716" priority="1695" operator="equal">
      <formula>"Leve"</formula>
    </cfRule>
  </conditionalFormatting>
  <conditionalFormatting sqref="BL166">
    <cfRule type="cellIs" dxfId="1715" priority="1686" operator="equal">
      <formula>"Catastrófico"</formula>
    </cfRule>
    <cfRule type="cellIs" dxfId="1714" priority="1687" operator="equal">
      <formula>"Mayor"</formula>
    </cfRule>
    <cfRule type="cellIs" dxfId="1713" priority="1688" operator="equal">
      <formula>"Moderado"</formula>
    </cfRule>
    <cfRule type="cellIs" dxfId="1712" priority="1689" operator="equal">
      <formula>"Menor"</formula>
    </cfRule>
    <cfRule type="cellIs" dxfId="1711" priority="1690" operator="equal">
      <formula>"Leve"</formula>
    </cfRule>
  </conditionalFormatting>
  <conditionalFormatting sqref="AY172:BI172">
    <cfRule type="cellIs" dxfId="1710" priority="1681" operator="equal">
      <formula>"Catastrófico"</formula>
    </cfRule>
    <cfRule type="cellIs" dxfId="1709" priority="1682" operator="equal">
      <formula>"Mayor"</formula>
    </cfRule>
    <cfRule type="cellIs" dxfId="1708" priority="1683" operator="equal">
      <formula>"Moderado"</formula>
    </cfRule>
    <cfRule type="cellIs" dxfId="1707" priority="1684" operator="equal">
      <formula>"Menor"</formula>
    </cfRule>
    <cfRule type="cellIs" dxfId="1706" priority="1685" operator="equal">
      <formula>"Leve"</formula>
    </cfRule>
  </conditionalFormatting>
  <conditionalFormatting sqref="AX172:BI172">
    <cfRule type="cellIs" dxfId="1705" priority="1676" operator="equal">
      <formula>"Catastrófico"</formula>
    </cfRule>
    <cfRule type="cellIs" dxfId="1704" priority="1677" operator="equal">
      <formula>"Mayor"</formula>
    </cfRule>
    <cfRule type="cellIs" dxfId="1703" priority="1678" operator="equal">
      <formula>"Moderado"</formula>
    </cfRule>
    <cfRule type="cellIs" dxfId="1702" priority="1679" operator="equal">
      <formula>"Menor"</formula>
    </cfRule>
    <cfRule type="cellIs" dxfId="1701" priority="1680" operator="equal">
      <formula>"Leve"</formula>
    </cfRule>
  </conditionalFormatting>
  <conditionalFormatting sqref="BL172:BM172">
    <cfRule type="cellIs" dxfId="1700" priority="1671" operator="equal">
      <formula>"Catastrófico"</formula>
    </cfRule>
    <cfRule type="cellIs" dxfId="1699" priority="1672" operator="equal">
      <formula>"Mayor"</formula>
    </cfRule>
    <cfRule type="cellIs" dxfId="1698" priority="1673" operator="equal">
      <formula>"Moderado"</formula>
    </cfRule>
    <cfRule type="cellIs" dxfId="1697" priority="1674" operator="equal">
      <formula>"Menor"</formula>
    </cfRule>
    <cfRule type="cellIs" dxfId="1696" priority="1675" operator="equal">
      <formula>"Leve"</formula>
    </cfRule>
  </conditionalFormatting>
  <conditionalFormatting sqref="BJ172 BL172:BM172">
    <cfRule type="cellIs" dxfId="1695" priority="1666" operator="equal">
      <formula>"Catastrófico"</formula>
    </cfRule>
    <cfRule type="cellIs" dxfId="1694" priority="1667" operator="equal">
      <formula>"Mayor"</formula>
    </cfRule>
    <cfRule type="cellIs" dxfId="1693" priority="1668" operator="equal">
      <formula>"Moderado"</formula>
    </cfRule>
    <cfRule type="cellIs" dxfId="1692" priority="1669" operator="equal">
      <formula>"Menor"</formula>
    </cfRule>
    <cfRule type="cellIs" dxfId="1691" priority="1670" operator="equal">
      <formula>"Leve"</formula>
    </cfRule>
  </conditionalFormatting>
  <conditionalFormatting sqref="BK172">
    <cfRule type="cellIs" dxfId="1690" priority="1661" operator="equal">
      <formula>"Catastrófico"</formula>
    </cfRule>
    <cfRule type="cellIs" dxfId="1689" priority="1662" operator="equal">
      <formula>"Mayor"</formula>
    </cfRule>
    <cfRule type="cellIs" dxfId="1688" priority="1663" operator="equal">
      <formula>"Moderado"</formula>
    </cfRule>
    <cfRule type="cellIs" dxfId="1687" priority="1664" operator="equal">
      <formula>"Menor"</formula>
    </cfRule>
    <cfRule type="cellIs" dxfId="1686" priority="1665" operator="equal">
      <formula>"Leve"</formula>
    </cfRule>
  </conditionalFormatting>
  <conditionalFormatting sqref="BK172">
    <cfRule type="cellIs" dxfId="1685" priority="1656" operator="equal">
      <formula>"Catastrófico"</formula>
    </cfRule>
    <cfRule type="cellIs" dxfId="1684" priority="1657" operator="equal">
      <formula>"Mayor"</formula>
    </cfRule>
    <cfRule type="cellIs" dxfId="1683" priority="1658" operator="equal">
      <formula>"Moderado"</formula>
    </cfRule>
    <cfRule type="cellIs" dxfId="1682" priority="1659" operator="equal">
      <formula>"Menor"</formula>
    </cfRule>
    <cfRule type="cellIs" dxfId="1681" priority="1660" operator="equal">
      <formula>"Leve"</formula>
    </cfRule>
  </conditionalFormatting>
  <conditionalFormatting sqref="AX46:AY46">
    <cfRule type="cellIs" dxfId="1680" priority="1651" operator="equal">
      <formula>"Catastrófico"</formula>
    </cfRule>
    <cfRule type="cellIs" dxfId="1679" priority="1652" operator="equal">
      <formula>"Mayor"</formula>
    </cfRule>
    <cfRule type="cellIs" dxfId="1678" priority="1653" operator="equal">
      <formula>"Moderado"</formula>
    </cfRule>
    <cfRule type="cellIs" dxfId="1677" priority="1654" operator="equal">
      <formula>"Menor"</formula>
    </cfRule>
    <cfRule type="cellIs" dxfId="1676" priority="1655" operator="equal">
      <formula>"Leve"</formula>
    </cfRule>
  </conditionalFormatting>
  <conditionalFormatting sqref="AX46:AY46">
    <cfRule type="cellIs" dxfId="1675" priority="1646" operator="equal">
      <formula>"Catastrófico"</formula>
    </cfRule>
    <cfRule type="cellIs" dxfId="1674" priority="1647" operator="equal">
      <formula>"Mayor"</formula>
    </cfRule>
    <cfRule type="cellIs" dxfId="1673" priority="1648" operator="equal">
      <formula>"Moderado"</formula>
    </cfRule>
    <cfRule type="cellIs" dxfId="1672" priority="1649" operator="equal">
      <formula>"Menor"</formula>
    </cfRule>
    <cfRule type="cellIs" dxfId="1671" priority="1650" operator="equal">
      <formula>"Leve"</formula>
    </cfRule>
  </conditionalFormatting>
  <conditionalFormatting sqref="BB52:BC52">
    <cfRule type="cellIs" dxfId="1670" priority="1641" operator="equal">
      <formula>"Catastrófico"</formula>
    </cfRule>
    <cfRule type="cellIs" dxfId="1669" priority="1642" operator="equal">
      <formula>"Mayor"</formula>
    </cfRule>
    <cfRule type="cellIs" dxfId="1668" priority="1643" operator="equal">
      <formula>"Moderado"</formula>
    </cfRule>
    <cfRule type="cellIs" dxfId="1667" priority="1644" operator="equal">
      <formula>"Menor"</formula>
    </cfRule>
    <cfRule type="cellIs" dxfId="1666" priority="1645" operator="equal">
      <formula>"Leve"</formula>
    </cfRule>
  </conditionalFormatting>
  <conditionalFormatting sqref="BB52:BC52">
    <cfRule type="cellIs" dxfId="1665" priority="1636" operator="equal">
      <formula>"Catastrófico"</formula>
    </cfRule>
    <cfRule type="cellIs" dxfId="1664" priority="1637" operator="equal">
      <formula>"Mayor"</formula>
    </cfRule>
    <cfRule type="cellIs" dxfId="1663" priority="1638" operator="equal">
      <formula>"Moderado"</formula>
    </cfRule>
    <cfRule type="cellIs" dxfId="1662" priority="1639" operator="equal">
      <formula>"Menor"</formula>
    </cfRule>
    <cfRule type="cellIs" dxfId="1661" priority="1640" operator="equal">
      <formula>"Leve"</formula>
    </cfRule>
  </conditionalFormatting>
  <conditionalFormatting sqref="AZ46:BE46 BH46:BI46 BL46:BM46">
    <cfRule type="cellIs" dxfId="1660" priority="1631" operator="equal">
      <formula>"Catastrófico"</formula>
    </cfRule>
    <cfRule type="cellIs" dxfId="1659" priority="1632" operator="equal">
      <formula>"Mayor"</formula>
    </cfRule>
    <cfRule type="cellIs" dxfId="1658" priority="1633" operator="equal">
      <formula>"Moderado"</formula>
    </cfRule>
    <cfRule type="cellIs" dxfId="1657" priority="1634" operator="equal">
      <formula>"Menor"</formula>
    </cfRule>
    <cfRule type="cellIs" dxfId="1656" priority="1635" operator="equal">
      <formula>"Leve"</formula>
    </cfRule>
  </conditionalFormatting>
  <conditionalFormatting sqref="AZ46:BE46 BH46:BI46 BL46:BM46">
    <cfRule type="cellIs" dxfId="1655" priority="1626" operator="equal">
      <formula>"Catastrófico"</formula>
    </cfRule>
    <cfRule type="cellIs" dxfId="1654" priority="1627" operator="equal">
      <formula>"Mayor"</formula>
    </cfRule>
    <cfRule type="cellIs" dxfId="1653" priority="1628" operator="equal">
      <formula>"Moderado"</formula>
    </cfRule>
    <cfRule type="cellIs" dxfId="1652" priority="1629" operator="equal">
      <formula>"Menor"</formula>
    </cfRule>
    <cfRule type="cellIs" dxfId="1651" priority="1630" operator="equal">
      <formula>"Leve"</formula>
    </cfRule>
  </conditionalFormatting>
  <conditionalFormatting sqref="BF46:BG46">
    <cfRule type="cellIs" dxfId="1650" priority="1621" operator="equal">
      <formula>"Catastrófico"</formula>
    </cfRule>
    <cfRule type="cellIs" dxfId="1649" priority="1622" operator="equal">
      <formula>"Mayor"</formula>
    </cfRule>
    <cfRule type="cellIs" dxfId="1648" priority="1623" operator="equal">
      <formula>"Moderado"</formula>
    </cfRule>
    <cfRule type="cellIs" dxfId="1647" priority="1624" operator="equal">
      <formula>"Menor"</formula>
    </cfRule>
    <cfRule type="cellIs" dxfId="1646" priority="1625" operator="equal">
      <formula>"Leve"</formula>
    </cfRule>
  </conditionalFormatting>
  <conditionalFormatting sqref="BF46:BG46">
    <cfRule type="cellIs" dxfId="1645" priority="1616" operator="equal">
      <formula>"Catastrófico"</formula>
    </cfRule>
    <cfRule type="cellIs" dxfId="1644" priority="1617" operator="equal">
      <formula>"Mayor"</formula>
    </cfRule>
    <cfRule type="cellIs" dxfId="1643" priority="1618" operator="equal">
      <formula>"Moderado"</formula>
    </cfRule>
    <cfRule type="cellIs" dxfId="1642" priority="1619" operator="equal">
      <formula>"Menor"</formula>
    </cfRule>
    <cfRule type="cellIs" dxfId="1641" priority="1620" operator="equal">
      <formula>"Leve"</formula>
    </cfRule>
  </conditionalFormatting>
  <conditionalFormatting sqref="BJ46:BK46">
    <cfRule type="cellIs" dxfId="1640" priority="1611" operator="equal">
      <formula>"Catastrófico"</formula>
    </cfRule>
    <cfRule type="cellIs" dxfId="1639" priority="1612" operator="equal">
      <formula>"Mayor"</formula>
    </cfRule>
    <cfRule type="cellIs" dxfId="1638" priority="1613" operator="equal">
      <formula>"Moderado"</formula>
    </cfRule>
    <cfRule type="cellIs" dxfId="1637" priority="1614" operator="equal">
      <formula>"Menor"</formula>
    </cfRule>
    <cfRule type="cellIs" dxfId="1636" priority="1615" operator="equal">
      <formula>"Leve"</formula>
    </cfRule>
  </conditionalFormatting>
  <conditionalFormatting sqref="BJ46:BK46">
    <cfRule type="cellIs" dxfId="1635" priority="1606" operator="equal">
      <formula>"Catastrófico"</formula>
    </cfRule>
    <cfRule type="cellIs" dxfId="1634" priority="1607" operator="equal">
      <formula>"Mayor"</formula>
    </cfRule>
    <cfRule type="cellIs" dxfId="1633" priority="1608" operator="equal">
      <formula>"Moderado"</formula>
    </cfRule>
    <cfRule type="cellIs" dxfId="1632" priority="1609" operator="equal">
      <formula>"Menor"</formula>
    </cfRule>
    <cfRule type="cellIs" dxfId="1631" priority="1610" operator="equal">
      <formula>"Leve"</formula>
    </cfRule>
  </conditionalFormatting>
  <conditionalFormatting sqref="AX52:AY52">
    <cfRule type="cellIs" dxfId="1630" priority="1601" operator="equal">
      <formula>"Catastrófico"</formula>
    </cfRule>
    <cfRule type="cellIs" dxfId="1629" priority="1602" operator="equal">
      <formula>"Mayor"</formula>
    </cfRule>
    <cfRule type="cellIs" dxfId="1628" priority="1603" operator="equal">
      <formula>"Moderado"</formula>
    </cfRule>
    <cfRule type="cellIs" dxfId="1627" priority="1604" operator="equal">
      <formula>"Menor"</formula>
    </cfRule>
    <cfRule type="cellIs" dxfId="1626" priority="1605" operator="equal">
      <formula>"Leve"</formula>
    </cfRule>
  </conditionalFormatting>
  <conditionalFormatting sqref="AX52:AY52">
    <cfRule type="cellIs" dxfId="1625" priority="1596" operator="equal">
      <formula>"Catastrófico"</formula>
    </cfRule>
    <cfRule type="cellIs" dxfId="1624" priority="1597" operator="equal">
      <formula>"Mayor"</formula>
    </cfRule>
    <cfRule type="cellIs" dxfId="1623" priority="1598" operator="equal">
      <formula>"Moderado"</formula>
    </cfRule>
    <cfRule type="cellIs" dxfId="1622" priority="1599" operator="equal">
      <formula>"Menor"</formula>
    </cfRule>
    <cfRule type="cellIs" dxfId="1621" priority="1600" operator="equal">
      <formula>"Leve"</formula>
    </cfRule>
  </conditionalFormatting>
  <conditionalFormatting sqref="AZ52:BA52">
    <cfRule type="cellIs" dxfId="1620" priority="1591" operator="equal">
      <formula>"Catastrófico"</formula>
    </cfRule>
    <cfRule type="cellIs" dxfId="1619" priority="1592" operator="equal">
      <formula>"Mayor"</formula>
    </cfRule>
    <cfRule type="cellIs" dxfId="1618" priority="1593" operator="equal">
      <formula>"Moderado"</formula>
    </cfRule>
    <cfRule type="cellIs" dxfId="1617" priority="1594" operator="equal">
      <formula>"Menor"</formula>
    </cfRule>
    <cfRule type="cellIs" dxfId="1616" priority="1595" operator="equal">
      <formula>"Leve"</formula>
    </cfRule>
  </conditionalFormatting>
  <conditionalFormatting sqref="AZ52:BA52">
    <cfRule type="cellIs" dxfId="1615" priority="1586" operator="equal">
      <formula>"Catastrófico"</formula>
    </cfRule>
    <cfRule type="cellIs" dxfId="1614" priority="1587" operator="equal">
      <formula>"Mayor"</formula>
    </cfRule>
    <cfRule type="cellIs" dxfId="1613" priority="1588" operator="equal">
      <formula>"Moderado"</formula>
    </cfRule>
    <cfRule type="cellIs" dxfId="1612" priority="1589" operator="equal">
      <formula>"Menor"</formula>
    </cfRule>
    <cfRule type="cellIs" dxfId="1611" priority="1590" operator="equal">
      <formula>"Leve"</formula>
    </cfRule>
  </conditionalFormatting>
  <conditionalFormatting sqref="BD52:BE52">
    <cfRule type="cellIs" dxfId="1610" priority="1581" operator="equal">
      <formula>"Catastrófico"</formula>
    </cfRule>
    <cfRule type="cellIs" dxfId="1609" priority="1582" operator="equal">
      <formula>"Mayor"</formula>
    </cfRule>
    <cfRule type="cellIs" dxfId="1608" priority="1583" operator="equal">
      <formula>"Moderado"</formula>
    </cfRule>
    <cfRule type="cellIs" dxfId="1607" priority="1584" operator="equal">
      <formula>"Menor"</formula>
    </cfRule>
    <cfRule type="cellIs" dxfId="1606" priority="1585" operator="equal">
      <formula>"Leve"</formula>
    </cfRule>
  </conditionalFormatting>
  <conditionalFormatting sqref="BD52:BE52">
    <cfRule type="cellIs" dxfId="1605" priority="1576" operator="equal">
      <formula>"Catastrófico"</formula>
    </cfRule>
    <cfRule type="cellIs" dxfId="1604" priority="1577" operator="equal">
      <formula>"Mayor"</formula>
    </cfRule>
    <cfRule type="cellIs" dxfId="1603" priority="1578" operator="equal">
      <formula>"Moderado"</formula>
    </cfRule>
    <cfRule type="cellIs" dxfId="1602" priority="1579" operator="equal">
      <formula>"Menor"</formula>
    </cfRule>
    <cfRule type="cellIs" dxfId="1601" priority="1580" operator="equal">
      <formula>"Leve"</formula>
    </cfRule>
  </conditionalFormatting>
  <conditionalFormatting sqref="BF52:BG52">
    <cfRule type="cellIs" dxfId="1600" priority="1571" operator="equal">
      <formula>"Catastrófico"</formula>
    </cfRule>
    <cfRule type="cellIs" dxfId="1599" priority="1572" operator="equal">
      <formula>"Mayor"</formula>
    </cfRule>
    <cfRule type="cellIs" dxfId="1598" priority="1573" operator="equal">
      <formula>"Moderado"</formula>
    </cfRule>
    <cfRule type="cellIs" dxfId="1597" priority="1574" operator="equal">
      <formula>"Menor"</formula>
    </cfRule>
    <cfRule type="cellIs" dxfId="1596" priority="1575" operator="equal">
      <formula>"Leve"</formula>
    </cfRule>
  </conditionalFormatting>
  <conditionalFormatting sqref="BF52:BG52">
    <cfRule type="cellIs" dxfId="1595" priority="1566" operator="equal">
      <formula>"Catastrófico"</formula>
    </cfRule>
    <cfRule type="cellIs" dxfId="1594" priority="1567" operator="equal">
      <formula>"Mayor"</formula>
    </cfRule>
    <cfRule type="cellIs" dxfId="1593" priority="1568" operator="equal">
      <formula>"Moderado"</formula>
    </cfRule>
    <cfRule type="cellIs" dxfId="1592" priority="1569" operator="equal">
      <formula>"Menor"</formula>
    </cfRule>
    <cfRule type="cellIs" dxfId="1591" priority="1570" operator="equal">
      <formula>"Leve"</formula>
    </cfRule>
  </conditionalFormatting>
  <conditionalFormatting sqref="BH52:BI52">
    <cfRule type="cellIs" dxfId="1590" priority="1561" operator="equal">
      <formula>"Catastrófico"</formula>
    </cfRule>
    <cfRule type="cellIs" dxfId="1589" priority="1562" operator="equal">
      <formula>"Mayor"</formula>
    </cfRule>
    <cfRule type="cellIs" dxfId="1588" priority="1563" operator="equal">
      <formula>"Moderado"</formula>
    </cfRule>
    <cfRule type="cellIs" dxfId="1587" priority="1564" operator="equal">
      <formula>"Menor"</formula>
    </cfRule>
    <cfRule type="cellIs" dxfId="1586" priority="1565" operator="equal">
      <formula>"Leve"</formula>
    </cfRule>
  </conditionalFormatting>
  <conditionalFormatting sqref="BH52:BI52">
    <cfRule type="cellIs" dxfId="1585" priority="1556" operator="equal">
      <formula>"Catastrófico"</formula>
    </cfRule>
    <cfRule type="cellIs" dxfId="1584" priority="1557" operator="equal">
      <formula>"Mayor"</formula>
    </cfRule>
    <cfRule type="cellIs" dxfId="1583" priority="1558" operator="equal">
      <formula>"Moderado"</formula>
    </cfRule>
    <cfRule type="cellIs" dxfId="1582" priority="1559" operator="equal">
      <formula>"Menor"</formula>
    </cfRule>
    <cfRule type="cellIs" dxfId="1581" priority="1560" operator="equal">
      <formula>"Leve"</formula>
    </cfRule>
  </conditionalFormatting>
  <conditionalFormatting sqref="BJ52:BK52">
    <cfRule type="cellIs" dxfId="1580" priority="1551" operator="equal">
      <formula>"Catastrófico"</formula>
    </cfRule>
    <cfRule type="cellIs" dxfId="1579" priority="1552" operator="equal">
      <formula>"Mayor"</formula>
    </cfRule>
    <cfRule type="cellIs" dxfId="1578" priority="1553" operator="equal">
      <formula>"Moderado"</formula>
    </cfRule>
    <cfRule type="cellIs" dxfId="1577" priority="1554" operator="equal">
      <formula>"Menor"</formula>
    </cfRule>
    <cfRule type="cellIs" dxfId="1576" priority="1555" operator="equal">
      <formula>"Leve"</formula>
    </cfRule>
  </conditionalFormatting>
  <conditionalFormatting sqref="BJ52:BK52">
    <cfRule type="cellIs" dxfId="1575" priority="1546" operator="equal">
      <formula>"Catastrófico"</formula>
    </cfRule>
    <cfRule type="cellIs" dxfId="1574" priority="1547" operator="equal">
      <formula>"Mayor"</formula>
    </cfRule>
    <cfRule type="cellIs" dxfId="1573" priority="1548" operator="equal">
      <formula>"Moderado"</formula>
    </cfRule>
    <cfRule type="cellIs" dxfId="1572" priority="1549" operator="equal">
      <formula>"Menor"</formula>
    </cfRule>
    <cfRule type="cellIs" dxfId="1571" priority="1550" operator="equal">
      <formula>"Leve"</formula>
    </cfRule>
  </conditionalFormatting>
  <conditionalFormatting sqref="BL52:BM52">
    <cfRule type="cellIs" dxfId="1570" priority="1541" operator="equal">
      <formula>"Catastrófico"</formula>
    </cfRule>
    <cfRule type="cellIs" dxfId="1569" priority="1542" operator="equal">
      <formula>"Mayor"</formula>
    </cfRule>
    <cfRule type="cellIs" dxfId="1568" priority="1543" operator="equal">
      <formula>"Moderado"</formula>
    </cfRule>
    <cfRule type="cellIs" dxfId="1567" priority="1544" operator="equal">
      <formula>"Menor"</formula>
    </cfRule>
    <cfRule type="cellIs" dxfId="1566" priority="1545" operator="equal">
      <formula>"Leve"</formula>
    </cfRule>
  </conditionalFormatting>
  <conditionalFormatting sqref="BL52:BM52">
    <cfRule type="cellIs" dxfId="1565" priority="1536" operator="equal">
      <formula>"Catastrófico"</formula>
    </cfRule>
    <cfRule type="cellIs" dxfId="1564" priority="1537" operator="equal">
      <formula>"Mayor"</formula>
    </cfRule>
    <cfRule type="cellIs" dxfId="1563" priority="1538" operator="equal">
      <formula>"Moderado"</formula>
    </cfRule>
    <cfRule type="cellIs" dxfId="1562" priority="1539" operator="equal">
      <formula>"Menor"</formula>
    </cfRule>
    <cfRule type="cellIs" dxfId="1561" priority="1540" operator="equal">
      <formula>"Leve"</formula>
    </cfRule>
  </conditionalFormatting>
  <conditionalFormatting sqref="AX58:AY58">
    <cfRule type="cellIs" dxfId="1560" priority="1531" operator="equal">
      <formula>"Catastrófico"</formula>
    </cfRule>
    <cfRule type="cellIs" dxfId="1559" priority="1532" operator="equal">
      <formula>"Mayor"</formula>
    </cfRule>
    <cfRule type="cellIs" dxfId="1558" priority="1533" operator="equal">
      <formula>"Moderado"</formula>
    </cfRule>
    <cfRule type="cellIs" dxfId="1557" priority="1534" operator="equal">
      <formula>"Menor"</formula>
    </cfRule>
    <cfRule type="cellIs" dxfId="1556" priority="1535" operator="equal">
      <formula>"Leve"</formula>
    </cfRule>
  </conditionalFormatting>
  <conditionalFormatting sqref="AX58:AY58">
    <cfRule type="cellIs" dxfId="1555" priority="1526" operator="equal">
      <formula>"Catastrófico"</formula>
    </cfRule>
    <cfRule type="cellIs" dxfId="1554" priority="1527" operator="equal">
      <formula>"Mayor"</formula>
    </cfRule>
    <cfRule type="cellIs" dxfId="1553" priority="1528" operator="equal">
      <formula>"Moderado"</formula>
    </cfRule>
    <cfRule type="cellIs" dxfId="1552" priority="1529" operator="equal">
      <formula>"Menor"</formula>
    </cfRule>
    <cfRule type="cellIs" dxfId="1551" priority="1530" operator="equal">
      <formula>"Leve"</formula>
    </cfRule>
  </conditionalFormatting>
  <conditionalFormatting sqref="AZ58:BA58">
    <cfRule type="cellIs" dxfId="1550" priority="1521" operator="equal">
      <formula>"Catastrófico"</formula>
    </cfRule>
    <cfRule type="cellIs" dxfId="1549" priority="1522" operator="equal">
      <formula>"Mayor"</formula>
    </cfRule>
    <cfRule type="cellIs" dxfId="1548" priority="1523" operator="equal">
      <formula>"Moderado"</formula>
    </cfRule>
    <cfRule type="cellIs" dxfId="1547" priority="1524" operator="equal">
      <formula>"Menor"</formula>
    </cfRule>
    <cfRule type="cellIs" dxfId="1546" priority="1525" operator="equal">
      <formula>"Leve"</formula>
    </cfRule>
  </conditionalFormatting>
  <conditionalFormatting sqref="AZ58:BA58">
    <cfRule type="cellIs" dxfId="1545" priority="1516" operator="equal">
      <formula>"Catastrófico"</formula>
    </cfRule>
    <cfRule type="cellIs" dxfId="1544" priority="1517" operator="equal">
      <formula>"Mayor"</formula>
    </cfRule>
    <cfRule type="cellIs" dxfId="1543" priority="1518" operator="equal">
      <formula>"Moderado"</formula>
    </cfRule>
    <cfRule type="cellIs" dxfId="1542" priority="1519" operator="equal">
      <formula>"Menor"</formula>
    </cfRule>
    <cfRule type="cellIs" dxfId="1541" priority="1520" operator="equal">
      <formula>"Leve"</formula>
    </cfRule>
  </conditionalFormatting>
  <conditionalFormatting sqref="BB58:BC58">
    <cfRule type="cellIs" dxfId="1540" priority="1511" operator="equal">
      <formula>"Catastrófico"</formula>
    </cfRule>
    <cfRule type="cellIs" dxfId="1539" priority="1512" operator="equal">
      <formula>"Mayor"</formula>
    </cfRule>
    <cfRule type="cellIs" dxfId="1538" priority="1513" operator="equal">
      <formula>"Moderado"</formula>
    </cfRule>
    <cfRule type="cellIs" dxfId="1537" priority="1514" operator="equal">
      <formula>"Menor"</formula>
    </cfRule>
    <cfRule type="cellIs" dxfId="1536" priority="1515" operator="equal">
      <formula>"Leve"</formula>
    </cfRule>
  </conditionalFormatting>
  <conditionalFormatting sqref="BB58:BC58">
    <cfRule type="cellIs" dxfId="1535" priority="1506" operator="equal">
      <formula>"Catastrófico"</formula>
    </cfRule>
    <cfRule type="cellIs" dxfId="1534" priority="1507" operator="equal">
      <formula>"Mayor"</formula>
    </cfRule>
    <cfRule type="cellIs" dxfId="1533" priority="1508" operator="equal">
      <formula>"Moderado"</formula>
    </cfRule>
    <cfRule type="cellIs" dxfId="1532" priority="1509" operator="equal">
      <formula>"Menor"</formula>
    </cfRule>
    <cfRule type="cellIs" dxfId="1531" priority="1510" operator="equal">
      <formula>"Leve"</formula>
    </cfRule>
  </conditionalFormatting>
  <conditionalFormatting sqref="BD58:BE58">
    <cfRule type="cellIs" dxfId="1530" priority="1501" operator="equal">
      <formula>"Catastrófico"</formula>
    </cfRule>
    <cfRule type="cellIs" dxfId="1529" priority="1502" operator="equal">
      <formula>"Mayor"</formula>
    </cfRule>
    <cfRule type="cellIs" dxfId="1528" priority="1503" operator="equal">
      <formula>"Moderado"</formula>
    </cfRule>
    <cfRule type="cellIs" dxfId="1527" priority="1504" operator="equal">
      <formula>"Menor"</formula>
    </cfRule>
    <cfRule type="cellIs" dxfId="1526" priority="1505" operator="equal">
      <formula>"Leve"</formula>
    </cfRule>
  </conditionalFormatting>
  <conditionalFormatting sqref="BD58:BE58">
    <cfRule type="cellIs" dxfId="1525" priority="1496" operator="equal">
      <formula>"Catastrófico"</formula>
    </cfRule>
    <cfRule type="cellIs" dxfId="1524" priority="1497" operator="equal">
      <formula>"Mayor"</formula>
    </cfRule>
    <cfRule type="cellIs" dxfId="1523" priority="1498" operator="equal">
      <formula>"Moderado"</formula>
    </cfRule>
    <cfRule type="cellIs" dxfId="1522" priority="1499" operator="equal">
      <formula>"Menor"</formula>
    </cfRule>
    <cfRule type="cellIs" dxfId="1521" priority="1500" operator="equal">
      <formula>"Leve"</formula>
    </cfRule>
  </conditionalFormatting>
  <conditionalFormatting sqref="BF58:BG58">
    <cfRule type="cellIs" dxfId="1520" priority="1491" operator="equal">
      <formula>"Catastrófico"</formula>
    </cfRule>
    <cfRule type="cellIs" dxfId="1519" priority="1492" operator="equal">
      <formula>"Mayor"</formula>
    </cfRule>
    <cfRule type="cellIs" dxfId="1518" priority="1493" operator="equal">
      <formula>"Moderado"</formula>
    </cfRule>
    <cfRule type="cellIs" dxfId="1517" priority="1494" operator="equal">
      <formula>"Menor"</formula>
    </cfRule>
    <cfRule type="cellIs" dxfId="1516" priority="1495" operator="equal">
      <formula>"Leve"</formula>
    </cfRule>
  </conditionalFormatting>
  <conditionalFormatting sqref="BF58:BG58">
    <cfRule type="cellIs" dxfId="1515" priority="1486" operator="equal">
      <formula>"Catastrófico"</formula>
    </cfRule>
    <cfRule type="cellIs" dxfId="1514" priority="1487" operator="equal">
      <formula>"Mayor"</formula>
    </cfRule>
    <cfRule type="cellIs" dxfId="1513" priority="1488" operator="equal">
      <formula>"Moderado"</formula>
    </cfRule>
    <cfRule type="cellIs" dxfId="1512" priority="1489" operator="equal">
      <formula>"Menor"</formula>
    </cfRule>
    <cfRule type="cellIs" dxfId="1511" priority="1490" operator="equal">
      <formula>"Leve"</formula>
    </cfRule>
  </conditionalFormatting>
  <conditionalFormatting sqref="BL59:BM59">
    <cfRule type="cellIs" dxfId="1510" priority="1481" operator="equal">
      <formula>"Catastrófico"</formula>
    </cfRule>
    <cfRule type="cellIs" dxfId="1509" priority="1482" operator="equal">
      <formula>"Mayor"</formula>
    </cfRule>
    <cfRule type="cellIs" dxfId="1508" priority="1483" operator="equal">
      <formula>"Moderado"</formula>
    </cfRule>
    <cfRule type="cellIs" dxfId="1507" priority="1484" operator="equal">
      <formula>"Menor"</formula>
    </cfRule>
    <cfRule type="cellIs" dxfId="1506" priority="1485" operator="equal">
      <formula>"Leve"</formula>
    </cfRule>
  </conditionalFormatting>
  <conditionalFormatting sqref="BL59:BM59">
    <cfRule type="cellIs" dxfId="1505" priority="1476" operator="equal">
      <formula>"Catastrófico"</formula>
    </cfRule>
    <cfRule type="cellIs" dxfId="1504" priority="1477" operator="equal">
      <formula>"Mayor"</formula>
    </cfRule>
    <cfRule type="cellIs" dxfId="1503" priority="1478" operator="equal">
      <formula>"Moderado"</formula>
    </cfRule>
    <cfRule type="cellIs" dxfId="1502" priority="1479" operator="equal">
      <formula>"Menor"</formula>
    </cfRule>
    <cfRule type="cellIs" dxfId="1501" priority="1480" operator="equal">
      <formula>"Leve"</formula>
    </cfRule>
  </conditionalFormatting>
  <conditionalFormatting sqref="BJ58:BK58">
    <cfRule type="cellIs" dxfId="1500" priority="1471" operator="equal">
      <formula>"Catastrófico"</formula>
    </cfRule>
    <cfRule type="cellIs" dxfId="1499" priority="1472" operator="equal">
      <formula>"Mayor"</formula>
    </cfRule>
    <cfRule type="cellIs" dxfId="1498" priority="1473" operator="equal">
      <formula>"Moderado"</formula>
    </cfRule>
    <cfRule type="cellIs" dxfId="1497" priority="1474" operator="equal">
      <formula>"Menor"</formula>
    </cfRule>
    <cfRule type="cellIs" dxfId="1496" priority="1475" operator="equal">
      <formula>"Leve"</formula>
    </cfRule>
  </conditionalFormatting>
  <conditionalFormatting sqref="BJ58:BK58">
    <cfRule type="cellIs" dxfId="1495" priority="1466" operator="equal">
      <formula>"Catastrófico"</formula>
    </cfRule>
    <cfRule type="cellIs" dxfId="1494" priority="1467" operator="equal">
      <formula>"Mayor"</formula>
    </cfRule>
    <cfRule type="cellIs" dxfId="1493" priority="1468" operator="equal">
      <formula>"Moderado"</formula>
    </cfRule>
    <cfRule type="cellIs" dxfId="1492" priority="1469" operator="equal">
      <formula>"Menor"</formula>
    </cfRule>
    <cfRule type="cellIs" dxfId="1491" priority="1470" operator="equal">
      <formula>"Leve"</formula>
    </cfRule>
  </conditionalFormatting>
  <conditionalFormatting sqref="BH58">
    <cfRule type="cellIs" dxfId="1490" priority="1461" operator="equal">
      <formula>"Catastrófico"</formula>
    </cfRule>
    <cfRule type="cellIs" dxfId="1489" priority="1462" operator="equal">
      <formula>"Mayor"</formula>
    </cfRule>
    <cfRule type="cellIs" dxfId="1488" priority="1463" operator="equal">
      <formula>"Moderado"</formula>
    </cfRule>
    <cfRule type="cellIs" dxfId="1487" priority="1464" operator="equal">
      <formula>"Menor"</formula>
    </cfRule>
    <cfRule type="cellIs" dxfId="1486" priority="1465" operator="equal">
      <formula>"Leve"</formula>
    </cfRule>
  </conditionalFormatting>
  <conditionalFormatting sqref="BH58">
    <cfRule type="cellIs" dxfId="1485" priority="1456" operator="equal">
      <formula>"Catastrófico"</formula>
    </cfRule>
    <cfRule type="cellIs" dxfId="1484" priority="1457" operator="equal">
      <formula>"Mayor"</formula>
    </cfRule>
    <cfRule type="cellIs" dxfId="1483" priority="1458" operator="equal">
      <formula>"Moderado"</formula>
    </cfRule>
    <cfRule type="cellIs" dxfId="1482" priority="1459" operator="equal">
      <formula>"Menor"</formula>
    </cfRule>
    <cfRule type="cellIs" dxfId="1481" priority="1460" operator="equal">
      <formula>"Leve"</formula>
    </cfRule>
  </conditionalFormatting>
  <conditionalFormatting sqref="BI58">
    <cfRule type="cellIs" dxfId="1480" priority="1451" operator="equal">
      <formula>"Catastrófico"</formula>
    </cfRule>
    <cfRule type="cellIs" dxfId="1479" priority="1452" operator="equal">
      <formula>"Mayor"</formula>
    </cfRule>
    <cfRule type="cellIs" dxfId="1478" priority="1453" operator="equal">
      <formula>"Moderado"</formula>
    </cfRule>
    <cfRule type="cellIs" dxfId="1477" priority="1454" operator="equal">
      <formula>"Menor"</formula>
    </cfRule>
    <cfRule type="cellIs" dxfId="1476" priority="1455" operator="equal">
      <formula>"Leve"</formula>
    </cfRule>
  </conditionalFormatting>
  <conditionalFormatting sqref="BI58">
    <cfRule type="cellIs" dxfId="1475" priority="1446" operator="equal">
      <formula>"Catastrófico"</formula>
    </cfRule>
    <cfRule type="cellIs" dxfId="1474" priority="1447" operator="equal">
      <formula>"Mayor"</formula>
    </cfRule>
    <cfRule type="cellIs" dxfId="1473" priority="1448" operator="equal">
      <formula>"Moderado"</formula>
    </cfRule>
    <cfRule type="cellIs" dxfId="1472" priority="1449" operator="equal">
      <formula>"Menor"</formula>
    </cfRule>
    <cfRule type="cellIs" dxfId="1471" priority="1450" operator="equal">
      <formula>"Leve"</formula>
    </cfRule>
  </conditionalFormatting>
  <conditionalFormatting sqref="BL58:BM58">
    <cfRule type="cellIs" dxfId="1470" priority="1441" operator="equal">
      <formula>"Catastrófico"</formula>
    </cfRule>
    <cfRule type="cellIs" dxfId="1469" priority="1442" operator="equal">
      <formula>"Mayor"</formula>
    </cfRule>
    <cfRule type="cellIs" dxfId="1468" priority="1443" operator="equal">
      <formula>"Moderado"</formula>
    </cfRule>
    <cfRule type="cellIs" dxfId="1467" priority="1444" operator="equal">
      <formula>"Menor"</formula>
    </cfRule>
    <cfRule type="cellIs" dxfId="1466" priority="1445" operator="equal">
      <formula>"Leve"</formula>
    </cfRule>
  </conditionalFormatting>
  <conditionalFormatting sqref="BL58:BM58">
    <cfRule type="cellIs" dxfId="1465" priority="1436" operator="equal">
      <formula>"Catastrófico"</formula>
    </cfRule>
    <cfRule type="cellIs" dxfId="1464" priority="1437" operator="equal">
      <formula>"Mayor"</formula>
    </cfRule>
    <cfRule type="cellIs" dxfId="1463" priority="1438" operator="equal">
      <formula>"Moderado"</formula>
    </cfRule>
    <cfRule type="cellIs" dxfId="1462" priority="1439" operator="equal">
      <formula>"Menor"</formula>
    </cfRule>
    <cfRule type="cellIs" dxfId="1461" priority="1440" operator="equal">
      <formula>"Leve"</formula>
    </cfRule>
  </conditionalFormatting>
  <conditionalFormatting sqref="AX82">
    <cfRule type="cellIs" dxfId="1460" priority="1431" operator="equal">
      <formula>"Catastrófico"</formula>
    </cfRule>
    <cfRule type="cellIs" dxfId="1459" priority="1432" operator="equal">
      <formula>"Mayor"</formula>
    </cfRule>
    <cfRule type="cellIs" dxfId="1458" priority="1433" operator="equal">
      <formula>"Moderado"</formula>
    </cfRule>
    <cfRule type="cellIs" dxfId="1457" priority="1434" operator="equal">
      <formula>"Menor"</formula>
    </cfRule>
    <cfRule type="cellIs" dxfId="1456" priority="1435" operator="equal">
      <formula>"Leve"</formula>
    </cfRule>
  </conditionalFormatting>
  <conditionalFormatting sqref="AZ82">
    <cfRule type="cellIs" dxfId="1455" priority="1426" operator="equal">
      <formula>"Catastrófico"</formula>
    </cfRule>
    <cfRule type="cellIs" dxfId="1454" priority="1427" operator="equal">
      <formula>"Mayor"</formula>
    </cfRule>
    <cfRule type="cellIs" dxfId="1453" priority="1428" operator="equal">
      <formula>"Moderado"</formula>
    </cfRule>
    <cfRule type="cellIs" dxfId="1452" priority="1429" operator="equal">
      <formula>"Menor"</formula>
    </cfRule>
    <cfRule type="cellIs" dxfId="1451" priority="1430" operator="equal">
      <formula>"Leve"</formula>
    </cfRule>
  </conditionalFormatting>
  <conditionalFormatting sqref="AY82">
    <cfRule type="cellIs" dxfId="1450" priority="1421" operator="equal">
      <formula>"Catastrófico"</formula>
    </cfRule>
    <cfRule type="cellIs" dxfId="1449" priority="1422" operator="equal">
      <formula>"Mayor"</formula>
    </cfRule>
    <cfRule type="cellIs" dxfId="1448" priority="1423" operator="equal">
      <formula>"Moderado"</formula>
    </cfRule>
    <cfRule type="cellIs" dxfId="1447" priority="1424" operator="equal">
      <formula>"Menor"</formula>
    </cfRule>
    <cfRule type="cellIs" dxfId="1446" priority="1425" operator="equal">
      <formula>"Leve"</formula>
    </cfRule>
  </conditionalFormatting>
  <conditionalFormatting sqref="BA82">
    <cfRule type="cellIs" dxfId="1445" priority="1416" operator="equal">
      <formula>"Catastrófico"</formula>
    </cfRule>
    <cfRule type="cellIs" dxfId="1444" priority="1417" operator="equal">
      <formula>"Mayor"</formula>
    </cfRule>
    <cfRule type="cellIs" dxfId="1443" priority="1418" operator="equal">
      <formula>"Moderado"</formula>
    </cfRule>
    <cfRule type="cellIs" dxfId="1442" priority="1419" operator="equal">
      <formula>"Menor"</formula>
    </cfRule>
    <cfRule type="cellIs" dxfId="1441" priority="1420" operator="equal">
      <formula>"Leve"</formula>
    </cfRule>
  </conditionalFormatting>
  <conditionalFormatting sqref="AY83">
    <cfRule type="cellIs" dxfId="1440" priority="1411" operator="equal">
      <formula>"Catastrófico"</formula>
    </cfRule>
    <cfRule type="cellIs" dxfId="1439" priority="1412" operator="equal">
      <formula>"Mayor"</formula>
    </cfRule>
    <cfRule type="cellIs" dxfId="1438" priority="1413" operator="equal">
      <formula>"Moderado"</formula>
    </cfRule>
    <cfRule type="cellIs" dxfId="1437" priority="1414" operator="equal">
      <formula>"Menor"</formula>
    </cfRule>
    <cfRule type="cellIs" dxfId="1436" priority="1415" operator="equal">
      <formula>"Leve"</formula>
    </cfRule>
  </conditionalFormatting>
  <conditionalFormatting sqref="BA83">
    <cfRule type="cellIs" dxfId="1435" priority="1406" operator="equal">
      <formula>"Catastrófico"</formula>
    </cfRule>
    <cfRule type="cellIs" dxfId="1434" priority="1407" operator="equal">
      <formula>"Mayor"</formula>
    </cfRule>
    <cfRule type="cellIs" dxfId="1433" priority="1408" operator="equal">
      <formula>"Moderado"</formula>
    </cfRule>
    <cfRule type="cellIs" dxfId="1432" priority="1409" operator="equal">
      <formula>"Menor"</formula>
    </cfRule>
    <cfRule type="cellIs" dxfId="1431" priority="1410" operator="equal">
      <formula>"Leve"</formula>
    </cfRule>
  </conditionalFormatting>
  <conditionalFormatting sqref="AX83">
    <cfRule type="cellIs" dxfId="1430" priority="1401" operator="equal">
      <formula>"Catastrófico"</formula>
    </cfRule>
    <cfRule type="cellIs" dxfId="1429" priority="1402" operator="equal">
      <formula>"Mayor"</formula>
    </cfRule>
    <cfRule type="cellIs" dxfId="1428" priority="1403" operator="equal">
      <formula>"Moderado"</formula>
    </cfRule>
    <cfRule type="cellIs" dxfId="1427" priority="1404" operator="equal">
      <formula>"Menor"</formula>
    </cfRule>
    <cfRule type="cellIs" dxfId="1426" priority="1405" operator="equal">
      <formula>"Leve"</formula>
    </cfRule>
  </conditionalFormatting>
  <conditionalFormatting sqref="BB82">
    <cfRule type="cellIs" dxfId="1425" priority="1396" operator="equal">
      <formula>"Catastrófico"</formula>
    </cfRule>
    <cfRule type="cellIs" dxfId="1424" priority="1397" operator="equal">
      <formula>"Mayor"</formula>
    </cfRule>
    <cfRule type="cellIs" dxfId="1423" priority="1398" operator="equal">
      <formula>"Moderado"</formula>
    </cfRule>
    <cfRule type="cellIs" dxfId="1422" priority="1399" operator="equal">
      <formula>"Menor"</formula>
    </cfRule>
    <cfRule type="cellIs" dxfId="1421" priority="1400" operator="equal">
      <formula>"Leve"</formula>
    </cfRule>
  </conditionalFormatting>
  <conditionalFormatting sqref="BD82">
    <cfRule type="cellIs" dxfId="1420" priority="1391" operator="equal">
      <formula>"Catastrófico"</formula>
    </cfRule>
    <cfRule type="cellIs" dxfId="1419" priority="1392" operator="equal">
      <formula>"Mayor"</formula>
    </cfRule>
    <cfRule type="cellIs" dxfId="1418" priority="1393" operator="equal">
      <formula>"Moderado"</formula>
    </cfRule>
    <cfRule type="cellIs" dxfId="1417" priority="1394" operator="equal">
      <formula>"Menor"</formula>
    </cfRule>
    <cfRule type="cellIs" dxfId="1416" priority="1395" operator="equal">
      <formula>"Leve"</formula>
    </cfRule>
  </conditionalFormatting>
  <conditionalFormatting sqref="BC82">
    <cfRule type="cellIs" dxfId="1415" priority="1386" operator="equal">
      <formula>"Catastrófico"</formula>
    </cfRule>
    <cfRule type="cellIs" dxfId="1414" priority="1387" operator="equal">
      <formula>"Mayor"</formula>
    </cfRule>
    <cfRule type="cellIs" dxfId="1413" priority="1388" operator="equal">
      <formula>"Moderado"</formula>
    </cfRule>
    <cfRule type="cellIs" dxfId="1412" priority="1389" operator="equal">
      <formula>"Menor"</formula>
    </cfRule>
    <cfRule type="cellIs" dxfId="1411" priority="1390" operator="equal">
      <formula>"Leve"</formula>
    </cfRule>
  </conditionalFormatting>
  <conditionalFormatting sqref="BE82">
    <cfRule type="cellIs" dxfId="1410" priority="1381" operator="equal">
      <formula>"Catastrófico"</formula>
    </cfRule>
    <cfRule type="cellIs" dxfId="1409" priority="1382" operator="equal">
      <formula>"Mayor"</formula>
    </cfRule>
    <cfRule type="cellIs" dxfId="1408" priority="1383" operator="equal">
      <formula>"Moderado"</formula>
    </cfRule>
    <cfRule type="cellIs" dxfId="1407" priority="1384" operator="equal">
      <formula>"Menor"</formula>
    </cfRule>
    <cfRule type="cellIs" dxfId="1406" priority="1385" operator="equal">
      <formula>"Leve"</formula>
    </cfRule>
  </conditionalFormatting>
  <conditionalFormatting sqref="BD83">
    <cfRule type="cellIs" dxfId="1405" priority="1376" operator="equal">
      <formula>"Catastrófico"</formula>
    </cfRule>
    <cfRule type="cellIs" dxfId="1404" priority="1377" operator="equal">
      <formula>"Mayor"</formula>
    </cfRule>
    <cfRule type="cellIs" dxfId="1403" priority="1378" operator="equal">
      <formula>"Moderado"</formula>
    </cfRule>
    <cfRule type="cellIs" dxfId="1402" priority="1379" operator="equal">
      <formula>"Menor"</formula>
    </cfRule>
    <cfRule type="cellIs" dxfId="1401" priority="1380" operator="equal">
      <formula>"Leve"</formula>
    </cfRule>
  </conditionalFormatting>
  <conditionalFormatting sqref="BC83">
    <cfRule type="cellIs" dxfId="1400" priority="1371" operator="equal">
      <formula>"Catastrófico"</formula>
    </cfRule>
    <cfRule type="cellIs" dxfId="1399" priority="1372" operator="equal">
      <formula>"Mayor"</formula>
    </cfRule>
    <cfRule type="cellIs" dxfId="1398" priority="1373" operator="equal">
      <formula>"Moderado"</formula>
    </cfRule>
    <cfRule type="cellIs" dxfId="1397" priority="1374" operator="equal">
      <formula>"Menor"</formula>
    </cfRule>
    <cfRule type="cellIs" dxfId="1396" priority="1375" operator="equal">
      <formula>"Leve"</formula>
    </cfRule>
  </conditionalFormatting>
  <conditionalFormatting sqref="BE83">
    <cfRule type="cellIs" dxfId="1395" priority="1366" operator="equal">
      <formula>"Catastrófico"</formula>
    </cfRule>
    <cfRule type="cellIs" dxfId="1394" priority="1367" operator="equal">
      <formula>"Mayor"</formula>
    </cfRule>
    <cfRule type="cellIs" dxfId="1393" priority="1368" operator="equal">
      <formula>"Moderado"</formula>
    </cfRule>
    <cfRule type="cellIs" dxfId="1392" priority="1369" operator="equal">
      <formula>"Menor"</formula>
    </cfRule>
    <cfRule type="cellIs" dxfId="1391" priority="1370" operator="equal">
      <formula>"Leve"</formula>
    </cfRule>
  </conditionalFormatting>
  <conditionalFormatting sqref="BB83">
    <cfRule type="cellIs" dxfId="1390" priority="1361" operator="equal">
      <formula>"Catastrófico"</formula>
    </cfRule>
    <cfRule type="cellIs" dxfId="1389" priority="1362" operator="equal">
      <formula>"Mayor"</formula>
    </cfRule>
    <cfRule type="cellIs" dxfId="1388" priority="1363" operator="equal">
      <formula>"Moderado"</formula>
    </cfRule>
    <cfRule type="cellIs" dxfId="1387" priority="1364" operator="equal">
      <formula>"Menor"</formula>
    </cfRule>
    <cfRule type="cellIs" dxfId="1386" priority="1365" operator="equal">
      <formula>"Leve"</formula>
    </cfRule>
  </conditionalFormatting>
  <conditionalFormatting sqref="BF82">
    <cfRule type="cellIs" dxfId="1385" priority="1356" operator="equal">
      <formula>"Catastrófico"</formula>
    </cfRule>
    <cfRule type="cellIs" dxfId="1384" priority="1357" operator="equal">
      <formula>"Mayor"</formula>
    </cfRule>
    <cfRule type="cellIs" dxfId="1383" priority="1358" operator="equal">
      <formula>"Moderado"</formula>
    </cfRule>
    <cfRule type="cellIs" dxfId="1382" priority="1359" operator="equal">
      <formula>"Menor"</formula>
    </cfRule>
    <cfRule type="cellIs" dxfId="1381" priority="1360" operator="equal">
      <formula>"Leve"</formula>
    </cfRule>
  </conditionalFormatting>
  <conditionalFormatting sqref="BH82">
    <cfRule type="cellIs" dxfId="1380" priority="1351" operator="equal">
      <formula>"Catastrófico"</formula>
    </cfRule>
    <cfRule type="cellIs" dxfId="1379" priority="1352" operator="equal">
      <formula>"Mayor"</formula>
    </cfRule>
    <cfRule type="cellIs" dxfId="1378" priority="1353" operator="equal">
      <formula>"Moderado"</formula>
    </cfRule>
    <cfRule type="cellIs" dxfId="1377" priority="1354" operator="equal">
      <formula>"Menor"</formula>
    </cfRule>
    <cfRule type="cellIs" dxfId="1376" priority="1355" operator="equal">
      <formula>"Leve"</formula>
    </cfRule>
  </conditionalFormatting>
  <conditionalFormatting sqref="BG82">
    <cfRule type="cellIs" dxfId="1375" priority="1346" operator="equal">
      <formula>"Catastrófico"</formula>
    </cfRule>
    <cfRule type="cellIs" dxfId="1374" priority="1347" operator="equal">
      <formula>"Mayor"</formula>
    </cfRule>
    <cfRule type="cellIs" dxfId="1373" priority="1348" operator="equal">
      <formula>"Moderado"</formula>
    </cfRule>
    <cfRule type="cellIs" dxfId="1372" priority="1349" operator="equal">
      <formula>"Menor"</formula>
    </cfRule>
    <cfRule type="cellIs" dxfId="1371" priority="1350" operator="equal">
      <formula>"Leve"</formula>
    </cfRule>
  </conditionalFormatting>
  <conditionalFormatting sqref="BI82">
    <cfRule type="cellIs" dxfId="1370" priority="1341" operator="equal">
      <formula>"Catastrófico"</formula>
    </cfRule>
    <cfRule type="cellIs" dxfId="1369" priority="1342" operator="equal">
      <formula>"Mayor"</formula>
    </cfRule>
    <cfRule type="cellIs" dxfId="1368" priority="1343" operator="equal">
      <formula>"Moderado"</formula>
    </cfRule>
    <cfRule type="cellIs" dxfId="1367" priority="1344" operator="equal">
      <formula>"Menor"</formula>
    </cfRule>
    <cfRule type="cellIs" dxfId="1366" priority="1345" operator="equal">
      <formula>"Leve"</formula>
    </cfRule>
  </conditionalFormatting>
  <conditionalFormatting sqref="AZ83">
    <cfRule type="cellIs" dxfId="1365" priority="1336" operator="equal">
      <formula>"Catastrófico"</formula>
    </cfRule>
    <cfRule type="cellIs" dxfId="1364" priority="1337" operator="equal">
      <formula>"Mayor"</formula>
    </cfRule>
    <cfRule type="cellIs" dxfId="1363" priority="1338" operator="equal">
      <formula>"Moderado"</formula>
    </cfRule>
    <cfRule type="cellIs" dxfId="1362" priority="1339" operator="equal">
      <formula>"Menor"</formula>
    </cfRule>
    <cfRule type="cellIs" dxfId="1361" priority="1340" operator="equal">
      <formula>"Leve"</formula>
    </cfRule>
  </conditionalFormatting>
  <conditionalFormatting sqref="BI83">
    <cfRule type="cellIs" dxfId="1360" priority="1331" operator="equal">
      <formula>"Catastrófico"</formula>
    </cfRule>
    <cfRule type="cellIs" dxfId="1359" priority="1332" operator="equal">
      <formula>"Mayor"</formula>
    </cfRule>
    <cfRule type="cellIs" dxfId="1358" priority="1333" operator="equal">
      <formula>"Moderado"</formula>
    </cfRule>
    <cfRule type="cellIs" dxfId="1357" priority="1334" operator="equal">
      <formula>"Menor"</formula>
    </cfRule>
    <cfRule type="cellIs" dxfId="1356" priority="1335" operator="equal">
      <formula>"Leve"</formula>
    </cfRule>
  </conditionalFormatting>
  <conditionalFormatting sqref="BG83">
    <cfRule type="cellIs" dxfId="1355" priority="1326" operator="equal">
      <formula>"Catastrófico"</formula>
    </cfRule>
    <cfRule type="cellIs" dxfId="1354" priority="1327" operator="equal">
      <formula>"Mayor"</formula>
    </cfRule>
    <cfRule type="cellIs" dxfId="1353" priority="1328" operator="equal">
      <formula>"Moderado"</formula>
    </cfRule>
    <cfRule type="cellIs" dxfId="1352" priority="1329" operator="equal">
      <formula>"Menor"</formula>
    </cfRule>
    <cfRule type="cellIs" dxfId="1351" priority="1330" operator="equal">
      <formula>"Leve"</formula>
    </cfRule>
  </conditionalFormatting>
  <conditionalFormatting sqref="BF83">
    <cfRule type="cellIs" dxfId="1350" priority="1321" operator="equal">
      <formula>"Catastrófico"</formula>
    </cfRule>
    <cfRule type="cellIs" dxfId="1349" priority="1322" operator="equal">
      <formula>"Mayor"</formula>
    </cfRule>
    <cfRule type="cellIs" dxfId="1348" priority="1323" operator="equal">
      <formula>"Moderado"</formula>
    </cfRule>
    <cfRule type="cellIs" dxfId="1347" priority="1324" operator="equal">
      <formula>"Menor"</formula>
    </cfRule>
    <cfRule type="cellIs" dxfId="1346" priority="1325" operator="equal">
      <formula>"Leve"</formula>
    </cfRule>
  </conditionalFormatting>
  <conditionalFormatting sqref="BH83">
    <cfRule type="cellIs" dxfId="1345" priority="1316" operator="equal">
      <formula>"Catastrófico"</formula>
    </cfRule>
    <cfRule type="cellIs" dxfId="1344" priority="1317" operator="equal">
      <formula>"Mayor"</formula>
    </cfRule>
    <cfRule type="cellIs" dxfId="1343" priority="1318" operator="equal">
      <formula>"Moderado"</formula>
    </cfRule>
    <cfRule type="cellIs" dxfId="1342" priority="1319" operator="equal">
      <formula>"Menor"</formula>
    </cfRule>
    <cfRule type="cellIs" dxfId="1341" priority="1320" operator="equal">
      <formula>"Leve"</formula>
    </cfRule>
  </conditionalFormatting>
  <conditionalFormatting sqref="BJ82">
    <cfRule type="cellIs" dxfId="1340" priority="1311" operator="equal">
      <formula>"Catastrófico"</formula>
    </cfRule>
    <cfRule type="cellIs" dxfId="1339" priority="1312" operator="equal">
      <formula>"Mayor"</formula>
    </cfRule>
    <cfRule type="cellIs" dxfId="1338" priority="1313" operator="equal">
      <formula>"Moderado"</formula>
    </cfRule>
    <cfRule type="cellIs" dxfId="1337" priority="1314" operator="equal">
      <formula>"Menor"</formula>
    </cfRule>
    <cfRule type="cellIs" dxfId="1336" priority="1315" operator="equal">
      <formula>"Leve"</formula>
    </cfRule>
  </conditionalFormatting>
  <conditionalFormatting sqref="BK82">
    <cfRule type="cellIs" dxfId="1335" priority="1306" operator="equal">
      <formula>"Catastrófico"</formula>
    </cfRule>
    <cfRule type="cellIs" dxfId="1334" priority="1307" operator="equal">
      <formula>"Mayor"</formula>
    </cfRule>
    <cfRule type="cellIs" dxfId="1333" priority="1308" operator="equal">
      <formula>"Moderado"</formula>
    </cfRule>
    <cfRule type="cellIs" dxfId="1332" priority="1309" operator="equal">
      <formula>"Menor"</formula>
    </cfRule>
    <cfRule type="cellIs" dxfId="1331" priority="1310" operator="equal">
      <formula>"Leve"</formula>
    </cfRule>
  </conditionalFormatting>
  <conditionalFormatting sqref="BL82">
    <cfRule type="cellIs" dxfId="1330" priority="1301" operator="equal">
      <formula>"Catastrófico"</formula>
    </cfRule>
    <cfRule type="cellIs" dxfId="1329" priority="1302" operator="equal">
      <formula>"Mayor"</formula>
    </cfRule>
    <cfRule type="cellIs" dxfId="1328" priority="1303" operator="equal">
      <formula>"Moderado"</formula>
    </cfRule>
    <cfRule type="cellIs" dxfId="1327" priority="1304" operator="equal">
      <formula>"Menor"</formula>
    </cfRule>
    <cfRule type="cellIs" dxfId="1326" priority="1305" operator="equal">
      <formula>"Leve"</formula>
    </cfRule>
  </conditionalFormatting>
  <conditionalFormatting sqref="BM82">
    <cfRule type="cellIs" dxfId="1325" priority="1296" operator="equal">
      <formula>"Catastrófico"</formula>
    </cfRule>
    <cfRule type="cellIs" dxfId="1324" priority="1297" operator="equal">
      <formula>"Mayor"</formula>
    </cfRule>
    <cfRule type="cellIs" dxfId="1323" priority="1298" operator="equal">
      <formula>"Moderado"</formula>
    </cfRule>
    <cfRule type="cellIs" dxfId="1322" priority="1299" operator="equal">
      <formula>"Menor"</formula>
    </cfRule>
    <cfRule type="cellIs" dxfId="1321" priority="1300" operator="equal">
      <formula>"Leve"</formula>
    </cfRule>
  </conditionalFormatting>
  <conditionalFormatting sqref="BM83">
    <cfRule type="cellIs" dxfId="1320" priority="1291" operator="equal">
      <formula>"Catastrófico"</formula>
    </cfRule>
    <cfRule type="cellIs" dxfId="1319" priority="1292" operator="equal">
      <formula>"Mayor"</formula>
    </cfRule>
    <cfRule type="cellIs" dxfId="1318" priority="1293" operator="equal">
      <formula>"Moderado"</formula>
    </cfRule>
    <cfRule type="cellIs" dxfId="1317" priority="1294" operator="equal">
      <formula>"Menor"</formula>
    </cfRule>
    <cfRule type="cellIs" dxfId="1316" priority="1295" operator="equal">
      <formula>"Leve"</formula>
    </cfRule>
  </conditionalFormatting>
  <conditionalFormatting sqref="BL83">
    <cfRule type="cellIs" dxfId="1315" priority="1286" operator="equal">
      <formula>"Catastrófico"</formula>
    </cfRule>
    <cfRule type="cellIs" dxfId="1314" priority="1287" operator="equal">
      <formula>"Mayor"</formula>
    </cfRule>
    <cfRule type="cellIs" dxfId="1313" priority="1288" operator="equal">
      <formula>"Moderado"</formula>
    </cfRule>
    <cfRule type="cellIs" dxfId="1312" priority="1289" operator="equal">
      <formula>"Menor"</formula>
    </cfRule>
    <cfRule type="cellIs" dxfId="1311" priority="1290" operator="equal">
      <formula>"Leve"</formula>
    </cfRule>
  </conditionalFormatting>
  <conditionalFormatting sqref="BK83">
    <cfRule type="cellIs" dxfId="1310" priority="1281" operator="equal">
      <formula>"Catastrófico"</formula>
    </cfRule>
    <cfRule type="cellIs" dxfId="1309" priority="1282" operator="equal">
      <formula>"Mayor"</formula>
    </cfRule>
    <cfRule type="cellIs" dxfId="1308" priority="1283" operator="equal">
      <formula>"Moderado"</formula>
    </cfRule>
    <cfRule type="cellIs" dxfId="1307" priority="1284" operator="equal">
      <formula>"Menor"</formula>
    </cfRule>
    <cfRule type="cellIs" dxfId="1306" priority="1285" operator="equal">
      <formula>"Leve"</formula>
    </cfRule>
  </conditionalFormatting>
  <conditionalFormatting sqref="BJ83">
    <cfRule type="cellIs" dxfId="1305" priority="1276" operator="equal">
      <formula>"Catastrófico"</formula>
    </cfRule>
    <cfRule type="cellIs" dxfId="1304" priority="1277" operator="equal">
      <formula>"Mayor"</formula>
    </cfRule>
    <cfRule type="cellIs" dxfId="1303" priority="1278" operator="equal">
      <formula>"Moderado"</formula>
    </cfRule>
    <cfRule type="cellIs" dxfId="1302" priority="1279" operator="equal">
      <formula>"Menor"</formula>
    </cfRule>
    <cfRule type="cellIs" dxfId="1301" priority="1280" operator="equal">
      <formula>"Leve"</formula>
    </cfRule>
  </conditionalFormatting>
  <conditionalFormatting sqref="AX142:BL142 AX143:BC144 BF143:BG144 BJ143:BK144">
    <cfRule type="cellIs" dxfId="1300" priority="1271" operator="equal">
      <formula>"Catastrófico"</formula>
    </cfRule>
    <cfRule type="cellIs" dxfId="1299" priority="1272" operator="equal">
      <formula>"Mayor"</formula>
    </cfRule>
    <cfRule type="cellIs" dxfId="1298" priority="1273" operator="equal">
      <formula>"Moderado"</formula>
    </cfRule>
    <cfRule type="cellIs" dxfId="1297" priority="1274" operator="equal">
      <formula>"Menor"</formula>
    </cfRule>
    <cfRule type="cellIs" dxfId="1296" priority="1275" operator="equal">
      <formula>"Leve"</formula>
    </cfRule>
  </conditionalFormatting>
  <conditionalFormatting sqref="BM142">
    <cfRule type="cellIs" dxfId="1295" priority="1266" operator="equal">
      <formula>"Catastrófico"</formula>
    </cfRule>
    <cfRule type="cellIs" dxfId="1294" priority="1267" operator="equal">
      <formula>"Mayor"</formula>
    </cfRule>
    <cfRule type="cellIs" dxfId="1293" priority="1268" operator="equal">
      <formula>"Moderado"</formula>
    </cfRule>
    <cfRule type="cellIs" dxfId="1292" priority="1269" operator="equal">
      <formula>"Menor"</formula>
    </cfRule>
    <cfRule type="cellIs" dxfId="1291" priority="1270" operator="equal">
      <formula>"Leve"</formula>
    </cfRule>
  </conditionalFormatting>
  <conditionalFormatting sqref="BM142">
    <cfRule type="cellIs" dxfId="1290" priority="1261" operator="equal">
      <formula>"Catastrófico"</formula>
    </cfRule>
    <cfRule type="cellIs" dxfId="1289" priority="1262" operator="equal">
      <formula>"Mayor"</formula>
    </cfRule>
    <cfRule type="cellIs" dxfId="1288" priority="1263" operator="equal">
      <formula>"Moderado"</formula>
    </cfRule>
    <cfRule type="cellIs" dxfId="1287" priority="1264" operator="equal">
      <formula>"Menor"</formula>
    </cfRule>
    <cfRule type="cellIs" dxfId="1286" priority="1265" operator="equal">
      <formula>"Leve"</formula>
    </cfRule>
  </conditionalFormatting>
  <conditionalFormatting sqref="BD143:BE144">
    <cfRule type="cellIs" dxfId="1285" priority="1256" operator="equal">
      <formula>"Catastrófico"</formula>
    </cfRule>
    <cfRule type="cellIs" dxfId="1284" priority="1257" operator="equal">
      <formula>"Mayor"</formula>
    </cfRule>
    <cfRule type="cellIs" dxfId="1283" priority="1258" operator="equal">
      <formula>"Moderado"</formula>
    </cfRule>
    <cfRule type="cellIs" dxfId="1282" priority="1259" operator="equal">
      <formula>"Menor"</formula>
    </cfRule>
    <cfRule type="cellIs" dxfId="1281" priority="1260" operator="equal">
      <formula>"Leve"</formula>
    </cfRule>
  </conditionalFormatting>
  <conditionalFormatting sqref="BH143:BI144">
    <cfRule type="cellIs" dxfId="1280" priority="1251" operator="equal">
      <formula>"Catastrófico"</formula>
    </cfRule>
    <cfRule type="cellIs" dxfId="1279" priority="1252" operator="equal">
      <formula>"Mayor"</formula>
    </cfRule>
    <cfRule type="cellIs" dxfId="1278" priority="1253" operator="equal">
      <formula>"Moderado"</formula>
    </cfRule>
    <cfRule type="cellIs" dxfId="1277" priority="1254" operator="equal">
      <formula>"Menor"</formula>
    </cfRule>
    <cfRule type="cellIs" dxfId="1276" priority="1255" operator="equal">
      <formula>"Leve"</formula>
    </cfRule>
  </conditionalFormatting>
  <conditionalFormatting sqref="BL143:BM144">
    <cfRule type="cellIs" dxfId="1275" priority="1246" operator="equal">
      <formula>"Catastrófico"</formula>
    </cfRule>
    <cfRule type="cellIs" dxfId="1274" priority="1247" operator="equal">
      <formula>"Mayor"</formula>
    </cfRule>
    <cfRule type="cellIs" dxfId="1273" priority="1248" operator="equal">
      <formula>"Moderado"</formula>
    </cfRule>
    <cfRule type="cellIs" dxfId="1272" priority="1249" operator="equal">
      <formula>"Menor"</formula>
    </cfRule>
    <cfRule type="cellIs" dxfId="1271" priority="1250" operator="equal">
      <formula>"Leve"</formula>
    </cfRule>
  </conditionalFormatting>
  <conditionalFormatting sqref="BF118:BL119">
    <cfRule type="cellIs" dxfId="1270" priority="1241" operator="equal">
      <formula>"Catastrófico"</formula>
    </cfRule>
    <cfRule type="cellIs" dxfId="1269" priority="1242" operator="equal">
      <formula>"Mayor"</formula>
    </cfRule>
    <cfRule type="cellIs" dxfId="1268" priority="1243" operator="equal">
      <formula>"Moderado"</formula>
    </cfRule>
    <cfRule type="cellIs" dxfId="1267" priority="1244" operator="equal">
      <formula>"Menor"</formula>
    </cfRule>
    <cfRule type="cellIs" dxfId="1266" priority="1245" operator="equal">
      <formula>"Leve"</formula>
    </cfRule>
  </conditionalFormatting>
  <conditionalFormatting sqref="BF118:BL119">
    <cfRule type="cellIs" dxfId="1265" priority="1236" operator="equal">
      <formula>"Catastrófico"</formula>
    </cfRule>
    <cfRule type="cellIs" dxfId="1264" priority="1237" operator="equal">
      <formula>"Mayor"</formula>
    </cfRule>
    <cfRule type="cellIs" dxfId="1263" priority="1238" operator="equal">
      <formula>"Moderado"</formula>
    </cfRule>
    <cfRule type="cellIs" dxfId="1262" priority="1239" operator="equal">
      <formula>"Menor"</formula>
    </cfRule>
    <cfRule type="cellIs" dxfId="1261" priority="1240" operator="equal">
      <formula>"Leve"</formula>
    </cfRule>
  </conditionalFormatting>
  <conditionalFormatting sqref="BM118:BM119">
    <cfRule type="cellIs" dxfId="1260" priority="1231" operator="equal">
      <formula>"Catastrófico"</formula>
    </cfRule>
    <cfRule type="cellIs" dxfId="1259" priority="1232" operator="equal">
      <formula>"Mayor"</formula>
    </cfRule>
    <cfRule type="cellIs" dxfId="1258" priority="1233" operator="equal">
      <formula>"Moderado"</formula>
    </cfRule>
    <cfRule type="cellIs" dxfId="1257" priority="1234" operator="equal">
      <formula>"Menor"</formula>
    </cfRule>
    <cfRule type="cellIs" dxfId="1256" priority="1235" operator="equal">
      <formula>"Leve"</formula>
    </cfRule>
  </conditionalFormatting>
  <conditionalFormatting sqref="BM118:BM119">
    <cfRule type="cellIs" dxfId="1255" priority="1226" operator="equal">
      <formula>"Catastrófico"</formula>
    </cfRule>
    <cfRule type="cellIs" dxfId="1254" priority="1227" operator="equal">
      <formula>"Mayor"</formula>
    </cfRule>
    <cfRule type="cellIs" dxfId="1253" priority="1228" operator="equal">
      <formula>"Moderado"</formula>
    </cfRule>
    <cfRule type="cellIs" dxfId="1252" priority="1229" operator="equal">
      <formula>"Menor"</formula>
    </cfRule>
    <cfRule type="cellIs" dxfId="1251" priority="1230" operator="equal">
      <formula>"Leve"</formula>
    </cfRule>
  </conditionalFormatting>
  <conditionalFormatting sqref="AX118:BE119">
    <cfRule type="cellIs" dxfId="1250" priority="1221" operator="equal">
      <formula>"Catastrófico"</formula>
    </cfRule>
    <cfRule type="cellIs" dxfId="1249" priority="1222" operator="equal">
      <formula>"Mayor"</formula>
    </cfRule>
    <cfRule type="cellIs" dxfId="1248" priority="1223" operator="equal">
      <formula>"Moderado"</formula>
    </cfRule>
    <cfRule type="cellIs" dxfId="1247" priority="1224" operator="equal">
      <formula>"Menor"</formula>
    </cfRule>
    <cfRule type="cellIs" dxfId="1246" priority="1225" operator="equal">
      <formula>"Leve"</formula>
    </cfRule>
  </conditionalFormatting>
  <conditionalFormatting sqref="AX118:BE119">
    <cfRule type="cellIs" dxfId="1245" priority="1216" operator="equal">
      <formula>"Catastrófico"</formula>
    </cfRule>
    <cfRule type="cellIs" dxfId="1244" priority="1217" operator="equal">
      <formula>"Mayor"</formula>
    </cfRule>
    <cfRule type="cellIs" dxfId="1243" priority="1218" operator="equal">
      <formula>"Moderado"</formula>
    </cfRule>
    <cfRule type="cellIs" dxfId="1242" priority="1219" operator="equal">
      <formula>"Menor"</formula>
    </cfRule>
    <cfRule type="cellIs" dxfId="1241" priority="1220" operator="equal">
      <formula>"Leve"</formula>
    </cfRule>
  </conditionalFormatting>
  <conditionalFormatting sqref="AX136:BM137">
    <cfRule type="cellIs" dxfId="1240" priority="1211" operator="equal">
      <formula>"Catastrófico"</formula>
    </cfRule>
    <cfRule type="cellIs" dxfId="1239" priority="1212" operator="equal">
      <formula>"Mayor"</formula>
    </cfRule>
    <cfRule type="cellIs" dxfId="1238" priority="1213" operator="equal">
      <formula>"Moderado"</formula>
    </cfRule>
    <cfRule type="cellIs" dxfId="1237" priority="1214" operator="equal">
      <formula>"Menor"</formula>
    </cfRule>
    <cfRule type="cellIs" dxfId="1236" priority="1215" operator="equal">
      <formula>"Leve"</formula>
    </cfRule>
  </conditionalFormatting>
  <conditionalFormatting sqref="AX136:BM137">
    <cfRule type="cellIs" dxfId="1235" priority="1206" operator="equal">
      <formula>"Catastrófico"</formula>
    </cfRule>
    <cfRule type="cellIs" dxfId="1234" priority="1207" operator="equal">
      <formula>"Mayor"</formula>
    </cfRule>
    <cfRule type="cellIs" dxfId="1233" priority="1208" operator="equal">
      <formula>"Moderado"</formula>
    </cfRule>
    <cfRule type="cellIs" dxfId="1232" priority="1209" operator="equal">
      <formula>"Menor"</formula>
    </cfRule>
    <cfRule type="cellIs" dxfId="1231" priority="1210" operator="equal">
      <formula>"Leve"</formula>
    </cfRule>
  </conditionalFormatting>
  <conditionalFormatting sqref="AX148:BM148">
    <cfRule type="cellIs" dxfId="1230" priority="1201" operator="equal">
      <formula>"Catastrófico"</formula>
    </cfRule>
    <cfRule type="cellIs" dxfId="1229" priority="1202" operator="equal">
      <formula>"Mayor"</formula>
    </cfRule>
    <cfRule type="cellIs" dxfId="1228" priority="1203" operator="equal">
      <formula>"Moderado"</formula>
    </cfRule>
    <cfRule type="cellIs" dxfId="1227" priority="1204" operator="equal">
      <formula>"Menor"</formula>
    </cfRule>
    <cfRule type="cellIs" dxfId="1226" priority="1205" operator="equal">
      <formula>"Leve"</formula>
    </cfRule>
  </conditionalFormatting>
  <conditionalFormatting sqref="AX148:BM148">
    <cfRule type="cellIs" dxfId="1225" priority="1196" operator="equal">
      <formula>"Catastrófico"</formula>
    </cfRule>
    <cfRule type="cellIs" dxfId="1224" priority="1197" operator="equal">
      <formula>"Mayor"</formula>
    </cfRule>
    <cfRule type="cellIs" dxfId="1223" priority="1198" operator="equal">
      <formula>"Moderado"</formula>
    </cfRule>
    <cfRule type="cellIs" dxfId="1222" priority="1199" operator="equal">
      <formula>"Menor"</formula>
    </cfRule>
    <cfRule type="cellIs" dxfId="1221" priority="1200" operator="equal">
      <formula>"Leve"</formula>
    </cfRule>
  </conditionalFormatting>
  <conditionalFormatting sqref="AX154:BM155">
    <cfRule type="cellIs" dxfId="1220" priority="1191" operator="equal">
      <formula>"Catastrófico"</formula>
    </cfRule>
    <cfRule type="cellIs" dxfId="1219" priority="1192" operator="equal">
      <formula>"Mayor"</formula>
    </cfRule>
    <cfRule type="cellIs" dxfId="1218" priority="1193" operator="equal">
      <formula>"Moderado"</formula>
    </cfRule>
    <cfRule type="cellIs" dxfId="1217" priority="1194" operator="equal">
      <formula>"Menor"</formula>
    </cfRule>
    <cfRule type="cellIs" dxfId="1216" priority="1195" operator="equal">
      <formula>"Leve"</formula>
    </cfRule>
  </conditionalFormatting>
  <conditionalFormatting sqref="AX154:BM155">
    <cfRule type="cellIs" dxfId="1215" priority="1186" operator="equal">
      <formula>"Catastrófico"</formula>
    </cfRule>
    <cfRule type="cellIs" dxfId="1214" priority="1187" operator="equal">
      <formula>"Mayor"</formula>
    </cfRule>
    <cfRule type="cellIs" dxfId="1213" priority="1188" operator="equal">
      <formula>"Moderado"</formula>
    </cfRule>
    <cfRule type="cellIs" dxfId="1212" priority="1189" operator="equal">
      <formula>"Menor"</formula>
    </cfRule>
    <cfRule type="cellIs" dxfId="1211" priority="1190" operator="equal">
      <formula>"Leve"</formula>
    </cfRule>
  </conditionalFormatting>
  <conditionalFormatting sqref="AX220:BM221">
    <cfRule type="cellIs" dxfId="1210" priority="1181" operator="equal">
      <formula>"Catastrófico"</formula>
    </cfRule>
    <cfRule type="cellIs" dxfId="1209" priority="1182" operator="equal">
      <formula>"Mayor"</formula>
    </cfRule>
    <cfRule type="cellIs" dxfId="1208" priority="1183" operator="equal">
      <formula>"Moderado"</formula>
    </cfRule>
    <cfRule type="cellIs" dxfId="1207" priority="1184" operator="equal">
      <formula>"Menor"</formula>
    </cfRule>
    <cfRule type="cellIs" dxfId="1206" priority="1185" operator="equal">
      <formula>"Leve"</formula>
    </cfRule>
  </conditionalFormatting>
  <conditionalFormatting sqref="AX226:BM227">
    <cfRule type="cellIs" dxfId="1205" priority="1176" operator="equal">
      <formula>"Catastrófico"</formula>
    </cfRule>
    <cfRule type="cellIs" dxfId="1204" priority="1177" operator="equal">
      <formula>"Mayor"</formula>
    </cfRule>
    <cfRule type="cellIs" dxfId="1203" priority="1178" operator="equal">
      <formula>"Moderado"</formula>
    </cfRule>
    <cfRule type="cellIs" dxfId="1202" priority="1179" operator="equal">
      <formula>"Menor"</formula>
    </cfRule>
    <cfRule type="cellIs" dxfId="1201" priority="1180" operator="equal">
      <formula>"Leve"</formula>
    </cfRule>
  </conditionalFormatting>
  <conditionalFormatting sqref="AX228:BM228">
    <cfRule type="cellIs" dxfId="1200" priority="1171" operator="equal">
      <formula>"Catastrófico"</formula>
    </cfRule>
    <cfRule type="cellIs" dxfId="1199" priority="1172" operator="equal">
      <formula>"Mayor"</formula>
    </cfRule>
    <cfRule type="cellIs" dxfId="1198" priority="1173" operator="equal">
      <formula>"Moderado"</formula>
    </cfRule>
    <cfRule type="cellIs" dxfId="1197" priority="1174" operator="equal">
      <formula>"Menor"</formula>
    </cfRule>
    <cfRule type="cellIs" dxfId="1196" priority="1175" operator="equal">
      <formula>"Leve"</formula>
    </cfRule>
  </conditionalFormatting>
  <conditionalFormatting sqref="AX232:BM233">
    <cfRule type="cellIs" dxfId="1195" priority="1166" operator="equal">
      <formula>"Catastrófico"</formula>
    </cfRule>
    <cfRule type="cellIs" dxfId="1194" priority="1167" operator="equal">
      <formula>"Mayor"</formula>
    </cfRule>
    <cfRule type="cellIs" dxfId="1193" priority="1168" operator="equal">
      <formula>"Moderado"</formula>
    </cfRule>
    <cfRule type="cellIs" dxfId="1192" priority="1169" operator="equal">
      <formula>"Menor"</formula>
    </cfRule>
    <cfRule type="cellIs" dxfId="1191" priority="1170" operator="equal">
      <formula>"Leve"</formula>
    </cfRule>
  </conditionalFormatting>
  <conditionalFormatting sqref="AX232:BM233">
    <cfRule type="cellIs" dxfId="1190" priority="1161" operator="equal">
      <formula>"Catastrófico"</formula>
    </cfRule>
    <cfRule type="cellIs" dxfId="1189" priority="1162" operator="equal">
      <formula>"Mayor"</formula>
    </cfRule>
    <cfRule type="cellIs" dxfId="1188" priority="1163" operator="equal">
      <formula>"Moderado"</formula>
    </cfRule>
    <cfRule type="cellIs" dxfId="1187" priority="1164" operator="equal">
      <formula>"Menor"</formula>
    </cfRule>
    <cfRule type="cellIs" dxfId="1186" priority="1165" operator="equal">
      <formula>"Leve"</formula>
    </cfRule>
  </conditionalFormatting>
  <conditionalFormatting sqref="AY238:BK238 AZ239 BD239 BH239">
    <cfRule type="cellIs" dxfId="1185" priority="1156" operator="equal">
      <formula>"Catastrófico"</formula>
    </cfRule>
    <cfRule type="cellIs" dxfId="1184" priority="1157" operator="equal">
      <formula>"Mayor"</formula>
    </cfRule>
    <cfRule type="cellIs" dxfId="1183" priority="1158" operator="equal">
      <formula>"Moderado"</formula>
    </cfRule>
    <cfRule type="cellIs" dxfId="1182" priority="1159" operator="equal">
      <formula>"Menor"</formula>
    </cfRule>
    <cfRule type="cellIs" dxfId="1181" priority="1160" operator="equal">
      <formula>"Leve"</formula>
    </cfRule>
  </conditionalFormatting>
  <conditionalFormatting sqref="AX238:BK238 AZ239 BD239 BH239">
    <cfRule type="cellIs" dxfId="1180" priority="1151" operator="equal">
      <formula>"Catastrófico"</formula>
    </cfRule>
    <cfRule type="cellIs" dxfId="1179" priority="1152" operator="equal">
      <formula>"Mayor"</formula>
    </cfRule>
    <cfRule type="cellIs" dxfId="1178" priority="1153" operator="equal">
      <formula>"Moderado"</formula>
    </cfRule>
    <cfRule type="cellIs" dxfId="1177" priority="1154" operator="equal">
      <formula>"Menor"</formula>
    </cfRule>
    <cfRule type="cellIs" dxfId="1176" priority="1155" operator="equal">
      <formula>"Leve"</formula>
    </cfRule>
  </conditionalFormatting>
  <conditionalFormatting sqref="BL239">
    <cfRule type="cellIs" dxfId="1175" priority="1146" operator="equal">
      <formula>"Catastrófico"</formula>
    </cfRule>
    <cfRule type="cellIs" dxfId="1174" priority="1147" operator="equal">
      <formula>"Mayor"</formula>
    </cfRule>
    <cfRule type="cellIs" dxfId="1173" priority="1148" operator="equal">
      <formula>"Moderado"</formula>
    </cfRule>
    <cfRule type="cellIs" dxfId="1172" priority="1149" operator="equal">
      <formula>"Menor"</formula>
    </cfRule>
    <cfRule type="cellIs" dxfId="1171" priority="1150" operator="equal">
      <formula>"Leve"</formula>
    </cfRule>
  </conditionalFormatting>
  <conditionalFormatting sqref="BL239">
    <cfRule type="cellIs" dxfId="1170" priority="1141" operator="equal">
      <formula>"Catastrófico"</formula>
    </cfRule>
    <cfRule type="cellIs" dxfId="1169" priority="1142" operator="equal">
      <formula>"Mayor"</formula>
    </cfRule>
    <cfRule type="cellIs" dxfId="1168" priority="1143" operator="equal">
      <formula>"Moderado"</formula>
    </cfRule>
    <cfRule type="cellIs" dxfId="1167" priority="1144" operator="equal">
      <formula>"Menor"</formula>
    </cfRule>
    <cfRule type="cellIs" dxfId="1166" priority="1145" operator="equal">
      <formula>"Leve"</formula>
    </cfRule>
  </conditionalFormatting>
  <conditionalFormatting sqref="BL238:BM238">
    <cfRule type="cellIs" dxfId="1165" priority="1136" operator="equal">
      <formula>"Catastrófico"</formula>
    </cfRule>
    <cfRule type="cellIs" dxfId="1164" priority="1137" operator="equal">
      <formula>"Mayor"</formula>
    </cfRule>
    <cfRule type="cellIs" dxfId="1163" priority="1138" operator="equal">
      <formula>"Moderado"</formula>
    </cfRule>
    <cfRule type="cellIs" dxfId="1162" priority="1139" operator="equal">
      <formula>"Menor"</formula>
    </cfRule>
    <cfRule type="cellIs" dxfId="1161" priority="1140" operator="equal">
      <formula>"Leve"</formula>
    </cfRule>
  </conditionalFormatting>
  <conditionalFormatting sqref="BL238:BM238">
    <cfRule type="cellIs" dxfId="1160" priority="1131" operator="equal">
      <formula>"Catastrófico"</formula>
    </cfRule>
    <cfRule type="cellIs" dxfId="1159" priority="1132" operator="equal">
      <formula>"Mayor"</formula>
    </cfRule>
    <cfRule type="cellIs" dxfId="1158" priority="1133" operator="equal">
      <formula>"Moderado"</formula>
    </cfRule>
    <cfRule type="cellIs" dxfId="1157" priority="1134" operator="equal">
      <formula>"Menor"</formula>
    </cfRule>
    <cfRule type="cellIs" dxfId="1156" priority="1135" operator="equal">
      <formula>"Leve"</formula>
    </cfRule>
  </conditionalFormatting>
  <conditionalFormatting sqref="AX239:AY239">
    <cfRule type="cellIs" dxfId="1155" priority="1126" operator="equal">
      <formula>"Catastrófico"</formula>
    </cfRule>
    <cfRule type="cellIs" dxfId="1154" priority="1127" operator="equal">
      <formula>"Mayor"</formula>
    </cfRule>
    <cfRule type="cellIs" dxfId="1153" priority="1128" operator="equal">
      <formula>"Moderado"</formula>
    </cfRule>
    <cfRule type="cellIs" dxfId="1152" priority="1129" operator="equal">
      <formula>"Menor"</formula>
    </cfRule>
    <cfRule type="cellIs" dxfId="1151" priority="1130" operator="equal">
      <formula>"Leve"</formula>
    </cfRule>
  </conditionalFormatting>
  <conditionalFormatting sqref="AX239:AY239">
    <cfRule type="cellIs" dxfId="1150" priority="1121" operator="equal">
      <formula>"Catastrófico"</formula>
    </cfRule>
    <cfRule type="cellIs" dxfId="1149" priority="1122" operator="equal">
      <formula>"Mayor"</formula>
    </cfRule>
    <cfRule type="cellIs" dxfId="1148" priority="1123" operator="equal">
      <formula>"Moderado"</formula>
    </cfRule>
    <cfRule type="cellIs" dxfId="1147" priority="1124" operator="equal">
      <formula>"Menor"</formula>
    </cfRule>
    <cfRule type="cellIs" dxfId="1146" priority="1125" operator="equal">
      <formula>"Leve"</formula>
    </cfRule>
  </conditionalFormatting>
  <conditionalFormatting sqref="BA239:BC239">
    <cfRule type="cellIs" dxfId="1145" priority="1116" operator="equal">
      <formula>"Catastrófico"</formula>
    </cfRule>
    <cfRule type="cellIs" dxfId="1144" priority="1117" operator="equal">
      <formula>"Mayor"</formula>
    </cfRule>
    <cfRule type="cellIs" dxfId="1143" priority="1118" operator="equal">
      <formula>"Moderado"</formula>
    </cfRule>
    <cfRule type="cellIs" dxfId="1142" priority="1119" operator="equal">
      <formula>"Menor"</formula>
    </cfRule>
    <cfRule type="cellIs" dxfId="1141" priority="1120" operator="equal">
      <formula>"Leve"</formula>
    </cfRule>
  </conditionalFormatting>
  <conditionalFormatting sqref="BA239:BC239">
    <cfRule type="cellIs" dxfId="1140" priority="1111" operator="equal">
      <formula>"Catastrófico"</formula>
    </cfRule>
    <cfRule type="cellIs" dxfId="1139" priority="1112" operator="equal">
      <formula>"Mayor"</formula>
    </cfRule>
    <cfRule type="cellIs" dxfId="1138" priority="1113" operator="equal">
      <formula>"Moderado"</formula>
    </cfRule>
    <cfRule type="cellIs" dxfId="1137" priority="1114" operator="equal">
      <formula>"Menor"</formula>
    </cfRule>
    <cfRule type="cellIs" dxfId="1136" priority="1115" operator="equal">
      <formula>"Leve"</formula>
    </cfRule>
  </conditionalFormatting>
  <conditionalFormatting sqref="BE239:BG239">
    <cfRule type="cellIs" dxfId="1135" priority="1106" operator="equal">
      <formula>"Catastrófico"</formula>
    </cfRule>
    <cfRule type="cellIs" dxfId="1134" priority="1107" operator="equal">
      <formula>"Mayor"</formula>
    </cfRule>
    <cfRule type="cellIs" dxfId="1133" priority="1108" operator="equal">
      <formula>"Moderado"</formula>
    </cfRule>
    <cfRule type="cellIs" dxfId="1132" priority="1109" operator="equal">
      <formula>"Menor"</formula>
    </cfRule>
    <cfRule type="cellIs" dxfId="1131" priority="1110" operator="equal">
      <formula>"Leve"</formula>
    </cfRule>
  </conditionalFormatting>
  <conditionalFormatting sqref="BE239:BG239">
    <cfRule type="cellIs" dxfId="1130" priority="1101" operator="equal">
      <formula>"Catastrófico"</formula>
    </cfRule>
    <cfRule type="cellIs" dxfId="1129" priority="1102" operator="equal">
      <formula>"Mayor"</formula>
    </cfRule>
    <cfRule type="cellIs" dxfId="1128" priority="1103" operator="equal">
      <formula>"Moderado"</formula>
    </cfRule>
    <cfRule type="cellIs" dxfId="1127" priority="1104" operator="equal">
      <formula>"Menor"</formula>
    </cfRule>
    <cfRule type="cellIs" dxfId="1126" priority="1105" operator="equal">
      <formula>"Leve"</formula>
    </cfRule>
  </conditionalFormatting>
  <conditionalFormatting sqref="BI239:BK239">
    <cfRule type="cellIs" dxfId="1125" priority="1096" operator="equal">
      <formula>"Catastrófico"</formula>
    </cfRule>
    <cfRule type="cellIs" dxfId="1124" priority="1097" operator="equal">
      <formula>"Mayor"</formula>
    </cfRule>
    <cfRule type="cellIs" dxfId="1123" priority="1098" operator="equal">
      <formula>"Moderado"</formula>
    </cfRule>
    <cfRule type="cellIs" dxfId="1122" priority="1099" operator="equal">
      <formula>"Menor"</formula>
    </cfRule>
    <cfRule type="cellIs" dxfId="1121" priority="1100" operator="equal">
      <formula>"Leve"</formula>
    </cfRule>
  </conditionalFormatting>
  <conditionalFormatting sqref="BI239:BK239">
    <cfRule type="cellIs" dxfId="1120" priority="1091" operator="equal">
      <formula>"Catastrófico"</formula>
    </cfRule>
    <cfRule type="cellIs" dxfId="1119" priority="1092" operator="equal">
      <formula>"Mayor"</formula>
    </cfRule>
    <cfRule type="cellIs" dxfId="1118" priority="1093" operator="equal">
      <formula>"Moderado"</formula>
    </cfRule>
    <cfRule type="cellIs" dxfId="1117" priority="1094" operator="equal">
      <formula>"Menor"</formula>
    </cfRule>
    <cfRule type="cellIs" dxfId="1116" priority="1095" operator="equal">
      <formula>"Leve"</formula>
    </cfRule>
  </conditionalFormatting>
  <conditionalFormatting sqref="BM239">
    <cfRule type="cellIs" dxfId="1115" priority="1086" operator="equal">
      <formula>"Catastrófico"</formula>
    </cfRule>
    <cfRule type="cellIs" dxfId="1114" priority="1087" operator="equal">
      <formula>"Mayor"</formula>
    </cfRule>
    <cfRule type="cellIs" dxfId="1113" priority="1088" operator="equal">
      <formula>"Moderado"</formula>
    </cfRule>
    <cfRule type="cellIs" dxfId="1112" priority="1089" operator="equal">
      <formula>"Menor"</formula>
    </cfRule>
    <cfRule type="cellIs" dxfId="1111" priority="1090" operator="equal">
      <formula>"Leve"</formula>
    </cfRule>
  </conditionalFormatting>
  <conditionalFormatting sqref="BM239">
    <cfRule type="cellIs" dxfId="1110" priority="1081" operator="equal">
      <formula>"Catastrófico"</formula>
    </cfRule>
    <cfRule type="cellIs" dxfId="1109" priority="1082" operator="equal">
      <formula>"Mayor"</formula>
    </cfRule>
    <cfRule type="cellIs" dxfId="1108" priority="1083" operator="equal">
      <formula>"Moderado"</formula>
    </cfRule>
    <cfRule type="cellIs" dxfId="1107" priority="1084" operator="equal">
      <formula>"Menor"</formula>
    </cfRule>
    <cfRule type="cellIs" dxfId="1106" priority="1085" operator="equal">
      <formula>"Leve"</formula>
    </cfRule>
  </conditionalFormatting>
  <conditionalFormatting sqref="AY10 BB10:BK10">
    <cfRule type="cellIs" dxfId="1105" priority="1076" operator="equal">
      <formula>"Catastrófico"</formula>
    </cfRule>
    <cfRule type="cellIs" dxfId="1104" priority="1077" operator="equal">
      <formula>"Mayor"</formula>
    </cfRule>
    <cfRule type="cellIs" dxfId="1103" priority="1078" operator="equal">
      <formula>"Moderado"</formula>
    </cfRule>
    <cfRule type="cellIs" dxfId="1102" priority="1079" operator="equal">
      <formula>"Menor"</formula>
    </cfRule>
    <cfRule type="cellIs" dxfId="1101" priority="1080" operator="equal">
      <formula>"Leve"</formula>
    </cfRule>
  </conditionalFormatting>
  <conditionalFormatting sqref="AX10:AY10 BB10:BK10">
    <cfRule type="cellIs" dxfId="1100" priority="1071" operator="equal">
      <formula>"Catastrófico"</formula>
    </cfRule>
    <cfRule type="cellIs" dxfId="1099" priority="1072" operator="equal">
      <formula>"Mayor"</formula>
    </cfRule>
    <cfRule type="cellIs" dxfId="1098" priority="1073" operator="equal">
      <formula>"Moderado"</formula>
    </cfRule>
    <cfRule type="cellIs" dxfId="1097" priority="1074" operator="equal">
      <formula>"Menor"</formula>
    </cfRule>
    <cfRule type="cellIs" dxfId="1096" priority="1075" operator="equal">
      <formula>"Leve"</formula>
    </cfRule>
  </conditionalFormatting>
  <conditionalFormatting sqref="AZ11:BA11 BH11:BK11 BD11:BE11">
    <cfRule type="cellIs" dxfId="1095" priority="1066" operator="equal">
      <formula>"Catastrófico"</formula>
    </cfRule>
    <cfRule type="cellIs" dxfId="1094" priority="1067" operator="equal">
      <formula>"Mayor"</formula>
    </cfRule>
    <cfRule type="cellIs" dxfId="1093" priority="1068" operator="equal">
      <formula>"Moderado"</formula>
    </cfRule>
    <cfRule type="cellIs" dxfId="1092" priority="1069" operator="equal">
      <formula>"Menor"</formula>
    </cfRule>
    <cfRule type="cellIs" dxfId="1091" priority="1070" operator="equal">
      <formula>"Leve"</formula>
    </cfRule>
  </conditionalFormatting>
  <conditionalFormatting sqref="AZ11:BA11 BH11:BK11 BD11:BE11">
    <cfRule type="cellIs" dxfId="1090" priority="1061" operator="equal">
      <formula>"Catastrófico"</formula>
    </cfRule>
    <cfRule type="cellIs" dxfId="1089" priority="1062" operator="equal">
      <formula>"Mayor"</formula>
    </cfRule>
    <cfRule type="cellIs" dxfId="1088" priority="1063" operator="equal">
      <formula>"Moderado"</formula>
    </cfRule>
    <cfRule type="cellIs" dxfId="1087" priority="1064" operator="equal">
      <formula>"Menor"</formula>
    </cfRule>
    <cfRule type="cellIs" dxfId="1086" priority="1065" operator="equal">
      <formula>"Leve"</formula>
    </cfRule>
  </conditionalFormatting>
  <conditionalFormatting sqref="BL11:BM11">
    <cfRule type="cellIs" dxfId="1085" priority="1056" operator="equal">
      <formula>"Catastrófico"</formula>
    </cfRule>
    <cfRule type="cellIs" dxfId="1084" priority="1057" operator="equal">
      <formula>"Mayor"</formula>
    </cfRule>
    <cfRule type="cellIs" dxfId="1083" priority="1058" operator="equal">
      <formula>"Moderado"</formula>
    </cfRule>
    <cfRule type="cellIs" dxfId="1082" priority="1059" operator="equal">
      <formula>"Menor"</formula>
    </cfRule>
    <cfRule type="cellIs" dxfId="1081" priority="1060" operator="equal">
      <formula>"Leve"</formula>
    </cfRule>
  </conditionalFormatting>
  <conditionalFormatting sqref="BL11:BM11">
    <cfRule type="cellIs" dxfId="1080" priority="1051" operator="equal">
      <formula>"Catastrófico"</formula>
    </cfRule>
    <cfRule type="cellIs" dxfId="1079" priority="1052" operator="equal">
      <formula>"Mayor"</formula>
    </cfRule>
    <cfRule type="cellIs" dxfId="1078" priority="1053" operator="equal">
      <formula>"Moderado"</formula>
    </cfRule>
    <cfRule type="cellIs" dxfId="1077" priority="1054" operator="equal">
      <formula>"Menor"</formula>
    </cfRule>
    <cfRule type="cellIs" dxfId="1076" priority="1055" operator="equal">
      <formula>"Leve"</formula>
    </cfRule>
  </conditionalFormatting>
  <conditionalFormatting sqref="BL10:BM10">
    <cfRule type="cellIs" dxfId="1075" priority="1046" operator="equal">
      <formula>"Catastrófico"</formula>
    </cfRule>
    <cfRule type="cellIs" dxfId="1074" priority="1047" operator="equal">
      <formula>"Mayor"</formula>
    </cfRule>
    <cfRule type="cellIs" dxfId="1073" priority="1048" operator="equal">
      <formula>"Moderado"</formula>
    </cfRule>
    <cfRule type="cellIs" dxfId="1072" priority="1049" operator="equal">
      <formula>"Menor"</formula>
    </cfRule>
    <cfRule type="cellIs" dxfId="1071" priority="1050" operator="equal">
      <formula>"Leve"</formula>
    </cfRule>
  </conditionalFormatting>
  <conditionalFormatting sqref="BL10:BM10">
    <cfRule type="cellIs" dxfId="1070" priority="1041" operator="equal">
      <formula>"Catastrófico"</formula>
    </cfRule>
    <cfRule type="cellIs" dxfId="1069" priority="1042" operator="equal">
      <formula>"Mayor"</formula>
    </cfRule>
    <cfRule type="cellIs" dxfId="1068" priority="1043" operator="equal">
      <formula>"Moderado"</formula>
    </cfRule>
    <cfRule type="cellIs" dxfId="1067" priority="1044" operator="equal">
      <formula>"Menor"</formula>
    </cfRule>
    <cfRule type="cellIs" dxfId="1066" priority="1045" operator="equal">
      <formula>"Leve"</formula>
    </cfRule>
  </conditionalFormatting>
  <conditionalFormatting sqref="BF11:BG11">
    <cfRule type="cellIs" dxfId="1065" priority="1036" operator="equal">
      <formula>"Catastrófico"</formula>
    </cfRule>
    <cfRule type="cellIs" dxfId="1064" priority="1037" operator="equal">
      <formula>"Mayor"</formula>
    </cfRule>
    <cfRule type="cellIs" dxfId="1063" priority="1038" operator="equal">
      <formula>"Moderado"</formula>
    </cfRule>
    <cfRule type="cellIs" dxfId="1062" priority="1039" operator="equal">
      <formula>"Menor"</formula>
    </cfRule>
    <cfRule type="cellIs" dxfId="1061" priority="1040" operator="equal">
      <formula>"Leve"</formula>
    </cfRule>
  </conditionalFormatting>
  <conditionalFormatting sqref="BF11:BG11">
    <cfRule type="cellIs" dxfId="1060" priority="1031" operator="equal">
      <formula>"Catastrófico"</formula>
    </cfRule>
    <cfRule type="cellIs" dxfId="1059" priority="1032" operator="equal">
      <formula>"Mayor"</formula>
    </cfRule>
    <cfRule type="cellIs" dxfId="1058" priority="1033" operator="equal">
      <formula>"Moderado"</formula>
    </cfRule>
    <cfRule type="cellIs" dxfId="1057" priority="1034" operator="equal">
      <formula>"Menor"</formula>
    </cfRule>
    <cfRule type="cellIs" dxfId="1056" priority="1035" operator="equal">
      <formula>"Leve"</formula>
    </cfRule>
  </conditionalFormatting>
  <conditionalFormatting sqref="BB11:BC11">
    <cfRule type="cellIs" dxfId="1055" priority="1026" operator="equal">
      <formula>"Catastrófico"</formula>
    </cfRule>
    <cfRule type="cellIs" dxfId="1054" priority="1027" operator="equal">
      <formula>"Mayor"</formula>
    </cfRule>
    <cfRule type="cellIs" dxfId="1053" priority="1028" operator="equal">
      <formula>"Moderado"</formula>
    </cfRule>
    <cfRule type="cellIs" dxfId="1052" priority="1029" operator="equal">
      <formula>"Menor"</formula>
    </cfRule>
    <cfRule type="cellIs" dxfId="1051" priority="1030" operator="equal">
      <formula>"Leve"</formula>
    </cfRule>
  </conditionalFormatting>
  <conditionalFormatting sqref="BB11:BC11">
    <cfRule type="cellIs" dxfId="1050" priority="1021" operator="equal">
      <formula>"Catastrófico"</formula>
    </cfRule>
    <cfRule type="cellIs" dxfId="1049" priority="1022" operator="equal">
      <formula>"Mayor"</formula>
    </cfRule>
    <cfRule type="cellIs" dxfId="1048" priority="1023" operator="equal">
      <formula>"Moderado"</formula>
    </cfRule>
    <cfRule type="cellIs" dxfId="1047" priority="1024" operator="equal">
      <formula>"Menor"</formula>
    </cfRule>
    <cfRule type="cellIs" dxfId="1046" priority="1025" operator="equal">
      <formula>"Leve"</formula>
    </cfRule>
  </conditionalFormatting>
  <conditionalFormatting sqref="AZ10:BA10">
    <cfRule type="cellIs" dxfId="1045" priority="1016" operator="equal">
      <formula>"Catastrófico"</formula>
    </cfRule>
    <cfRule type="cellIs" dxfId="1044" priority="1017" operator="equal">
      <formula>"Mayor"</formula>
    </cfRule>
    <cfRule type="cellIs" dxfId="1043" priority="1018" operator="equal">
      <formula>"Moderado"</formula>
    </cfRule>
    <cfRule type="cellIs" dxfId="1042" priority="1019" operator="equal">
      <formula>"Menor"</formula>
    </cfRule>
    <cfRule type="cellIs" dxfId="1041" priority="1020" operator="equal">
      <formula>"Leve"</formula>
    </cfRule>
  </conditionalFormatting>
  <conditionalFormatting sqref="AZ10:BA10">
    <cfRule type="cellIs" dxfId="1040" priority="1011" operator="equal">
      <formula>"Catastrófico"</formula>
    </cfRule>
    <cfRule type="cellIs" dxfId="1039" priority="1012" operator="equal">
      <formula>"Mayor"</formula>
    </cfRule>
    <cfRule type="cellIs" dxfId="1038" priority="1013" operator="equal">
      <formula>"Moderado"</formula>
    </cfRule>
    <cfRule type="cellIs" dxfId="1037" priority="1014" operator="equal">
      <formula>"Menor"</formula>
    </cfRule>
    <cfRule type="cellIs" dxfId="1036" priority="1015" operator="equal">
      <formula>"Leve"</formula>
    </cfRule>
  </conditionalFormatting>
  <conditionalFormatting sqref="AX11:AY11">
    <cfRule type="cellIs" dxfId="1035" priority="1006" operator="equal">
      <formula>"Catastrófico"</formula>
    </cfRule>
    <cfRule type="cellIs" dxfId="1034" priority="1007" operator="equal">
      <formula>"Mayor"</formula>
    </cfRule>
    <cfRule type="cellIs" dxfId="1033" priority="1008" operator="equal">
      <formula>"Moderado"</formula>
    </cfRule>
    <cfRule type="cellIs" dxfId="1032" priority="1009" operator="equal">
      <formula>"Menor"</formula>
    </cfRule>
    <cfRule type="cellIs" dxfId="1031" priority="1010" operator="equal">
      <formula>"Leve"</formula>
    </cfRule>
  </conditionalFormatting>
  <conditionalFormatting sqref="AX11:AY11">
    <cfRule type="cellIs" dxfId="1030" priority="1001" operator="equal">
      <formula>"Catastrófico"</formula>
    </cfRule>
    <cfRule type="cellIs" dxfId="1029" priority="1002" operator="equal">
      <formula>"Mayor"</formula>
    </cfRule>
    <cfRule type="cellIs" dxfId="1028" priority="1003" operator="equal">
      <formula>"Moderado"</formula>
    </cfRule>
    <cfRule type="cellIs" dxfId="1027" priority="1004" operator="equal">
      <formula>"Menor"</formula>
    </cfRule>
    <cfRule type="cellIs" dxfId="1026" priority="1005" operator="equal">
      <formula>"Leve"</formula>
    </cfRule>
  </conditionalFormatting>
  <conditionalFormatting sqref="BB16:BB17 BF16:BF17 BJ16:BJ17">
    <cfRule type="cellIs" dxfId="1025" priority="996" operator="equal">
      <formula>"Catastrófico"</formula>
    </cfRule>
    <cfRule type="cellIs" dxfId="1024" priority="997" operator="equal">
      <formula>"Mayor"</formula>
    </cfRule>
    <cfRule type="cellIs" dxfId="1023" priority="998" operator="equal">
      <formula>"Moderado"</formula>
    </cfRule>
    <cfRule type="cellIs" dxfId="1022" priority="999" operator="equal">
      <formula>"Menor"</formula>
    </cfRule>
    <cfRule type="cellIs" dxfId="1021" priority="1000" operator="equal">
      <formula>"Leve"</formula>
    </cfRule>
  </conditionalFormatting>
  <conditionalFormatting sqref="AX16:AX17 BB16:BB17 BF16:BF17 BJ16:BJ17">
    <cfRule type="cellIs" dxfId="1020" priority="991" operator="equal">
      <formula>"Catastrófico"</formula>
    </cfRule>
    <cfRule type="cellIs" dxfId="1019" priority="992" operator="equal">
      <formula>"Mayor"</formula>
    </cfRule>
    <cfRule type="cellIs" dxfId="1018" priority="993" operator="equal">
      <formula>"Moderado"</formula>
    </cfRule>
    <cfRule type="cellIs" dxfId="1017" priority="994" operator="equal">
      <formula>"Menor"</formula>
    </cfRule>
    <cfRule type="cellIs" dxfId="1016" priority="995" operator="equal">
      <formula>"Leve"</formula>
    </cfRule>
  </conditionalFormatting>
  <conditionalFormatting sqref="AY16">
    <cfRule type="cellIs" dxfId="1015" priority="986" operator="equal">
      <formula>"Catastrófico"</formula>
    </cfRule>
    <cfRule type="cellIs" dxfId="1014" priority="987" operator="equal">
      <formula>"Mayor"</formula>
    </cfRule>
    <cfRule type="cellIs" dxfId="1013" priority="988" operator="equal">
      <formula>"Moderado"</formula>
    </cfRule>
    <cfRule type="cellIs" dxfId="1012" priority="989" operator="equal">
      <formula>"Menor"</formula>
    </cfRule>
    <cfRule type="cellIs" dxfId="1011" priority="990" operator="equal">
      <formula>"Leve"</formula>
    </cfRule>
  </conditionalFormatting>
  <conditionalFormatting sqref="AY16">
    <cfRule type="cellIs" dxfId="1010" priority="981" operator="equal">
      <formula>"Catastrófico"</formula>
    </cfRule>
    <cfRule type="cellIs" dxfId="1009" priority="982" operator="equal">
      <formula>"Mayor"</formula>
    </cfRule>
    <cfRule type="cellIs" dxfId="1008" priority="983" operator="equal">
      <formula>"Moderado"</formula>
    </cfRule>
    <cfRule type="cellIs" dxfId="1007" priority="984" operator="equal">
      <formula>"Menor"</formula>
    </cfRule>
    <cfRule type="cellIs" dxfId="1006" priority="985" operator="equal">
      <formula>"Leve"</formula>
    </cfRule>
  </conditionalFormatting>
  <conditionalFormatting sqref="BC16">
    <cfRule type="cellIs" dxfId="1005" priority="976" operator="equal">
      <formula>"Catastrófico"</formula>
    </cfRule>
    <cfRule type="cellIs" dxfId="1004" priority="977" operator="equal">
      <formula>"Mayor"</formula>
    </cfRule>
    <cfRule type="cellIs" dxfId="1003" priority="978" operator="equal">
      <formula>"Moderado"</formula>
    </cfRule>
    <cfRule type="cellIs" dxfId="1002" priority="979" operator="equal">
      <formula>"Menor"</formula>
    </cfRule>
    <cfRule type="cellIs" dxfId="1001" priority="980" operator="equal">
      <formula>"Leve"</formula>
    </cfRule>
  </conditionalFormatting>
  <conditionalFormatting sqref="BC16">
    <cfRule type="cellIs" dxfId="1000" priority="971" operator="equal">
      <formula>"Catastrófico"</formula>
    </cfRule>
    <cfRule type="cellIs" dxfId="999" priority="972" operator="equal">
      <formula>"Mayor"</formula>
    </cfRule>
    <cfRule type="cellIs" dxfId="998" priority="973" operator="equal">
      <formula>"Moderado"</formula>
    </cfRule>
    <cfRule type="cellIs" dxfId="997" priority="974" operator="equal">
      <formula>"Menor"</formula>
    </cfRule>
    <cfRule type="cellIs" dxfId="996" priority="975" operator="equal">
      <formula>"Leve"</formula>
    </cfRule>
  </conditionalFormatting>
  <conditionalFormatting sqref="BG16">
    <cfRule type="cellIs" dxfId="995" priority="966" operator="equal">
      <formula>"Catastrófico"</formula>
    </cfRule>
    <cfRule type="cellIs" dxfId="994" priority="967" operator="equal">
      <formula>"Mayor"</formula>
    </cfRule>
    <cfRule type="cellIs" dxfId="993" priority="968" operator="equal">
      <formula>"Moderado"</formula>
    </cfRule>
    <cfRule type="cellIs" dxfId="992" priority="969" operator="equal">
      <formula>"Menor"</formula>
    </cfRule>
    <cfRule type="cellIs" dxfId="991" priority="970" operator="equal">
      <formula>"Leve"</formula>
    </cfRule>
  </conditionalFormatting>
  <conditionalFormatting sqref="BG16">
    <cfRule type="cellIs" dxfId="990" priority="961" operator="equal">
      <formula>"Catastrófico"</formula>
    </cfRule>
    <cfRule type="cellIs" dxfId="989" priority="962" operator="equal">
      <formula>"Mayor"</formula>
    </cfRule>
    <cfRule type="cellIs" dxfId="988" priority="963" operator="equal">
      <formula>"Moderado"</formula>
    </cfRule>
    <cfRule type="cellIs" dxfId="987" priority="964" operator="equal">
      <formula>"Menor"</formula>
    </cfRule>
    <cfRule type="cellIs" dxfId="986" priority="965" operator="equal">
      <formula>"Leve"</formula>
    </cfRule>
  </conditionalFormatting>
  <conditionalFormatting sqref="BK16">
    <cfRule type="cellIs" dxfId="985" priority="956" operator="equal">
      <formula>"Catastrófico"</formula>
    </cfRule>
    <cfRule type="cellIs" dxfId="984" priority="957" operator="equal">
      <formula>"Mayor"</formula>
    </cfRule>
    <cfRule type="cellIs" dxfId="983" priority="958" operator="equal">
      <formula>"Moderado"</formula>
    </cfRule>
    <cfRule type="cellIs" dxfId="982" priority="959" operator="equal">
      <formula>"Menor"</formula>
    </cfRule>
    <cfRule type="cellIs" dxfId="981" priority="960" operator="equal">
      <formula>"Leve"</formula>
    </cfRule>
  </conditionalFormatting>
  <conditionalFormatting sqref="BK16">
    <cfRule type="cellIs" dxfId="980" priority="951" operator="equal">
      <formula>"Catastrófico"</formula>
    </cfRule>
    <cfRule type="cellIs" dxfId="979" priority="952" operator="equal">
      <formula>"Mayor"</formula>
    </cfRule>
    <cfRule type="cellIs" dxfId="978" priority="953" operator="equal">
      <formula>"Moderado"</formula>
    </cfRule>
    <cfRule type="cellIs" dxfId="977" priority="954" operator="equal">
      <formula>"Menor"</formula>
    </cfRule>
    <cfRule type="cellIs" dxfId="976" priority="955" operator="equal">
      <formula>"Leve"</formula>
    </cfRule>
  </conditionalFormatting>
  <conditionalFormatting sqref="AY17">
    <cfRule type="cellIs" dxfId="975" priority="946" operator="equal">
      <formula>"Catastrófico"</formula>
    </cfRule>
    <cfRule type="cellIs" dxfId="974" priority="947" operator="equal">
      <formula>"Mayor"</formula>
    </cfRule>
    <cfRule type="cellIs" dxfId="973" priority="948" operator="equal">
      <formula>"Moderado"</formula>
    </cfRule>
    <cfRule type="cellIs" dxfId="972" priority="949" operator="equal">
      <formula>"Menor"</formula>
    </cfRule>
    <cfRule type="cellIs" dxfId="971" priority="950" operator="equal">
      <formula>"Leve"</formula>
    </cfRule>
  </conditionalFormatting>
  <conditionalFormatting sqref="AY17">
    <cfRule type="cellIs" dxfId="970" priority="941" operator="equal">
      <formula>"Catastrófico"</formula>
    </cfRule>
    <cfRule type="cellIs" dxfId="969" priority="942" operator="equal">
      <formula>"Mayor"</formula>
    </cfRule>
    <cfRule type="cellIs" dxfId="968" priority="943" operator="equal">
      <formula>"Moderado"</formula>
    </cfRule>
    <cfRule type="cellIs" dxfId="967" priority="944" operator="equal">
      <formula>"Menor"</formula>
    </cfRule>
    <cfRule type="cellIs" dxfId="966" priority="945" operator="equal">
      <formula>"Leve"</formula>
    </cfRule>
  </conditionalFormatting>
  <conditionalFormatting sqref="BC17">
    <cfRule type="cellIs" dxfId="965" priority="936" operator="equal">
      <formula>"Catastrófico"</formula>
    </cfRule>
    <cfRule type="cellIs" dxfId="964" priority="937" operator="equal">
      <formula>"Mayor"</formula>
    </cfRule>
    <cfRule type="cellIs" dxfId="963" priority="938" operator="equal">
      <formula>"Moderado"</formula>
    </cfRule>
    <cfRule type="cellIs" dxfId="962" priority="939" operator="equal">
      <formula>"Menor"</formula>
    </cfRule>
    <cfRule type="cellIs" dxfId="961" priority="940" operator="equal">
      <formula>"Leve"</formula>
    </cfRule>
  </conditionalFormatting>
  <conditionalFormatting sqref="BC17">
    <cfRule type="cellIs" dxfId="960" priority="931" operator="equal">
      <formula>"Catastrófico"</formula>
    </cfRule>
    <cfRule type="cellIs" dxfId="959" priority="932" operator="equal">
      <formula>"Mayor"</formula>
    </cfRule>
    <cfRule type="cellIs" dxfId="958" priority="933" operator="equal">
      <formula>"Moderado"</formula>
    </cfRule>
    <cfRule type="cellIs" dxfId="957" priority="934" operator="equal">
      <formula>"Menor"</formula>
    </cfRule>
    <cfRule type="cellIs" dxfId="956" priority="935" operator="equal">
      <formula>"Leve"</formula>
    </cfRule>
  </conditionalFormatting>
  <conditionalFormatting sqref="BG17">
    <cfRule type="cellIs" dxfId="955" priority="926" operator="equal">
      <formula>"Catastrófico"</formula>
    </cfRule>
    <cfRule type="cellIs" dxfId="954" priority="927" operator="equal">
      <formula>"Mayor"</formula>
    </cfRule>
    <cfRule type="cellIs" dxfId="953" priority="928" operator="equal">
      <formula>"Moderado"</formula>
    </cfRule>
    <cfRule type="cellIs" dxfId="952" priority="929" operator="equal">
      <formula>"Menor"</formula>
    </cfRule>
    <cfRule type="cellIs" dxfId="951" priority="930" operator="equal">
      <formula>"Leve"</formula>
    </cfRule>
  </conditionalFormatting>
  <conditionalFormatting sqref="BG17">
    <cfRule type="cellIs" dxfId="950" priority="921" operator="equal">
      <formula>"Catastrófico"</formula>
    </cfRule>
    <cfRule type="cellIs" dxfId="949" priority="922" operator="equal">
      <formula>"Mayor"</formula>
    </cfRule>
    <cfRule type="cellIs" dxfId="948" priority="923" operator="equal">
      <formula>"Moderado"</formula>
    </cfRule>
    <cfRule type="cellIs" dxfId="947" priority="924" operator="equal">
      <formula>"Menor"</formula>
    </cfRule>
    <cfRule type="cellIs" dxfId="946" priority="925" operator="equal">
      <formula>"Leve"</formula>
    </cfRule>
  </conditionalFormatting>
  <conditionalFormatting sqref="BK17">
    <cfRule type="cellIs" dxfId="945" priority="916" operator="equal">
      <formula>"Catastrófico"</formula>
    </cfRule>
    <cfRule type="cellIs" dxfId="944" priority="917" operator="equal">
      <formula>"Mayor"</formula>
    </cfRule>
    <cfRule type="cellIs" dxfId="943" priority="918" operator="equal">
      <formula>"Moderado"</formula>
    </cfRule>
    <cfRule type="cellIs" dxfId="942" priority="919" operator="equal">
      <formula>"Menor"</formula>
    </cfRule>
    <cfRule type="cellIs" dxfId="941" priority="920" operator="equal">
      <formula>"Leve"</formula>
    </cfRule>
  </conditionalFormatting>
  <conditionalFormatting sqref="BK17">
    <cfRule type="cellIs" dxfId="940" priority="911" operator="equal">
      <formula>"Catastrófico"</formula>
    </cfRule>
    <cfRule type="cellIs" dxfId="939" priority="912" operator="equal">
      <formula>"Mayor"</formula>
    </cfRule>
    <cfRule type="cellIs" dxfId="938" priority="913" operator="equal">
      <formula>"Moderado"</formula>
    </cfRule>
    <cfRule type="cellIs" dxfId="937" priority="914" operator="equal">
      <formula>"Menor"</formula>
    </cfRule>
    <cfRule type="cellIs" dxfId="936" priority="915" operator="equal">
      <formula>"Leve"</formula>
    </cfRule>
  </conditionalFormatting>
  <conditionalFormatting sqref="AZ16:BA17">
    <cfRule type="cellIs" dxfId="935" priority="906" operator="equal">
      <formula>"Catastrófico"</formula>
    </cfRule>
    <cfRule type="cellIs" dxfId="934" priority="907" operator="equal">
      <formula>"Mayor"</formula>
    </cfRule>
    <cfRule type="cellIs" dxfId="933" priority="908" operator="equal">
      <formula>"Moderado"</formula>
    </cfRule>
    <cfRule type="cellIs" dxfId="932" priority="909" operator="equal">
      <formula>"Menor"</formula>
    </cfRule>
    <cfRule type="cellIs" dxfId="931" priority="910" operator="equal">
      <formula>"Leve"</formula>
    </cfRule>
  </conditionalFormatting>
  <conditionalFormatting sqref="AZ16:BA17">
    <cfRule type="cellIs" dxfId="930" priority="901" operator="equal">
      <formula>"Catastrófico"</formula>
    </cfRule>
    <cfRule type="cellIs" dxfId="929" priority="902" operator="equal">
      <formula>"Mayor"</formula>
    </cfRule>
    <cfRule type="cellIs" dxfId="928" priority="903" operator="equal">
      <formula>"Moderado"</formula>
    </cfRule>
    <cfRule type="cellIs" dxfId="927" priority="904" operator="equal">
      <formula>"Menor"</formula>
    </cfRule>
    <cfRule type="cellIs" dxfId="926" priority="905" operator="equal">
      <formula>"Leve"</formula>
    </cfRule>
  </conditionalFormatting>
  <conditionalFormatting sqref="BD16:BE17">
    <cfRule type="cellIs" dxfId="925" priority="896" operator="equal">
      <formula>"Catastrófico"</formula>
    </cfRule>
    <cfRule type="cellIs" dxfId="924" priority="897" operator="equal">
      <formula>"Mayor"</formula>
    </cfRule>
    <cfRule type="cellIs" dxfId="923" priority="898" operator="equal">
      <formula>"Moderado"</formula>
    </cfRule>
    <cfRule type="cellIs" dxfId="922" priority="899" operator="equal">
      <formula>"Menor"</formula>
    </cfRule>
    <cfRule type="cellIs" dxfId="921" priority="900" operator="equal">
      <formula>"Leve"</formula>
    </cfRule>
  </conditionalFormatting>
  <conditionalFormatting sqref="BD16:BE17">
    <cfRule type="cellIs" dxfId="920" priority="891" operator="equal">
      <formula>"Catastrófico"</formula>
    </cfRule>
    <cfRule type="cellIs" dxfId="919" priority="892" operator="equal">
      <formula>"Mayor"</formula>
    </cfRule>
    <cfRule type="cellIs" dxfId="918" priority="893" operator="equal">
      <formula>"Moderado"</formula>
    </cfRule>
    <cfRule type="cellIs" dxfId="917" priority="894" operator="equal">
      <formula>"Menor"</formula>
    </cfRule>
    <cfRule type="cellIs" dxfId="916" priority="895" operator="equal">
      <formula>"Leve"</formula>
    </cfRule>
  </conditionalFormatting>
  <conditionalFormatting sqref="BH16:BI17">
    <cfRule type="cellIs" dxfId="915" priority="886" operator="equal">
      <formula>"Catastrófico"</formula>
    </cfRule>
    <cfRule type="cellIs" dxfId="914" priority="887" operator="equal">
      <formula>"Mayor"</formula>
    </cfRule>
    <cfRule type="cellIs" dxfId="913" priority="888" operator="equal">
      <formula>"Moderado"</formula>
    </cfRule>
    <cfRule type="cellIs" dxfId="912" priority="889" operator="equal">
      <formula>"Menor"</formula>
    </cfRule>
    <cfRule type="cellIs" dxfId="911" priority="890" operator="equal">
      <formula>"Leve"</formula>
    </cfRule>
  </conditionalFormatting>
  <conditionalFormatting sqref="BH16:BI17">
    <cfRule type="cellIs" dxfId="910" priority="881" operator="equal">
      <formula>"Catastrófico"</formula>
    </cfRule>
    <cfRule type="cellIs" dxfId="909" priority="882" operator="equal">
      <formula>"Mayor"</formula>
    </cfRule>
    <cfRule type="cellIs" dxfId="908" priority="883" operator="equal">
      <formula>"Moderado"</formula>
    </cfRule>
    <cfRule type="cellIs" dxfId="907" priority="884" operator="equal">
      <formula>"Menor"</formula>
    </cfRule>
    <cfRule type="cellIs" dxfId="906" priority="885" operator="equal">
      <formula>"Leve"</formula>
    </cfRule>
  </conditionalFormatting>
  <conditionalFormatting sqref="BL16:BM17">
    <cfRule type="cellIs" dxfId="905" priority="876" operator="equal">
      <formula>"Catastrófico"</formula>
    </cfRule>
    <cfRule type="cellIs" dxfId="904" priority="877" operator="equal">
      <formula>"Mayor"</formula>
    </cfRule>
    <cfRule type="cellIs" dxfId="903" priority="878" operator="equal">
      <formula>"Moderado"</formula>
    </cfRule>
    <cfRule type="cellIs" dxfId="902" priority="879" operator="equal">
      <formula>"Menor"</formula>
    </cfRule>
    <cfRule type="cellIs" dxfId="901" priority="880" operator="equal">
      <formula>"Leve"</formula>
    </cfRule>
  </conditionalFormatting>
  <conditionalFormatting sqref="BL16:BM17">
    <cfRule type="cellIs" dxfId="900" priority="871" operator="equal">
      <formula>"Catastrófico"</formula>
    </cfRule>
    <cfRule type="cellIs" dxfId="899" priority="872" operator="equal">
      <formula>"Mayor"</formula>
    </cfRule>
    <cfRule type="cellIs" dxfId="898" priority="873" operator="equal">
      <formula>"Moderado"</formula>
    </cfRule>
    <cfRule type="cellIs" dxfId="897" priority="874" operator="equal">
      <formula>"Menor"</formula>
    </cfRule>
    <cfRule type="cellIs" dxfId="896" priority="875" operator="equal">
      <formula>"Leve"</formula>
    </cfRule>
  </conditionalFormatting>
  <conditionalFormatting sqref="AY22:BL23">
    <cfRule type="cellIs" dxfId="895" priority="866" operator="equal">
      <formula>"Catastrófico"</formula>
    </cfRule>
    <cfRule type="cellIs" dxfId="894" priority="867" operator="equal">
      <formula>"Mayor"</formula>
    </cfRule>
    <cfRule type="cellIs" dxfId="893" priority="868" operator="equal">
      <formula>"Moderado"</formula>
    </cfRule>
    <cfRule type="cellIs" dxfId="892" priority="869" operator="equal">
      <formula>"Menor"</formula>
    </cfRule>
    <cfRule type="cellIs" dxfId="891" priority="870" operator="equal">
      <formula>"Leve"</formula>
    </cfRule>
  </conditionalFormatting>
  <conditionalFormatting sqref="AX22:BL23">
    <cfRule type="cellIs" dxfId="890" priority="861" operator="equal">
      <formula>"Catastrófico"</formula>
    </cfRule>
    <cfRule type="cellIs" dxfId="889" priority="862" operator="equal">
      <formula>"Mayor"</formula>
    </cfRule>
    <cfRule type="cellIs" dxfId="888" priority="863" operator="equal">
      <formula>"Moderado"</formula>
    </cfRule>
    <cfRule type="cellIs" dxfId="887" priority="864" operator="equal">
      <formula>"Menor"</formula>
    </cfRule>
    <cfRule type="cellIs" dxfId="886" priority="865" operator="equal">
      <formula>"Leve"</formula>
    </cfRule>
  </conditionalFormatting>
  <conditionalFormatting sqref="BM22:BM23">
    <cfRule type="cellIs" dxfId="885" priority="856" operator="equal">
      <formula>"Catastrófico"</formula>
    </cfRule>
    <cfRule type="cellIs" dxfId="884" priority="857" operator="equal">
      <formula>"Mayor"</formula>
    </cfRule>
    <cfRule type="cellIs" dxfId="883" priority="858" operator="equal">
      <formula>"Moderado"</formula>
    </cfRule>
    <cfRule type="cellIs" dxfId="882" priority="859" operator="equal">
      <formula>"Menor"</formula>
    </cfRule>
    <cfRule type="cellIs" dxfId="881" priority="860" operator="equal">
      <formula>"Leve"</formula>
    </cfRule>
  </conditionalFormatting>
  <conditionalFormatting sqref="BM22:BM23">
    <cfRule type="cellIs" dxfId="880" priority="851" operator="equal">
      <formula>"Catastrófico"</formula>
    </cfRule>
    <cfRule type="cellIs" dxfId="879" priority="852" operator="equal">
      <formula>"Mayor"</formula>
    </cfRule>
    <cfRule type="cellIs" dxfId="878" priority="853" operator="equal">
      <formula>"Moderado"</formula>
    </cfRule>
    <cfRule type="cellIs" dxfId="877" priority="854" operator="equal">
      <formula>"Menor"</formula>
    </cfRule>
    <cfRule type="cellIs" dxfId="876" priority="855" operator="equal">
      <formula>"Leve"</formula>
    </cfRule>
  </conditionalFormatting>
  <conditionalFormatting sqref="AX64:BM69">
    <cfRule type="cellIs" dxfId="875" priority="846" operator="equal">
      <formula>"Catastrófico"</formula>
    </cfRule>
    <cfRule type="cellIs" dxfId="874" priority="847" operator="equal">
      <formula>"Mayor"</formula>
    </cfRule>
    <cfRule type="cellIs" dxfId="873" priority="848" operator="equal">
      <formula>"Moderado"</formula>
    </cfRule>
    <cfRule type="cellIs" dxfId="872" priority="849" operator="equal">
      <formula>"Menor"</formula>
    </cfRule>
    <cfRule type="cellIs" dxfId="871" priority="850" operator="equal">
      <formula>"Leve"</formula>
    </cfRule>
  </conditionalFormatting>
  <conditionalFormatting sqref="AY124:BA124 BK125:BL128 AY129:BE129 BG129:BL129 BC124:BE124 BG124:BI124 BC125:BC128 AY125:AY128 BA125:BA128 BG125:BG128 BE125:BE128 BI125:BI128 BK124:BM124">
    <cfRule type="cellIs" dxfId="870" priority="841" operator="equal">
      <formula>"Catastrófico"</formula>
    </cfRule>
    <cfRule type="cellIs" dxfId="869" priority="842" operator="equal">
      <formula>"Mayor"</formula>
    </cfRule>
    <cfRule type="cellIs" dxfId="868" priority="843" operator="equal">
      <formula>"Moderado"</formula>
    </cfRule>
    <cfRule type="cellIs" dxfId="867" priority="844" operator="equal">
      <formula>"Menor"</formula>
    </cfRule>
    <cfRule type="cellIs" dxfId="866" priority="845" operator="equal">
      <formula>"Leve"</formula>
    </cfRule>
  </conditionalFormatting>
  <conditionalFormatting sqref="AY125:AY128 BC125:BC128 BG125:BG128 BK125:BL128 AX129:BE129 BG129:BL129 BA125:BA128 BE124:BE128 BI124:BI128 AX124:BD124 BF124:BH124 BJ124:BM124">
    <cfRule type="cellIs" dxfId="865" priority="836" operator="equal">
      <formula>"Catastrófico"</formula>
    </cfRule>
    <cfRule type="cellIs" dxfId="864" priority="837" operator="equal">
      <formula>"Mayor"</formula>
    </cfRule>
    <cfRule type="cellIs" dxfId="863" priority="838" operator="equal">
      <formula>"Moderado"</formula>
    </cfRule>
    <cfRule type="cellIs" dxfId="862" priority="839" operator="equal">
      <formula>"Menor"</formula>
    </cfRule>
    <cfRule type="cellIs" dxfId="861" priority="840" operator="equal">
      <formula>"Leve"</formula>
    </cfRule>
  </conditionalFormatting>
  <conditionalFormatting sqref="BM125:BM129">
    <cfRule type="cellIs" dxfId="860" priority="831" operator="equal">
      <formula>"Catastrófico"</formula>
    </cfRule>
    <cfRule type="cellIs" dxfId="859" priority="832" operator="equal">
      <formula>"Mayor"</formula>
    </cfRule>
    <cfRule type="cellIs" dxfId="858" priority="833" operator="equal">
      <formula>"Moderado"</formula>
    </cfRule>
    <cfRule type="cellIs" dxfId="857" priority="834" operator="equal">
      <formula>"Menor"</formula>
    </cfRule>
    <cfRule type="cellIs" dxfId="856" priority="835" operator="equal">
      <formula>"Leve"</formula>
    </cfRule>
  </conditionalFormatting>
  <conditionalFormatting sqref="BM125:BM129">
    <cfRule type="cellIs" dxfId="855" priority="826" operator="equal">
      <formula>"Catastrófico"</formula>
    </cfRule>
    <cfRule type="cellIs" dxfId="854" priority="827" operator="equal">
      <formula>"Mayor"</formula>
    </cfRule>
    <cfRule type="cellIs" dxfId="853" priority="828" operator="equal">
      <formula>"Moderado"</formula>
    </cfRule>
    <cfRule type="cellIs" dxfId="852" priority="829" operator="equal">
      <formula>"Menor"</formula>
    </cfRule>
    <cfRule type="cellIs" dxfId="851" priority="830" operator="equal">
      <formula>"Leve"</formula>
    </cfRule>
  </conditionalFormatting>
  <conditionalFormatting sqref="AX125:AX128">
    <cfRule type="cellIs" dxfId="850" priority="821" operator="equal">
      <formula>"Catastrófico"</formula>
    </cfRule>
    <cfRule type="cellIs" dxfId="849" priority="822" operator="equal">
      <formula>"Mayor"</formula>
    </cfRule>
    <cfRule type="cellIs" dxfId="848" priority="823" operator="equal">
      <formula>"Moderado"</formula>
    </cfRule>
    <cfRule type="cellIs" dxfId="847" priority="824" operator="equal">
      <formula>"Menor"</formula>
    </cfRule>
    <cfRule type="cellIs" dxfId="846" priority="825" operator="equal">
      <formula>"Leve"</formula>
    </cfRule>
  </conditionalFormatting>
  <conditionalFormatting sqref="AX125:AX128">
    <cfRule type="cellIs" dxfId="845" priority="816" operator="equal">
      <formula>"Catastrófico"</formula>
    </cfRule>
    <cfRule type="cellIs" dxfId="844" priority="817" operator="equal">
      <formula>"Mayor"</formula>
    </cfRule>
    <cfRule type="cellIs" dxfId="843" priority="818" operator="equal">
      <formula>"Moderado"</formula>
    </cfRule>
    <cfRule type="cellIs" dxfId="842" priority="819" operator="equal">
      <formula>"Menor"</formula>
    </cfRule>
    <cfRule type="cellIs" dxfId="841" priority="820" operator="equal">
      <formula>"Leve"</formula>
    </cfRule>
  </conditionalFormatting>
  <conditionalFormatting sqref="BB125:BB128">
    <cfRule type="cellIs" dxfId="840" priority="811" operator="equal">
      <formula>"Catastrófico"</formula>
    </cfRule>
    <cfRule type="cellIs" dxfId="839" priority="812" operator="equal">
      <formula>"Mayor"</formula>
    </cfRule>
    <cfRule type="cellIs" dxfId="838" priority="813" operator="equal">
      <formula>"Moderado"</formula>
    </cfRule>
    <cfRule type="cellIs" dxfId="837" priority="814" operator="equal">
      <formula>"Menor"</formula>
    </cfRule>
    <cfRule type="cellIs" dxfId="836" priority="815" operator="equal">
      <formula>"Leve"</formula>
    </cfRule>
  </conditionalFormatting>
  <conditionalFormatting sqref="BB125:BB128">
    <cfRule type="cellIs" dxfId="835" priority="806" operator="equal">
      <formula>"Catastrófico"</formula>
    </cfRule>
    <cfRule type="cellIs" dxfId="834" priority="807" operator="equal">
      <formula>"Mayor"</formula>
    </cfRule>
    <cfRule type="cellIs" dxfId="833" priority="808" operator="equal">
      <formula>"Moderado"</formula>
    </cfRule>
    <cfRule type="cellIs" dxfId="832" priority="809" operator="equal">
      <formula>"Menor"</formula>
    </cfRule>
    <cfRule type="cellIs" dxfId="831" priority="810" operator="equal">
      <formula>"Leve"</formula>
    </cfRule>
  </conditionalFormatting>
  <conditionalFormatting sqref="AX131:BM135 AX130:AY130 BB130:BM130">
    <cfRule type="cellIs" dxfId="830" priority="801" operator="equal">
      <formula>"Catastrófico"</formula>
    </cfRule>
    <cfRule type="cellIs" dxfId="829" priority="802" operator="equal">
      <formula>"Mayor"</formula>
    </cfRule>
    <cfRule type="cellIs" dxfId="828" priority="803" operator="equal">
      <formula>"Moderado"</formula>
    </cfRule>
    <cfRule type="cellIs" dxfId="827" priority="804" operator="equal">
      <formula>"Menor"</formula>
    </cfRule>
    <cfRule type="cellIs" dxfId="826" priority="805" operator="equal">
      <formula>"Leve"</formula>
    </cfRule>
  </conditionalFormatting>
  <conditionalFormatting sqref="AX131:BM135 AX130:AY130 BB130:BM130">
    <cfRule type="cellIs" dxfId="825" priority="796" operator="equal">
      <formula>"Catastrófico"</formula>
    </cfRule>
    <cfRule type="cellIs" dxfId="824" priority="797" operator="equal">
      <formula>"Mayor"</formula>
    </cfRule>
    <cfRule type="cellIs" dxfId="823" priority="798" operator="equal">
      <formula>"Moderado"</formula>
    </cfRule>
    <cfRule type="cellIs" dxfId="822" priority="799" operator="equal">
      <formula>"Menor"</formula>
    </cfRule>
    <cfRule type="cellIs" dxfId="821" priority="800" operator="equal">
      <formula>"Leve"</formula>
    </cfRule>
  </conditionalFormatting>
  <conditionalFormatting sqref="AZ130:BA130">
    <cfRule type="cellIs" dxfId="820" priority="791" operator="equal">
      <formula>"Catastrófico"</formula>
    </cfRule>
    <cfRule type="cellIs" dxfId="819" priority="792" operator="equal">
      <formula>"Mayor"</formula>
    </cfRule>
    <cfRule type="cellIs" dxfId="818" priority="793" operator="equal">
      <formula>"Moderado"</formula>
    </cfRule>
    <cfRule type="cellIs" dxfId="817" priority="794" operator="equal">
      <formula>"Menor"</formula>
    </cfRule>
    <cfRule type="cellIs" dxfId="816" priority="795" operator="equal">
      <formula>"Leve"</formula>
    </cfRule>
  </conditionalFormatting>
  <conditionalFormatting sqref="AZ130:BA130">
    <cfRule type="cellIs" dxfId="815" priority="786" operator="equal">
      <formula>"Catastrófico"</formula>
    </cfRule>
    <cfRule type="cellIs" dxfId="814" priority="787" operator="equal">
      <formula>"Mayor"</formula>
    </cfRule>
    <cfRule type="cellIs" dxfId="813" priority="788" operator="equal">
      <formula>"Moderado"</formula>
    </cfRule>
    <cfRule type="cellIs" dxfId="812" priority="789" operator="equal">
      <formula>"Menor"</formula>
    </cfRule>
    <cfRule type="cellIs" dxfId="811" priority="790" operator="equal">
      <formula>"Leve"</formula>
    </cfRule>
  </conditionalFormatting>
  <conditionalFormatting sqref="AX190:BH190 BJ190:BM190">
    <cfRule type="cellIs" dxfId="810" priority="781" operator="equal">
      <formula>"Catastrófico"</formula>
    </cfRule>
    <cfRule type="cellIs" dxfId="809" priority="782" operator="equal">
      <formula>"Mayor"</formula>
    </cfRule>
    <cfRule type="cellIs" dxfId="808" priority="783" operator="equal">
      <formula>"Moderado"</formula>
    </cfRule>
    <cfRule type="cellIs" dxfId="807" priority="784" operator="equal">
      <formula>"Menor"</formula>
    </cfRule>
    <cfRule type="cellIs" dxfId="806" priority="785" operator="equal">
      <formula>"Leve"</formula>
    </cfRule>
  </conditionalFormatting>
  <conditionalFormatting sqref="BJ190:BM190 AX190:BH190">
    <cfRule type="cellIs" dxfId="805" priority="776" operator="equal">
      <formula>"Catastrófico"</formula>
    </cfRule>
    <cfRule type="cellIs" dxfId="804" priority="777" operator="equal">
      <formula>"Mayor"</formula>
    </cfRule>
    <cfRule type="cellIs" dxfId="803" priority="778" operator="equal">
      <formula>"Moderado"</formula>
    </cfRule>
    <cfRule type="cellIs" dxfId="802" priority="779" operator="equal">
      <formula>"Menor"</formula>
    </cfRule>
    <cfRule type="cellIs" dxfId="801" priority="780" operator="equal">
      <formula>"Leve"</formula>
    </cfRule>
  </conditionalFormatting>
  <conditionalFormatting sqref="BI190">
    <cfRule type="cellIs" dxfId="800" priority="771" operator="equal">
      <formula>"Catastrófico"</formula>
    </cfRule>
    <cfRule type="cellIs" dxfId="799" priority="772" operator="equal">
      <formula>"Mayor"</formula>
    </cfRule>
    <cfRule type="cellIs" dxfId="798" priority="773" operator="equal">
      <formula>"Moderado"</formula>
    </cfRule>
    <cfRule type="cellIs" dxfId="797" priority="774" operator="equal">
      <formula>"Menor"</formula>
    </cfRule>
    <cfRule type="cellIs" dxfId="796" priority="775" operator="equal">
      <formula>"Leve"</formula>
    </cfRule>
  </conditionalFormatting>
  <conditionalFormatting sqref="BI190">
    <cfRule type="cellIs" dxfId="795" priority="766" operator="equal">
      <formula>"Catastrófico"</formula>
    </cfRule>
    <cfRule type="cellIs" dxfId="794" priority="767" operator="equal">
      <formula>"Mayor"</formula>
    </cfRule>
    <cfRule type="cellIs" dxfId="793" priority="768" operator="equal">
      <formula>"Moderado"</formula>
    </cfRule>
    <cfRule type="cellIs" dxfId="792" priority="769" operator="equal">
      <formula>"Menor"</formula>
    </cfRule>
    <cfRule type="cellIs" dxfId="791" priority="770" operator="equal">
      <formula>"Leve"</formula>
    </cfRule>
  </conditionalFormatting>
  <conditionalFormatting sqref="AX196:BI196">
    <cfRule type="cellIs" dxfId="790" priority="761" operator="equal">
      <formula>"Catastrófico"</formula>
    </cfRule>
    <cfRule type="cellIs" dxfId="789" priority="762" operator="equal">
      <formula>"Mayor"</formula>
    </cfRule>
    <cfRule type="cellIs" dxfId="788" priority="763" operator="equal">
      <formula>"Moderado"</formula>
    </cfRule>
    <cfRule type="cellIs" dxfId="787" priority="764" operator="equal">
      <formula>"Menor"</formula>
    </cfRule>
    <cfRule type="cellIs" dxfId="786" priority="765" operator="equal">
      <formula>"Leve"</formula>
    </cfRule>
  </conditionalFormatting>
  <conditionalFormatting sqref="BF196:BH196 AX196:BD196">
    <cfRule type="cellIs" dxfId="785" priority="756" operator="equal">
      <formula>"Catastrófico"</formula>
    </cfRule>
    <cfRule type="cellIs" dxfId="784" priority="757" operator="equal">
      <formula>"Mayor"</formula>
    </cfRule>
    <cfRule type="cellIs" dxfId="783" priority="758" operator="equal">
      <formula>"Moderado"</formula>
    </cfRule>
    <cfRule type="cellIs" dxfId="782" priority="759" operator="equal">
      <formula>"Menor"</formula>
    </cfRule>
    <cfRule type="cellIs" dxfId="781" priority="760" operator="equal">
      <formula>"Leve"</formula>
    </cfRule>
  </conditionalFormatting>
  <conditionalFormatting sqref="BE196">
    <cfRule type="cellIs" dxfId="780" priority="751" operator="equal">
      <formula>"Catastrófico"</formula>
    </cfRule>
    <cfRule type="cellIs" dxfId="779" priority="752" operator="equal">
      <formula>"Mayor"</formula>
    </cfRule>
    <cfRule type="cellIs" dxfId="778" priority="753" operator="equal">
      <formula>"Moderado"</formula>
    </cfRule>
    <cfRule type="cellIs" dxfId="777" priority="754" operator="equal">
      <formula>"Menor"</formula>
    </cfRule>
    <cfRule type="cellIs" dxfId="776" priority="755" operator="equal">
      <formula>"Leve"</formula>
    </cfRule>
  </conditionalFormatting>
  <conditionalFormatting sqref="BI196">
    <cfRule type="cellIs" dxfId="775" priority="746" operator="equal">
      <formula>"Catastrófico"</formula>
    </cfRule>
    <cfRule type="cellIs" dxfId="774" priority="747" operator="equal">
      <formula>"Mayor"</formula>
    </cfRule>
    <cfRule type="cellIs" dxfId="773" priority="748" operator="equal">
      <formula>"Moderado"</formula>
    </cfRule>
    <cfRule type="cellIs" dxfId="772" priority="749" operator="equal">
      <formula>"Menor"</formula>
    </cfRule>
    <cfRule type="cellIs" dxfId="771" priority="750" operator="equal">
      <formula>"Leve"</formula>
    </cfRule>
  </conditionalFormatting>
  <conditionalFormatting sqref="BE196">
    <cfRule type="cellIs" dxfId="770" priority="741" operator="equal">
      <formula>"Catastrófico"</formula>
    </cfRule>
    <cfRule type="cellIs" dxfId="769" priority="742" operator="equal">
      <formula>"Mayor"</formula>
    </cfRule>
    <cfRule type="cellIs" dxfId="768" priority="743" operator="equal">
      <formula>"Moderado"</formula>
    </cfRule>
    <cfRule type="cellIs" dxfId="767" priority="744" operator="equal">
      <formula>"Menor"</formula>
    </cfRule>
    <cfRule type="cellIs" dxfId="766" priority="745" operator="equal">
      <formula>"Leve"</formula>
    </cfRule>
  </conditionalFormatting>
  <conditionalFormatting sqref="BI196">
    <cfRule type="cellIs" dxfId="765" priority="736" operator="equal">
      <formula>"Catastrófico"</formula>
    </cfRule>
    <cfRule type="cellIs" dxfId="764" priority="737" operator="equal">
      <formula>"Mayor"</formula>
    </cfRule>
    <cfRule type="cellIs" dxfId="763" priority="738" operator="equal">
      <formula>"Moderado"</formula>
    </cfRule>
    <cfRule type="cellIs" dxfId="762" priority="739" operator="equal">
      <formula>"Menor"</formula>
    </cfRule>
    <cfRule type="cellIs" dxfId="761" priority="740" operator="equal">
      <formula>"Leve"</formula>
    </cfRule>
  </conditionalFormatting>
  <conditionalFormatting sqref="BI196">
    <cfRule type="cellIs" dxfId="760" priority="731" operator="equal">
      <formula>"Catastrófico"</formula>
    </cfRule>
    <cfRule type="cellIs" dxfId="759" priority="732" operator="equal">
      <formula>"Mayor"</formula>
    </cfRule>
    <cfRule type="cellIs" dxfId="758" priority="733" operator="equal">
      <formula>"Moderado"</formula>
    </cfRule>
    <cfRule type="cellIs" dxfId="757" priority="734" operator="equal">
      <formula>"Menor"</formula>
    </cfRule>
    <cfRule type="cellIs" dxfId="756" priority="735" operator="equal">
      <formula>"Leve"</formula>
    </cfRule>
  </conditionalFormatting>
  <conditionalFormatting sqref="BJ196:BM196">
    <cfRule type="cellIs" dxfId="755" priority="726" operator="equal">
      <formula>"Catastrófico"</formula>
    </cfRule>
    <cfRule type="cellIs" dxfId="754" priority="727" operator="equal">
      <formula>"Mayor"</formula>
    </cfRule>
    <cfRule type="cellIs" dxfId="753" priority="728" operator="equal">
      <formula>"Moderado"</formula>
    </cfRule>
    <cfRule type="cellIs" dxfId="752" priority="729" operator="equal">
      <formula>"Menor"</formula>
    </cfRule>
    <cfRule type="cellIs" dxfId="751" priority="730" operator="equal">
      <formula>"Leve"</formula>
    </cfRule>
  </conditionalFormatting>
  <conditionalFormatting sqref="BJ196:BM196">
    <cfRule type="cellIs" dxfId="750" priority="721" operator="equal">
      <formula>"Catastrófico"</formula>
    </cfRule>
    <cfRule type="cellIs" dxfId="749" priority="722" operator="equal">
      <formula>"Mayor"</formula>
    </cfRule>
    <cfRule type="cellIs" dxfId="748" priority="723" operator="equal">
      <formula>"Moderado"</formula>
    </cfRule>
    <cfRule type="cellIs" dxfId="747" priority="724" operator="equal">
      <formula>"Menor"</formula>
    </cfRule>
    <cfRule type="cellIs" dxfId="746" priority="725" operator="equal">
      <formula>"Leve"</formula>
    </cfRule>
  </conditionalFormatting>
  <conditionalFormatting sqref="AX202:BM202">
    <cfRule type="cellIs" dxfId="745" priority="716" operator="equal">
      <formula>"Catastrófico"</formula>
    </cfRule>
    <cfRule type="cellIs" dxfId="744" priority="717" operator="equal">
      <formula>"Mayor"</formula>
    </cfRule>
    <cfRule type="cellIs" dxfId="743" priority="718" operator="equal">
      <formula>"Moderado"</formula>
    </cfRule>
    <cfRule type="cellIs" dxfId="742" priority="719" operator="equal">
      <formula>"Menor"</formula>
    </cfRule>
    <cfRule type="cellIs" dxfId="741" priority="720" operator="equal">
      <formula>"Leve"</formula>
    </cfRule>
  </conditionalFormatting>
  <conditionalFormatting sqref="BF202:BH202 AX202:BD202 BJ202:BL202">
    <cfRule type="cellIs" dxfId="740" priority="711" operator="equal">
      <formula>"Catastrófico"</formula>
    </cfRule>
    <cfRule type="cellIs" dxfId="739" priority="712" operator="equal">
      <formula>"Mayor"</formula>
    </cfRule>
    <cfRule type="cellIs" dxfId="738" priority="713" operator="equal">
      <formula>"Moderado"</formula>
    </cfRule>
    <cfRule type="cellIs" dxfId="737" priority="714" operator="equal">
      <formula>"Menor"</formula>
    </cfRule>
    <cfRule type="cellIs" dxfId="736" priority="715" operator="equal">
      <formula>"Leve"</formula>
    </cfRule>
  </conditionalFormatting>
  <conditionalFormatting sqref="BD202:BE202">
    <cfRule type="cellIs" dxfId="735" priority="706" operator="equal">
      <formula>"Catastrófico"</formula>
    </cfRule>
    <cfRule type="cellIs" dxfId="734" priority="707" operator="equal">
      <formula>"Mayor"</formula>
    </cfRule>
    <cfRule type="cellIs" dxfId="733" priority="708" operator="equal">
      <formula>"Moderado"</formula>
    </cfRule>
    <cfRule type="cellIs" dxfId="732" priority="709" operator="equal">
      <formula>"Menor"</formula>
    </cfRule>
    <cfRule type="cellIs" dxfId="731" priority="710" operator="equal">
      <formula>"Leve"</formula>
    </cfRule>
  </conditionalFormatting>
  <conditionalFormatting sqref="BM202">
    <cfRule type="cellIs" dxfId="730" priority="701" operator="equal">
      <formula>"Catastrófico"</formula>
    </cfRule>
    <cfRule type="cellIs" dxfId="729" priority="702" operator="equal">
      <formula>"Mayor"</formula>
    </cfRule>
    <cfRule type="cellIs" dxfId="728" priority="703" operator="equal">
      <formula>"Moderado"</formula>
    </cfRule>
    <cfRule type="cellIs" dxfId="727" priority="704" operator="equal">
      <formula>"Menor"</formula>
    </cfRule>
    <cfRule type="cellIs" dxfId="726" priority="705" operator="equal">
      <formula>"Leve"</formula>
    </cfRule>
  </conditionalFormatting>
  <conditionalFormatting sqref="BI202">
    <cfRule type="cellIs" dxfId="725" priority="696" operator="equal">
      <formula>"Catastrófico"</formula>
    </cfRule>
    <cfRule type="cellIs" dxfId="724" priority="697" operator="equal">
      <formula>"Mayor"</formula>
    </cfRule>
    <cfRule type="cellIs" dxfId="723" priority="698" operator="equal">
      <formula>"Moderado"</formula>
    </cfRule>
    <cfRule type="cellIs" dxfId="722" priority="699" operator="equal">
      <formula>"Menor"</formula>
    </cfRule>
    <cfRule type="cellIs" dxfId="721" priority="700" operator="equal">
      <formula>"Leve"</formula>
    </cfRule>
  </conditionalFormatting>
  <conditionalFormatting sqref="BE202">
    <cfRule type="cellIs" dxfId="720" priority="691" operator="equal">
      <formula>"Catastrófico"</formula>
    </cfRule>
    <cfRule type="cellIs" dxfId="719" priority="692" operator="equal">
      <formula>"Mayor"</formula>
    </cfRule>
    <cfRule type="cellIs" dxfId="718" priority="693" operator="equal">
      <formula>"Moderado"</formula>
    </cfRule>
    <cfRule type="cellIs" dxfId="717" priority="694" operator="equal">
      <formula>"Menor"</formula>
    </cfRule>
    <cfRule type="cellIs" dxfId="716" priority="695" operator="equal">
      <formula>"Leve"</formula>
    </cfRule>
  </conditionalFormatting>
  <conditionalFormatting sqref="BE202">
    <cfRule type="cellIs" dxfId="715" priority="686" operator="equal">
      <formula>"Catastrófico"</formula>
    </cfRule>
    <cfRule type="cellIs" dxfId="714" priority="687" operator="equal">
      <formula>"Mayor"</formula>
    </cfRule>
    <cfRule type="cellIs" dxfId="713" priority="688" operator="equal">
      <formula>"Moderado"</formula>
    </cfRule>
    <cfRule type="cellIs" dxfId="712" priority="689" operator="equal">
      <formula>"Menor"</formula>
    </cfRule>
    <cfRule type="cellIs" dxfId="711" priority="690" operator="equal">
      <formula>"Leve"</formula>
    </cfRule>
  </conditionalFormatting>
  <conditionalFormatting sqref="BI202">
    <cfRule type="cellIs" dxfId="710" priority="681" operator="equal">
      <formula>"Catastrófico"</formula>
    </cfRule>
    <cfRule type="cellIs" dxfId="709" priority="682" operator="equal">
      <formula>"Mayor"</formula>
    </cfRule>
    <cfRule type="cellIs" dxfId="708" priority="683" operator="equal">
      <formula>"Moderado"</formula>
    </cfRule>
    <cfRule type="cellIs" dxfId="707" priority="684" operator="equal">
      <formula>"Menor"</formula>
    </cfRule>
    <cfRule type="cellIs" dxfId="706" priority="685" operator="equal">
      <formula>"Leve"</formula>
    </cfRule>
  </conditionalFormatting>
  <conditionalFormatting sqref="BI202">
    <cfRule type="cellIs" dxfId="705" priority="676" operator="equal">
      <formula>"Catastrófico"</formula>
    </cfRule>
    <cfRule type="cellIs" dxfId="704" priority="677" operator="equal">
      <formula>"Mayor"</formula>
    </cfRule>
    <cfRule type="cellIs" dxfId="703" priority="678" operator="equal">
      <formula>"Moderado"</formula>
    </cfRule>
    <cfRule type="cellIs" dxfId="702" priority="679" operator="equal">
      <formula>"Menor"</formula>
    </cfRule>
    <cfRule type="cellIs" dxfId="701" priority="680" operator="equal">
      <formula>"Leve"</formula>
    </cfRule>
  </conditionalFormatting>
  <conditionalFormatting sqref="BI202">
    <cfRule type="cellIs" dxfId="700" priority="671" operator="equal">
      <formula>"Catastrófico"</formula>
    </cfRule>
    <cfRule type="cellIs" dxfId="699" priority="672" operator="equal">
      <formula>"Mayor"</formula>
    </cfRule>
    <cfRule type="cellIs" dxfId="698" priority="673" operator="equal">
      <formula>"Moderado"</formula>
    </cfRule>
    <cfRule type="cellIs" dxfId="697" priority="674" operator="equal">
      <formula>"Menor"</formula>
    </cfRule>
    <cfRule type="cellIs" dxfId="696" priority="675" operator="equal">
      <formula>"Leve"</formula>
    </cfRule>
  </conditionalFormatting>
  <conditionalFormatting sqref="AX208:BM208">
    <cfRule type="cellIs" dxfId="695" priority="666" operator="equal">
      <formula>"Catastrófico"</formula>
    </cfRule>
    <cfRule type="cellIs" dxfId="694" priority="667" operator="equal">
      <formula>"Mayor"</formula>
    </cfRule>
    <cfRule type="cellIs" dxfId="693" priority="668" operator="equal">
      <formula>"Moderado"</formula>
    </cfRule>
    <cfRule type="cellIs" dxfId="692" priority="669" operator="equal">
      <formula>"Menor"</formula>
    </cfRule>
    <cfRule type="cellIs" dxfId="691" priority="670" operator="equal">
      <formula>"Leve"</formula>
    </cfRule>
  </conditionalFormatting>
  <conditionalFormatting sqref="BF208:BH208 AX208:BD208 BJ208:BM208">
    <cfRule type="cellIs" dxfId="690" priority="661" operator="equal">
      <formula>"Catastrófico"</formula>
    </cfRule>
    <cfRule type="cellIs" dxfId="689" priority="662" operator="equal">
      <formula>"Mayor"</formula>
    </cfRule>
    <cfRule type="cellIs" dxfId="688" priority="663" operator="equal">
      <formula>"Moderado"</formula>
    </cfRule>
    <cfRule type="cellIs" dxfId="687" priority="664" operator="equal">
      <formula>"Menor"</formula>
    </cfRule>
    <cfRule type="cellIs" dxfId="686" priority="665" operator="equal">
      <formula>"Leve"</formula>
    </cfRule>
  </conditionalFormatting>
  <conditionalFormatting sqref="BE208">
    <cfRule type="cellIs" dxfId="685" priority="656" operator="equal">
      <formula>"Catastrófico"</formula>
    </cfRule>
    <cfRule type="cellIs" dxfId="684" priority="657" operator="equal">
      <formula>"Mayor"</formula>
    </cfRule>
    <cfRule type="cellIs" dxfId="683" priority="658" operator="equal">
      <formula>"Moderado"</formula>
    </cfRule>
    <cfRule type="cellIs" dxfId="682" priority="659" operator="equal">
      <formula>"Menor"</formula>
    </cfRule>
    <cfRule type="cellIs" dxfId="681" priority="660" operator="equal">
      <formula>"Leve"</formula>
    </cfRule>
  </conditionalFormatting>
  <conditionalFormatting sqref="BM208">
    <cfRule type="cellIs" dxfId="680" priority="651" operator="equal">
      <formula>"Catastrófico"</formula>
    </cfRule>
    <cfRule type="cellIs" dxfId="679" priority="652" operator="equal">
      <formula>"Mayor"</formula>
    </cfRule>
    <cfRule type="cellIs" dxfId="678" priority="653" operator="equal">
      <formula>"Moderado"</formula>
    </cfRule>
    <cfRule type="cellIs" dxfId="677" priority="654" operator="equal">
      <formula>"Menor"</formula>
    </cfRule>
    <cfRule type="cellIs" dxfId="676" priority="655" operator="equal">
      <formula>"Leve"</formula>
    </cfRule>
  </conditionalFormatting>
  <conditionalFormatting sqref="BI208">
    <cfRule type="cellIs" dxfId="675" priority="646" operator="equal">
      <formula>"Catastrófico"</formula>
    </cfRule>
    <cfRule type="cellIs" dxfId="674" priority="647" operator="equal">
      <formula>"Mayor"</formula>
    </cfRule>
    <cfRule type="cellIs" dxfId="673" priority="648" operator="equal">
      <formula>"Moderado"</formula>
    </cfRule>
    <cfRule type="cellIs" dxfId="672" priority="649" operator="equal">
      <formula>"Menor"</formula>
    </cfRule>
    <cfRule type="cellIs" dxfId="671" priority="650" operator="equal">
      <formula>"Leve"</formula>
    </cfRule>
  </conditionalFormatting>
  <conditionalFormatting sqref="BK208">
    <cfRule type="cellIs" dxfId="670" priority="641" operator="equal">
      <formula>"Catastrófico"</formula>
    </cfRule>
    <cfRule type="cellIs" dxfId="669" priority="642" operator="equal">
      <formula>"Mayor"</formula>
    </cfRule>
    <cfRule type="cellIs" dxfId="668" priority="643" operator="equal">
      <formula>"Moderado"</formula>
    </cfRule>
    <cfRule type="cellIs" dxfId="667" priority="644" operator="equal">
      <formula>"Menor"</formula>
    </cfRule>
    <cfRule type="cellIs" dxfId="666" priority="645" operator="equal">
      <formula>"Leve"</formula>
    </cfRule>
  </conditionalFormatting>
  <conditionalFormatting sqref="BI208">
    <cfRule type="cellIs" dxfId="665" priority="636" operator="equal">
      <formula>"Catastrófico"</formula>
    </cfRule>
    <cfRule type="cellIs" dxfId="664" priority="637" operator="equal">
      <formula>"Mayor"</formula>
    </cfRule>
    <cfRule type="cellIs" dxfId="663" priority="638" operator="equal">
      <formula>"Moderado"</formula>
    </cfRule>
    <cfRule type="cellIs" dxfId="662" priority="639" operator="equal">
      <formula>"Menor"</formula>
    </cfRule>
    <cfRule type="cellIs" dxfId="661" priority="640" operator="equal">
      <formula>"Leve"</formula>
    </cfRule>
  </conditionalFormatting>
  <conditionalFormatting sqref="BE208">
    <cfRule type="cellIs" dxfId="660" priority="631" operator="equal">
      <formula>"Catastrófico"</formula>
    </cfRule>
    <cfRule type="cellIs" dxfId="659" priority="632" operator="equal">
      <formula>"Mayor"</formula>
    </cfRule>
    <cfRule type="cellIs" dxfId="658" priority="633" operator="equal">
      <formula>"Moderado"</formula>
    </cfRule>
    <cfRule type="cellIs" dxfId="657" priority="634" operator="equal">
      <formula>"Menor"</formula>
    </cfRule>
    <cfRule type="cellIs" dxfId="656" priority="635" operator="equal">
      <formula>"Leve"</formula>
    </cfRule>
  </conditionalFormatting>
  <conditionalFormatting sqref="BI208">
    <cfRule type="cellIs" dxfId="655" priority="626" operator="equal">
      <formula>"Catastrófico"</formula>
    </cfRule>
    <cfRule type="cellIs" dxfId="654" priority="627" operator="equal">
      <formula>"Mayor"</formula>
    </cfRule>
    <cfRule type="cellIs" dxfId="653" priority="628" operator="equal">
      <formula>"Moderado"</formula>
    </cfRule>
    <cfRule type="cellIs" dxfId="652" priority="629" operator="equal">
      <formula>"Menor"</formula>
    </cfRule>
    <cfRule type="cellIs" dxfId="651" priority="630" operator="equal">
      <formula>"Leve"</formula>
    </cfRule>
  </conditionalFormatting>
  <conditionalFormatting sqref="BI208">
    <cfRule type="cellIs" dxfId="650" priority="621" operator="equal">
      <formula>"Catastrófico"</formula>
    </cfRule>
    <cfRule type="cellIs" dxfId="649" priority="622" operator="equal">
      <formula>"Mayor"</formula>
    </cfRule>
    <cfRule type="cellIs" dxfId="648" priority="623" operator="equal">
      <formula>"Moderado"</formula>
    </cfRule>
    <cfRule type="cellIs" dxfId="647" priority="624" operator="equal">
      <formula>"Menor"</formula>
    </cfRule>
    <cfRule type="cellIs" dxfId="646" priority="625" operator="equal">
      <formula>"Leve"</formula>
    </cfRule>
  </conditionalFormatting>
  <conditionalFormatting sqref="BM208">
    <cfRule type="cellIs" dxfId="645" priority="616" operator="equal">
      <formula>"Catastrófico"</formula>
    </cfRule>
    <cfRule type="cellIs" dxfId="644" priority="617" operator="equal">
      <formula>"Mayor"</formula>
    </cfRule>
    <cfRule type="cellIs" dxfId="643" priority="618" operator="equal">
      <formula>"Moderado"</formula>
    </cfRule>
    <cfRule type="cellIs" dxfId="642" priority="619" operator="equal">
      <formula>"Menor"</formula>
    </cfRule>
    <cfRule type="cellIs" dxfId="641" priority="620" operator="equal">
      <formula>"Leve"</formula>
    </cfRule>
  </conditionalFormatting>
  <conditionalFormatting sqref="BM208">
    <cfRule type="cellIs" dxfId="640" priority="611" operator="equal">
      <formula>"Catastrófico"</formula>
    </cfRule>
    <cfRule type="cellIs" dxfId="639" priority="612" operator="equal">
      <formula>"Mayor"</formula>
    </cfRule>
    <cfRule type="cellIs" dxfId="638" priority="613" operator="equal">
      <formula>"Moderado"</formula>
    </cfRule>
    <cfRule type="cellIs" dxfId="637" priority="614" operator="equal">
      <formula>"Menor"</formula>
    </cfRule>
    <cfRule type="cellIs" dxfId="636" priority="615" operator="equal">
      <formula>"Leve"</formula>
    </cfRule>
  </conditionalFormatting>
  <conditionalFormatting sqref="BM208">
    <cfRule type="cellIs" dxfId="635" priority="606" operator="equal">
      <formula>"Catastrófico"</formula>
    </cfRule>
    <cfRule type="cellIs" dxfId="634" priority="607" operator="equal">
      <formula>"Mayor"</formula>
    </cfRule>
    <cfRule type="cellIs" dxfId="633" priority="608" operator="equal">
      <formula>"Moderado"</formula>
    </cfRule>
    <cfRule type="cellIs" dxfId="632" priority="609" operator="equal">
      <formula>"Menor"</formula>
    </cfRule>
    <cfRule type="cellIs" dxfId="631" priority="610" operator="equal">
      <formula>"Leve"</formula>
    </cfRule>
  </conditionalFormatting>
  <conditionalFormatting sqref="BM208">
    <cfRule type="cellIs" dxfId="630" priority="601" operator="equal">
      <formula>"Catastrófico"</formula>
    </cfRule>
    <cfRule type="cellIs" dxfId="629" priority="602" operator="equal">
      <formula>"Mayor"</formula>
    </cfRule>
    <cfRule type="cellIs" dxfId="628" priority="603" operator="equal">
      <formula>"Moderado"</formula>
    </cfRule>
    <cfRule type="cellIs" dxfId="627" priority="604" operator="equal">
      <formula>"Menor"</formula>
    </cfRule>
    <cfRule type="cellIs" dxfId="626" priority="605" operator="equal">
      <formula>"Leve"</formula>
    </cfRule>
  </conditionalFormatting>
  <conditionalFormatting sqref="AX214:BM214">
    <cfRule type="cellIs" dxfId="625" priority="596" operator="equal">
      <formula>"Catastrófico"</formula>
    </cfRule>
    <cfRule type="cellIs" dxfId="624" priority="597" operator="equal">
      <formula>"Mayor"</formula>
    </cfRule>
    <cfRule type="cellIs" dxfId="623" priority="598" operator="equal">
      <formula>"Moderado"</formula>
    </cfRule>
    <cfRule type="cellIs" dxfId="622" priority="599" operator="equal">
      <formula>"Menor"</formula>
    </cfRule>
    <cfRule type="cellIs" dxfId="621" priority="600" operator="equal">
      <formula>"Leve"</formula>
    </cfRule>
  </conditionalFormatting>
  <conditionalFormatting sqref="BJ214:BL214 BF214:BH214 AX214:BD214">
    <cfRule type="cellIs" dxfId="620" priority="591" operator="equal">
      <formula>"Catastrófico"</formula>
    </cfRule>
    <cfRule type="cellIs" dxfId="619" priority="592" operator="equal">
      <formula>"Mayor"</formula>
    </cfRule>
    <cfRule type="cellIs" dxfId="618" priority="593" operator="equal">
      <formula>"Moderado"</formula>
    </cfRule>
    <cfRule type="cellIs" dxfId="617" priority="594" operator="equal">
      <formula>"Menor"</formula>
    </cfRule>
    <cfRule type="cellIs" dxfId="616" priority="595" operator="equal">
      <formula>"Leve"</formula>
    </cfRule>
  </conditionalFormatting>
  <conditionalFormatting sqref="BE214">
    <cfRule type="cellIs" dxfId="615" priority="586" operator="equal">
      <formula>"Catastrófico"</formula>
    </cfRule>
    <cfRule type="cellIs" dxfId="614" priority="587" operator="equal">
      <formula>"Mayor"</formula>
    </cfRule>
    <cfRule type="cellIs" dxfId="613" priority="588" operator="equal">
      <formula>"Moderado"</formula>
    </cfRule>
    <cfRule type="cellIs" dxfId="612" priority="589" operator="equal">
      <formula>"Menor"</formula>
    </cfRule>
    <cfRule type="cellIs" dxfId="611" priority="590" operator="equal">
      <formula>"Leve"</formula>
    </cfRule>
  </conditionalFormatting>
  <conditionalFormatting sqref="BM214">
    <cfRule type="cellIs" dxfId="610" priority="581" operator="equal">
      <formula>"Catastrófico"</formula>
    </cfRule>
    <cfRule type="cellIs" dxfId="609" priority="582" operator="equal">
      <formula>"Mayor"</formula>
    </cfRule>
    <cfRule type="cellIs" dxfId="608" priority="583" operator="equal">
      <formula>"Moderado"</formula>
    </cfRule>
    <cfRule type="cellIs" dxfId="607" priority="584" operator="equal">
      <formula>"Menor"</formula>
    </cfRule>
    <cfRule type="cellIs" dxfId="606" priority="585" operator="equal">
      <formula>"Leve"</formula>
    </cfRule>
  </conditionalFormatting>
  <conditionalFormatting sqref="BI214">
    <cfRule type="cellIs" dxfId="605" priority="576" operator="equal">
      <formula>"Catastrófico"</formula>
    </cfRule>
    <cfRule type="cellIs" dxfId="604" priority="577" operator="equal">
      <formula>"Mayor"</formula>
    </cfRule>
    <cfRule type="cellIs" dxfId="603" priority="578" operator="equal">
      <formula>"Moderado"</formula>
    </cfRule>
    <cfRule type="cellIs" dxfId="602" priority="579" operator="equal">
      <formula>"Menor"</formula>
    </cfRule>
    <cfRule type="cellIs" dxfId="601" priority="580" operator="equal">
      <formula>"Leve"</formula>
    </cfRule>
  </conditionalFormatting>
  <conditionalFormatting sqref="BJ214">
    <cfRule type="cellIs" dxfId="600" priority="571" operator="equal">
      <formula>"Catastrófico"</formula>
    </cfRule>
    <cfRule type="cellIs" dxfId="599" priority="572" operator="equal">
      <formula>"Mayor"</formula>
    </cfRule>
    <cfRule type="cellIs" dxfId="598" priority="573" operator="equal">
      <formula>"Moderado"</formula>
    </cfRule>
    <cfRule type="cellIs" dxfId="597" priority="574" operator="equal">
      <formula>"Menor"</formula>
    </cfRule>
    <cfRule type="cellIs" dxfId="596" priority="575" operator="equal">
      <formula>"Leve"</formula>
    </cfRule>
  </conditionalFormatting>
  <conditionalFormatting sqref="BI214">
    <cfRule type="cellIs" dxfId="595" priority="566" operator="equal">
      <formula>"Catastrófico"</formula>
    </cfRule>
    <cfRule type="cellIs" dxfId="594" priority="567" operator="equal">
      <formula>"Mayor"</formula>
    </cfRule>
    <cfRule type="cellIs" dxfId="593" priority="568" operator="equal">
      <formula>"Moderado"</formula>
    </cfRule>
    <cfRule type="cellIs" dxfId="592" priority="569" operator="equal">
      <formula>"Menor"</formula>
    </cfRule>
    <cfRule type="cellIs" dxfId="591" priority="570" operator="equal">
      <formula>"Leve"</formula>
    </cfRule>
  </conditionalFormatting>
  <conditionalFormatting sqref="BH214">
    <cfRule type="cellIs" dxfId="590" priority="561" operator="equal">
      <formula>"Catastrófico"</formula>
    </cfRule>
    <cfRule type="cellIs" dxfId="589" priority="562" operator="equal">
      <formula>"Mayor"</formula>
    </cfRule>
    <cfRule type="cellIs" dxfId="588" priority="563" operator="equal">
      <formula>"Moderado"</formula>
    </cfRule>
    <cfRule type="cellIs" dxfId="587" priority="564" operator="equal">
      <formula>"Menor"</formula>
    </cfRule>
    <cfRule type="cellIs" dxfId="586" priority="565" operator="equal">
      <formula>"Leve"</formula>
    </cfRule>
  </conditionalFormatting>
  <conditionalFormatting sqref="BD214">
    <cfRule type="cellIs" dxfId="585" priority="556" operator="equal">
      <formula>"Catastrófico"</formula>
    </cfRule>
    <cfRule type="cellIs" dxfId="584" priority="557" operator="equal">
      <formula>"Mayor"</formula>
    </cfRule>
    <cfRule type="cellIs" dxfId="583" priority="558" operator="equal">
      <formula>"Moderado"</formula>
    </cfRule>
    <cfRule type="cellIs" dxfId="582" priority="559" operator="equal">
      <formula>"Menor"</formula>
    </cfRule>
    <cfRule type="cellIs" dxfId="581" priority="560" operator="equal">
      <formula>"Leve"</formula>
    </cfRule>
  </conditionalFormatting>
  <conditionalFormatting sqref="BE214">
    <cfRule type="cellIs" dxfId="580" priority="551" operator="equal">
      <formula>"Catastrófico"</formula>
    </cfRule>
    <cfRule type="cellIs" dxfId="579" priority="552" operator="equal">
      <formula>"Mayor"</formula>
    </cfRule>
    <cfRule type="cellIs" dxfId="578" priority="553" operator="equal">
      <formula>"Moderado"</formula>
    </cfRule>
    <cfRule type="cellIs" dxfId="577" priority="554" operator="equal">
      <formula>"Menor"</formula>
    </cfRule>
    <cfRule type="cellIs" dxfId="576" priority="555" operator="equal">
      <formula>"Leve"</formula>
    </cfRule>
  </conditionalFormatting>
  <conditionalFormatting sqref="BE214">
    <cfRule type="cellIs" dxfId="575" priority="546" operator="equal">
      <formula>"Catastrófico"</formula>
    </cfRule>
    <cfRule type="cellIs" dxfId="574" priority="547" operator="equal">
      <formula>"Mayor"</formula>
    </cfRule>
    <cfRule type="cellIs" dxfId="573" priority="548" operator="equal">
      <formula>"Moderado"</formula>
    </cfRule>
    <cfRule type="cellIs" dxfId="572" priority="549" operator="equal">
      <formula>"Menor"</formula>
    </cfRule>
    <cfRule type="cellIs" dxfId="571" priority="550" operator="equal">
      <formula>"Leve"</formula>
    </cfRule>
  </conditionalFormatting>
  <conditionalFormatting sqref="AX28:BH28 BJ28:BM28">
    <cfRule type="cellIs" dxfId="570" priority="541" operator="equal">
      <formula>"Catastrófico"</formula>
    </cfRule>
    <cfRule type="cellIs" dxfId="569" priority="542" operator="equal">
      <formula>"Mayor"</formula>
    </cfRule>
    <cfRule type="cellIs" dxfId="568" priority="543" operator="equal">
      <formula>"Moderado"</formula>
    </cfRule>
    <cfRule type="cellIs" dxfId="567" priority="544" operator="equal">
      <formula>"Menor"</formula>
    </cfRule>
    <cfRule type="cellIs" dxfId="566" priority="545" operator="equal">
      <formula>"Leve"</formula>
    </cfRule>
  </conditionalFormatting>
  <conditionalFormatting sqref="AX28:BD28 BF28:BH28 BJ28:BL28">
    <cfRule type="cellIs" dxfId="565" priority="536" operator="equal">
      <formula>"Catastrófico"</formula>
    </cfRule>
    <cfRule type="cellIs" dxfId="564" priority="537" operator="equal">
      <formula>"Mayor"</formula>
    </cfRule>
    <cfRule type="cellIs" dxfId="563" priority="538" operator="equal">
      <formula>"Moderado"</formula>
    </cfRule>
    <cfRule type="cellIs" dxfId="562" priority="539" operator="equal">
      <formula>"Menor"</formula>
    </cfRule>
    <cfRule type="cellIs" dxfId="561" priority="540" operator="equal">
      <formula>"Leve"</formula>
    </cfRule>
  </conditionalFormatting>
  <conditionalFormatting sqref="BI28">
    <cfRule type="cellIs" dxfId="560" priority="531" operator="equal">
      <formula>"Catastrófico"</formula>
    </cfRule>
    <cfRule type="cellIs" dxfId="559" priority="532" operator="equal">
      <formula>"Mayor"</formula>
    </cfRule>
    <cfRule type="cellIs" dxfId="558" priority="533" operator="equal">
      <formula>"Moderado"</formula>
    </cfRule>
    <cfRule type="cellIs" dxfId="557" priority="534" operator="equal">
      <formula>"Menor"</formula>
    </cfRule>
    <cfRule type="cellIs" dxfId="556" priority="535" operator="equal">
      <formula>"Leve"</formula>
    </cfRule>
  </conditionalFormatting>
  <conditionalFormatting sqref="BI28">
    <cfRule type="cellIs" dxfId="555" priority="526" operator="equal">
      <formula>"Catastrófico"</formula>
    </cfRule>
    <cfRule type="cellIs" dxfId="554" priority="527" operator="equal">
      <formula>"Mayor"</formula>
    </cfRule>
    <cfRule type="cellIs" dxfId="553" priority="528" operator="equal">
      <formula>"Moderado"</formula>
    </cfRule>
    <cfRule type="cellIs" dxfId="552" priority="529" operator="equal">
      <formula>"Menor"</formula>
    </cfRule>
    <cfRule type="cellIs" dxfId="551" priority="530" operator="equal">
      <formula>"Leve"</formula>
    </cfRule>
  </conditionalFormatting>
  <conditionalFormatting sqref="BE28">
    <cfRule type="cellIs" dxfId="550" priority="521" operator="equal">
      <formula>"Catastrófico"</formula>
    </cfRule>
    <cfRule type="cellIs" dxfId="549" priority="522" operator="equal">
      <formula>"Mayor"</formula>
    </cfRule>
    <cfRule type="cellIs" dxfId="548" priority="523" operator="equal">
      <formula>"Moderado"</formula>
    </cfRule>
    <cfRule type="cellIs" dxfId="547" priority="524" operator="equal">
      <formula>"Menor"</formula>
    </cfRule>
    <cfRule type="cellIs" dxfId="546" priority="525" operator="equal">
      <formula>"Leve"</formula>
    </cfRule>
  </conditionalFormatting>
  <conditionalFormatting sqref="BL28">
    <cfRule type="cellIs" dxfId="545" priority="516" operator="equal">
      <formula>"Catastrófico"</formula>
    </cfRule>
    <cfRule type="cellIs" dxfId="544" priority="517" operator="equal">
      <formula>"Mayor"</formula>
    </cfRule>
    <cfRule type="cellIs" dxfId="543" priority="518" operator="equal">
      <formula>"Moderado"</formula>
    </cfRule>
    <cfRule type="cellIs" dxfId="542" priority="519" operator="equal">
      <formula>"Menor"</formula>
    </cfRule>
    <cfRule type="cellIs" dxfId="541" priority="520" operator="equal">
      <formula>"Leve"</formula>
    </cfRule>
  </conditionalFormatting>
  <conditionalFormatting sqref="BM28">
    <cfRule type="cellIs" dxfId="540" priority="511" operator="equal">
      <formula>"Catastrófico"</formula>
    </cfRule>
    <cfRule type="cellIs" dxfId="539" priority="512" operator="equal">
      <formula>"Mayor"</formula>
    </cfRule>
    <cfRule type="cellIs" dxfId="538" priority="513" operator="equal">
      <formula>"Moderado"</formula>
    </cfRule>
    <cfRule type="cellIs" dxfId="537" priority="514" operator="equal">
      <formula>"Menor"</formula>
    </cfRule>
    <cfRule type="cellIs" dxfId="536" priority="515" operator="equal">
      <formula>"Leve"</formula>
    </cfRule>
  </conditionalFormatting>
  <conditionalFormatting sqref="AX34:BH34 BJ34:BM34">
    <cfRule type="cellIs" dxfId="535" priority="506" operator="equal">
      <formula>"Catastrófico"</formula>
    </cfRule>
    <cfRule type="cellIs" dxfId="534" priority="507" operator="equal">
      <formula>"Mayor"</formula>
    </cfRule>
    <cfRule type="cellIs" dxfId="533" priority="508" operator="equal">
      <formula>"Moderado"</formula>
    </cfRule>
    <cfRule type="cellIs" dxfId="532" priority="509" operator="equal">
      <formula>"Menor"</formula>
    </cfRule>
    <cfRule type="cellIs" dxfId="531" priority="510" operator="equal">
      <formula>"Leve"</formula>
    </cfRule>
  </conditionalFormatting>
  <conditionalFormatting sqref="AX34:BG34 BJ34:BM34 AX35:AZ35 BB35:BD35 BF35:BG35 BH34:BH35 BJ35:BL35">
    <cfRule type="cellIs" dxfId="530" priority="501" operator="equal">
      <formula>"Catastrófico"</formula>
    </cfRule>
    <cfRule type="cellIs" dxfId="529" priority="502" operator="equal">
      <formula>"Mayor"</formula>
    </cfRule>
    <cfRule type="cellIs" dxfId="528" priority="503" operator="equal">
      <formula>"Moderado"</formula>
    </cfRule>
    <cfRule type="cellIs" dxfId="527" priority="504" operator="equal">
      <formula>"Menor"</formula>
    </cfRule>
    <cfRule type="cellIs" dxfId="526" priority="505" operator="equal">
      <formula>"Leve"</formula>
    </cfRule>
  </conditionalFormatting>
  <conditionalFormatting sqref="BI34">
    <cfRule type="cellIs" dxfId="525" priority="496" operator="equal">
      <formula>"Catastrófico"</formula>
    </cfRule>
    <cfRule type="cellIs" dxfId="524" priority="497" operator="equal">
      <formula>"Mayor"</formula>
    </cfRule>
    <cfRule type="cellIs" dxfId="523" priority="498" operator="equal">
      <formula>"Moderado"</formula>
    </cfRule>
    <cfRule type="cellIs" dxfId="522" priority="499" operator="equal">
      <formula>"Menor"</formula>
    </cfRule>
    <cfRule type="cellIs" dxfId="521" priority="500" operator="equal">
      <formula>"Leve"</formula>
    </cfRule>
  </conditionalFormatting>
  <conditionalFormatting sqref="BI34">
    <cfRule type="cellIs" dxfId="520" priority="491" operator="equal">
      <formula>"Catastrófico"</formula>
    </cfRule>
    <cfRule type="cellIs" dxfId="519" priority="492" operator="equal">
      <formula>"Mayor"</formula>
    </cfRule>
    <cfRule type="cellIs" dxfId="518" priority="493" operator="equal">
      <formula>"Moderado"</formula>
    </cfRule>
    <cfRule type="cellIs" dxfId="517" priority="494" operator="equal">
      <formula>"Menor"</formula>
    </cfRule>
    <cfRule type="cellIs" dxfId="516" priority="495" operator="equal">
      <formula>"Leve"</formula>
    </cfRule>
  </conditionalFormatting>
  <conditionalFormatting sqref="BD35">
    <cfRule type="cellIs" dxfId="515" priority="486" operator="equal">
      <formula>"Catastrófico"</formula>
    </cfRule>
    <cfRule type="cellIs" dxfId="514" priority="487" operator="equal">
      <formula>"Mayor"</formula>
    </cfRule>
    <cfRule type="cellIs" dxfId="513" priority="488" operator="equal">
      <formula>"Moderado"</formula>
    </cfRule>
    <cfRule type="cellIs" dxfId="512" priority="489" operator="equal">
      <formula>"Menor"</formula>
    </cfRule>
    <cfRule type="cellIs" dxfId="511" priority="490" operator="equal">
      <formula>"Leve"</formula>
    </cfRule>
  </conditionalFormatting>
  <conditionalFormatting sqref="BF35:BG35">
    <cfRule type="cellIs" dxfId="510" priority="481" operator="equal">
      <formula>"Catastrófico"</formula>
    </cfRule>
    <cfRule type="cellIs" dxfId="509" priority="482" operator="equal">
      <formula>"Mayor"</formula>
    </cfRule>
    <cfRule type="cellIs" dxfId="508" priority="483" operator="equal">
      <formula>"Moderado"</formula>
    </cfRule>
    <cfRule type="cellIs" dxfId="507" priority="484" operator="equal">
      <formula>"Menor"</formula>
    </cfRule>
    <cfRule type="cellIs" dxfId="506" priority="485" operator="equal">
      <formula>"Leve"</formula>
    </cfRule>
  </conditionalFormatting>
  <conditionalFormatting sqref="BJ35:BK35">
    <cfRule type="cellIs" dxfId="505" priority="476" operator="equal">
      <formula>"Catastrófico"</formula>
    </cfRule>
    <cfRule type="cellIs" dxfId="504" priority="477" operator="equal">
      <formula>"Mayor"</formula>
    </cfRule>
    <cfRule type="cellIs" dxfId="503" priority="478" operator="equal">
      <formula>"Moderado"</formula>
    </cfRule>
    <cfRule type="cellIs" dxfId="502" priority="479" operator="equal">
      <formula>"Menor"</formula>
    </cfRule>
    <cfRule type="cellIs" dxfId="501" priority="480" operator="equal">
      <formula>"Leve"</formula>
    </cfRule>
  </conditionalFormatting>
  <conditionalFormatting sqref="BA35">
    <cfRule type="cellIs" dxfId="500" priority="471" operator="equal">
      <formula>"Catastrófico"</formula>
    </cfRule>
    <cfRule type="cellIs" dxfId="499" priority="472" operator="equal">
      <formula>"Mayor"</formula>
    </cfRule>
    <cfRule type="cellIs" dxfId="498" priority="473" operator="equal">
      <formula>"Moderado"</formula>
    </cfRule>
    <cfRule type="cellIs" dxfId="497" priority="474" operator="equal">
      <formula>"Menor"</formula>
    </cfRule>
    <cfRule type="cellIs" dxfId="496" priority="475" operator="equal">
      <formula>"Leve"</formula>
    </cfRule>
  </conditionalFormatting>
  <conditionalFormatting sqref="BA35">
    <cfRule type="cellIs" dxfId="495" priority="466" operator="equal">
      <formula>"Catastrófico"</formula>
    </cfRule>
    <cfRule type="cellIs" dxfId="494" priority="467" operator="equal">
      <formula>"Mayor"</formula>
    </cfRule>
    <cfRule type="cellIs" dxfId="493" priority="468" operator="equal">
      <formula>"Moderado"</formula>
    </cfRule>
    <cfRule type="cellIs" dxfId="492" priority="469" operator="equal">
      <formula>"Menor"</formula>
    </cfRule>
    <cfRule type="cellIs" dxfId="491" priority="470" operator="equal">
      <formula>"Leve"</formula>
    </cfRule>
  </conditionalFormatting>
  <conditionalFormatting sqref="BE35">
    <cfRule type="cellIs" dxfId="490" priority="461" operator="equal">
      <formula>"Catastrófico"</formula>
    </cfRule>
    <cfRule type="cellIs" dxfId="489" priority="462" operator="equal">
      <formula>"Mayor"</formula>
    </cfRule>
    <cfRule type="cellIs" dxfId="488" priority="463" operator="equal">
      <formula>"Moderado"</formula>
    </cfRule>
    <cfRule type="cellIs" dxfId="487" priority="464" operator="equal">
      <formula>"Menor"</formula>
    </cfRule>
    <cfRule type="cellIs" dxfId="486" priority="465" operator="equal">
      <formula>"Leve"</formula>
    </cfRule>
  </conditionalFormatting>
  <conditionalFormatting sqref="BE35">
    <cfRule type="cellIs" dxfId="485" priority="456" operator="equal">
      <formula>"Catastrófico"</formula>
    </cfRule>
    <cfRule type="cellIs" dxfId="484" priority="457" operator="equal">
      <formula>"Mayor"</formula>
    </cfRule>
    <cfRule type="cellIs" dxfId="483" priority="458" operator="equal">
      <formula>"Moderado"</formula>
    </cfRule>
    <cfRule type="cellIs" dxfId="482" priority="459" operator="equal">
      <formula>"Menor"</formula>
    </cfRule>
    <cfRule type="cellIs" dxfId="481" priority="460" operator="equal">
      <formula>"Leve"</formula>
    </cfRule>
  </conditionalFormatting>
  <conditionalFormatting sqref="BI35">
    <cfRule type="cellIs" dxfId="480" priority="451" operator="equal">
      <formula>"Catastrófico"</formula>
    </cfRule>
    <cfRule type="cellIs" dxfId="479" priority="452" operator="equal">
      <formula>"Mayor"</formula>
    </cfRule>
    <cfRule type="cellIs" dxfId="478" priority="453" operator="equal">
      <formula>"Moderado"</formula>
    </cfRule>
    <cfRule type="cellIs" dxfId="477" priority="454" operator="equal">
      <formula>"Menor"</formula>
    </cfRule>
    <cfRule type="cellIs" dxfId="476" priority="455" operator="equal">
      <formula>"Leve"</formula>
    </cfRule>
  </conditionalFormatting>
  <conditionalFormatting sqref="BI35">
    <cfRule type="cellIs" dxfId="475" priority="446" operator="equal">
      <formula>"Catastrófico"</formula>
    </cfRule>
    <cfRule type="cellIs" dxfId="474" priority="447" operator="equal">
      <formula>"Mayor"</formula>
    </cfRule>
    <cfRule type="cellIs" dxfId="473" priority="448" operator="equal">
      <formula>"Moderado"</formula>
    </cfRule>
    <cfRule type="cellIs" dxfId="472" priority="449" operator="equal">
      <formula>"Menor"</formula>
    </cfRule>
    <cfRule type="cellIs" dxfId="471" priority="450" operator="equal">
      <formula>"Leve"</formula>
    </cfRule>
  </conditionalFormatting>
  <conditionalFormatting sqref="BM35">
    <cfRule type="cellIs" dxfId="470" priority="441" operator="equal">
      <formula>"Catastrófico"</formula>
    </cfRule>
    <cfRule type="cellIs" dxfId="469" priority="442" operator="equal">
      <formula>"Mayor"</formula>
    </cfRule>
    <cfRule type="cellIs" dxfId="468" priority="443" operator="equal">
      <formula>"Moderado"</formula>
    </cfRule>
    <cfRule type="cellIs" dxfId="467" priority="444" operator="equal">
      <formula>"Menor"</formula>
    </cfRule>
    <cfRule type="cellIs" dxfId="466" priority="445" operator="equal">
      <formula>"Leve"</formula>
    </cfRule>
  </conditionalFormatting>
  <conditionalFormatting sqref="BM35">
    <cfRule type="cellIs" dxfId="465" priority="436" operator="equal">
      <formula>"Catastrófico"</formula>
    </cfRule>
    <cfRule type="cellIs" dxfId="464" priority="437" operator="equal">
      <formula>"Mayor"</formula>
    </cfRule>
    <cfRule type="cellIs" dxfId="463" priority="438" operator="equal">
      <formula>"Moderado"</formula>
    </cfRule>
    <cfRule type="cellIs" dxfId="462" priority="439" operator="equal">
      <formula>"Menor"</formula>
    </cfRule>
    <cfRule type="cellIs" dxfId="461" priority="440" operator="equal">
      <formula>"Leve"</formula>
    </cfRule>
  </conditionalFormatting>
  <conditionalFormatting sqref="BF35">
    <cfRule type="cellIs" dxfId="460" priority="431" operator="equal">
      <formula>"Catastrófico"</formula>
    </cfRule>
    <cfRule type="cellIs" dxfId="459" priority="432" operator="equal">
      <formula>"Mayor"</formula>
    </cfRule>
    <cfRule type="cellIs" dxfId="458" priority="433" operator="equal">
      <formula>"Moderado"</formula>
    </cfRule>
    <cfRule type="cellIs" dxfId="457" priority="434" operator="equal">
      <formula>"Menor"</formula>
    </cfRule>
    <cfRule type="cellIs" dxfId="456" priority="435" operator="equal">
      <formula>"Leve"</formula>
    </cfRule>
  </conditionalFormatting>
  <conditionalFormatting sqref="AX40:BC40 BF40:BG40 BJ40:BL40">
    <cfRule type="cellIs" dxfId="455" priority="426" operator="equal">
      <formula>"Catastrófico"</formula>
    </cfRule>
    <cfRule type="cellIs" dxfId="454" priority="427" operator="equal">
      <formula>"Mayor"</formula>
    </cfRule>
    <cfRule type="cellIs" dxfId="453" priority="428" operator="equal">
      <formula>"Moderado"</formula>
    </cfRule>
    <cfRule type="cellIs" dxfId="452" priority="429" operator="equal">
      <formula>"Menor"</formula>
    </cfRule>
    <cfRule type="cellIs" dxfId="451" priority="430" operator="equal">
      <formula>"Leve"</formula>
    </cfRule>
  </conditionalFormatting>
  <conditionalFormatting sqref="BF41:BH42 AX40:BI40 AX41:BE41 AX42:BD42 BJ40:BL42">
    <cfRule type="cellIs" dxfId="450" priority="421" operator="equal">
      <formula>"Catastrófico"</formula>
    </cfRule>
    <cfRule type="cellIs" dxfId="449" priority="422" operator="equal">
      <formula>"Mayor"</formula>
    </cfRule>
    <cfRule type="cellIs" dxfId="448" priority="423" operator="equal">
      <formula>"Moderado"</formula>
    </cfRule>
    <cfRule type="cellIs" dxfId="447" priority="424" operator="equal">
      <formula>"Menor"</formula>
    </cfRule>
    <cfRule type="cellIs" dxfId="446" priority="425" operator="equal">
      <formula>"Leve"</formula>
    </cfRule>
  </conditionalFormatting>
  <conditionalFormatting sqref="BI41">
    <cfRule type="cellIs" dxfId="445" priority="416" operator="equal">
      <formula>"Catastrófico"</formula>
    </cfRule>
    <cfRule type="cellIs" dxfId="444" priority="417" operator="equal">
      <formula>"Mayor"</formula>
    </cfRule>
    <cfRule type="cellIs" dxfId="443" priority="418" operator="equal">
      <formula>"Moderado"</formula>
    </cfRule>
    <cfRule type="cellIs" dxfId="442" priority="419" operator="equal">
      <formula>"Menor"</formula>
    </cfRule>
    <cfRule type="cellIs" dxfId="441" priority="420" operator="equal">
      <formula>"Leve"</formula>
    </cfRule>
  </conditionalFormatting>
  <conditionalFormatting sqref="BM40">
    <cfRule type="cellIs" dxfId="440" priority="411" operator="equal">
      <formula>"Catastrófico"</formula>
    </cfRule>
    <cfRule type="cellIs" dxfId="439" priority="412" operator="equal">
      <formula>"Mayor"</formula>
    </cfRule>
    <cfRule type="cellIs" dxfId="438" priority="413" operator="equal">
      <formula>"Moderado"</formula>
    </cfRule>
    <cfRule type="cellIs" dxfId="437" priority="414" operator="equal">
      <formula>"Menor"</formula>
    </cfRule>
    <cfRule type="cellIs" dxfId="436" priority="415" operator="equal">
      <formula>"Leve"</formula>
    </cfRule>
  </conditionalFormatting>
  <conditionalFormatting sqref="BM40">
    <cfRule type="cellIs" dxfId="435" priority="406" operator="equal">
      <formula>"Catastrófico"</formula>
    </cfRule>
    <cfRule type="cellIs" dxfId="434" priority="407" operator="equal">
      <formula>"Mayor"</formula>
    </cfRule>
    <cfRule type="cellIs" dxfId="433" priority="408" operator="equal">
      <formula>"Moderado"</formula>
    </cfRule>
    <cfRule type="cellIs" dxfId="432" priority="409" operator="equal">
      <formula>"Menor"</formula>
    </cfRule>
    <cfRule type="cellIs" dxfId="431" priority="410" operator="equal">
      <formula>"Leve"</formula>
    </cfRule>
  </conditionalFormatting>
  <conditionalFormatting sqref="BM41">
    <cfRule type="cellIs" dxfId="430" priority="401" operator="equal">
      <formula>"Catastrófico"</formula>
    </cfRule>
    <cfRule type="cellIs" dxfId="429" priority="402" operator="equal">
      <formula>"Mayor"</formula>
    </cfRule>
    <cfRule type="cellIs" dxfId="428" priority="403" operator="equal">
      <formula>"Moderado"</formula>
    </cfRule>
    <cfRule type="cellIs" dxfId="427" priority="404" operator="equal">
      <formula>"Menor"</formula>
    </cfRule>
    <cfRule type="cellIs" dxfId="426" priority="405" operator="equal">
      <formula>"Leve"</formula>
    </cfRule>
  </conditionalFormatting>
  <conditionalFormatting sqref="BE42">
    <cfRule type="cellIs" dxfId="425" priority="396" operator="equal">
      <formula>"Catastrófico"</formula>
    </cfRule>
    <cfRule type="cellIs" dxfId="424" priority="397" operator="equal">
      <formula>"Mayor"</formula>
    </cfRule>
    <cfRule type="cellIs" dxfId="423" priority="398" operator="equal">
      <formula>"Moderado"</formula>
    </cfRule>
    <cfRule type="cellIs" dxfId="422" priority="399" operator="equal">
      <formula>"Menor"</formula>
    </cfRule>
    <cfRule type="cellIs" dxfId="421" priority="400" operator="equal">
      <formula>"Leve"</formula>
    </cfRule>
  </conditionalFormatting>
  <conditionalFormatting sqref="BI42">
    <cfRule type="cellIs" dxfId="420" priority="391" operator="equal">
      <formula>"Catastrófico"</formula>
    </cfRule>
    <cfRule type="cellIs" dxfId="419" priority="392" operator="equal">
      <formula>"Mayor"</formula>
    </cfRule>
    <cfRule type="cellIs" dxfId="418" priority="393" operator="equal">
      <formula>"Moderado"</formula>
    </cfRule>
    <cfRule type="cellIs" dxfId="417" priority="394" operator="equal">
      <formula>"Menor"</formula>
    </cfRule>
    <cfRule type="cellIs" dxfId="416" priority="395" operator="equal">
      <formula>"Leve"</formula>
    </cfRule>
  </conditionalFormatting>
  <conditionalFormatting sqref="BM42">
    <cfRule type="cellIs" dxfId="415" priority="386" operator="equal">
      <formula>"Catastrófico"</formula>
    </cfRule>
    <cfRule type="cellIs" dxfId="414" priority="387" operator="equal">
      <formula>"Mayor"</formula>
    </cfRule>
    <cfRule type="cellIs" dxfId="413" priority="388" operator="equal">
      <formula>"Moderado"</formula>
    </cfRule>
    <cfRule type="cellIs" dxfId="412" priority="389" operator="equal">
      <formula>"Menor"</formula>
    </cfRule>
    <cfRule type="cellIs" dxfId="411" priority="390" operator="equal">
      <formula>"Leve"</formula>
    </cfRule>
  </conditionalFormatting>
  <conditionalFormatting sqref="AY244:BH244 BJ244:BL244">
    <cfRule type="cellIs" dxfId="410" priority="381" operator="equal">
      <formula>"Catastrófico"</formula>
    </cfRule>
    <cfRule type="cellIs" dxfId="409" priority="382" operator="equal">
      <formula>"Mayor"</formula>
    </cfRule>
    <cfRule type="cellIs" dxfId="408" priority="383" operator="equal">
      <formula>"Moderado"</formula>
    </cfRule>
    <cfRule type="cellIs" dxfId="407" priority="384" operator="equal">
      <formula>"Menor"</formula>
    </cfRule>
    <cfRule type="cellIs" dxfId="406" priority="385" operator="equal">
      <formula>"Leve"</formula>
    </cfRule>
  </conditionalFormatting>
  <conditionalFormatting sqref="AX244:BH244 BJ244:BL244">
    <cfRule type="cellIs" dxfId="405" priority="376" operator="equal">
      <formula>"Catastrófico"</formula>
    </cfRule>
    <cfRule type="cellIs" dxfId="404" priority="377" operator="equal">
      <formula>"Mayor"</formula>
    </cfRule>
    <cfRule type="cellIs" dxfId="403" priority="378" operator="equal">
      <formula>"Moderado"</formula>
    </cfRule>
    <cfRule type="cellIs" dxfId="402" priority="379" operator="equal">
      <formula>"Menor"</formula>
    </cfRule>
    <cfRule type="cellIs" dxfId="401" priority="380" operator="equal">
      <formula>"Leve"</formula>
    </cfRule>
  </conditionalFormatting>
  <conditionalFormatting sqref="BI244">
    <cfRule type="cellIs" dxfId="400" priority="371" operator="equal">
      <formula>"Catastrófico"</formula>
    </cfRule>
    <cfRule type="cellIs" dxfId="399" priority="372" operator="equal">
      <formula>"Mayor"</formula>
    </cfRule>
    <cfRule type="cellIs" dxfId="398" priority="373" operator="equal">
      <formula>"Moderado"</formula>
    </cfRule>
    <cfRule type="cellIs" dxfId="397" priority="374" operator="equal">
      <formula>"Menor"</formula>
    </cfRule>
    <cfRule type="cellIs" dxfId="396" priority="375" operator="equal">
      <formula>"Leve"</formula>
    </cfRule>
  </conditionalFormatting>
  <conditionalFormatting sqref="BI244">
    <cfRule type="cellIs" dxfId="395" priority="366" operator="equal">
      <formula>"Catastrófico"</formula>
    </cfRule>
    <cfRule type="cellIs" dxfId="394" priority="367" operator="equal">
      <formula>"Mayor"</formula>
    </cfRule>
    <cfRule type="cellIs" dxfId="393" priority="368" operator="equal">
      <formula>"Moderado"</formula>
    </cfRule>
    <cfRule type="cellIs" dxfId="392" priority="369" operator="equal">
      <formula>"Menor"</formula>
    </cfRule>
    <cfRule type="cellIs" dxfId="391" priority="370" operator="equal">
      <formula>"Leve"</formula>
    </cfRule>
  </conditionalFormatting>
  <conditionalFormatting sqref="BM244">
    <cfRule type="cellIs" dxfId="390" priority="361" operator="equal">
      <formula>"Catastrófico"</formula>
    </cfRule>
    <cfRule type="cellIs" dxfId="389" priority="362" operator="equal">
      <formula>"Mayor"</formula>
    </cfRule>
    <cfRule type="cellIs" dxfId="388" priority="363" operator="equal">
      <formula>"Moderado"</formula>
    </cfRule>
    <cfRule type="cellIs" dxfId="387" priority="364" operator="equal">
      <formula>"Menor"</formula>
    </cfRule>
    <cfRule type="cellIs" dxfId="386" priority="365" operator="equal">
      <formula>"Leve"</formula>
    </cfRule>
  </conditionalFormatting>
  <conditionalFormatting sqref="BM244">
    <cfRule type="cellIs" dxfId="385" priority="356" operator="equal">
      <formula>"Catastrófico"</formula>
    </cfRule>
    <cfRule type="cellIs" dxfId="384" priority="357" operator="equal">
      <formula>"Mayor"</formula>
    </cfRule>
    <cfRule type="cellIs" dxfId="383" priority="358" operator="equal">
      <formula>"Moderado"</formula>
    </cfRule>
    <cfRule type="cellIs" dxfId="382" priority="359" operator="equal">
      <formula>"Menor"</formula>
    </cfRule>
    <cfRule type="cellIs" dxfId="381" priority="360" operator="equal">
      <formula>"Leve"</formula>
    </cfRule>
  </conditionalFormatting>
  <conditionalFormatting sqref="AY250:BM251">
    <cfRule type="cellIs" dxfId="380" priority="351" operator="equal">
      <formula>"Catastrófico"</formula>
    </cfRule>
    <cfRule type="cellIs" dxfId="379" priority="352" operator="equal">
      <formula>"Mayor"</formula>
    </cfRule>
    <cfRule type="cellIs" dxfId="378" priority="353" operator="equal">
      <formula>"Moderado"</formula>
    </cfRule>
    <cfRule type="cellIs" dxfId="377" priority="354" operator="equal">
      <formula>"Menor"</formula>
    </cfRule>
    <cfRule type="cellIs" dxfId="376" priority="355" operator="equal">
      <formula>"Leve"</formula>
    </cfRule>
  </conditionalFormatting>
  <conditionalFormatting sqref="AX250:BM251">
    <cfRule type="cellIs" dxfId="375" priority="346" operator="equal">
      <formula>"Catastrófico"</formula>
    </cfRule>
    <cfRule type="cellIs" dxfId="374" priority="347" operator="equal">
      <formula>"Mayor"</formula>
    </cfRule>
    <cfRule type="cellIs" dxfId="373" priority="348" operator="equal">
      <formula>"Moderado"</formula>
    </cfRule>
    <cfRule type="cellIs" dxfId="372" priority="349" operator="equal">
      <formula>"Menor"</formula>
    </cfRule>
    <cfRule type="cellIs" dxfId="371" priority="350" operator="equal">
      <formula>"Leve"</formula>
    </cfRule>
  </conditionalFormatting>
  <conditionalFormatting sqref="AV10">
    <cfRule type="cellIs" dxfId="370" priority="341" operator="equal">
      <formula>"Catastrófico"</formula>
    </cfRule>
    <cfRule type="cellIs" dxfId="369" priority="342" operator="equal">
      <formula>"Mayor"</formula>
    </cfRule>
    <cfRule type="cellIs" dxfId="368" priority="343" operator="equal">
      <formula>"Moderado"</formula>
    </cfRule>
    <cfRule type="cellIs" dxfId="367" priority="344" operator="equal">
      <formula>"Menor"</formula>
    </cfRule>
    <cfRule type="cellIs" dxfId="366" priority="345" operator="equal">
      <formula>"Leve"</formula>
    </cfRule>
  </conditionalFormatting>
  <conditionalFormatting sqref="AV11">
    <cfRule type="cellIs" dxfId="365" priority="336" operator="equal">
      <formula>"Catastrófico"</formula>
    </cfRule>
    <cfRule type="cellIs" dxfId="364" priority="337" operator="equal">
      <formula>"Mayor"</formula>
    </cfRule>
    <cfRule type="cellIs" dxfId="363" priority="338" operator="equal">
      <formula>"Moderado"</formula>
    </cfRule>
    <cfRule type="cellIs" dxfId="362" priority="339" operator="equal">
      <formula>"Menor"</formula>
    </cfRule>
    <cfRule type="cellIs" dxfId="361" priority="340" operator="equal">
      <formula>"Leve"</formula>
    </cfRule>
  </conditionalFormatting>
  <conditionalFormatting sqref="AV16">
    <cfRule type="cellIs" dxfId="360" priority="331" operator="equal">
      <formula>"Catastrófico"</formula>
    </cfRule>
    <cfRule type="cellIs" dxfId="359" priority="332" operator="equal">
      <formula>"Mayor"</formula>
    </cfRule>
    <cfRule type="cellIs" dxfId="358" priority="333" operator="equal">
      <formula>"Moderado"</formula>
    </cfRule>
    <cfRule type="cellIs" dxfId="357" priority="334" operator="equal">
      <formula>"Menor"</formula>
    </cfRule>
    <cfRule type="cellIs" dxfId="356" priority="335" operator="equal">
      <formula>"Leve"</formula>
    </cfRule>
  </conditionalFormatting>
  <conditionalFormatting sqref="AV17">
    <cfRule type="cellIs" dxfId="355" priority="326" operator="equal">
      <formula>"Catastrófico"</formula>
    </cfRule>
    <cfRule type="cellIs" dxfId="354" priority="327" operator="equal">
      <formula>"Mayor"</formula>
    </cfRule>
    <cfRule type="cellIs" dxfId="353" priority="328" operator="equal">
      <formula>"Moderado"</formula>
    </cfRule>
    <cfRule type="cellIs" dxfId="352" priority="329" operator="equal">
      <formula>"Menor"</formula>
    </cfRule>
    <cfRule type="cellIs" dxfId="351" priority="330" operator="equal">
      <formula>"Leve"</formula>
    </cfRule>
  </conditionalFormatting>
  <conditionalFormatting sqref="AV22">
    <cfRule type="cellIs" dxfId="350" priority="321" operator="equal">
      <formula>"Catastrófico"</formula>
    </cfRule>
    <cfRule type="cellIs" dxfId="349" priority="322" operator="equal">
      <formula>"Mayor"</formula>
    </cfRule>
    <cfRule type="cellIs" dxfId="348" priority="323" operator="equal">
      <formula>"Moderado"</formula>
    </cfRule>
    <cfRule type="cellIs" dxfId="347" priority="324" operator="equal">
      <formula>"Menor"</formula>
    </cfRule>
    <cfRule type="cellIs" dxfId="346" priority="325" operator="equal">
      <formula>"Leve"</formula>
    </cfRule>
  </conditionalFormatting>
  <conditionalFormatting sqref="AV23">
    <cfRule type="cellIs" dxfId="345" priority="316" operator="equal">
      <formula>"Catastrófico"</formula>
    </cfRule>
    <cfRule type="cellIs" dxfId="344" priority="317" operator="equal">
      <formula>"Mayor"</formula>
    </cfRule>
    <cfRule type="cellIs" dxfId="343" priority="318" operator="equal">
      <formula>"Moderado"</formula>
    </cfRule>
    <cfRule type="cellIs" dxfId="342" priority="319" operator="equal">
      <formula>"Menor"</formula>
    </cfRule>
    <cfRule type="cellIs" dxfId="341" priority="320" operator="equal">
      <formula>"Leve"</formula>
    </cfRule>
  </conditionalFormatting>
  <conditionalFormatting sqref="AV28">
    <cfRule type="cellIs" dxfId="340" priority="311" operator="equal">
      <formula>"Catastrófico"</formula>
    </cfRule>
    <cfRule type="cellIs" dxfId="339" priority="312" operator="equal">
      <formula>"Mayor"</formula>
    </cfRule>
    <cfRule type="cellIs" dxfId="338" priority="313" operator="equal">
      <formula>"Moderado"</formula>
    </cfRule>
    <cfRule type="cellIs" dxfId="337" priority="314" operator="equal">
      <formula>"Menor"</formula>
    </cfRule>
    <cfRule type="cellIs" dxfId="336" priority="315" operator="equal">
      <formula>"Leve"</formula>
    </cfRule>
  </conditionalFormatting>
  <conditionalFormatting sqref="AV34">
    <cfRule type="cellIs" dxfId="335" priority="306" operator="equal">
      <formula>"Catastrófico"</formula>
    </cfRule>
    <cfRule type="cellIs" dxfId="334" priority="307" operator="equal">
      <formula>"Mayor"</formula>
    </cfRule>
    <cfRule type="cellIs" dxfId="333" priority="308" operator="equal">
      <formula>"Moderado"</formula>
    </cfRule>
    <cfRule type="cellIs" dxfId="332" priority="309" operator="equal">
      <formula>"Menor"</formula>
    </cfRule>
    <cfRule type="cellIs" dxfId="331" priority="310" operator="equal">
      <formula>"Leve"</formula>
    </cfRule>
  </conditionalFormatting>
  <conditionalFormatting sqref="AV35">
    <cfRule type="cellIs" dxfId="330" priority="301" operator="equal">
      <formula>"Catastrófico"</formula>
    </cfRule>
    <cfRule type="cellIs" dxfId="329" priority="302" operator="equal">
      <formula>"Mayor"</formula>
    </cfRule>
    <cfRule type="cellIs" dxfId="328" priority="303" operator="equal">
      <formula>"Moderado"</formula>
    </cfRule>
    <cfRule type="cellIs" dxfId="327" priority="304" operator="equal">
      <formula>"Menor"</formula>
    </cfRule>
    <cfRule type="cellIs" dxfId="326" priority="305" operator="equal">
      <formula>"Leve"</formula>
    </cfRule>
  </conditionalFormatting>
  <conditionalFormatting sqref="AV40">
    <cfRule type="cellIs" dxfId="325" priority="296" operator="equal">
      <formula>"Catastrófico"</formula>
    </cfRule>
    <cfRule type="cellIs" dxfId="324" priority="297" operator="equal">
      <formula>"Mayor"</formula>
    </cfRule>
    <cfRule type="cellIs" dxfId="323" priority="298" operator="equal">
      <formula>"Moderado"</formula>
    </cfRule>
    <cfRule type="cellIs" dxfId="322" priority="299" operator="equal">
      <formula>"Menor"</formula>
    </cfRule>
    <cfRule type="cellIs" dxfId="321" priority="300" operator="equal">
      <formula>"Leve"</formula>
    </cfRule>
  </conditionalFormatting>
  <conditionalFormatting sqref="AV41">
    <cfRule type="cellIs" dxfId="320" priority="291" operator="equal">
      <formula>"Catastrófico"</formula>
    </cfRule>
    <cfRule type="cellIs" dxfId="319" priority="292" operator="equal">
      <formula>"Mayor"</formula>
    </cfRule>
    <cfRule type="cellIs" dxfId="318" priority="293" operator="equal">
      <formula>"Moderado"</formula>
    </cfRule>
    <cfRule type="cellIs" dxfId="317" priority="294" operator="equal">
      <formula>"Menor"</formula>
    </cfRule>
    <cfRule type="cellIs" dxfId="316" priority="295" operator="equal">
      <formula>"Leve"</formula>
    </cfRule>
  </conditionalFormatting>
  <conditionalFormatting sqref="AV64">
    <cfRule type="cellIs" dxfId="315" priority="286" operator="equal">
      <formula>"Catastrófico"</formula>
    </cfRule>
    <cfRule type="cellIs" dxfId="314" priority="287" operator="equal">
      <formula>"Mayor"</formula>
    </cfRule>
    <cfRule type="cellIs" dxfId="313" priority="288" operator="equal">
      <formula>"Moderado"</formula>
    </cfRule>
    <cfRule type="cellIs" dxfId="312" priority="289" operator="equal">
      <formula>"Menor"</formula>
    </cfRule>
    <cfRule type="cellIs" dxfId="311" priority="290" operator="equal">
      <formula>"Leve"</formula>
    </cfRule>
  </conditionalFormatting>
  <conditionalFormatting sqref="AV70">
    <cfRule type="cellIs" dxfId="310" priority="281" operator="equal">
      <formula>"Catastrófico"</formula>
    </cfRule>
    <cfRule type="cellIs" dxfId="309" priority="282" operator="equal">
      <formula>"Mayor"</formula>
    </cfRule>
    <cfRule type="cellIs" dxfId="308" priority="283" operator="equal">
      <formula>"Moderado"</formula>
    </cfRule>
    <cfRule type="cellIs" dxfId="307" priority="284" operator="equal">
      <formula>"Menor"</formula>
    </cfRule>
    <cfRule type="cellIs" dxfId="306" priority="285" operator="equal">
      <formula>"Leve"</formula>
    </cfRule>
  </conditionalFormatting>
  <conditionalFormatting sqref="AV76">
    <cfRule type="cellIs" dxfId="305" priority="276" operator="equal">
      <formula>"Catastrófico"</formula>
    </cfRule>
    <cfRule type="cellIs" dxfId="304" priority="277" operator="equal">
      <formula>"Mayor"</formula>
    </cfRule>
    <cfRule type="cellIs" dxfId="303" priority="278" operator="equal">
      <formula>"Moderado"</formula>
    </cfRule>
    <cfRule type="cellIs" dxfId="302" priority="279" operator="equal">
      <formula>"Menor"</formula>
    </cfRule>
    <cfRule type="cellIs" dxfId="301" priority="280" operator="equal">
      <formula>"Leve"</formula>
    </cfRule>
  </conditionalFormatting>
  <conditionalFormatting sqref="AV82">
    <cfRule type="cellIs" dxfId="300" priority="271" operator="equal">
      <formula>"Catastrófico"</formula>
    </cfRule>
    <cfRule type="cellIs" dxfId="299" priority="272" operator="equal">
      <formula>"Mayor"</formula>
    </cfRule>
    <cfRule type="cellIs" dxfId="298" priority="273" operator="equal">
      <formula>"Moderado"</formula>
    </cfRule>
    <cfRule type="cellIs" dxfId="297" priority="274" operator="equal">
      <formula>"Menor"</formula>
    </cfRule>
    <cfRule type="cellIs" dxfId="296" priority="275" operator="equal">
      <formula>"Leve"</formula>
    </cfRule>
  </conditionalFormatting>
  <conditionalFormatting sqref="AV88">
    <cfRule type="cellIs" dxfId="295" priority="266" operator="equal">
      <formula>"Catastrófico"</formula>
    </cfRule>
    <cfRule type="cellIs" dxfId="294" priority="267" operator="equal">
      <formula>"Mayor"</formula>
    </cfRule>
    <cfRule type="cellIs" dxfId="293" priority="268" operator="equal">
      <formula>"Moderado"</formula>
    </cfRule>
    <cfRule type="cellIs" dxfId="292" priority="269" operator="equal">
      <formula>"Menor"</formula>
    </cfRule>
    <cfRule type="cellIs" dxfId="291" priority="270" operator="equal">
      <formula>"Leve"</formula>
    </cfRule>
  </conditionalFormatting>
  <conditionalFormatting sqref="AV89">
    <cfRule type="cellIs" dxfId="290" priority="261" operator="equal">
      <formula>"Catastrófico"</formula>
    </cfRule>
    <cfRule type="cellIs" dxfId="289" priority="262" operator="equal">
      <formula>"Mayor"</formula>
    </cfRule>
    <cfRule type="cellIs" dxfId="288" priority="263" operator="equal">
      <formula>"Moderado"</formula>
    </cfRule>
    <cfRule type="cellIs" dxfId="287" priority="264" operator="equal">
      <formula>"Menor"</formula>
    </cfRule>
    <cfRule type="cellIs" dxfId="286" priority="265" operator="equal">
      <formula>"Leve"</formula>
    </cfRule>
  </conditionalFormatting>
  <conditionalFormatting sqref="AV94">
    <cfRule type="cellIs" dxfId="285" priority="256" operator="equal">
      <formula>"Catastrófico"</formula>
    </cfRule>
    <cfRule type="cellIs" dxfId="284" priority="257" operator="equal">
      <formula>"Mayor"</formula>
    </cfRule>
    <cfRule type="cellIs" dxfId="283" priority="258" operator="equal">
      <formula>"Moderado"</formula>
    </cfRule>
    <cfRule type="cellIs" dxfId="282" priority="259" operator="equal">
      <formula>"Menor"</formula>
    </cfRule>
    <cfRule type="cellIs" dxfId="281" priority="260" operator="equal">
      <formula>"Leve"</formula>
    </cfRule>
  </conditionalFormatting>
  <conditionalFormatting sqref="AV100">
    <cfRule type="cellIs" dxfId="280" priority="251" operator="equal">
      <formula>"Catastrófico"</formula>
    </cfRule>
    <cfRule type="cellIs" dxfId="279" priority="252" operator="equal">
      <formula>"Mayor"</formula>
    </cfRule>
    <cfRule type="cellIs" dxfId="278" priority="253" operator="equal">
      <formula>"Moderado"</formula>
    </cfRule>
    <cfRule type="cellIs" dxfId="277" priority="254" operator="equal">
      <formula>"Menor"</formula>
    </cfRule>
    <cfRule type="cellIs" dxfId="276" priority="255" operator="equal">
      <formula>"Leve"</formula>
    </cfRule>
  </conditionalFormatting>
  <conditionalFormatting sqref="AV101">
    <cfRule type="cellIs" dxfId="275" priority="246" operator="equal">
      <formula>"Catastrófico"</formula>
    </cfRule>
    <cfRule type="cellIs" dxfId="274" priority="247" operator="equal">
      <formula>"Mayor"</formula>
    </cfRule>
    <cfRule type="cellIs" dxfId="273" priority="248" operator="equal">
      <formula>"Moderado"</formula>
    </cfRule>
    <cfRule type="cellIs" dxfId="272" priority="249" operator="equal">
      <formula>"Menor"</formula>
    </cfRule>
    <cfRule type="cellIs" dxfId="271" priority="250" operator="equal">
      <formula>"Leve"</formula>
    </cfRule>
  </conditionalFormatting>
  <conditionalFormatting sqref="AV106">
    <cfRule type="cellIs" dxfId="270" priority="241" operator="equal">
      <formula>"Catastrófico"</formula>
    </cfRule>
    <cfRule type="cellIs" dxfId="269" priority="242" operator="equal">
      <formula>"Mayor"</formula>
    </cfRule>
    <cfRule type="cellIs" dxfId="268" priority="243" operator="equal">
      <formula>"Moderado"</formula>
    </cfRule>
    <cfRule type="cellIs" dxfId="267" priority="244" operator="equal">
      <formula>"Menor"</formula>
    </cfRule>
    <cfRule type="cellIs" dxfId="266" priority="245" operator="equal">
      <formula>"Leve"</formula>
    </cfRule>
  </conditionalFormatting>
  <conditionalFormatting sqref="AV112">
    <cfRule type="cellIs" dxfId="265" priority="236" operator="equal">
      <formula>"Catastrófico"</formula>
    </cfRule>
    <cfRule type="cellIs" dxfId="264" priority="237" operator="equal">
      <formula>"Mayor"</formula>
    </cfRule>
    <cfRule type="cellIs" dxfId="263" priority="238" operator="equal">
      <formula>"Moderado"</formula>
    </cfRule>
    <cfRule type="cellIs" dxfId="262" priority="239" operator="equal">
      <formula>"Menor"</formula>
    </cfRule>
    <cfRule type="cellIs" dxfId="261" priority="240" operator="equal">
      <formula>"Leve"</formula>
    </cfRule>
  </conditionalFormatting>
  <conditionalFormatting sqref="AV118">
    <cfRule type="cellIs" dxfId="260" priority="231" operator="equal">
      <formula>"Catastrófico"</formula>
    </cfRule>
    <cfRule type="cellIs" dxfId="259" priority="232" operator="equal">
      <formula>"Mayor"</formula>
    </cfRule>
    <cfRule type="cellIs" dxfId="258" priority="233" operator="equal">
      <formula>"Moderado"</formula>
    </cfRule>
    <cfRule type="cellIs" dxfId="257" priority="234" operator="equal">
      <formula>"Menor"</formula>
    </cfRule>
    <cfRule type="cellIs" dxfId="256" priority="235" operator="equal">
      <formula>"Leve"</formula>
    </cfRule>
  </conditionalFormatting>
  <conditionalFormatting sqref="AV124">
    <cfRule type="cellIs" dxfId="255" priority="226" operator="equal">
      <formula>"Catastrófico"</formula>
    </cfRule>
    <cfRule type="cellIs" dxfId="254" priority="227" operator="equal">
      <formula>"Mayor"</formula>
    </cfRule>
    <cfRule type="cellIs" dxfId="253" priority="228" operator="equal">
      <formula>"Moderado"</formula>
    </cfRule>
    <cfRule type="cellIs" dxfId="252" priority="229" operator="equal">
      <formula>"Menor"</formula>
    </cfRule>
    <cfRule type="cellIs" dxfId="251" priority="230" operator="equal">
      <formula>"Leve"</formula>
    </cfRule>
  </conditionalFormatting>
  <conditionalFormatting sqref="AV130">
    <cfRule type="cellIs" dxfId="250" priority="221" operator="equal">
      <formula>"Catastrófico"</formula>
    </cfRule>
    <cfRule type="cellIs" dxfId="249" priority="222" operator="equal">
      <formula>"Mayor"</formula>
    </cfRule>
    <cfRule type="cellIs" dxfId="248" priority="223" operator="equal">
      <formula>"Moderado"</formula>
    </cfRule>
    <cfRule type="cellIs" dxfId="247" priority="224" operator="equal">
      <formula>"Menor"</formula>
    </cfRule>
    <cfRule type="cellIs" dxfId="246" priority="225" operator="equal">
      <formula>"Leve"</formula>
    </cfRule>
  </conditionalFormatting>
  <conditionalFormatting sqref="AV136">
    <cfRule type="cellIs" dxfId="245" priority="216" operator="equal">
      <formula>"Catastrófico"</formula>
    </cfRule>
    <cfRule type="cellIs" dxfId="244" priority="217" operator="equal">
      <formula>"Mayor"</formula>
    </cfRule>
    <cfRule type="cellIs" dxfId="243" priority="218" operator="equal">
      <formula>"Moderado"</formula>
    </cfRule>
    <cfRule type="cellIs" dxfId="242" priority="219" operator="equal">
      <formula>"Menor"</formula>
    </cfRule>
    <cfRule type="cellIs" dxfId="241" priority="220" operator="equal">
      <formula>"Leve"</formula>
    </cfRule>
  </conditionalFormatting>
  <conditionalFormatting sqref="AV142">
    <cfRule type="cellIs" dxfId="240" priority="211" operator="equal">
      <formula>"Catastrófico"</formula>
    </cfRule>
    <cfRule type="cellIs" dxfId="239" priority="212" operator="equal">
      <formula>"Mayor"</formula>
    </cfRule>
    <cfRule type="cellIs" dxfId="238" priority="213" operator="equal">
      <formula>"Moderado"</formula>
    </cfRule>
    <cfRule type="cellIs" dxfId="237" priority="214" operator="equal">
      <formula>"Menor"</formula>
    </cfRule>
    <cfRule type="cellIs" dxfId="236" priority="215" operator="equal">
      <formula>"Leve"</formula>
    </cfRule>
  </conditionalFormatting>
  <conditionalFormatting sqref="AV148">
    <cfRule type="cellIs" dxfId="235" priority="206" operator="equal">
      <formula>"Catastrófico"</formula>
    </cfRule>
    <cfRule type="cellIs" dxfId="234" priority="207" operator="equal">
      <formula>"Mayor"</formula>
    </cfRule>
    <cfRule type="cellIs" dxfId="233" priority="208" operator="equal">
      <formula>"Moderado"</formula>
    </cfRule>
    <cfRule type="cellIs" dxfId="232" priority="209" operator="equal">
      <formula>"Menor"</formula>
    </cfRule>
    <cfRule type="cellIs" dxfId="231" priority="210" operator="equal">
      <formula>"Leve"</formula>
    </cfRule>
  </conditionalFormatting>
  <conditionalFormatting sqref="AV154:AV155">
    <cfRule type="cellIs" dxfId="230" priority="201" operator="equal">
      <formula>"Catastrófico"</formula>
    </cfRule>
    <cfRule type="cellIs" dxfId="229" priority="202" operator="equal">
      <formula>"Mayor"</formula>
    </cfRule>
    <cfRule type="cellIs" dxfId="228" priority="203" operator="equal">
      <formula>"Moderado"</formula>
    </cfRule>
    <cfRule type="cellIs" dxfId="227" priority="204" operator="equal">
      <formula>"Menor"</formula>
    </cfRule>
    <cfRule type="cellIs" dxfId="226" priority="205" operator="equal">
      <formula>"Leve"</formula>
    </cfRule>
  </conditionalFormatting>
  <conditionalFormatting sqref="AV160">
    <cfRule type="cellIs" dxfId="225" priority="196" operator="equal">
      <formula>"Catastrófico"</formula>
    </cfRule>
    <cfRule type="cellIs" dxfId="224" priority="197" operator="equal">
      <formula>"Mayor"</formula>
    </cfRule>
    <cfRule type="cellIs" dxfId="223" priority="198" operator="equal">
      <formula>"Moderado"</formula>
    </cfRule>
    <cfRule type="cellIs" dxfId="222" priority="199" operator="equal">
      <formula>"Menor"</formula>
    </cfRule>
    <cfRule type="cellIs" dxfId="221" priority="200" operator="equal">
      <formula>"Leve"</formula>
    </cfRule>
  </conditionalFormatting>
  <conditionalFormatting sqref="AV166">
    <cfRule type="cellIs" dxfId="220" priority="191" operator="equal">
      <formula>"Catastrófico"</formula>
    </cfRule>
    <cfRule type="cellIs" dxfId="219" priority="192" operator="equal">
      <formula>"Mayor"</formula>
    </cfRule>
    <cfRule type="cellIs" dxfId="218" priority="193" operator="equal">
      <formula>"Moderado"</formula>
    </cfRule>
    <cfRule type="cellIs" dxfId="217" priority="194" operator="equal">
      <formula>"Menor"</formula>
    </cfRule>
    <cfRule type="cellIs" dxfId="216" priority="195" operator="equal">
      <formula>"Leve"</formula>
    </cfRule>
  </conditionalFormatting>
  <conditionalFormatting sqref="AV167">
    <cfRule type="cellIs" dxfId="215" priority="186" operator="equal">
      <formula>"Catastrófico"</formula>
    </cfRule>
    <cfRule type="cellIs" dxfId="214" priority="187" operator="equal">
      <formula>"Mayor"</formula>
    </cfRule>
    <cfRule type="cellIs" dxfId="213" priority="188" operator="equal">
      <formula>"Moderado"</formula>
    </cfRule>
    <cfRule type="cellIs" dxfId="212" priority="189" operator="equal">
      <formula>"Menor"</formula>
    </cfRule>
    <cfRule type="cellIs" dxfId="211" priority="190" operator="equal">
      <formula>"Leve"</formula>
    </cfRule>
  </conditionalFormatting>
  <conditionalFormatting sqref="AV172">
    <cfRule type="cellIs" dxfId="210" priority="181" operator="equal">
      <formula>"Catastrófico"</formula>
    </cfRule>
    <cfRule type="cellIs" dxfId="209" priority="182" operator="equal">
      <formula>"Mayor"</formula>
    </cfRule>
    <cfRule type="cellIs" dxfId="208" priority="183" operator="equal">
      <formula>"Moderado"</formula>
    </cfRule>
    <cfRule type="cellIs" dxfId="207" priority="184" operator="equal">
      <formula>"Menor"</formula>
    </cfRule>
    <cfRule type="cellIs" dxfId="206" priority="185" operator="equal">
      <formula>"Leve"</formula>
    </cfRule>
  </conditionalFormatting>
  <conditionalFormatting sqref="AV178">
    <cfRule type="cellIs" dxfId="205" priority="176" operator="equal">
      <formula>"Catastrófico"</formula>
    </cfRule>
    <cfRule type="cellIs" dxfId="204" priority="177" operator="equal">
      <formula>"Mayor"</formula>
    </cfRule>
    <cfRule type="cellIs" dxfId="203" priority="178" operator="equal">
      <formula>"Moderado"</formula>
    </cfRule>
    <cfRule type="cellIs" dxfId="202" priority="179" operator="equal">
      <formula>"Menor"</formula>
    </cfRule>
    <cfRule type="cellIs" dxfId="201" priority="180" operator="equal">
      <formula>"Leve"</formula>
    </cfRule>
  </conditionalFormatting>
  <conditionalFormatting sqref="AV184">
    <cfRule type="cellIs" dxfId="200" priority="171" operator="equal">
      <formula>"Catastrófico"</formula>
    </cfRule>
    <cfRule type="cellIs" dxfId="199" priority="172" operator="equal">
      <formula>"Mayor"</formula>
    </cfRule>
    <cfRule type="cellIs" dxfId="198" priority="173" operator="equal">
      <formula>"Moderado"</formula>
    </cfRule>
    <cfRule type="cellIs" dxfId="197" priority="174" operator="equal">
      <formula>"Menor"</formula>
    </cfRule>
    <cfRule type="cellIs" dxfId="196" priority="175" operator="equal">
      <formula>"Leve"</formula>
    </cfRule>
  </conditionalFormatting>
  <conditionalFormatting sqref="AV185">
    <cfRule type="cellIs" dxfId="195" priority="166" operator="equal">
      <formula>"Catastrófico"</formula>
    </cfRule>
    <cfRule type="cellIs" dxfId="194" priority="167" operator="equal">
      <formula>"Mayor"</formula>
    </cfRule>
    <cfRule type="cellIs" dxfId="193" priority="168" operator="equal">
      <formula>"Moderado"</formula>
    </cfRule>
    <cfRule type="cellIs" dxfId="192" priority="169" operator="equal">
      <formula>"Menor"</formula>
    </cfRule>
    <cfRule type="cellIs" dxfId="191" priority="170" operator="equal">
      <formula>"Leve"</formula>
    </cfRule>
  </conditionalFormatting>
  <conditionalFormatting sqref="AV190">
    <cfRule type="cellIs" dxfId="190" priority="161" operator="equal">
      <formula>"Catastrófico"</formula>
    </cfRule>
    <cfRule type="cellIs" dxfId="189" priority="162" operator="equal">
      <formula>"Mayor"</formula>
    </cfRule>
    <cfRule type="cellIs" dxfId="188" priority="163" operator="equal">
      <formula>"Moderado"</formula>
    </cfRule>
    <cfRule type="cellIs" dxfId="187" priority="164" operator="equal">
      <formula>"Menor"</formula>
    </cfRule>
    <cfRule type="cellIs" dxfId="186" priority="165" operator="equal">
      <formula>"Leve"</formula>
    </cfRule>
  </conditionalFormatting>
  <conditionalFormatting sqref="AV196">
    <cfRule type="cellIs" dxfId="185" priority="156" operator="equal">
      <formula>"Catastrófico"</formula>
    </cfRule>
    <cfRule type="cellIs" dxfId="184" priority="157" operator="equal">
      <formula>"Mayor"</formula>
    </cfRule>
    <cfRule type="cellIs" dxfId="183" priority="158" operator="equal">
      <formula>"Moderado"</formula>
    </cfRule>
    <cfRule type="cellIs" dxfId="182" priority="159" operator="equal">
      <formula>"Menor"</formula>
    </cfRule>
    <cfRule type="cellIs" dxfId="181" priority="160" operator="equal">
      <formula>"Leve"</formula>
    </cfRule>
  </conditionalFormatting>
  <conditionalFormatting sqref="AV202">
    <cfRule type="cellIs" dxfId="180" priority="151" operator="equal">
      <formula>"Catastrófico"</formula>
    </cfRule>
    <cfRule type="cellIs" dxfId="179" priority="152" operator="equal">
      <formula>"Mayor"</formula>
    </cfRule>
    <cfRule type="cellIs" dxfId="178" priority="153" operator="equal">
      <formula>"Moderado"</formula>
    </cfRule>
    <cfRule type="cellIs" dxfId="177" priority="154" operator="equal">
      <formula>"Menor"</formula>
    </cfRule>
    <cfRule type="cellIs" dxfId="176" priority="155" operator="equal">
      <formula>"Leve"</formula>
    </cfRule>
  </conditionalFormatting>
  <conditionalFormatting sqref="AV208">
    <cfRule type="cellIs" dxfId="175" priority="146" operator="equal">
      <formula>"Catastrófico"</formula>
    </cfRule>
    <cfRule type="cellIs" dxfId="174" priority="147" operator="equal">
      <formula>"Mayor"</formula>
    </cfRule>
    <cfRule type="cellIs" dxfId="173" priority="148" operator="equal">
      <formula>"Moderado"</formula>
    </cfRule>
    <cfRule type="cellIs" dxfId="172" priority="149" operator="equal">
      <formula>"Menor"</formula>
    </cfRule>
    <cfRule type="cellIs" dxfId="171" priority="150" operator="equal">
      <formula>"Leve"</formula>
    </cfRule>
  </conditionalFormatting>
  <conditionalFormatting sqref="AV214">
    <cfRule type="cellIs" dxfId="170" priority="141" operator="equal">
      <formula>"Catastrófico"</formula>
    </cfRule>
    <cfRule type="cellIs" dxfId="169" priority="142" operator="equal">
      <formula>"Mayor"</formula>
    </cfRule>
    <cfRule type="cellIs" dxfId="168" priority="143" operator="equal">
      <formula>"Moderado"</formula>
    </cfRule>
    <cfRule type="cellIs" dxfId="167" priority="144" operator="equal">
      <formula>"Menor"</formula>
    </cfRule>
    <cfRule type="cellIs" dxfId="166" priority="145" operator="equal">
      <formula>"Leve"</formula>
    </cfRule>
  </conditionalFormatting>
  <conditionalFormatting sqref="AV220">
    <cfRule type="cellIs" dxfId="165" priority="136" operator="equal">
      <formula>"Catastrófico"</formula>
    </cfRule>
    <cfRule type="cellIs" dxfId="164" priority="137" operator="equal">
      <formula>"Mayor"</formula>
    </cfRule>
    <cfRule type="cellIs" dxfId="163" priority="138" operator="equal">
      <formula>"Moderado"</formula>
    </cfRule>
    <cfRule type="cellIs" dxfId="162" priority="139" operator="equal">
      <formula>"Menor"</formula>
    </cfRule>
    <cfRule type="cellIs" dxfId="161" priority="140" operator="equal">
      <formula>"Leve"</formula>
    </cfRule>
  </conditionalFormatting>
  <conditionalFormatting sqref="AV226">
    <cfRule type="cellIs" dxfId="160" priority="131" operator="equal">
      <formula>"Catastrófico"</formula>
    </cfRule>
    <cfRule type="cellIs" dxfId="159" priority="132" operator="equal">
      <formula>"Mayor"</formula>
    </cfRule>
    <cfRule type="cellIs" dxfId="158" priority="133" operator="equal">
      <formula>"Moderado"</formula>
    </cfRule>
    <cfRule type="cellIs" dxfId="157" priority="134" operator="equal">
      <formula>"Menor"</formula>
    </cfRule>
    <cfRule type="cellIs" dxfId="156" priority="135" operator="equal">
      <formula>"Leve"</formula>
    </cfRule>
  </conditionalFormatting>
  <conditionalFormatting sqref="AV227">
    <cfRule type="cellIs" dxfId="155" priority="126" operator="equal">
      <formula>"Catastrófico"</formula>
    </cfRule>
    <cfRule type="cellIs" dxfId="154" priority="127" operator="equal">
      <formula>"Mayor"</formula>
    </cfRule>
    <cfRule type="cellIs" dxfId="153" priority="128" operator="equal">
      <formula>"Moderado"</formula>
    </cfRule>
    <cfRule type="cellIs" dxfId="152" priority="129" operator="equal">
      <formula>"Menor"</formula>
    </cfRule>
    <cfRule type="cellIs" dxfId="151" priority="130" operator="equal">
      <formula>"Leve"</formula>
    </cfRule>
  </conditionalFormatting>
  <conditionalFormatting sqref="AV228">
    <cfRule type="cellIs" dxfId="150" priority="121" operator="equal">
      <formula>"Catastrófico"</formula>
    </cfRule>
    <cfRule type="cellIs" dxfId="149" priority="122" operator="equal">
      <formula>"Mayor"</formula>
    </cfRule>
    <cfRule type="cellIs" dxfId="148" priority="123" operator="equal">
      <formula>"Moderado"</formula>
    </cfRule>
    <cfRule type="cellIs" dxfId="147" priority="124" operator="equal">
      <formula>"Menor"</formula>
    </cfRule>
    <cfRule type="cellIs" dxfId="146" priority="125" operator="equal">
      <formula>"Leve"</formula>
    </cfRule>
  </conditionalFormatting>
  <conditionalFormatting sqref="AV232">
    <cfRule type="cellIs" dxfId="145" priority="116" operator="equal">
      <formula>"Catastrófico"</formula>
    </cfRule>
    <cfRule type="cellIs" dxfId="144" priority="117" operator="equal">
      <formula>"Mayor"</formula>
    </cfRule>
    <cfRule type="cellIs" dxfId="143" priority="118" operator="equal">
      <formula>"Moderado"</formula>
    </cfRule>
    <cfRule type="cellIs" dxfId="142" priority="119" operator="equal">
      <formula>"Menor"</formula>
    </cfRule>
    <cfRule type="cellIs" dxfId="141" priority="120" operator="equal">
      <formula>"Leve"</formula>
    </cfRule>
  </conditionalFormatting>
  <conditionalFormatting sqref="AV233">
    <cfRule type="cellIs" dxfId="140" priority="111" operator="equal">
      <formula>"Catastrófico"</formula>
    </cfRule>
    <cfRule type="cellIs" dxfId="139" priority="112" operator="equal">
      <formula>"Mayor"</formula>
    </cfRule>
    <cfRule type="cellIs" dxfId="138" priority="113" operator="equal">
      <formula>"Moderado"</formula>
    </cfRule>
    <cfRule type="cellIs" dxfId="137" priority="114" operator="equal">
      <formula>"Menor"</formula>
    </cfRule>
    <cfRule type="cellIs" dxfId="136" priority="115" operator="equal">
      <formula>"Leve"</formula>
    </cfRule>
  </conditionalFormatting>
  <conditionalFormatting sqref="AV238">
    <cfRule type="cellIs" dxfId="135" priority="106" operator="equal">
      <formula>"Catastrófico"</formula>
    </cfRule>
    <cfRule type="cellIs" dxfId="134" priority="107" operator="equal">
      <formula>"Mayor"</formula>
    </cfRule>
    <cfRule type="cellIs" dxfId="133" priority="108" operator="equal">
      <formula>"Moderado"</formula>
    </cfRule>
    <cfRule type="cellIs" dxfId="132" priority="109" operator="equal">
      <formula>"Menor"</formula>
    </cfRule>
    <cfRule type="cellIs" dxfId="131" priority="110" operator="equal">
      <formula>"Leve"</formula>
    </cfRule>
  </conditionalFormatting>
  <conditionalFormatting sqref="AV239">
    <cfRule type="cellIs" dxfId="130" priority="101" operator="equal">
      <formula>"Catastrófico"</formula>
    </cfRule>
    <cfRule type="cellIs" dxfId="129" priority="102" operator="equal">
      <formula>"Mayor"</formula>
    </cfRule>
    <cfRule type="cellIs" dxfId="128" priority="103" operator="equal">
      <formula>"Moderado"</formula>
    </cfRule>
    <cfRule type="cellIs" dxfId="127" priority="104" operator="equal">
      <formula>"Menor"</formula>
    </cfRule>
    <cfRule type="cellIs" dxfId="126" priority="105" operator="equal">
      <formula>"Leve"</formula>
    </cfRule>
  </conditionalFormatting>
  <conditionalFormatting sqref="AV244">
    <cfRule type="cellIs" dxfId="125" priority="96" operator="equal">
      <formula>"Catastrófico"</formula>
    </cfRule>
    <cfRule type="cellIs" dxfId="124" priority="97" operator="equal">
      <formula>"Mayor"</formula>
    </cfRule>
    <cfRule type="cellIs" dxfId="123" priority="98" operator="equal">
      <formula>"Moderado"</formula>
    </cfRule>
    <cfRule type="cellIs" dxfId="122" priority="99" operator="equal">
      <formula>"Menor"</formula>
    </cfRule>
    <cfRule type="cellIs" dxfId="121" priority="100" operator="equal">
      <formula>"Leve"</formula>
    </cfRule>
  </conditionalFormatting>
  <conditionalFormatting sqref="AV250:AV251">
    <cfRule type="cellIs" dxfId="120" priority="91" operator="equal">
      <formula>"Catastrófico"</formula>
    </cfRule>
    <cfRule type="cellIs" dxfId="119" priority="92" operator="equal">
      <formula>"Mayor"</formula>
    </cfRule>
    <cfRule type="cellIs" dxfId="118" priority="93" operator="equal">
      <formula>"Moderado"</formula>
    </cfRule>
    <cfRule type="cellIs" dxfId="117" priority="94" operator="equal">
      <formula>"Menor"</formula>
    </cfRule>
    <cfRule type="cellIs" dxfId="116" priority="95" operator="equal">
      <formula>"Leve"</formula>
    </cfRule>
  </conditionalFormatting>
  <conditionalFormatting sqref="AV221">
    <cfRule type="cellIs" dxfId="115" priority="86" operator="equal">
      <formula>"Catastrófico"</formula>
    </cfRule>
    <cfRule type="cellIs" dxfId="114" priority="87" operator="equal">
      <formula>"Mayor"</formula>
    </cfRule>
    <cfRule type="cellIs" dxfId="113" priority="88" operator="equal">
      <formula>"Moderado"</formula>
    </cfRule>
    <cfRule type="cellIs" dxfId="112" priority="89" operator="equal">
      <formula>"Menor"</formula>
    </cfRule>
    <cfRule type="cellIs" dxfId="111" priority="90" operator="equal">
      <formula>"Leve"</formula>
    </cfRule>
  </conditionalFormatting>
  <conditionalFormatting sqref="BN10:BO10">
    <cfRule type="cellIs" dxfId="110" priority="81" operator="equal">
      <formula>"Catastrófico"</formula>
    </cfRule>
    <cfRule type="cellIs" dxfId="109" priority="82" operator="equal">
      <formula>"Mayor"</formula>
    </cfRule>
    <cfRule type="cellIs" dxfId="108" priority="83" operator="equal">
      <formula>"Moderado"</formula>
    </cfRule>
    <cfRule type="cellIs" dxfId="107" priority="84" operator="equal">
      <formula>"Menor"</formula>
    </cfRule>
    <cfRule type="cellIs" dxfId="106" priority="85" operator="equal">
      <formula>"Leve"</formula>
    </cfRule>
  </conditionalFormatting>
  <conditionalFormatting sqref="BN10:BO10">
    <cfRule type="cellIs" dxfId="105" priority="76" operator="equal">
      <formula>"Catastrófico"</formula>
    </cfRule>
    <cfRule type="cellIs" dxfId="104" priority="77" operator="equal">
      <formula>"Mayor"</formula>
    </cfRule>
    <cfRule type="cellIs" dxfId="103" priority="78" operator="equal">
      <formula>"Moderado"</formula>
    </cfRule>
    <cfRule type="cellIs" dxfId="102" priority="79" operator="equal">
      <formula>"Menor"</formula>
    </cfRule>
    <cfRule type="cellIs" dxfId="101" priority="80" operator="equal">
      <formula>"Leve"</formula>
    </cfRule>
  </conditionalFormatting>
  <conditionalFormatting sqref="BP10:BQ10">
    <cfRule type="cellIs" dxfId="100" priority="71" operator="equal">
      <formula>"Catastrófico"</formula>
    </cfRule>
    <cfRule type="cellIs" dxfId="99" priority="72" operator="equal">
      <formula>"Mayor"</formula>
    </cfRule>
    <cfRule type="cellIs" dxfId="98" priority="73" operator="equal">
      <formula>"Moderado"</formula>
    </cfRule>
    <cfRule type="cellIs" dxfId="97" priority="74" operator="equal">
      <formula>"Menor"</formula>
    </cfRule>
    <cfRule type="cellIs" dxfId="96" priority="75" operator="equal">
      <formula>"Leve"</formula>
    </cfRule>
  </conditionalFormatting>
  <conditionalFormatting sqref="BP10:BQ10">
    <cfRule type="cellIs" dxfId="95" priority="66" operator="equal">
      <formula>"Catastrófico"</formula>
    </cfRule>
    <cfRule type="cellIs" dxfId="94" priority="67" operator="equal">
      <formula>"Mayor"</formula>
    </cfRule>
    <cfRule type="cellIs" dxfId="93" priority="68" operator="equal">
      <formula>"Moderado"</formula>
    </cfRule>
    <cfRule type="cellIs" dxfId="92" priority="69" operator="equal">
      <formula>"Menor"</formula>
    </cfRule>
    <cfRule type="cellIs" dxfId="91" priority="70" operator="equal">
      <formula>"Leve"</formula>
    </cfRule>
  </conditionalFormatting>
  <conditionalFormatting sqref="BN11:BO255">
    <cfRule type="cellIs" dxfId="90" priority="61" operator="equal">
      <formula>"Catastrófico"</formula>
    </cfRule>
    <cfRule type="cellIs" dxfId="89" priority="62" operator="equal">
      <formula>"Mayor"</formula>
    </cfRule>
    <cfRule type="cellIs" dxfId="88" priority="63" operator="equal">
      <formula>"Moderado"</formula>
    </cfRule>
    <cfRule type="cellIs" dxfId="87" priority="64" operator="equal">
      <formula>"Menor"</formula>
    </cfRule>
    <cfRule type="cellIs" dxfId="86" priority="65" operator="equal">
      <formula>"Leve"</formula>
    </cfRule>
  </conditionalFormatting>
  <conditionalFormatting sqref="BN11:BO255">
    <cfRule type="cellIs" dxfId="85" priority="56" operator="equal">
      <formula>"Catastrófico"</formula>
    </cfRule>
    <cfRule type="cellIs" dxfId="84" priority="57" operator="equal">
      <formula>"Mayor"</formula>
    </cfRule>
    <cfRule type="cellIs" dxfId="83" priority="58" operator="equal">
      <formula>"Moderado"</formula>
    </cfRule>
    <cfRule type="cellIs" dxfId="82" priority="59" operator="equal">
      <formula>"Menor"</formula>
    </cfRule>
    <cfRule type="cellIs" dxfId="81" priority="60" operator="equal">
      <formula>"Leve"</formula>
    </cfRule>
  </conditionalFormatting>
  <conditionalFormatting sqref="BP11:BQ255">
    <cfRule type="cellIs" dxfId="80" priority="51" operator="equal">
      <formula>"Catastrófico"</formula>
    </cfRule>
    <cfRule type="cellIs" dxfId="79" priority="52" operator="equal">
      <formula>"Mayor"</formula>
    </cfRule>
    <cfRule type="cellIs" dxfId="78" priority="53" operator="equal">
      <formula>"Moderado"</formula>
    </cfRule>
    <cfRule type="cellIs" dxfId="77" priority="54" operator="equal">
      <formula>"Menor"</formula>
    </cfRule>
    <cfRule type="cellIs" dxfId="76" priority="55" operator="equal">
      <formula>"Leve"</formula>
    </cfRule>
  </conditionalFormatting>
  <conditionalFormatting sqref="BP11:BQ255">
    <cfRule type="cellIs" dxfId="75" priority="46" operator="equal">
      <formula>"Catastrófico"</formula>
    </cfRule>
    <cfRule type="cellIs" dxfId="74" priority="47" operator="equal">
      <formula>"Mayor"</formula>
    </cfRule>
    <cfRule type="cellIs" dxfId="73" priority="48" operator="equal">
      <formula>"Moderado"</formula>
    </cfRule>
    <cfRule type="cellIs" dxfId="72" priority="49" operator="equal">
      <formula>"Menor"</formula>
    </cfRule>
    <cfRule type="cellIs" dxfId="71" priority="50" operator="equal">
      <formula>"Leve"</formula>
    </cfRule>
  </conditionalFormatting>
  <conditionalFormatting sqref="BR10:BS10 BV10:BW10 BZ10:CA10">
    <cfRule type="cellIs" dxfId="70" priority="41" operator="equal">
      <formula>"Catastrófico"</formula>
    </cfRule>
    <cfRule type="cellIs" dxfId="69" priority="42" operator="equal">
      <formula>"Mayor"</formula>
    </cfRule>
    <cfRule type="cellIs" dxfId="68" priority="43" operator="equal">
      <formula>"Moderado"</formula>
    </cfRule>
    <cfRule type="cellIs" dxfId="67" priority="44" operator="equal">
      <formula>"Menor"</formula>
    </cfRule>
    <cfRule type="cellIs" dxfId="66" priority="45" operator="equal">
      <formula>"Leve"</formula>
    </cfRule>
  </conditionalFormatting>
  <conditionalFormatting sqref="BR10:BS10 BV10:BW10 BZ10:CA10">
    <cfRule type="cellIs" dxfId="65" priority="36" operator="equal">
      <formula>"Catastrófico"</formula>
    </cfRule>
    <cfRule type="cellIs" dxfId="64" priority="37" operator="equal">
      <formula>"Mayor"</formula>
    </cfRule>
    <cfRule type="cellIs" dxfId="63" priority="38" operator="equal">
      <formula>"Moderado"</formula>
    </cfRule>
    <cfRule type="cellIs" dxfId="62" priority="39" operator="equal">
      <formula>"Menor"</formula>
    </cfRule>
    <cfRule type="cellIs" dxfId="61" priority="40" operator="equal">
      <formula>"Leve"</formula>
    </cfRule>
  </conditionalFormatting>
  <conditionalFormatting sqref="BT10:BU10 BX10:BY10 CB10:CC10">
    <cfRule type="cellIs" dxfId="60" priority="31" operator="equal">
      <formula>"Catastrófico"</formula>
    </cfRule>
    <cfRule type="cellIs" dxfId="59" priority="32" operator="equal">
      <formula>"Mayor"</formula>
    </cfRule>
    <cfRule type="cellIs" dxfId="58" priority="33" operator="equal">
      <formula>"Moderado"</formula>
    </cfRule>
    <cfRule type="cellIs" dxfId="57" priority="34" operator="equal">
      <formula>"Menor"</formula>
    </cfRule>
    <cfRule type="cellIs" dxfId="56" priority="35" operator="equal">
      <formula>"Leve"</formula>
    </cfRule>
  </conditionalFormatting>
  <conditionalFormatting sqref="BT10:BU10 BX10:BY10 CB10:CC10">
    <cfRule type="cellIs" dxfId="55" priority="26" operator="equal">
      <formula>"Catastrófico"</formula>
    </cfRule>
    <cfRule type="cellIs" dxfId="54" priority="27" operator="equal">
      <formula>"Mayor"</formula>
    </cfRule>
    <cfRule type="cellIs" dxfId="53" priority="28" operator="equal">
      <formula>"Moderado"</formula>
    </cfRule>
    <cfRule type="cellIs" dxfId="52" priority="29" operator="equal">
      <formula>"Menor"</formula>
    </cfRule>
    <cfRule type="cellIs" dxfId="51" priority="30" operator="equal">
      <formula>"Leve"</formula>
    </cfRule>
  </conditionalFormatting>
  <conditionalFormatting sqref="BR11:BS255 BV11:BW255 BZ11:CA255">
    <cfRule type="cellIs" dxfId="50" priority="21" operator="equal">
      <formula>"Catastrófico"</formula>
    </cfRule>
    <cfRule type="cellIs" dxfId="49" priority="22" operator="equal">
      <formula>"Mayor"</formula>
    </cfRule>
    <cfRule type="cellIs" dxfId="48" priority="23" operator="equal">
      <formula>"Moderado"</formula>
    </cfRule>
    <cfRule type="cellIs" dxfId="47" priority="24" operator="equal">
      <formula>"Menor"</formula>
    </cfRule>
    <cfRule type="cellIs" dxfId="46" priority="25" operator="equal">
      <formula>"Leve"</formula>
    </cfRule>
  </conditionalFormatting>
  <conditionalFormatting sqref="BR11:BS255 BV11:BW255 BZ11:CA255">
    <cfRule type="cellIs" dxfId="45" priority="16" operator="equal">
      <formula>"Catastrófico"</formula>
    </cfRule>
    <cfRule type="cellIs" dxfId="44" priority="17" operator="equal">
      <formula>"Mayor"</formula>
    </cfRule>
    <cfRule type="cellIs" dxfId="43" priority="18" operator="equal">
      <formula>"Moderado"</formula>
    </cfRule>
    <cfRule type="cellIs" dxfId="42" priority="19" operator="equal">
      <formula>"Menor"</formula>
    </cfRule>
    <cfRule type="cellIs" dxfId="41" priority="20" operator="equal">
      <formula>"Leve"</formula>
    </cfRule>
  </conditionalFormatting>
  <conditionalFormatting sqref="BT11:BU255 BX11:BY255 CB11:CC255">
    <cfRule type="cellIs" dxfId="40" priority="11" operator="equal">
      <formula>"Catastrófico"</formula>
    </cfRule>
    <cfRule type="cellIs" dxfId="39" priority="12" operator="equal">
      <formula>"Mayor"</formula>
    </cfRule>
    <cfRule type="cellIs" dxfId="38" priority="13" operator="equal">
      <formula>"Moderado"</formula>
    </cfRule>
    <cfRule type="cellIs" dxfId="37" priority="14" operator="equal">
      <formula>"Menor"</formula>
    </cfRule>
    <cfRule type="cellIs" dxfId="36" priority="15" operator="equal">
      <formula>"Leve"</formula>
    </cfRule>
  </conditionalFormatting>
  <conditionalFormatting sqref="BT11:BU255 BX11:BY255 CB11:CC255">
    <cfRule type="cellIs" dxfId="35" priority="6" operator="equal">
      <formula>"Catastrófico"</formula>
    </cfRule>
    <cfRule type="cellIs" dxfId="34" priority="7" operator="equal">
      <formula>"Mayor"</formula>
    </cfRule>
    <cfRule type="cellIs" dxfId="33" priority="8" operator="equal">
      <formula>"Moderado"</formula>
    </cfRule>
    <cfRule type="cellIs" dxfId="32" priority="9" operator="equal">
      <formula>"Menor"</formula>
    </cfRule>
    <cfRule type="cellIs" dxfId="31" priority="10" operator="equal">
      <formula>"Leve"</formula>
    </cfRule>
  </conditionalFormatting>
  <conditionalFormatting sqref="AS251">
    <cfRule type="cellIs" dxfId="30" priority="1" operator="equal">
      <formula>"Catastrófico"</formula>
    </cfRule>
    <cfRule type="cellIs" dxfId="29" priority="2" operator="equal">
      <formula>"Mayor"</formula>
    </cfRule>
    <cfRule type="cellIs" dxfId="28" priority="3" operator="equal">
      <formula>"Moderado"</formula>
    </cfRule>
    <cfRule type="cellIs" dxfId="27" priority="4" operator="equal">
      <formula>"Menor"</formula>
    </cfRule>
    <cfRule type="cellIs" dxfId="26" priority="5" operator="equal">
      <formula>"Leve"</formula>
    </cfRule>
  </conditionalFormatting>
  <dataValidations count="1">
    <dataValidation type="list" allowBlank="1" showInputMessage="1" showErrorMessage="1" sqref="B10:B75 B82:B255">
      <formula1>$CW$506:$CW$528</formula1>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4111" operator="containsText" id="{CCC8358D-92B9-4FEB-B46C-51449D2F549B}">
            <xm:f>NOT(ISERROR(SEARCH(FORMULAS!$O$6,AI10)))</xm:f>
            <xm:f>FORMULAS!$O$6</xm:f>
            <x14:dxf>
              <fill>
                <patternFill>
                  <bgColor rgb="FFFF0000"/>
                </patternFill>
              </fill>
            </x14:dxf>
          </x14:cfRule>
          <x14:cfRule type="containsText" priority="4112" operator="containsText" id="{B1751669-A7AD-46E3-B740-89B0D3FF7160}">
            <xm:f>NOT(ISERROR(SEARCH(FORMULAS!$O$5,AI10)))</xm:f>
            <xm:f>FORMULAS!$O$5</xm:f>
            <x14:dxf>
              <fill>
                <patternFill>
                  <bgColor rgb="FFFFC000"/>
                </patternFill>
              </fill>
            </x14:dxf>
          </x14:cfRule>
          <x14:cfRule type="containsText" priority="4113" operator="containsText" id="{BA4B1FD5-2391-4FC0-AA6D-1069FF470811}">
            <xm:f>NOT(ISERROR(SEARCH(FORMULAS!$O$4,AI10)))</xm:f>
            <xm:f>FORMULAS!$O$4</xm:f>
            <x14:dxf>
              <fill>
                <patternFill>
                  <bgColor rgb="FFFFFF00"/>
                </patternFill>
              </fill>
            </x14:dxf>
          </x14:cfRule>
          <x14:cfRule type="containsText" priority="4114" operator="containsText" id="{B9012000-A781-455D-81F5-F1C30553410C}">
            <xm:f>NOT(ISERROR(SEARCH(FORMULAS!$O$3,AI10)))</xm:f>
            <xm:f>FORMULAS!$O$3</xm:f>
            <x14:dxf>
              <fill>
                <patternFill>
                  <bgColor rgb="FF92D050"/>
                </patternFill>
              </fill>
            </x14:dxf>
          </x14:cfRule>
          <x14:cfRule type="cellIs" priority="4115" operator="equal" id="{BD79CAC5-52B8-459D-858C-6C5E679E5678}">
            <xm:f>FORMULAS!$O$2</xm:f>
            <x14:dxf>
              <fill>
                <patternFill>
                  <bgColor theme="6" tint="0.39994506668294322"/>
                </patternFill>
              </fill>
            </x14:dxf>
          </x14:cfRule>
          <xm:sqref>AI10:AI255</xm:sqref>
        </x14:conditionalFormatting>
        <x14:conditionalFormatting xmlns:xm="http://schemas.microsoft.com/office/excel/2006/main">
          <x14:cfRule type="containsText" priority="4106" operator="containsText" id="{82B94A39-B029-4874-9AC3-48B2146BFDC0}">
            <xm:f>NOT(ISERROR(SEARCH(FORMULAS!$I$6,AJ10)))</xm:f>
            <xm:f>FORMULAS!$I$6</xm:f>
            <x14:dxf>
              <fill>
                <patternFill>
                  <bgColor rgb="FFFF0000"/>
                </patternFill>
              </fill>
            </x14:dxf>
          </x14:cfRule>
          <x14:cfRule type="containsText" priority="4107" operator="containsText" id="{1487107C-FBC7-4366-AE82-1035D17BFB70}">
            <xm:f>NOT(ISERROR(SEARCH(FORMULAS!$I$5,AJ10)))</xm:f>
            <xm:f>FORMULAS!$I$5</xm:f>
            <x14:dxf>
              <fill>
                <patternFill>
                  <bgColor rgb="FFFFC000"/>
                </patternFill>
              </fill>
            </x14:dxf>
          </x14:cfRule>
          <x14:cfRule type="containsText" priority="4108" operator="containsText" id="{1E017C95-5927-4466-B62E-C5F62A3DD40B}">
            <xm:f>NOT(ISERROR(SEARCH(FORMULAS!$I$4,AJ10)))</xm:f>
            <xm:f>FORMULAS!$I$4</xm:f>
            <x14:dxf>
              <fill>
                <patternFill>
                  <bgColor rgb="FFFFFF00"/>
                </patternFill>
              </fill>
            </x14:dxf>
          </x14:cfRule>
          <x14:cfRule type="containsText" priority="4109" operator="containsText" id="{69D02177-75E8-4D37-92C7-1C5011988951}">
            <xm:f>NOT(ISERROR(SEARCH(FORMULAS!$I$3,AJ10)))</xm:f>
            <xm:f>FORMULAS!$I$3</xm:f>
            <x14:dxf>
              <fill>
                <patternFill>
                  <bgColor rgb="FF92D050"/>
                </patternFill>
              </fill>
            </x14:dxf>
          </x14:cfRule>
          <x14:cfRule type="containsText" priority="4110" operator="containsText" id="{8D326458-9F28-4FCB-A93A-22A10628DA05}">
            <xm:f>NOT(ISERROR(SEARCH(FORMULAS!$I$2,AJ10)))</xm:f>
            <xm:f>FORMULAS!$I$2</xm:f>
            <x14:dxf>
              <fill>
                <patternFill>
                  <bgColor theme="6" tint="0.39994506668294322"/>
                </patternFill>
              </fill>
            </x14:dxf>
          </x14:cfRule>
          <xm:sqref>AJ10:AJ255</xm:sqref>
        </x14:conditionalFormatting>
      </x14:conditionalFormattings>
    </ext>
    <ext xmlns:x14="http://schemas.microsoft.com/office/spreadsheetml/2009/9/main" uri="{CCE6A557-97BC-4b89-ADB6-D9C93CAAB3DF}">
      <x14:dataValidations xmlns:xm="http://schemas.microsoft.com/office/excel/2006/main" count="6">
        <x14:dataValidation type="list" allowBlank="1" showInputMessage="1" showErrorMessage="1">
          <x14:formula1>
            <xm:f>'E:\CONSULTORIAS 2022\CAJA DE LA VIVIENDA POPULAR\RIESGOS\BASE INICIAL DE RIESGOS\AJUSTES RIESGOS FEBRERO\[208-PLA-Ft-78 Mapa de Riesgos de Gestión_2022.xlsx]FORMULAS'!#REF!</xm:f>
          </x14:formula1>
          <xm:sqref>E10:E255 AN10:AN255 U10:U255 I10:I255 M10:M255</xm:sqref>
        </x14:dataValidation>
        <x14:dataValidation type="list" allowBlank="1" showInputMessage="1" showErrorMessage="1">
          <x14:formula1>
            <xm:f>'E:\CONSULTORIAS 2022\CAJA DE LA VIVIENDA POPULAR\RIESGOS\BASE INICIAL DE RIESGOS\AJUSTES RIESGOS FEBRERO\[208-PLA-Ft-78 Mapa de Riesgos de Gestión_2022.xlsx]Tabla Valoración controles'!#REF!</xm:f>
          </x14:formula1>
          <xm:sqref>W10:W255 AC10:AC255 AA10:AA255 Y10:Y255</xm:sqref>
        </x14:dataValidation>
        <x14:dataValidation type="list" allowBlank="1" showInputMessage="1" showErrorMessage="1">
          <x14:formula1>
            <xm:f>'[Seguimiento Mapa de Riesgos de Gestión 2022.Xlsx]FORMULAS'!#REF!</xm:f>
          </x14:formula1>
          <xm:sqref>AX84:BM87</xm:sqref>
        </x14:dataValidation>
        <x14:dataValidation type="list" allowBlank="1" showInputMessage="1" showErrorMessage="1">
          <x14:formula1>
            <xm:f>'E:\CONSULTORIAS 2022\CAJA DE LA VIVIENDA POPULAR\RIESGOS\BASE INICIAL DE RIESGOS\AJUSTES RIESGOS FEBRERO\[208-PLA-Ft-78 Mapa de Riesgos de Gestión_2022.xlsx]FORMULAS'!#REF!</xm:f>
          </x14:formula1>
          <xm:sqref>AV18:AV21 AV43 AV83:AV87 AV12:AV15 AV29:AV33 AV36:AV39 AV252:AV255 AV59:AV63 AV65:AV69 AV71:AV75 AV77:AV81 AV95:AV99 AV102:AV105 AV107:AV111 AV113:AV117 AV119:AV123 AV125:AV129 AV131:AV135 AV137:AV141 AV143:AV147 AV149:AV153 AV156:AV159 AV161:AV165 AV168:AV171 AV173:AV177 AV179:AV183 AV186:AV189 AV191:AV195 AV197:AV201 AV203:AV207 AV209:AV213 AV215:AV219 AV222:AV225 AV229:AV231 AV234:AV237 AV240:AV243 AV245:AV249 AV45:AV57</xm:sqref>
        </x14:dataValidation>
        <x14:dataValidation type="list" allowBlank="1" showInputMessage="1" showErrorMessage="1">
          <x14:formula1>
            <xm:f>'C:\DALILA\CAJA DE LA VIVIENDA POPULAR 2022\PAAC\MAPAS DE RIESGOS\1 Cuatrimestre\[Reporte de Seguimiento Mapa de Riesgos de Gestión_2022_CONSOL.Xlsx]FORMULAS'!#REF!</xm:f>
          </x14:formula1>
          <xm:sqref>AV10:AV11 AV16:AV17 AV22:AV23 AV28 AV34:AV35 AV40:AV42 AV58 AV64 AV70 AV76 AV82 AV88:AV89 AV94 AV100:AV101 AV106 AV112 AV118 AV124 AV130 AV136 AV142 AV148 AV154:AV155 AV160 AV166:AV167 AV172 AV178 AV184:AV185 AV190 AV196 AV202 AV208 AV214 AV226:AV228 AV232:AV233 AV238:AV239 AV244 AV250:AV251 AV220:AV221</xm:sqref>
        </x14:dataValidation>
        <x14:dataValidation type="list" allowBlank="1" showInputMessage="1" showErrorMessage="1">
          <x14:formula1>
            <xm:f>FORMULAS!$A$30:$A$52</xm:f>
          </x14:formula1>
          <xm:sqref>B76:B81</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40"/>
  <sheetViews>
    <sheetView zoomScale="80" zoomScaleNormal="80" workbookViewId="0">
      <selection sqref="A1:F1"/>
    </sheetView>
  </sheetViews>
  <sheetFormatPr baseColWidth="10" defaultRowHeight="15" x14ac:dyDescent="0.25"/>
  <cols>
    <col min="1" max="1" width="12.28515625" style="14" customWidth="1"/>
    <col min="2" max="2" width="8.85546875" style="14" bestFit="1" customWidth="1"/>
    <col min="3" max="3" width="48.5703125" style="14" customWidth="1"/>
    <col min="4" max="4" width="72.5703125" style="14" customWidth="1"/>
    <col min="5" max="5" width="74.85546875" style="14" customWidth="1"/>
    <col min="6" max="16384" width="11.42578125" style="14"/>
  </cols>
  <sheetData>
    <row r="1" spans="1:7" ht="18" x14ac:dyDescent="0.25">
      <c r="A1" s="383" t="s">
        <v>684</v>
      </c>
      <c r="B1" s="383"/>
      <c r="C1" s="383"/>
      <c r="D1" s="383"/>
      <c r="E1" s="383"/>
      <c r="F1" s="383"/>
    </row>
    <row r="2" spans="1:7" ht="18" x14ac:dyDescent="0.25">
      <c r="A2" s="383" t="s">
        <v>685</v>
      </c>
      <c r="B2" s="383"/>
      <c r="C2" s="383"/>
      <c r="D2" s="383"/>
      <c r="E2" s="383"/>
      <c r="F2" s="383"/>
    </row>
    <row r="3" spans="1:7" ht="18" x14ac:dyDescent="0.25">
      <c r="A3" s="384" t="s">
        <v>692</v>
      </c>
      <c r="B3" s="384"/>
      <c r="C3" s="384"/>
      <c r="D3" s="384"/>
      <c r="E3" s="384"/>
      <c r="F3" s="384"/>
    </row>
    <row r="4" spans="1:7" ht="18" x14ac:dyDescent="0.25">
      <c r="A4" s="385" t="s">
        <v>686</v>
      </c>
      <c r="B4" s="385"/>
      <c r="C4" s="385"/>
      <c r="D4" s="385"/>
      <c r="E4" s="385"/>
      <c r="F4" s="385"/>
    </row>
    <row r="5" spans="1:7" ht="15.75" x14ac:dyDescent="0.25">
      <c r="A5" s="96" t="s">
        <v>687</v>
      </c>
      <c r="B5" s="96" t="s">
        <v>688</v>
      </c>
      <c r="C5" s="96" t="s">
        <v>689</v>
      </c>
      <c r="D5" s="96" t="s">
        <v>690</v>
      </c>
      <c r="E5" s="96" t="s">
        <v>691</v>
      </c>
      <c r="G5" s="97"/>
    </row>
    <row r="6" spans="1:7" x14ac:dyDescent="0.25">
      <c r="A6" s="99">
        <v>44613</v>
      </c>
      <c r="B6" s="100">
        <v>2</v>
      </c>
      <c r="C6" s="98" t="s">
        <v>704</v>
      </c>
      <c r="D6" s="98" t="s">
        <v>695</v>
      </c>
      <c r="E6" s="101">
        <v>202217200020423</v>
      </c>
    </row>
    <row r="7" spans="1:7" x14ac:dyDescent="0.25">
      <c r="A7" s="99">
        <v>44613</v>
      </c>
      <c r="B7" s="100">
        <v>2</v>
      </c>
      <c r="C7" s="98" t="s">
        <v>705</v>
      </c>
      <c r="D7" s="98" t="s">
        <v>696</v>
      </c>
      <c r="E7" s="101">
        <v>202217200020423</v>
      </c>
    </row>
    <row r="8" spans="1:7" x14ac:dyDescent="0.25">
      <c r="A8" s="99">
        <v>44613</v>
      </c>
      <c r="B8" s="100">
        <v>2</v>
      </c>
      <c r="C8" s="98" t="s">
        <v>705</v>
      </c>
      <c r="D8" s="98" t="s">
        <v>697</v>
      </c>
      <c r="E8" s="101">
        <v>202217200020423</v>
      </c>
    </row>
    <row r="9" spans="1:7" x14ac:dyDescent="0.25">
      <c r="A9" s="99">
        <v>44613</v>
      </c>
      <c r="B9" s="100">
        <v>2</v>
      </c>
      <c r="C9" s="98" t="s">
        <v>706</v>
      </c>
      <c r="D9" s="98" t="s">
        <v>698</v>
      </c>
      <c r="E9" s="101">
        <v>202217200020423</v>
      </c>
    </row>
    <row r="10" spans="1:7" x14ac:dyDescent="0.25">
      <c r="A10" s="99">
        <v>44613</v>
      </c>
      <c r="B10" s="100">
        <v>2</v>
      </c>
      <c r="C10" s="98" t="s">
        <v>706</v>
      </c>
      <c r="D10" s="98" t="s">
        <v>699</v>
      </c>
      <c r="E10" s="101">
        <v>202217200020423</v>
      </c>
    </row>
    <row r="11" spans="1:7" x14ac:dyDescent="0.25">
      <c r="A11" s="99">
        <v>44613</v>
      </c>
      <c r="B11" s="100">
        <v>2</v>
      </c>
      <c r="C11" s="98" t="s">
        <v>704</v>
      </c>
      <c r="D11" s="98" t="s">
        <v>700</v>
      </c>
      <c r="E11" s="101">
        <v>202217200020423</v>
      </c>
    </row>
    <row r="12" spans="1:7" x14ac:dyDescent="0.25">
      <c r="A12" s="99">
        <v>44613</v>
      </c>
      <c r="B12" s="100">
        <v>2</v>
      </c>
      <c r="C12" s="98" t="s">
        <v>704</v>
      </c>
      <c r="D12" s="98" t="s">
        <v>701</v>
      </c>
      <c r="E12" s="101">
        <v>202217200020423</v>
      </c>
    </row>
    <row r="13" spans="1:7" x14ac:dyDescent="0.25">
      <c r="A13" s="99">
        <v>44613</v>
      </c>
      <c r="B13" s="100">
        <v>2</v>
      </c>
      <c r="C13" s="98" t="s">
        <v>704</v>
      </c>
      <c r="D13" s="98" t="s">
        <v>702</v>
      </c>
      <c r="E13" s="101">
        <v>202217200020423</v>
      </c>
    </row>
    <row r="14" spans="1:7" x14ac:dyDescent="0.25">
      <c r="A14" s="99">
        <v>44613</v>
      </c>
      <c r="B14" s="100">
        <v>2</v>
      </c>
      <c r="C14" s="98" t="s">
        <v>705</v>
      </c>
      <c r="D14" s="98" t="s">
        <v>703</v>
      </c>
      <c r="E14" s="101">
        <v>202217200020423</v>
      </c>
    </row>
    <row r="15" spans="1:7" x14ac:dyDescent="0.25">
      <c r="A15" s="99">
        <v>44620</v>
      </c>
      <c r="B15" s="100">
        <v>2</v>
      </c>
      <c r="C15" s="98" t="s">
        <v>709</v>
      </c>
      <c r="D15" s="98" t="s">
        <v>707</v>
      </c>
      <c r="E15" s="101">
        <v>20221710002251</v>
      </c>
    </row>
    <row r="16" spans="1:7" x14ac:dyDescent="0.25">
      <c r="A16" s="99">
        <v>44620</v>
      </c>
      <c r="B16" s="100">
        <v>2</v>
      </c>
      <c r="C16" s="98" t="s">
        <v>709</v>
      </c>
      <c r="D16" s="98" t="s">
        <v>708</v>
      </c>
      <c r="E16" s="101">
        <v>20221710002251</v>
      </c>
    </row>
    <row r="17" spans="1:5" x14ac:dyDescent="0.25">
      <c r="A17" s="99">
        <v>44620</v>
      </c>
      <c r="B17" s="100">
        <v>2</v>
      </c>
      <c r="C17" s="98" t="s">
        <v>709</v>
      </c>
      <c r="D17" s="98" t="s">
        <v>710</v>
      </c>
      <c r="E17" s="101">
        <v>20221710002251</v>
      </c>
    </row>
    <row r="18" spans="1:5" x14ac:dyDescent="0.25">
      <c r="A18" s="99">
        <v>44620</v>
      </c>
      <c r="B18" s="100">
        <v>2</v>
      </c>
      <c r="C18" s="98" t="s">
        <v>709</v>
      </c>
      <c r="D18" s="98" t="s">
        <v>711</v>
      </c>
      <c r="E18" s="101">
        <v>20221710002251</v>
      </c>
    </row>
    <row r="19" spans="1:5" x14ac:dyDescent="0.25">
      <c r="A19" s="99">
        <v>44620</v>
      </c>
      <c r="B19" s="100">
        <v>2</v>
      </c>
      <c r="C19" s="98" t="s">
        <v>709</v>
      </c>
      <c r="D19" s="98" t="s">
        <v>712</v>
      </c>
      <c r="E19" s="101">
        <v>20221710002251</v>
      </c>
    </row>
    <row r="20" spans="1:5" x14ac:dyDescent="0.25">
      <c r="A20" s="99">
        <v>44620</v>
      </c>
      <c r="B20" s="100">
        <v>2</v>
      </c>
      <c r="C20" s="98" t="s">
        <v>709</v>
      </c>
      <c r="D20" s="98" t="s">
        <v>713</v>
      </c>
      <c r="E20" s="101">
        <v>20221710002251</v>
      </c>
    </row>
    <row r="21" spans="1:5" x14ac:dyDescent="0.25">
      <c r="A21" s="99">
        <v>44620</v>
      </c>
      <c r="B21" s="100">
        <v>2</v>
      </c>
      <c r="C21" s="98" t="s">
        <v>709</v>
      </c>
      <c r="D21" s="98" t="s">
        <v>714</v>
      </c>
      <c r="E21" s="101">
        <v>20221710002251</v>
      </c>
    </row>
    <row r="22" spans="1:5" x14ac:dyDescent="0.25">
      <c r="A22" s="99">
        <v>44620</v>
      </c>
      <c r="B22" s="100">
        <v>2</v>
      </c>
      <c r="C22" s="98" t="s">
        <v>709</v>
      </c>
      <c r="D22" s="98" t="s">
        <v>715</v>
      </c>
      <c r="E22" s="101">
        <v>20221710002251</v>
      </c>
    </row>
    <row r="23" spans="1:5" x14ac:dyDescent="0.25">
      <c r="A23" s="99">
        <v>44620</v>
      </c>
      <c r="B23" s="100">
        <v>2</v>
      </c>
      <c r="C23" s="98" t="s">
        <v>693</v>
      </c>
      <c r="D23" s="98" t="s">
        <v>716</v>
      </c>
      <c r="E23" s="100" t="s">
        <v>694</v>
      </c>
    </row>
    <row r="24" spans="1:5" x14ac:dyDescent="0.25">
      <c r="A24" s="99">
        <v>44621</v>
      </c>
      <c r="B24" s="100">
        <v>3</v>
      </c>
      <c r="C24" s="98" t="s">
        <v>718</v>
      </c>
      <c r="D24" s="98" t="s">
        <v>719</v>
      </c>
      <c r="E24" s="101">
        <v>202217000023573</v>
      </c>
    </row>
    <row r="25" spans="1:5" x14ac:dyDescent="0.25">
      <c r="A25" s="99">
        <v>44621</v>
      </c>
      <c r="B25" s="100">
        <v>3</v>
      </c>
      <c r="C25" s="98" t="s">
        <v>723</v>
      </c>
      <c r="D25" s="98" t="s">
        <v>734</v>
      </c>
      <c r="E25" s="101">
        <v>202217000023573</v>
      </c>
    </row>
    <row r="26" spans="1:5" x14ac:dyDescent="0.25">
      <c r="A26" s="99">
        <v>44621</v>
      </c>
      <c r="B26" s="100">
        <v>3</v>
      </c>
      <c r="C26" s="98" t="s">
        <v>732</v>
      </c>
      <c r="D26" s="98" t="s">
        <v>733</v>
      </c>
      <c r="E26" s="101">
        <v>202217000013443</v>
      </c>
    </row>
    <row r="27" spans="1:5" x14ac:dyDescent="0.25">
      <c r="A27" s="99">
        <v>44621</v>
      </c>
      <c r="B27" s="100">
        <v>3</v>
      </c>
      <c r="C27" s="98" t="s">
        <v>723</v>
      </c>
      <c r="D27" s="98" t="s">
        <v>733</v>
      </c>
      <c r="E27" s="101">
        <v>202217000013443</v>
      </c>
    </row>
    <row r="28" spans="1:5" x14ac:dyDescent="0.25">
      <c r="A28" s="99">
        <v>44672</v>
      </c>
      <c r="B28" s="100">
        <v>3</v>
      </c>
      <c r="C28" s="98" t="s">
        <v>737</v>
      </c>
      <c r="D28" s="98" t="s">
        <v>738</v>
      </c>
      <c r="E28" s="101">
        <v>202211400040333</v>
      </c>
    </row>
    <row r="29" spans="1:5" ht="60" x14ac:dyDescent="0.25">
      <c r="A29" s="104">
        <v>44676</v>
      </c>
      <c r="B29" s="102">
        <v>3</v>
      </c>
      <c r="C29" s="105" t="s">
        <v>693</v>
      </c>
      <c r="D29" s="105" t="s">
        <v>739</v>
      </c>
      <c r="E29" s="103" t="s">
        <v>740</v>
      </c>
    </row>
    <row r="30" spans="1:5" ht="30" x14ac:dyDescent="0.25">
      <c r="A30" s="104">
        <v>44678</v>
      </c>
      <c r="B30" s="102">
        <v>3</v>
      </c>
      <c r="C30" s="14" t="s">
        <v>706</v>
      </c>
      <c r="D30" s="107" t="s">
        <v>757</v>
      </c>
      <c r="E30" s="101">
        <v>202217200042433</v>
      </c>
    </row>
    <row r="31" spans="1:5" ht="30" x14ac:dyDescent="0.25">
      <c r="A31" s="104">
        <v>44678</v>
      </c>
      <c r="B31" s="102">
        <v>3</v>
      </c>
      <c r="C31" s="105" t="s">
        <v>704</v>
      </c>
      <c r="D31" s="106" t="s">
        <v>758</v>
      </c>
      <c r="E31" s="101">
        <v>202217200042433</v>
      </c>
    </row>
    <row r="32" spans="1:5" ht="90" x14ac:dyDescent="0.25">
      <c r="A32" s="104">
        <v>44678</v>
      </c>
      <c r="B32" s="102">
        <v>3</v>
      </c>
      <c r="C32" s="105" t="s">
        <v>705</v>
      </c>
      <c r="D32" s="106" t="s">
        <v>759</v>
      </c>
      <c r="E32" s="108">
        <v>202217200042433</v>
      </c>
    </row>
    <row r="33" spans="1:5" x14ac:dyDescent="0.25">
      <c r="A33" s="111">
        <v>44741</v>
      </c>
      <c r="B33" s="102">
        <v>3</v>
      </c>
      <c r="C33" s="105" t="s">
        <v>765</v>
      </c>
      <c r="D33" s="110" t="s">
        <v>766</v>
      </c>
      <c r="E33" s="108">
        <v>202215000064423</v>
      </c>
    </row>
    <row r="34" spans="1:5" x14ac:dyDescent="0.25">
      <c r="A34" s="111">
        <v>44761</v>
      </c>
      <c r="B34" s="102">
        <v>3</v>
      </c>
      <c r="C34" s="105" t="s">
        <v>768</v>
      </c>
      <c r="D34" s="110" t="s">
        <v>766</v>
      </c>
      <c r="E34" s="108">
        <v>202213000071733</v>
      </c>
    </row>
    <row r="35" spans="1:5" ht="30" x14ac:dyDescent="0.25">
      <c r="A35" s="207">
        <v>44799</v>
      </c>
      <c r="B35" s="209">
        <v>4</v>
      </c>
      <c r="C35" s="110" t="s">
        <v>1071</v>
      </c>
      <c r="D35" s="208" t="s">
        <v>1070</v>
      </c>
      <c r="E35" s="103">
        <v>202212000088313</v>
      </c>
    </row>
    <row r="36" spans="1:5" x14ac:dyDescent="0.25">
      <c r="A36" s="207">
        <v>44830</v>
      </c>
      <c r="B36" s="209">
        <v>5</v>
      </c>
      <c r="C36" s="110" t="s">
        <v>1077</v>
      </c>
      <c r="D36" s="208" t="s">
        <v>1078</v>
      </c>
      <c r="E36" s="103">
        <v>202217200091983</v>
      </c>
    </row>
    <row r="37" spans="1:5" x14ac:dyDescent="0.25">
      <c r="A37" s="207">
        <v>44830</v>
      </c>
      <c r="B37" s="209">
        <v>5</v>
      </c>
      <c r="C37" s="110" t="s">
        <v>706</v>
      </c>
      <c r="D37" s="208" t="s">
        <v>1079</v>
      </c>
      <c r="E37" s="103">
        <v>202217200091983</v>
      </c>
    </row>
    <row r="38" spans="1:5" ht="60" x14ac:dyDescent="0.25">
      <c r="A38" s="207">
        <v>44830</v>
      </c>
      <c r="B38" s="209">
        <v>5</v>
      </c>
      <c r="C38" s="105" t="s">
        <v>732</v>
      </c>
      <c r="D38" s="106" t="s">
        <v>1088</v>
      </c>
      <c r="E38" s="103" t="s">
        <v>1087</v>
      </c>
    </row>
    <row r="39" spans="1:5" ht="60" x14ac:dyDescent="0.25">
      <c r="A39" s="207">
        <v>44830</v>
      </c>
      <c r="B39" s="209">
        <v>5</v>
      </c>
      <c r="C39" s="105" t="s">
        <v>718</v>
      </c>
      <c r="D39" s="106" t="s">
        <v>1088</v>
      </c>
      <c r="E39" s="103" t="s">
        <v>1087</v>
      </c>
    </row>
    <row r="40" spans="1:5" ht="60" x14ac:dyDescent="0.25">
      <c r="A40" s="207">
        <v>44830</v>
      </c>
      <c r="B40" s="209">
        <v>5</v>
      </c>
      <c r="C40" s="105" t="s">
        <v>723</v>
      </c>
      <c r="D40" s="106" t="s">
        <v>1088</v>
      </c>
      <c r="E40" s="103" t="s">
        <v>1087</v>
      </c>
    </row>
  </sheetData>
  <mergeCells count="4">
    <mergeCell ref="A1:F1"/>
    <mergeCell ref="A2:F2"/>
    <mergeCell ref="A3:F3"/>
    <mergeCell ref="A4:F4"/>
  </mergeCells>
  <phoneticPr fontId="57"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386" t="s">
        <v>71</v>
      </c>
      <c r="C1" s="387"/>
      <c r="D1" s="387"/>
      <c r="E1" s="387"/>
      <c r="F1" s="388"/>
    </row>
    <row r="2" spans="2:8" ht="16.5" thickBot="1" x14ac:dyDescent="0.3">
      <c r="B2" s="16"/>
      <c r="C2" s="16"/>
      <c r="D2" s="16"/>
      <c r="E2" s="16"/>
      <c r="F2" s="16"/>
    </row>
    <row r="3" spans="2:8" ht="16.5" thickBot="1" x14ac:dyDescent="0.25">
      <c r="B3" s="390" t="s">
        <v>58</v>
      </c>
      <c r="C3" s="391"/>
      <c r="D3" s="391"/>
      <c r="E3" s="24" t="s">
        <v>59</v>
      </c>
      <c r="F3" s="25" t="s">
        <v>60</v>
      </c>
    </row>
    <row r="4" spans="2:8" ht="31.5" x14ac:dyDescent="0.2">
      <c r="B4" s="392" t="s">
        <v>61</v>
      </c>
      <c r="C4" s="394" t="s">
        <v>12</v>
      </c>
      <c r="D4" s="17" t="s">
        <v>13</v>
      </c>
      <c r="E4" s="18" t="s">
        <v>62</v>
      </c>
      <c r="F4" s="19">
        <v>0.25</v>
      </c>
    </row>
    <row r="5" spans="2:8" ht="47.25" x14ac:dyDescent="0.2">
      <c r="B5" s="393"/>
      <c r="C5" s="395"/>
      <c r="D5" s="20" t="s">
        <v>14</v>
      </c>
      <c r="E5" s="21" t="s">
        <v>63</v>
      </c>
      <c r="F5" s="22">
        <v>0.15</v>
      </c>
    </row>
    <row r="6" spans="2:8" ht="47.25" x14ac:dyDescent="0.2">
      <c r="B6" s="393"/>
      <c r="C6" s="395"/>
      <c r="D6" s="20" t="s">
        <v>15</v>
      </c>
      <c r="E6" s="21" t="s">
        <v>64</v>
      </c>
      <c r="F6" s="22">
        <v>0.1</v>
      </c>
    </row>
    <row r="7" spans="2:8" ht="63" x14ac:dyDescent="0.2">
      <c r="B7" s="393"/>
      <c r="C7" s="395" t="s">
        <v>16</v>
      </c>
      <c r="D7" s="20" t="s">
        <v>9</v>
      </c>
      <c r="E7" s="21" t="s">
        <v>65</v>
      </c>
      <c r="F7" s="22">
        <v>0.25</v>
      </c>
    </row>
    <row r="8" spans="2:8" ht="31.5" x14ac:dyDescent="0.2">
      <c r="B8" s="393"/>
      <c r="C8" s="395"/>
      <c r="D8" s="20" t="s">
        <v>8</v>
      </c>
      <c r="E8" s="21" t="s">
        <v>66</v>
      </c>
      <c r="F8" s="22">
        <v>0.15</v>
      </c>
    </row>
    <row r="9" spans="2:8" ht="47.25" x14ac:dyDescent="0.2">
      <c r="B9" s="396" t="s">
        <v>135</v>
      </c>
      <c r="C9" s="398" t="s">
        <v>17</v>
      </c>
      <c r="D9" s="41" t="s">
        <v>18</v>
      </c>
      <c r="E9" s="42" t="s">
        <v>67</v>
      </c>
      <c r="F9" s="43"/>
      <c r="G9" s="40"/>
    </row>
    <row r="10" spans="2:8" ht="63" x14ac:dyDescent="0.2">
      <c r="B10" s="396"/>
      <c r="C10" s="398"/>
      <c r="D10" s="41" t="s">
        <v>19</v>
      </c>
      <c r="E10" s="42" t="s">
        <v>68</v>
      </c>
      <c r="F10" s="44"/>
    </row>
    <row r="11" spans="2:8" ht="47.25" x14ac:dyDescent="0.2">
      <c r="B11" s="396"/>
      <c r="C11" s="398" t="s">
        <v>20</v>
      </c>
      <c r="D11" s="41" t="s">
        <v>21</v>
      </c>
      <c r="E11" s="42" t="s">
        <v>69</v>
      </c>
      <c r="F11" s="43"/>
    </row>
    <row r="12" spans="2:8" ht="47.25" x14ac:dyDescent="0.2">
      <c r="B12" s="396"/>
      <c r="C12" s="398"/>
      <c r="D12" s="41" t="s">
        <v>22</v>
      </c>
      <c r="E12" s="42" t="s">
        <v>70</v>
      </c>
      <c r="F12" s="44"/>
    </row>
    <row r="13" spans="2:8" ht="31.5" x14ac:dyDescent="0.2">
      <c r="B13" s="396"/>
      <c r="C13" s="398" t="s">
        <v>23</v>
      </c>
      <c r="D13" s="41" t="s">
        <v>100</v>
      </c>
      <c r="E13" s="42" t="s">
        <v>103</v>
      </c>
      <c r="F13" s="43"/>
      <c r="H13" s="40"/>
    </row>
    <row r="14" spans="2:8" ht="32.25" thickBot="1" x14ac:dyDescent="0.25">
      <c r="B14" s="397"/>
      <c r="C14" s="399"/>
      <c r="D14" s="45" t="s">
        <v>101</v>
      </c>
      <c r="E14" s="46" t="s">
        <v>102</v>
      </c>
      <c r="F14" s="44"/>
    </row>
    <row r="15" spans="2:8" ht="49.5" customHeight="1" x14ac:dyDescent="0.2">
      <c r="B15" s="389" t="s">
        <v>134</v>
      </c>
      <c r="C15" s="389"/>
      <c r="D15" s="389"/>
      <c r="E15" s="389"/>
      <c r="F15" s="389"/>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rgb="FF00B0F0"/>
  </sheetPr>
  <dimension ref="A1:AK55"/>
  <sheetViews>
    <sheetView zoomScale="70" zoomScaleNormal="70" workbookViewId="0">
      <selection activeCell="C6" sqref="C6"/>
    </sheetView>
  </sheetViews>
  <sheetFormatPr baseColWidth="10" defaultRowHeight="15" x14ac:dyDescent="0.25"/>
  <cols>
    <col min="2" max="2" width="24.140625" customWidth="1"/>
    <col min="3" max="3" width="76.28515625" customWidth="1"/>
    <col min="4" max="4" width="29.85546875" customWidth="1"/>
  </cols>
  <sheetData>
    <row r="1" spans="1:37" ht="23.25" x14ac:dyDescent="0.25">
      <c r="A1" s="14"/>
      <c r="B1" s="400" t="s">
        <v>49</v>
      </c>
      <c r="C1" s="400"/>
      <c r="D1" s="400"/>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14"/>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14"/>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4"/>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4"/>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4"/>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tabColor theme="6" tint="-0.249977111117893"/>
  </sheetPr>
  <dimension ref="A1:U232"/>
  <sheetViews>
    <sheetView zoomScale="70" zoomScaleNormal="70" workbookViewId="0">
      <selection activeCell="C6" sqref="C6"/>
    </sheetView>
  </sheetViews>
  <sheetFormatPr baseColWidth="10" defaultRowHeight="26.25" x14ac:dyDescent="0.4"/>
  <cols>
    <col min="1" max="1" width="11.42578125" style="29"/>
    <col min="2" max="2" width="40.42578125" style="29" customWidth="1"/>
    <col min="3" max="3" width="64.42578125" style="29" customWidth="1"/>
    <col min="4" max="4" width="97.42578125" style="29" customWidth="1"/>
    <col min="5" max="5" width="144.7109375" style="29" bestFit="1" customWidth="1"/>
    <col min="6" max="16384" width="11.42578125" style="29"/>
  </cols>
  <sheetData>
    <row r="1" spans="1:21" x14ac:dyDescent="0.4">
      <c r="A1" s="74"/>
      <c r="B1" s="401" t="s">
        <v>57</v>
      </c>
      <c r="C1" s="401"/>
      <c r="D1" s="401"/>
      <c r="E1" s="74"/>
      <c r="F1" s="74"/>
      <c r="G1" s="74"/>
      <c r="H1" s="74"/>
      <c r="I1" s="74"/>
      <c r="J1" s="74"/>
      <c r="K1" s="74"/>
      <c r="L1" s="74"/>
      <c r="M1" s="74"/>
      <c r="N1" s="74"/>
      <c r="O1" s="74"/>
      <c r="P1" s="74"/>
      <c r="Q1" s="74"/>
      <c r="R1" s="74"/>
      <c r="S1" s="74"/>
      <c r="T1" s="74"/>
      <c r="U1" s="74"/>
    </row>
    <row r="2" spans="1:21" x14ac:dyDescent="0.4">
      <c r="A2" s="74"/>
      <c r="B2" s="74"/>
      <c r="C2" s="74"/>
      <c r="D2" s="74"/>
      <c r="E2" s="74"/>
      <c r="F2" s="74"/>
      <c r="G2" s="74"/>
      <c r="H2" s="74"/>
      <c r="I2" s="74"/>
      <c r="J2" s="74"/>
      <c r="K2" s="74"/>
      <c r="L2" s="74"/>
      <c r="M2" s="74"/>
      <c r="N2" s="74"/>
      <c r="O2" s="74"/>
      <c r="P2" s="74"/>
      <c r="Q2" s="74"/>
      <c r="R2" s="74"/>
      <c r="S2" s="74"/>
      <c r="T2" s="74"/>
      <c r="U2" s="74"/>
    </row>
    <row r="3" spans="1:21" x14ac:dyDescent="0.4">
      <c r="A3" s="74"/>
      <c r="B3" s="75"/>
      <c r="C3" s="4" t="s">
        <v>50</v>
      </c>
      <c r="D3" s="4" t="s">
        <v>51</v>
      </c>
      <c r="E3" s="74"/>
      <c r="F3" s="74"/>
      <c r="G3" s="74"/>
      <c r="H3" s="74"/>
      <c r="I3" s="74"/>
      <c r="J3" s="74"/>
      <c r="K3" s="74"/>
      <c r="L3" s="74"/>
      <c r="M3" s="74"/>
      <c r="N3" s="74"/>
      <c r="O3" s="74"/>
      <c r="P3" s="74"/>
      <c r="Q3" s="74"/>
      <c r="R3" s="74"/>
      <c r="S3" s="74"/>
      <c r="T3" s="74"/>
      <c r="U3" s="74"/>
    </row>
    <row r="4" spans="1:21" x14ac:dyDescent="0.4">
      <c r="A4" s="76" t="s">
        <v>76</v>
      </c>
      <c r="B4" s="5" t="s">
        <v>92</v>
      </c>
      <c r="C4" s="77" t="s">
        <v>133</v>
      </c>
      <c r="D4" s="6" t="s">
        <v>88</v>
      </c>
      <c r="E4" s="74"/>
      <c r="F4" s="74"/>
      <c r="G4" s="74"/>
      <c r="H4" s="74"/>
      <c r="I4" s="74"/>
      <c r="J4" s="74"/>
      <c r="K4" s="74"/>
      <c r="L4" s="74"/>
      <c r="M4" s="74"/>
      <c r="N4" s="74"/>
      <c r="O4" s="74"/>
      <c r="P4" s="74"/>
      <c r="Q4" s="74"/>
      <c r="R4" s="74"/>
      <c r="S4" s="74"/>
      <c r="T4" s="74"/>
      <c r="U4" s="74"/>
    </row>
    <row r="5" spans="1:21" ht="76.5" x14ac:dyDescent="0.4">
      <c r="A5" s="76" t="s">
        <v>77</v>
      </c>
      <c r="B5" s="8" t="s">
        <v>53</v>
      </c>
      <c r="C5" s="78" t="s">
        <v>84</v>
      </c>
      <c r="D5" s="9" t="s">
        <v>89</v>
      </c>
      <c r="E5" s="74"/>
      <c r="F5" s="74"/>
      <c r="G5" s="74"/>
      <c r="H5" s="74"/>
      <c r="I5" s="74"/>
      <c r="J5" s="74"/>
      <c r="K5" s="74"/>
      <c r="L5" s="74"/>
      <c r="M5" s="74"/>
      <c r="N5" s="74"/>
      <c r="O5" s="74"/>
      <c r="P5" s="74"/>
      <c r="Q5" s="74"/>
      <c r="R5" s="74"/>
      <c r="S5" s="74"/>
      <c r="T5" s="74"/>
      <c r="U5" s="74"/>
    </row>
    <row r="6" spans="1:21" ht="51" x14ac:dyDescent="0.4">
      <c r="A6" s="76" t="s">
        <v>74</v>
      </c>
      <c r="B6" s="11" t="s">
        <v>54</v>
      </c>
      <c r="C6" s="78" t="s">
        <v>85</v>
      </c>
      <c r="D6" s="9" t="s">
        <v>91</v>
      </c>
      <c r="E6" s="74"/>
      <c r="F6" s="74"/>
      <c r="G6" s="74"/>
      <c r="H6" s="74"/>
      <c r="I6" s="74"/>
      <c r="J6" s="74"/>
      <c r="K6" s="74"/>
      <c r="L6" s="74"/>
      <c r="M6" s="74"/>
      <c r="N6" s="74"/>
      <c r="O6" s="74"/>
      <c r="P6" s="74"/>
      <c r="Q6" s="74"/>
      <c r="R6" s="74"/>
      <c r="S6" s="74"/>
      <c r="T6" s="74"/>
      <c r="U6" s="74"/>
    </row>
    <row r="7" spans="1:21" ht="76.5" x14ac:dyDescent="0.4">
      <c r="A7" s="76" t="s">
        <v>6</v>
      </c>
      <c r="B7" s="12" t="s">
        <v>55</v>
      </c>
      <c r="C7" s="78" t="s">
        <v>86</v>
      </c>
      <c r="D7" s="9" t="s">
        <v>90</v>
      </c>
      <c r="E7" s="74"/>
      <c r="F7" s="74"/>
      <c r="G7" s="74"/>
      <c r="H7" s="74"/>
      <c r="I7" s="74"/>
      <c r="J7" s="74"/>
      <c r="K7" s="74"/>
      <c r="L7" s="74"/>
      <c r="M7" s="74"/>
      <c r="N7" s="74"/>
      <c r="O7" s="74"/>
      <c r="P7" s="74"/>
      <c r="Q7" s="74"/>
      <c r="R7" s="74"/>
      <c r="S7" s="74"/>
      <c r="T7" s="74"/>
      <c r="U7" s="74"/>
    </row>
    <row r="8" spans="1:21" ht="51" x14ac:dyDescent="0.4">
      <c r="A8" s="76" t="s">
        <v>78</v>
      </c>
      <c r="B8" s="13" t="s">
        <v>56</v>
      </c>
      <c r="C8" s="78" t="s">
        <v>87</v>
      </c>
      <c r="D8" s="9" t="s">
        <v>99</v>
      </c>
      <c r="E8" s="74"/>
      <c r="F8" s="74"/>
      <c r="G8" s="74"/>
      <c r="H8" s="74"/>
      <c r="I8" s="74"/>
      <c r="J8" s="74"/>
      <c r="K8" s="74"/>
      <c r="L8" s="74"/>
      <c r="M8" s="74"/>
      <c r="N8" s="74"/>
      <c r="O8" s="74"/>
      <c r="P8" s="74"/>
      <c r="Q8" s="74"/>
      <c r="R8" s="74"/>
      <c r="S8" s="74"/>
      <c r="T8" s="74"/>
      <c r="U8" s="74"/>
    </row>
    <row r="9" spans="1:21" x14ac:dyDescent="0.4">
      <c r="A9" s="76"/>
      <c r="B9" s="76"/>
      <c r="C9" s="79"/>
      <c r="D9" s="79"/>
      <c r="E9" s="74"/>
      <c r="F9" s="74"/>
      <c r="G9" s="74"/>
      <c r="H9" s="74"/>
      <c r="I9" s="74"/>
      <c r="J9" s="74"/>
      <c r="K9" s="74"/>
      <c r="L9" s="74"/>
      <c r="M9" s="74"/>
      <c r="N9" s="74"/>
      <c r="O9" s="74"/>
      <c r="P9" s="74"/>
      <c r="Q9" s="74"/>
      <c r="R9" s="74"/>
      <c r="S9" s="74"/>
      <c r="T9" s="74"/>
      <c r="U9" s="74"/>
    </row>
    <row r="10" spans="1:21" x14ac:dyDescent="0.4">
      <c r="A10" s="76"/>
      <c r="B10" s="80"/>
      <c r="C10" s="80"/>
      <c r="D10" s="80"/>
      <c r="E10" s="74"/>
      <c r="F10" s="74"/>
      <c r="G10" s="74"/>
      <c r="H10" s="74"/>
      <c r="I10" s="74"/>
      <c r="J10" s="74"/>
      <c r="K10" s="74"/>
      <c r="L10" s="74"/>
      <c r="M10" s="74"/>
      <c r="N10" s="74"/>
      <c r="O10" s="74"/>
      <c r="P10" s="74"/>
      <c r="Q10" s="74"/>
      <c r="R10" s="74"/>
      <c r="S10" s="74"/>
      <c r="T10" s="74"/>
      <c r="U10" s="74"/>
    </row>
    <row r="11" spans="1:21" x14ac:dyDescent="0.4">
      <c r="A11" s="76"/>
      <c r="B11" s="76" t="s">
        <v>83</v>
      </c>
      <c r="C11" s="76" t="s">
        <v>121</v>
      </c>
      <c r="D11" s="76" t="s">
        <v>128</v>
      </c>
      <c r="E11" s="74"/>
      <c r="F11" s="74"/>
      <c r="G11" s="74"/>
      <c r="H11" s="74"/>
      <c r="I11" s="74"/>
      <c r="J11" s="74"/>
      <c r="K11" s="74"/>
      <c r="L11" s="74"/>
      <c r="M11" s="74"/>
      <c r="N11" s="74"/>
      <c r="O11" s="74"/>
      <c r="P11" s="74"/>
      <c r="Q11" s="74"/>
      <c r="R11" s="74"/>
      <c r="S11" s="74"/>
      <c r="T11" s="74"/>
      <c r="U11" s="74"/>
    </row>
    <row r="12" spans="1:21" x14ac:dyDescent="0.4">
      <c r="A12" s="76"/>
      <c r="B12" s="76" t="s">
        <v>81</v>
      </c>
      <c r="C12" s="76" t="s">
        <v>125</v>
      </c>
      <c r="D12" s="76" t="s">
        <v>129</v>
      </c>
      <c r="E12" s="74"/>
      <c r="F12" s="74"/>
      <c r="G12" s="74"/>
      <c r="H12" s="74"/>
      <c r="I12" s="74"/>
      <c r="J12" s="74"/>
      <c r="K12" s="74"/>
      <c r="L12" s="74"/>
      <c r="M12" s="74"/>
      <c r="N12" s="74"/>
      <c r="O12" s="74"/>
      <c r="P12" s="74"/>
      <c r="Q12" s="74"/>
      <c r="R12" s="74"/>
      <c r="S12" s="74"/>
      <c r="T12" s="74"/>
      <c r="U12" s="74"/>
    </row>
    <row r="13" spans="1:21" x14ac:dyDescent="0.4">
      <c r="A13" s="76"/>
      <c r="B13" s="76"/>
      <c r="C13" s="76" t="s">
        <v>124</v>
      </c>
      <c r="D13" s="76" t="s">
        <v>130</v>
      </c>
      <c r="E13" s="74"/>
      <c r="F13" s="74"/>
      <c r="G13" s="74"/>
      <c r="H13" s="74"/>
      <c r="I13" s="74"/>
      <c r="J13" s="74"/>
      <c r="K13" s="74"/>
      <c r="L13" s="74"/>
      <c r="M13" s="74"/>
      <c r="N13" s="74"/>
      <c r="O13" s="74"/>
      <c r="P13" s="74"/>
      <c r="Q13" s="74"/>
      <c r="R13" s="74"/>
      <c r="S13" s="74"/>
      <c r="T13" s="74"/>
      <c r="U13" s="74"/>
    </row>
    <row r="14" spans="1:21" x14ac:dyDescent="0.4">
      <c r="A14" s="76"/>
      <c r="B14" s="76"/>
      <c r="C14" s="76" t="s">
        <v>126</v>
      </c>
      <c r="D14" s="76" t="s">
        <v>131</v>
      </c>
      <c r="E14" s="74"/>
      <c r="F14" s="74"/>
      <c r="G14" s="74"/>
      <c r="H14" s="74"/>
      <c r="I14" s="74"/>
      <c r="J14" s="74"/>
      <c r="K14" s="74"/>
      <c r="L14" s="74"/>
      <c r="M14" s="74"/>
      <c r="N14" s="74"/>
      <c r="O14" s="74"/>
      <c r="P14" s="74"/>
      <c r="Q14" s="74"/>
      <c r="R14" s="74"/>
      <c r="S14" s="74"/>
      <c r="T14" s="74"/>
      <c r="U14" s="74"/>
    </row>
    <row r="15" spans="1:21" x14ac:dyDescent="0.4">
      <c r="A15" s="76"/>
      <c r="B15" s="76"/>
      <c r="C15" s="76" t="s">
        <v>127</v>
      </c>
      <c r="D15" s="76" t="s">
        <v>132</v>
      </c>
      <c r="E15" s="74"/>
      <c r="F15" s="74"/>
      <c r="G15" s="74"/>
      <c r="H15" s="74"/>
      <c r="I15" s="74"/>
      <c r="J15" s="74"/>
      <c r="K15" s="74"/>
      <c r="L15" s="74"/>
      <c r="M15" s="74"/>
      <c r="N15" s="74"/>
      <c r="O15" s="74"/>
      <c r="P15" s="74"/>
      <c r="Q15" s="74"/>
      <c r="R15" s="74"/>
      <c r="S15" s="74"/>
      <c r="T15" s="74"/>
      <c r="U15" s="74"/>
    </row>
    <row r="16" spans="1:21" x14ac:dyDescent="0.4">
      <c r="A16" s="76"/>
      <c r="B16" s="76"/>
      <c r="C16" s="76"/>
      <c r="D16" s="76"/>
      <c r="E16" s="74"/>
      <c r="F16" s="74"/>
      <c r="G16" s="74"/>
      <c r="H16" s="74"/>
      <c r="I16" s="74"/>
      <c r="J16" s="74"/>
      <c r="K16" s="74"/>
      <c r="L16" s="74"/>
      <c r="M16" s="74"/>
      <c r="N16" s="74"/>
      <c r="O16" s="74"/>
    </row>
    <row r="17" spans="1:15" x14ac:dyDescent="0.4">
      <c r="A17" s="76"/>
      <c r="B17" s="76"/>
      <c r="C17" s="76"/>
      <c r="D17" s="76"/>
      <c r="E17" s="74"/>
      <c r="F17" s="74"/>
      <c r="G17" s="74"/>
      <c r="H17" s="74"/>
      <c r="I17" s="74"/>
      <c r="J17" s="74"/>
      <c r="K17" s="74"/>
      <c r="L17" s="74"/>
      <c r="M17" s="74"/>
      <c r="N17" s="74"/>
      <c r="O17" s="74"/>
    </row>
    <row r="18" spans="1:15" x14ac:dyDescent="0.4">
      <c r="A18" s="76"/>
      <c r="B18" s="81"/>
      <c r="C18" s="81"/>
      <c r="D18" s="81"/>
      <c r="E18" s="74"/>
      <c r="F18" s="74"/>
      <c r="G18" s="74"/>
      <c r="H18" s="74"/>
      <c r="I18" s="74"/>
      <c r="J18" s="74"/>
      <c r="K18" s="74"/>
      <c r="L18" s="74"/>
      <c r="M18" s="74"/>
      <c r="N18" s="74"/>
      <c r="O18" s="74"/>
    </row>
    <row r="19" spans="1:15" x14ac:dyDescent="0.4">
      <c r="A19" s="76"/>
      <c r="B19" s="81"/>
      <c r="C19" s="81"/>
      <c r="D19" s="81"/>
      <c r="E19" s="74"/>
      <c r="F19" s="74"/>
      <c r="G19" s="74"/>
      <c r="H19" s="74"/>
      <c r="I19" s="74"/>
      <c r="J19" s="74"/>
      <c r="K19" s="74"/>
      <c r="L19" s="74"/>
      <c r="M19" s="74"/>
      <c r="N19" s="74"/>
      <c r="O19" s="74"/>
    </row>
    <row r="20" spans="1:15" x14ac:dyDescent="0.4">
      <c r="A20" s="76"/>
      <c r="B20" s="81"/>
      <c r="C20" s="81"/>
      <c r="D20" s="81"/>
      <c r="E20" s="74"/>
      <c r="F20" s="74"/>
      <c r="G20" s="74"/>
      <c r="H20" s="74"/>
      <c r="I20" s="74"/>
      <c r="J20" s="74"/>
      <c r="K20" s="74"/>
      <c r="L20" s="74"/>
      <c r="M20" s="74"/>
      <c r="N20" s="74"/>
      <c r="O20" s="74"/>
    </row>
    <row r="21" spans="1:15" x14ac:dyDescent="0.4">
      <c r="A21" s="76"/>
      <c r="B21" s="81"/>
      <c r="C21" s="81"/>
      <c r="D21" s="81"/>
      <c r="E21" s="74"/>
      <c r="F21" s="74"/>
      <c r="G21" s="74"/>
      <c r="H21" s="74"/>
      <c r="I21" s="74"/>
      <c r="J21" s="74"/>
      <c r="K21" s="74"/>
      <c r="L21" s="74"/>
      <c r="M21" s="74"/>
      <c r="N21" s="74"/>
      <c r="O21" s="74"/>
    </row>
    <row r="22" spans="1:15" x14ac:dyDescent="0.4">
      <c r="A22" s="76"/>
      <c r="B22" s="76"/>
      <c r="C22" s="79"/>
      <c r="D22" s="79"/>
      <c r="E22" s="74"/>
      <c r="F22" s="74"/>
      <c r="G22" s="74"/>
      <c r="H22" s="74"/>
      <c r="I22" s="74"/>
      <c r="J22" s="74"/>
      <c r="K22" s="74"/>
      <c r="L22" s="74"/>
      <c r="M22" s="74"/>
      <c r="N22" s="74"/>
      <c r="O22" s="74"/>
    </row>
    <row r="23" spans="1:15" x14ac:dyDescent="0.4">
      <c r="A23" s="76"/>
      <c r="B23" s="76"/>
      <c r="C23" s="79"/>
      <c r="D23" s="79"/>
      <c r="E23" s="74"/>
      <c r="F23" s="74"/>
      <c r="G23" s="74"/>
      <c r="H23" s="74"/>
      <c r="I23" s="74"/>
      <c r="J23" s="74"/>
      <c r="K23" s="74"/>
      <c r="L23" s="74"/>
      <c r="M23" s="74"/>
      <c r="N23" s="74"/>
      <c r="O23" s="74"/>
    </row>
    <row r="24" spans="1:15" x14ac:dyDescent="0.4">
      <c r="A24" s="76"/>
      <c r="B24" s="76"/>
      <c r="C24" s="79"/>
      <c r="D24" s="79"/>
      <c r="E24" s="74"/>
      <c r="F24" s="74"/>
      <c r="G24" s="74"/>
      <c r="H24" s="74"/>
      <c r="I24" s="74"/>
      <c r="J24" s="74"/>
      <c r="K24" s="74"/>
      <c r="L24" s="74"/>
      <c r="M24" s="74"/>
      <c r="N24" s="74"/>
      <c r="O24" s="74"/>
    </row>
    <row r="25" spans="1:15" x14ac:dyDescent="0.4">
      <c r="A25" s="76"/>
      <c r="B25" s="76"/>
      <c r="C25" s="79"/>
      <c r="D25" s="79"/>
      <c r="E25" s="74"/>
      <c r="F25" s="74"/>
      <c r="G25" s="74"/>
      <c r="H25" s="74"/>
      <c r="I25" s="74"/>
      <c r="J25" s="74"/>
      <c r="K25" s="74"/>
      <c r="L25" s="74"/>
      <c r="M25" s="74"/>
      <c r="N25" s="74"/>
      <c r="O25" s="74"/>
    </row>
    <row r="26" spans="1:15" x14ac:dyDescent="0.4">
      <c r="A26" s="76"/>
      <c r="B26" s="76"/>
      <c r="C26" s="79"/>
      <c r="D26" s="79"/>
      <c r="E26" s="74"/>
      <c r="F26" s="74"/>
      <c r="G26" s="74"/>
      <c r="H26" s="74"/>
      <c r="I26" s="74"/>
      <c r="J26" s="74"/>
      <c r="K26" s="74"/>
      <c r="L26" s="74"/>
      <c r="M26" s="74"/>
      <c r="N26" s="74"/>
      <c r="O26" s="74"/>
    </row>
    <row r="27" spans="1:15" x14ac:dyDescent="0.4">
      <c r="A27" s="76"/>
      <c r="B27" s="76"/>
      <c r="C27" s="79"/>
      <c r="D27" s="79"/>
      <c r="E27" s="74"/>
      <c r="F27" s="74"/>
      <c r="G27" s="74"/>
      <c r="H27" s="74"/>
      <c r="I27" s="74"/>
      <c r="J27" s="74"/>
      <c r="K27" s="74"/>
      <c r="L27" s="74"/>
      <c r="M27" s="74"/>
      <c r="N27" s="74"/>
      <c r="O27" s="74"/>
    </row>
    <row r="28" spans="1:15" x14ac:dyDescent="0.4">
      <c r="A28" s="76"/>
      <c r="B28" s="76"/>
      <c r="C28" s="79"/>
      <c r="D28" s="79"/>
      <c r="E28" s="74"/>
      <c r="F28" s="74"/>
      <c r="G28" s="74"/>
      <c r="H28" s="74"/>
      <c r="I28" s="74"/>
      <c r="J28" s="74"/>
      <c r="K28" s="74"/>
      <c r="L28" s="74"/>
      <c r="M28" s="74"/>
      <c r="N28" s="74"/>
      <c r="O28" s="74"/>
    </row>
    <row r="29" spans="1:15" x14ac:dyDescent="0.4">
      <c r="A29" s="76"/>
      <c r="B29" s="76"/>
      <c r="C29" s="79"/>
      <c r="D29" s="79"/>
      <c r="E29" s="74"/>
      <c r="F29" s="74"/>
      <c r="G29" s="74"/>
      <c r="H29" s="74"/>
      <c r="I29" s="74"/>
      <c r="J29" s="74"/>
      <c r="K29" s="74"/>
      <c r="L29" s="74"/>
      <c r="M29" s="74"/>
      <c r="N29" s="74"/>
      <c r="O29" s="74"/>
    </row>
    <row r="30" spans="1:15" x14ac:dyDescent="0.4">
      <c r="A30" s="76"/>
      <c r="B30" s="76"/>
      <c r="C30" s="79"/>
      <c r="D30" s="79"/>
      <c r="E30" s="74"/>
      <c r="F30" s="74"/>
      <c r="G30" s="74"/>
      <c r="H30" s="74"/>
      <c r="I30" s="74"/>
      <c r="J30" s="74"/>
      <c r="K30" s="74"/>
      <c r="L30" s="74"/>
      <c r="M30" s="74"/>
      <c r="N30" s="74"/>
      <c r="O30" s="74"/>
    </row>
    <row r="31" spans="1:15" x14ac:dyDescent="0.4">
      <c r="A31" s="76"/>
      <c r="B31" s="76"/>
      <c r="C31" s="79"/>
      <c r="D31" s="79"/>
      <c r="E31" s="74"/>
      <c r="F31" s="74"/>
      <c r="G31" s="74"/>
      <c r="H31" s="74"/>
      <c r="I31" s="74"/>
      <c r="J31" s="74"/>
      <c r="K31" s="74"/>
      <c r="L31" s="74"/>
      <c r="M31" s="74"/>
      <c r="N31" s="74"/>
      <c r="O31" s="74"/>
    </row>
    <row r="32" spans="1:15" x14ac:dyDescent="0.4">
      <c r="A32" s="76"/>
      <c r="B32" s="76"/>
      <c r="C32" s="79"/>
      <c r="D32" s="79"/>
      <c r="E32" s="74"/>
      <c r="F32" s="74"/>
      <c r="G32" s="74"/>
      <c r="H32" s="74"/>
      <c r="I32" s="74"/>
      <c r="J32" s="74"/>
      <c r="K32" s="74"/>
      <c r="L32" s="74"/>
      <c r="M32" s="74"/>
      <c r="N32" s="74"/>
      <c r="O32" s="74"/>
    </row>
    <row r="33" spans="1:15" x14ac:dyDescent="0.4">
      <c r="A33" s="76"/>
      <c r="B33" s="76"/>
      <c r="C33" s="79"/>
      <c r="D33" s="79"/>
      <c r="E33" s="74"/>
      <c r="F33" s="74"/>
      <c r="G33" s="74"/>
      <c r="H33" s="74"/>
      <c r="I33" s="74"/>
      <c r="J33" s="74"/>
      <c r="K33" s="74"/>
      <c r="L33" s="74"/>
      <c r="M33" s="74"/>
      <c r="N33" s="74"/>
      <c r="O33" s="74"/>
    </row>
    <row r="34" spans="1:15" x14ac:dyDescent="0.4">
      <c r="A34" s="76"/>
      <c r="B34" s="76"/>
      <c r="C34" s="79"/>
      <c r="D34" s="79"/>
      <c r="E34" s="74"/>
      <c r="F34" s="74"/>
      <c r="G34" s="74"/>
      <c r="H34" s="74"/>
      <c r="I34" s="74"/>
      <c r="J34" s="74"/>
      <c r="K34" s="74"/>
      <c r="L34" s="74"/>
      <c r="M34" s="74"/>
      <c r="N34" s="74"/>
      <c r="O34" s="74"/>
    </row>
    <row r="35" spans="1:15" x14ac:dyDescent="0.4">
      <c r="A35" s="76"/>
      <c r="B35" s="76"/>
      <c r="C35" s="79"/>
      <c r="D35" s="79"/>
      <c r="E35" s="74"/>
      <c r="F35" s="74"/>
      <c r="G35" s="74"/>
      <c r="H35" s="74"/>
      <c r="I35" s="74"/>
      <c r="J35" s="74"/>
      <c r="K35" s="74"/>
      <c r="L35" s="74"/>
      <c r="M35" s="74"/>
      <c r="N35" s="74"/>
      <c r="O35" s="74"/>
    </row>
    <row r="36" spans="1:15" x14ac:dyDescent="0.4">
      <c r="A36" s="76"/>
      <c r="B36" s="76"/>
      <c r="C36" s="79"/>
      <c r="D36" s="79"/>
      <c r="E36" s="74"/>
      <c r="F36" s="74"/>
      <c r="G36" s="74"/>
      <c r="H36" s="74"/>
      <c r="I36" s="74"/>
      <c r="J36" s="74"/>
      <c r="K36" s="74"/>
      <c r="L36" s="74"/>
      <c r="M36" s="74"/>
      <c r="N36" s="74"/>
      <c r="O36" s="74"/>
    </row>
    <row r="37" spans="1:15" x14ac:dyDescent="0.4">
      <c r="A37" s="76"/>
      <c r="B37" s="76"/>
      <c r="C37" s="79"/>
      <c r="D37" s="79"/>
      <c r="E37" s="74"/>
      <c r="F37" s="74"/>
      <c r="G37" s="74"/>
      <c r="H37" s="74"/>
      <c r="I37" s="74"/>
      <c r="J37" s="74"/>
      <c r="K37" s="74"/>
      <c r="L37" s="74"/>
      <c r="M37" s="74"/>
      <c r="N37" s="74"/>
      <c r="O37" s="74"/>
    </row>
    <row r="38" spans="1:15" x14ac:dyDescent="0.4">
      <c r="A38" s="76"/>
      <c r="B38" s="76"/>
      <c r="C38" s="79"/>
      <c r="D38" s="79"/>
      <c r="E38" s="74"/>
      <c r="F38" s="74"/>
      <c r="G38" s="74"/>
      <c r="H38" s="74"/>
      <c r="I38" s="74"/>
      <c r="J38" s="74"/>
      <c r="K38" s="74"/>
      <c r="L38" s="74"/>
      <c r="M38" s="74"/>
      <c r="N38" s="74"/>
      <c r="O38" s="74"/>
    </row>
    <row r="39" spans="1:15" x14ac:dyDescent="0.4">
      <c r="A39" s="76"/>
      <c r="B39" s="76"/>
      <c r="C39" s="79"/>
      <c r="D39" s="79"/>
      <c r="E39" s="74"/>
      <c r="F39" s="74"/>
      <c r="G39" s="74"/>
      <c r="H39" s="74"/>
      <c r="I39" s="74"/>
      <c r="J39" s="74"/>
      <c r="K39" s="74"/>
      <c r="L39" s="74"/>
      <c r="M39" s="74"/>
      <c r="N39" s="74"/>
      <c r="O39" s="74"/>
    </row>
    <row r="40" spans="1:15" x14ac:dyDescent="0.4">
      <c r="A40" s="76"/>
      <c r="B40" s="76"/>
      <c r="C40" s="79"/>
      <c r="D40" s="79"/>
      <c r="E40" s="74"/>
      <c r="F40" s="74"/>
      <c r="G40" s="74"/>
      <c r="H40" s="74"/>
      <c r="I40" s="74"/>
      <c r="J40" s="74"/>
      <c r="K40" s="74"/>
      <c r="L40" s="74"/>
      <c r="M40" s="74"/>
      <c r="N40" s="74"/>
      <c r="O40" s="74"/>
    </row>
    <row r="41" spans="1:15" x14ac:dyDescent="0.4">
      <c r="A41" s="76"/>
      <c r="B41" s="76"/>
      <c r="C41" s="79"/>
      <c r="D41" s="79"/>
      <c r="E41" s="74"/>
      <c r="F41" s="74"/>
      <c r="G41" s="74"/>
      <c r="H41" s="74"/>
      <c r="I41" s="74"/>
      <c r="J41" s="74"/>
      <c r="K41" s="74"/>
      <c r="L41" s="74"/>
      <c r="M41" s="74"/>
      <c r="N41" s="74"/>
      <c r="O41" s="74"/>
    </row>
    <row r="42" spans="1:15" x14ac:dyDescent="0.4">
      <c r="A42" s="76"/>
      <c r="B42" s="76"/>
      <c r="C42" s="79"/>
      <c r="D42" s="79"/>
      <c r="E42" s="74"/>
      <c r="F42" s="74"/>
      <c r="G42" s="74"/>
      <c r="H42" s="74"/>
      <c r="I42" s="74"/>
      <c r="J42" s="74"/>
      <c r="K42" s="74"/>
      <c r="L42" s="74"/>
      <c r="M42" s="74"/>
      <c r="N42" s="74"/>
      <c r="O42" s="74"/>
    </row>
    <row r="43" spans="1:15" x14ac:dyDescent="0.4">
      <c r="A43" s="76"/>
      <c r="B43" s="76"/>
      <c r="C43" s="79"/>
      <c r="D43" s="79"/>
      <c r="E43" s="74"/>
      <c r="F43" s="74"/>
      <c r="G43" s="74"/>
      <c r="H43" s="74"/>
      <c r="I43" s="74"/>
      <c r="J43" s="74"/>
      <c r="K43" s="74"/>
      <c r="L43" s="74"/>
      <c r="M43" s="74"/>
      <c r="N43" s="74"/>
      <c r="O43" s="74"/>
    </row>
    <row r="44" spans="1:15" x14ac:dyDescent="0.4">
      <c r="A44" s="76"/>
      <c r="B44" s="76"/>
      <c r="C44" s="79"/>
      <c r="D44" s="79"/>
      <c r="E44" s="74"/>
      <c r="F44" s="74"/>
      <c r="G44" s="74"/>
      <c r="H44" s="74"/>
      <c r="I44" s="74"/>
      <c r="J44" s="74"/>
      <c r="K44" s="74"/>
      <c r="L44" s="74"/>
      <c r="M44" s="74"/>
      <c r="N44" s="74"/>
      <c r="O44" s="74"/>
    </row>
    <row r="45" spans="1:15" x14ac:dyDescent="0.4">
      <c r="A45" s="76"/>
      <c r="B45" s="76"/>
      <c r="C45" s="79"/>
      <c r="D45" s="79"/>
      <c r="E45" s="74"/>
      <c r="F45" s="74"/>
      <c r="G45" s="74"/>
      <c r="H45" s="74"/>
      <c r="I45" s="74"/>
      <c r="J45" s="74"/>
      <c r="K45" s="74"/>
      <c r="L45" s="74"/>
      <c r="M45" s="74"/>
      <c r="N45" s="74"/>
      <c r="O45" s="74"/>
    </row>
    <row r="46" spans="1:15" x14ac:dyDescent="0.4">
      <c r="A46" s="76"/>
      <c r="B46" s="76"/>
      <c r="C46" s="79"/>
      <c r="D46" s="79"/>
      <c r="E46" s="74"/>
      <c r="F46" s="74"/>
      <c r="G46" s="74"/>
      <c r="H46" s="74"/>
      <c r="I46" s="74"/>
      <c r="J46" s="74"/>
      <c r="K46" s="74"/>
      <c r="L46" s="74"/>
      <c r="M46" s="74"/>
      <c r="N46" s="74"/>
      <c r="O46" s="74"/>
    </row>
    <row r="47" spans="1:15" x14ac:dyDescent="0.4">
      <c r="A47" s="76"/>
      <c r="B47" s="76"/>
      <c r="C47" s="79"/>
      <c r="D47" s="79"/>
      <c r="E47" s="74"/>
      <c r="F47" s="74"/>
      <c r="G47" s="74"/>
      <c r="H47" s="74"/>
      <c r="I47" s="74"/>
      <c r="J47" s="74"/>
      <c r="K47" s="74"/>
      <c r="L47" s="74"/>
      <c r="M47" s="74"/>
      <c r="N47" s="74"/>
      <c r="O47" s="74"/>
    </row>
    <row r="48" spans="1:15" x14ac:dyDescent="0.4">
      <c r="A48" s="76"/>
      <c r="B48" s="76"/>
      <c r="C48" s="79"/>
      <c r="D48" s="79"/>
      <c r="E48" s="74"/>
      <c r="F48" s="74"/>
      <c r="G48" s="74"/>
      <c r="H48" s="74"/>
      <c r="I48" s="74"/>
      <c r="J48" s="74"/>
      <c r="K48" s="74"/>
      <c r="L48" s="74"/>
      <c r="M48" s="74"/>
      <c r="N48" s="74"/>
      <c r="O48" s="74"/>
    </row>
    <row r="49" spans="1:15" x14ac:dyDescent="0.4">
      <c r="A49" s="76"/>
      <c r="B49" s="76"/>
      <c r="C49" s="79"/>
      <c r="D49" s="79"/>
      <c r="E49" s="74"/>
      <c r="F49" s="74"/>
      <c r="G49" s="74"/>
      <c r="H49" s="74"/>
      <c r="I49" s="74"/>
      <c r="J49" s="74"/>
      <c r="K49" s="74"/>
      <c r="L49" s="74"/>
      <c r="M49" s="74"/>
      <c r="N49" s="74"/>
      <c r="O49" s="74"/>
    </row>
    <row r="50" spans="1:15" x14ac:dyDescent="0.4">
      <c r="A50" s="76"/>
      <c r="B50" s="76"/>
      <c r="C50" s="79"/>
      <c r="D50" s="79"/>
      <c r="E50" s="74"/>
      <c r="F50" s="74"/>
      <c r="G50" s="74"/>
      <c r="H50" s="74"/>
      <c r="I50" s="74"/>
      <c r="J50" s="74"/>
      <c r="K50" s="74"/>
      <c r="L50" s="74"/>
      <c r="M50" s="74"/>
      <c r="N50" s="74"/>
      <c r="O50" s="74"/>
    </row>
    <row r="51" spans="1:15" x14ac:dyDescent="0.4">
      <c r="A51" s="76"/>
      <c r="B51" s="76"/>
      <c r="C51" s="79"/>
      <c r="D51" s="79"/>
      <c r="E51" s="74"/>
      <c r="F51" s="74"/>
      <c r="G51" s="74"/>
      <c r="H51" s="74"/>
      <c r="I51" s="74"/>
      <c r="J51" s="74"/>
      <c r="K51" s="74"/>
      <c r="L51" s="74"/>
      <c r="M51" s="74"/>
      <c r="N51" s="74"/>
      <c r="O51" s="74"/>
    </row>
    <row r="52" spans="1:15" x14ac:dyDescent="0.4">
      <c r="A52" s="76"/>
      <c r="B52" s="82"/>
      <c r="C52" s="83"/>
      <c r="D52" s="83"/>
    </row>
    <row r="53" spans="1:15" x14ac:dyDescent="0.4">
      <c r="A53" s="76"/>
      <c r="B53" s="82"/>
      <c r="C53" s="83"/>
      <c r="D53" s="83"/>
    </row>
    <row r="54" spans="1:15" x14ac:dyDescent="0.4">
      <c r="A54" s="76"/>
      <c r="B54" s="82"/>
      <c r="C54" s="83"/>
      <c r="D54" s="83"/>
    </row>
    <row r="55" spans="1:15" x14ac:dyDescent="0.4">
      <c r="A55" s="76"/>
      <c r="B55" s="82"/>
      <c r="C55" s="83"/>
      <c r="D55" s="83"/>
    </row>
    <row r="56" spans="1:15" x14ac:dyDescent="0.4">
      <c r="A56" s="76"/>
      <c r="B56" s="82"/>
      <c r="C56" s="83"/>
      <c r="D56" s="83"/>
    </row>
    <row r="57" spans="1:15" x14ac:dyDescent="0.4">
      <c r="A57" s="76"/>
      <c r="B57" s="82"/>
      <c r="C57" s="83"/>
      <c r="D57" s="83"/>
    </row>
    <row r="58" spans="1:15" x14ac:dyDescent="0.4">
      <c r="A58" s="76"/>
      <c r="B58" s="82"/>
      <c r="C58" s="83"/>
      <c r="D58" s="83"/>
    </row>
    <row r="59" spans="1:15" x14ac:dyDescent="0.4">
      <c r="A59" s="76"/>
      <c r="B59" s="82"/>
      <c r="C59" s="83"/>
      <c r="D59" s="83"/>
    </row>
    <row r="60" spans="1:15" x14ac:dyDescent="0.4">
      <c r="A60" s="76"/>
      <c r="B60" s="82"/>
      <c r="C60" s="83"/>
      <c r="D60" s="83"/>
    </row>
    <row r="61" spans="1:15" x14ac:dyDescent="0.4">
      <c r="A61" s="76"/>
      <c r="B61" s="82"/>
      <c r="C61" s="83"/>
      <c r="D61" s="83"/>
    </row>
    <row r="62" spans="1:15" x14ac:dyDescent="0.4">
      <c r="A62" s="76"/>
      <c r="B62" s="82"/>
      <c r="C62" s="83"/>
      <c r="D62" s="83"/>
    </row>
    <row r="63" spans="1:15" x14ac:dyDescent="0.4">
      <c r="A63" s="76"/>
      <c r="B63" s="82"/>
      <c r="C63" s="83"/>
      <c r="D63" s="83"/>
    </row>
    <row r="64" spans="1:15" x14ac:dyDescent="0.4">
      <c r="A64" s="76"/>
      <c r="B64" s="82"/>
      <c r="C64" s="83"/>
      <c r="D64" s="83"/>
    </row>
    <row r="65" spans="1:4" x14ac:dyDescent="0.4">
      <c r="A65" s="76"/>
      <c r="B65" s="82"/>
      <c r="C65" s="83"/>
      <c r="D65" s="83"/>
    </row>
    <row r="66" spans="1:4" x14ac:dyDescent="0.4">
      <c r="A66" s="76"/>
      <c r="B66" s="82"/>
      <c r="C66" s="83"/>
      <c r="D66" s="83"/>
    </row>
    <row r="67" spans="1:4" x14ac:dyDescent="0.4">
      <c r="A67" s="76"/>
      <c r="B67" s="82"/>
      <c r="C67" s="83"/>
      <c r="D67" s="83"/>
    </row>
    <row r="68" spans="1:4" x14ac:dyDescent="0.4">
      <c r="A68" s="76"/>
      <c r="B68" s="82"/>
      <c r="C68" s="83"/>
      <c r="D68" s="83"/>
    </row>
    <row r="69" spans="1:4" x14ac:dyDescent="0.4">
      <c r="A69" s="76"/>
      <c r="B69" s="82"/>
      <c r="C69" s="83"/>
      <c r="D69" s="83"/>
    </row>
    <row r="70" spans="1:4" x14ac:dyDescent="0.4">
      <c r="A70" s="76"/>
      <c r="B70" s="82"/>
      <c r="C70" s="83"/>
      <c r="D70" s="83"/>
    </row>
    <row r="71" spans="1:4" x14ac:dyDescent="0.4">
      <c r="A71" s="76"/>
      <c r="B71" s="82"/>
      <c r="C71" s="83"/>
      <c r="D71" s="83"/>
    </row>
    <row r="72" spans="1:4" x14ac:dyDescent="0.4">
      <c r="A72" s="76"/>
      <c r="B72" s="82"/>
      <c r="C72" s="83"/>
      <c r="D72" s="83"/>
    </row>
    <row r="73" spans="1:4" x14ac:dyDescent="0.4">
      <c r="A73" s="76"/>
      <c r="B73" s="82"/>
      <c r="C73" s="83"/>
      <c r="D73" s="83"/>
    </row>
    <row r="74" spans="1:4" x14ac:dyDescent="0.4">
      <c r="A74" s="76"/>
      <c r="B74" s="82"/>
      <c r="C74" s="83"/>
      <c r="D74" s="83"/>
    </row>
    <row r="75" spans="1:4" x14ac:dyDescent="0.4">
      <c r="A75" s="76"/>
      <c r="B75" s="82"/>
      <c r="C75" s="83"/>
      <c r="D75" s="83"/>
    </row>
    <row r="76" spans="1:4" x14ac:dyDescent="0.4">
      <c r="A76" s="76"/>
      <c r="B76" s="82"/>
      <c r="C76" s="83"/>
      <c r="D76" s="83"/>
    </row>
    <row r="77" spans="1:4" x14ac:dyDescent="0.4">
      <c r="A77" s="76"/>
      <c r="B77" s="82"/>
      <c r="C77" s="83"/>
      <c r="D77" s="83"/>
    </row>
    <row r="78" spans="1:4" x14ac:dyDescent="0.4">
      <c r="A78" s="76"/>
      <c r="B78" s="82"/>
      <c r="C78" s="83"/>
      <c r="D78" s="83"/>
    </row>
    <row r="79" spans="1:4" x14ac:dyDescent="0.4">
      <c r="A79" s="76"/>
      <c r="B79" s="82"/>
      <c r="C79" s="83"/>
      <c r="D79" s="83"/>
    </row>
    <row r="80" spans="1:4" x14ac:dyDescent="0.4">
      <c r="A80" s="76"/>
      <c r="B80" s="82"/>
      <c r="C80" s="83"/>
      <c r="D80" s="83"/>
    </row>
    <row r="81" spans="1:4" x14ac:dyDescent="0.4">
      <c r="A81" s="76"/>
      <c r="B81" s="82"/>
      <c r="C81" s="83"/>
      <c r="D81" s="83"/>
    </row>
    <row r="82" spans="1:4" x14ac:dyDescent="0.4">
      <c r="A82" s="76"/>
      <c r="B82" s="82"/>
      <c r="C82" s="83"/>
      <c r="D82" s="83"/>
    </row>
    <row r="83" spans="1:4" x14ac:dyDescent="0.4">
      <c r="A83" s="76"/>
      <c r="B83" s="82"/>
      <c r="C83" s="83"/>
      <c r="D83" s="83"/>
    </row>
    <row r="84" spans="1:4" x14ac:dyDescent="0.4">
      <c r="A84" s="76"/>
      <c r="B84" s="82"/>
      <c r="C84" s="83"/>
      <c r="D84" s="83"/>
    </row>
    <row r="85" spans="1:4" x14ac:dyDescent="0.4">
      <c r="A85" s="76"/>
      <c r="B85" s="82"/>
      <c r="C85" s="83"/>
      <c r="D85" s="83"/>
    </row>
    <row r="86" spans="1:4" x14ac:dyDescent="0.4">
      <c r="A86" s="76"/>
      <c r="B86" s="82"/>
      <c r="C86" s="83"/>
      <c r="D86" s="83"/>
    </row>
    <row r="87" spans="1:4" x14ac:dyDescent="0.4">
      <c r="A87" s="76"/>
      <c r="B87" s="82"/>
      <c r="C87" s="83"/>
      <c r="D87" s="83"/>
    </row>
    <row r="88" spans="1:4" x14ac:dyDescent="0.4">
      <c r="A88" s="76"/>
      <c r="B88" s="82"/>
      <c r="C88" s="83"/>
      <c r="D88" s="83"/>
    </row>
    <row r="89" spans="1:4" x14ac:dyDescent="0.4">
      <c r="A89" s="76"/>
      <c r="B89" s="82"/>
      <c r="C89" s="83"/>
      <c r="D89" s="83"/>
    </row>
    <row r="90" spans="1:4" x14ac:dyDescent="0.4">
      <c r="A90" s="76"/>
      <c r="B90" s="82"/>
      <c r="C90" s="83"/>
      <c r="D90" s="83"/>
    </row>
    <row r="91" spans="1:4" x14ac:dyDescent="0.4">
      <c r="A91" s="76"/>
      <c r="B91" s="82"/>
      <c r="C91" s="83"/>
      <c r="D91" s="83"/>
    </row>
    <row r="92" spans="1:4" x14ac:dyDescent="0.4">
      <c r="A92" s="76"/>
      <c r="B92" s="82"/>
      <c r="C92" s="83"/>
      <c r="D92" s="83"/>
    </row>
    <row r="93" spans="1:4" x14ac:dyDescent="0.4">
      <c r="A93" s="76"/>
      <c r="B93" s="82"/>
      <c r="C93" s="83"/>
      <c r="D93" s="83"/>
    </row>
    <row r="94" spans="1:4" x14ac:dyDescent="0.4">
      <c r="A94" s="76"/>
      <c r="B94" s="82"/>
      <c r="C94" s="83"/>
      <c r="D94" s="83"/>
    </row>
    <row r="95" spans="1:4" x14ac:dyDescent="0.4">
      <c r="A95" s="76"/>
      <c r="B95" s="82"/>
      <c r="C95" s="83"/>
      <c r="D95" s="83"/>
    </row>
    <row r="96" spans="1:4" x14ac:dyDescent="0.4">
      <c r="A96" s="76"/>
      <c r="B96" s="82"/>
      <c r="C96" s="83"/>
      <c r="D96" s="83"/>
    </row>
    <row r="97" spans="1:4" x14ac:dyDescent="0.4">
      <c r="A97" s="76"/>
      <c r="B97" s="82"/>
      <c r="C97" s="83"/>
      <c r="D97" s="83"/>
    </row>
    <row r="98" spans="1:4" x14ac:dyDescent="0.4">
      <c r="A98" s="76"/>
      <c r="B98" s="82"/>
      <c r="C98" s="83"/>
      <c r="D98" s="83"/>
    </row>
    <row r="99" spans="1:4" x14ac:dyDescent="0.4">
      <c r="A99" s="76"/>
      <c r="B99" s="82"/>
      <c r="C99" s="83"/>
      <c r="D99" s="83"/>
    </row>
    <row r="100" spans="1:4" x14ac:dyDescent="0.4">
      <c r="A100" s="76"/>
      <c r="B100" s="82"/>
      <c r="C100" s="83"/>
      <c r="D100" s="83"/>
    </row>
    <row r="101" spans="1:4" x14ac:dyDescent="0.4">
      <c r="A101" s="76"/>
      <c r="B101" s="82"/>
      <c r="C101" s="83"/>
      <c r="D101" s="83"/>
    </row>
    <row r="102" spans="1:4" x14ac:dyDescent="0.4">
      <c r="A102" s="76"/>
      <c r="B102" s="82"/>
      <c r="C102" s="83"/>
      <c r="D102" s="83"/>
    </row>
    <row r="103" spans="1:4" x14ac:dyDescent="0.4">
      <c r="A103" s="76"/>
      <c r="B103" s="82"/>
      <c r="C103" s="83"/>
      <c r="D103" s="83"/>
    </row>
    <row r="104" spans="1:4" x14ac:dyDescent="0.4">
      <c r="A104" s="76"/>
      <c r="B104" s="82"/>
      <c r="C104" s="83"/>
      <c r="D104" s="83"/>
    </row>
    <row r="105" spans="1:4" x14ac:dyDescent="0.4">
      <c r="A105" s="76"/>
      <c r="B105" s="82"/>
      <c r="C105" s="83"/>
      <c r="D105" s="83"/>
    </row>
    <row r="106" spans="1:4" x14ac:dyDescent="0.4">
      <c r="A106" s="76"/>
      <c r="B106" s="82"/>
      <c r="C106" s="83"/>
      <c r="D106" s="83"/>
    </row>
    <row r="107" spans="1:4" x14ac:dyDescent="0.4">
      <c r="A107" s="76"/>
      <c r="B107" s="82"/>
      <c r="C107" s="83"/>
      <c r="D107" s="83"/>
    </row>
    <row r="108" spans="1:4" x14ac:dyDescent="0.4">
      <c r="A108" s="76"/>
      <c r="B108" s="82"/>
      <c r="C108" s="83"/>
      <c r="D108" s="83"/>
    </row>
    <row r="109" spans="1:4" x14ac:dyDescent="0.4">
      <c r="A109" s="76"/>
      <c r="B109" s="82"/>
      <c r="C109" s="83"/>
      <c r="D109" s="83"/>
    </row>
    <row r="110" spans="1:4" x14ac:dyDescent="0.4">
      <c r="A110" s="76"/>
      <c r="B110" s="82"/>
      <c r="C110" s="83"/>
      <c r="D110" s="83"/>
    </row>
    <row r="111" spans="1:4" x14ac:dyDescent="0.4">
      <c r="A111" s="76"/>
      <c r="B111" s="82"/>
      <c r="C111" s="83"/>
      <c r="D111" s="83"/>
    </row>
    <row r="112" spans="1:4" x14ac:dyDescent="0.4">
      <c r="A112" s="76"/>
      <c r="B112" s="82"/>
      <c r="C112" s="83"/>
      <c r="D112" s="83"/>
    </row>
    <row r="113" spans="1:4" x14ac:dyDescent="0.4">
      <c r="A113" s="76"/>
      <c r="B113" s="82"/>
      <c r="C113" s="83"/>
      <c r="D113" s="83"/>
    </row>
    <row r="114" spans="1:4" x14ac:dyDescent="0.4">
      <c r="A114" s="76"/>
      <c r="B114" s="82"/>
      <c r="C114" s="83"/>
      <c r="D114" s="83"/>
    </row>
    <row r="115" spans="1:4" x14ac:dyDescent="0.4">
      <c r="A115" s="76"/>
      <c r="B115" s="82"/>
      <c r="C115" s="83"/>
      <c r="D115" s="83"/>
    </row>
    <row r="116" spans="1:4" x14ac:dyDescent="0.4">
      <c r="A116" s="76"/>
      <c r="B116" s="82"/>
      <c r="C116" s="83"/>
      <c r="D116" s="83"/>
    </row>
    <row r="117" spans="1:4" x14ac:dyDescent="0.4">
      <c r="A117" s="76"/>
      <c r="B117" s="82"/>
      <c r="C117" s="83"/>
      <c r="D117" s="83"/>
    </row>
    <row r="118" spans="1:4" x14ac:dyDescent="0.4">
      <c r="A118" s="76"/>
      <c r="B118" s="82"/>
      <c r="C118" s="83"/>
      <c r="D118" s="83"/>
    </row>
    <row r="119" spans="1:4" x14ac:dyDescent="0.4">
      <c r="A119" s="76"/>
      <c r="B119" s="82"/>
      <c r="C119" s="83"/>
      <c r="D119" s="83"/>
    </row>
    <row r="120" spans="1:4" x14ac:dyDescent="0.4">
      <c r="A120" s="76"/>
      <c r="B120" s="82"/>
      <c r="C120" s="83"/>
      <c r="D120" s="83"/>
    </row>
    <row r="121" spans="1:4" x14ac:dyDescent="0.4">
      <c r="A121" s="76"/>
      <c r="B121" s="82"/>
      <c r="C121" s="83"/>
      <c r="D121" s="83"/>
    </row>
    <row r="122" spans="1:4" x14ac:dyDescent="0.4">
      <c r="A122" s="76"/>
      <c r="B122" s="82"/>
      <c r="C122" s="83"/>
      <c r="D122" s="83"/>
    </row>
    <row r="123" spans="1:4" x14ac:dyDescent="0.4">
      <c r="A123" s="76"/>
      <c r="B123" s="82"/>
      <c r="C123" s="83"/>
      <c r="D123" s="83"/>
    </row>
    <row r="124" spans="1:4" x14ac:dyDescent="0.4">
      <c r="A124" s="76"/>
      <c r="B124" s="82"/>
      <c r="C124" s="83"/>
      <c r="D124" s="83"/>
    </row>
    <row r="125" spans="1:4" x14ac:dyDescent="0.4">
      <c r="A125" s="76"/>
      <c r="B125" s="82"/>
      <c r="C125" s="83"/>
      <c r="D125" s="83"/>
    </row>
    <row r="126" spans="1:4" x14ac:dyDescent="0.4">
      <c r="A126" s="76"/>
      <c r="B126" s="82"/>
      <c r="C126" s="83"/>
      <c r="D126" s="83"/>
    </row>
    <row r="127" spans="1:4" x14ac:dyDescent="0.4">
      <c r="A127" s="76"/>
      <c r="B127" s="82"/>
      <c r="C127" s="83"/>
      <c r="D127" s="83"/>
    </row>
    <row r="128" spans="1:4" x14ac:dyDescent="0.4">
      <c r="A128" s="76"/>
      <c r="B128" s="82"/>
      <c r="C128" s="83"/>
      <c r="D128" s="83"/>
    </row>
    <row r="129" spans="1:4" x14ac:dyDescent="0.4">
      <c r="A129" s="76"/>
      <c r="B129" s="82"/>
      <c r="C129" s="83"/>
      <c r="D129" s="83"/>
    </row>
    <row r="130" spans="1:4" x14ac:dyDescent="0.4">
      <c r="A130" s="76"/>
      <c r="B130" s="82"/>
      <c r="C130" s="83"/>
      <c r="D130" s="83"/>
    </row>
    <row r="131" spans="1:4" x14ac:dyDescent="0.4">
      <c r="A131" s="76"/>
      <c r="B131" s="82"/>
      <c r="C131" s="83"/>
      <c r="D131" s="83"/>
    </row>
    <row r="132" spans="1:4" x14ac:dyDescent="0.4">
      <c r="A132" s="76"/>
      <c r="B132" s="82"/>
      <c r="C132" s="83"/>
      <c r="D132" s="83"/>
    </row>
    <row r="133" spans="1:4" x14ac:dyDescent="0.4">
      <c r="A133" s="76"/>
      <c r="B133" s="82"/>
      <c r="C133" s="83"/>
      <c r="D133" s="83"/>
    </row>
    <row r="134" spans="1:4" x14ac:dyDescent="0.4">
      <c r="A134" s="76"/>
      <c r="B134" s="82"/>
      <c r="C134" s="83"/>
      <c r="D134" s="83"/>
    </row>
    <row r="135" spans="1:4" x14ac:dyDescent="0.4">
      <c r="A135" s="76"/>
      <c r="B135" s="82"/>
      <c r="C135" s="83"/>
      <c r="D135" s="83"/>
    </row>
    <row r="136" spans="1:4" x14ac:dyDescent="0.4">
      <c r="A136" s="76"/>
      <c r="B136" s="82"/>
      <c r="C136" s="83"/>
      <c r="D136" s="83"/>
    </row>
    <row r="137" spans="1:4" x14ac:dyDescent="0.4">
      <c r="A137" s="76"/>
      <c r="B137" s="82"/>
      <c r="C137" s="83"/>
      <c r="D137" s="83"/>
    </row>
    <row r="138" spans="1:4" x14ac:dyDescent="0.4">
      <c r="A138" s="76"/>
      <c r="B138" s="82"/>
      <c r="C138" s="83"/>
      <c r="D138" s="83"/>
    </row>
    <row r="139" spans="1:4" x14ac:dyDescent="0.4">
      <c r="A139" s="76"/>
      <c r="B139" s="82"/>
      <c r="C139" s="83"/>
      <c r="D139" s="83"/>
    </row>
    <row r="140" spans="1:4" x14ac:dyDescent="0.4">
      <c r="A140" s="76"/>
      <c r="B140" s="82"/>
      <c r="C140" s="83"/>
      <c r="D140" s="83"/>
    </row>
    <row r="141" spans="1:4" x14ac:dyDescent="0.4">
      <c r="A141" s="76"/>
      <c r="B141" s="82"/>
      <c r="C141" s="83"/>
      <c r="D141" s="83"/>
    </row>
    <row r="142" spans="1:4" x14ac:dyDescent="0.4">
      <c r="A142" s="76"/>
      <c r="B142" s="82"/>
      <c r="C142" s="83"/>
      <c r="D142" s="83"/>
    </row>
    <row r="143" spans="1:4" x14ac:dyDescent="0.4">
      <c r="A143" s="76"/>
      <c r="B143" s="82"/>
      <c r="C143" s="83"/>
      <c r="D143" s="83"/>
    </row>
    <row r="144" spans="1:4" x14ac:dyDescent="0.4">
      <c r="A144" s="76"/>
      <c r="B144" s="82"/>
      <c r="C144" s="83"/>
      <c r="D144" s="83"/>
    </row>
    <row r="145" spans="1:4" x14ac:dyDescent="0.4">
      <c r="A145" s="76"/>
      <c r="B145" s="82"/>
      <c r="C145" s="83"/>
      <c r="D145" s="83"/>
    </row>
    <row r="146" spans="1:4" x14ac:dyDescent="0.4">
      <c r="A146" s="76"/>
      <c r="B146" s="82"/>
      <c r="C146" s="83"/>
      <c r="D146" s="83"/>
    </row>
    <row r="147" spans="1:4" x14ac:dyDescent="0.4">
      <c r="A147" s="76"/>
      <c r="B147" s="82"/>
      <c r="C147" s="83"/>
      <c r="D147" s="83"/>
    </row>
    <row r="148" spans="1:4" x14ac:dyDescent="0.4">
      <c r="A148" s="76"/>
      <c r="B148" s="82"/>
      <c r="C148" s="83"/>
      <c r="D148" s="83"/>
    </row>
    <row r="149" spans="1:4" x14ac:dyDescent="0.4">
      <c r="A149" s="76"/>
      <c r="B149" s="82"/>
      <c r="C149" s="83"/>
      <c r="D149" s="83"/>
    </row>
    <row r="150" spans="1:4" x14ac:dyDescent="0.4">
      <c r="A150" s="76"/>
      <c r="B150" s="82"/>
      <c r="C150" s="83"/>
      <c r="D150" s="83"/>
    </row>
    <row r="151" spans="1:4" x14ac:dyDescent="0.4">
      <c r="A151" s="76"/>
      <c r="B151" s="82"/>
      <c r="C151" s="83"/>
      <c r="D151" s="83"/>
    </row>
    <row r="152" spans="1:4" x14ac:dyDescent="0.4">
      <c r="A152" s="76"/>
      <c r="B152" s="82"/>
      <c r="C152" s="83"/>
      <c r="D152" s="83"/>
    </row>
    <row r="153" spans="1:4" x14ac:dyDescent="0.4">
      <c r="A153" s="76"/>
      <c r="B153" s="82"/>
      <c r="C153" s="83"/>
      <c r="D153" s="83"/>
    </row>
    <row r="154" spans="1:4" x14ac:dyDescent="0.4">
      <c r="A154" s="76"/>
      <c r="B154" s="82"/>
      <c r="C154" s="83"/>
      <c r="D154" s="83"/>
    </row>
    <row r="155" spans="1:4" x14ac:dyDescent="0.4">
      <c r="A155" s="76"/>
      <c r="B155" s="82"/>
      <c r="C155" s="83"/>
      <c r="D155" s="83"/>
    </row>
    <row r="156" spans="1:4" x14ac:dyDescent="0.4">
      <c r="A156" s="76"/>
      <c r="B156" s="82"/>
      <c r="C156" s="83"/>
      <c r="D156" s="83"/>
    </row>
    <row r="157" spans="1:4" x14ac:dyDescent="0.4">
      <c r="A157" s="76"/>
      <c r="B157" s="82"/>
      <c r="C157" s="83"/>
      <c r="D157" s="83"/>
    </row>
    <row r="158" spans="1:4" x14ac:dyDescent="0.4">
      <c r="A158" s="76"/>
      <c r="B158" s="82"/>
      <c r="C158" s="83"/>
      <c r="D158" s="83"/>
    </row>
    <row r="159" spans="1:4" x14ac:dyDescent="0.4">
      <c r="A159" s="76"/>
      <c r="B159" s="82"/>
      <c r="C159" s="83"/>
      <c r="D159" s="83"/>
    </row>
    <row r="160" spans="1:4" x14ac:dyDescent="0.4">
      <c r="A160" s="76"/>
      <c r="B160" s="82"/>
      <c r="C160" s="83"/>
      <c r="D160" s="83"/>
    </row>
    <row r="161" spans="1:4" x14ac:dyDescent="0.4">
      <c r="A161" s="76"/>
      <c r="B161" s="82"/>
      <c r="C161" s="83"/>
      <c r="D161" s="83"/>
    </row>
    <row r="162" spans="1:4" x14ac:dyDescent="0.4">
      <c r="A162" s="76"/>
      <c r="B162" s="82"/>
      <c r="C162" s="83"/>
      <c r="D162" s="83"/>
    </row>
    <row r="163" spans="1:4" x14ac:dyDescent="0.4">
      <c r="A163" s="76"/>
      <c r="B163" s="82"/>
      <c r="C163" s="83"/>
      <c r="D163" s="83"/>
    </row>
    <row r="164" spans="1:4" x14ac:dyDescent="0.4">
      <c r="A164" s="76"/>
      <c r="B164" s="82"/>
      <c r="C164" s="83"/>
      <c r="D164" s="83"/>
    </row>
    <row r="165" spans="1:4" x14ac:dyDescent="0.4">
      <c r="A165" s="76"/>
      <c r="B165" s="82"/>
      <c r="C165" s="83"/>
      <c r="D165" s="83"/>
    </row>
    <row r="166" spans="1:4" x14ac:dyDescent="0.4">
      <c r="A166" s="76"/>
      <c r="B166" s="82"/>
      <c r="C166" s="83"/>
      <c r="D166" s="83"/>
    </row>
    <row r="167" spans="1:4" x14ac:dyDescent="0.4">
      <c r="A167" s="76"/>
      <c r="B167" s="82"/>
      <c r="C167" s="83"/>
      <c r="D167" s="83"/>
    </row>
    <row r="168" spans="1:4" x14ac:dyDescent="0.4">
      <c r="A168" s="76"/>
      <c r="B168" s="82"/>
      <c r="C168" s="83"/>
      <c r="D168" s="83"/>
    </row>
    <row r="169" spans="1:4" x14ac:dyDescent="0.4">
      <c r="A169" s="76"/>
      <c r="B169" s="82"/>
      <c r="C169" s="83"/>
      <c r="D169" s="83"/>
    </row>
    <row r="170" spans="1:4" x14ac:dyDescent="0.4">
      <c r="A170" s="76"/>
      <c r="B170" s="82"/>
      <c r="C170" s="83"/>
      <c r="D170" s="83"/>
    </row>
    <row r="171" spans="1:4" x14ac:dyDescent="0.4">
      <c r="A171" s="76"/>
      <c r="B171" s="82"/>
      <c r="C171" s="83"/>
      <c r="D171" s="83"/>
    </row>
    <row r="172" spans="1:4" x14ac:dyDescent="0.4">
      <c r="A172" s="76"/>
      <c r="B172" s="82"/>
      <c r="C172" s="83"/>
      <c r="D172" s="83"/>
    </row>
    <row r="173" spans="1:4" x14ac:dyDescent="0.4">
      <c r="A173" s="76"/>
      <c r="B173" s="82"/>
      <c r="C173" s="83"/>
      <c r="D173" s="83"/>
    </row>
    <row r="174" spans="1:4" x14ac:dyDescent="0.4">
      <c r="A174" s="76"/>
      <c r="B174" s="82"/>
      <c r="C174" s="83"/>
      <c r="D174" s="83"/>
    </row>
    <row r="175" spans="1:4" x14ac:dyDescent="0.4">
      <c r="A175" s="76"/>
      <c r="B175" s="82"/>
      <c r="C175" s="83"/>
      <c r="D175" s="83"/>
    </row>
    <row r="176" spans="1:4" x14ac:dyDescent="0.4">
      <c r="A176" s="76"/>
      <c r="B176" s="82"/>
      <c r="C176" s="83"/>
      <c r="D176" s="83"/>
    </row>
    <row r="177" spans="1:4" x14ac:dyDescent="0.4">
      <c r="A177" s="76"/>
      <c r="B177" s="82"/>
      <c r="C177" s="83"/>
      <c r="D177" s="83"/>
    </row>
    <row r="178" spans="1:4" x14ac:dyDescent="0.4">
      <c r="A178" s="76"/>
      <c r="B178" s="82"/>
      <c r="C178" s="83"/>
      <c r="D178" s="83"/>
    </row>
    <row r="179" spans="1:4" x14ac:dyDescent="0.4">
      <c r="A179" s="76"/>
      <c r="B179" s="82"/>
      <c r="C179" s="83"/>
      <c r="D179" s="83"/>
    </row>
    <row r="180" spans="1:4" x14ac:dyDescent="0.4">
      <c r="A180" s="76"/>
      <c r="B180" s="82"/>
      <c r="C180" s="83"/>
      <c r="D180" s="83"/>
    </row>
    <row r="181" spans="1:4" x14ac:dyDescent="0.4">
      <c r="A181" s="76"/>
      <c r="B181" s="82"/>
      <c r="C181" s="83"/>
      <c r="D181" s="83"/>
    </row>
    <row r="182" spans="1:4" x14ac:dyDescent="0.4">
      <c r="A182" s="76"/>
      <c r="B182" s="82"/>
      <c r="C182" s="83"/>
      <c r="D182" s="83"/>
    </row>
    <row r="183" spans="1:4" x14ac:dyDescent="0.4">
      <c r="A183" s="76"/>
      <c r="B183" s="82"/>
      <c r="C183" s="83"/>
      <c r="D183" s="83"/>
    </row>
    <row r="184" spans="1:4" x14ac:dyDescent="0.4">
      <c r="A184" s="76"/>
      <c r="B184" s="82"/>
      <c r="C184" s="83"/>
      <c r="D184" s="83"/>
    </row>
    <row r="185" spans="1:4" x14ac:dyDescent="0.4">
      <c r="A185" s="76"/>
      <c r="B185" s="82"/>
      <c r="C185" s="83"/>
      <c r="D185" s="83"/>
    </row>
    <row r="186" spans="1:4" x14ac:dyDescent="0.4">
      <c r="A186" s="76"/>
      <c r="B186" s="82"/>
      <c r="C186" s="83"/>
      <c r="D186" s="83"/>
    </row>
    <row r="187" spans="1:4" x14ac:dyDescent="0.4">
      <c r="A187" s="76"/>
      <c r="B187" s="82"/>
      <c r="C187" s="83"/>
      <c r="D187" s="83"/>
    </row>
    <row r="188" spans="1:4" x14ac:dyDescent="0.4">
      <c r="A188" s="76"/>
      <c r="B188" s="82"/>
      <c r="C188" s="83"/>
      <c r="D188" s="83"/>
    </row>
    <row r="189" spans="1:4" x14ac:dyDescent="0.4">
      <c r="A189" s="76"/>
      <c r="B189" s="82"/>
      <c r="C189" s="83"/>
      <c r="D189" s="83"/>
    </row>
    <row r="190" spans="1:4" x14ac:dyDescent="0.4">
      <c r="A190" s="76"/>
      <c r="B190" s="82"/>
      <c r="C190" s="83"/>
      <c r="D190" s="83"/>
    </row>
    <row r="191" spans="1:4" x14ac:dyDescent="0.4">
      <c r="A191" s="76"/>
      <c r="B191" s="82"/>
      <c r="C191" s="83"/>
      <c r="D191" s="83"/>
    </row>
    <row r="192" spans="1:4" x14ac:dyDescent="0.4">
      <c r="A192" s="76"/>
      <c r="B192" s="82"/>
      <c r="C192" s="83"/>
      <c r="D192" s="83"/>
    </row>
    <row r="193" spans="1:4" x14ac:dyDescent="0.4">
      <c r="A193" s="76"/>
      <c r="B193" s="82"/>
      <c r="C193" s="83"/>
      <c r="D193" s="83"/>
    </row>
    <row r="194" spans="1:4" x14ac:dyDescent="0.4">
      <c r="A194" s="76"/>
      <c r="B194" s="82"/>
      <c r="C194" s="83"/>
      <c r="D194" s="83"/>
    </row>
    <row r="195" spans="1:4" x14ac:dyDescent="0.4">
      <c r="A195" s="76"/>
      <c r="B195" s="82"/>
      <c r="C195" s="83"/>
      <c r="D195" s="83"/>
    </row>
    <row r="196" spans="1:4" x14ac:dyDescent="0.4">
      <c r="A196" s="76"/>
      <c r="B196" s="82"/>
      <c r="C196" s="83"/>
      <c r="D196" s="83"/>
    </row>
    <row r="197" spans="1:4" x14ac:dyDescent="0.4">
      <c r="A197" s="76"/>
      <c r="B197" s="82"/>
      <c r="C197" s="83"/>
      <c r="D197" s="83"/>
    </row>
    <row r="198" spans="1:4" x14ac:dyDescent="0.4">
      <c r="A198" s="76"/>
      <c r="B198" s="82"/>
      <c r="C198" s="83"/>
      <c r="D198" s="83"/>
    </row>
    <row r="199" spans="1:4" x14ac:dyDescent="0.4">
      <c r="A199" s="76"/>
      <c r="B199" s="82"/>
      <c r="C199" s="83"/>
      <c r="D199" s="83"/>
    </row>
    <row r="200" spans="1:4" x14ac:dyDescent="0.4">
      <c r="A200" s="76"/>
      <c r="B200" s="82"/>
      <c r="C200" s="83"/>
      <c r="D200" s="83"/>
    </row>
    <row r="201" spans="1:4" x14ac:dyDescent="0.4">
      <c r="A201" s="76"/>
      <c r="B201" s="82"/>
      <c r="C201" s="83"/>
      <c r="D201" s="83"/>
    </row>
    <row r="202" spans="1:4" x14ac:dyDescent="0.4">
      <c r="A202" s="76"/>
      <c r="B202" s="82"/>
      <c r="C202" s="83"/>
      <c r="D202" s="83"/>
    </row>
    <row r="203" spans="1:4" x14ac:dyDescent="0.4">
      <c r="A203" s="76"/>
      <c r="B203" s="82"/>
      <c r="C203" s="83"/>
      <c r="D203" s="83"/>
    </row>
    <row r="204" spans="1:4" x14ac:dyDescent="0.4">
      <c r="A204" s="76"/>
      <c r="B204" s="82"/>
      <c r="C204" s="83"/>
      <c r="D204" s="83"/>
    </row>
    <row r="205" spans="1:4" x14ac:dyDescent="0.4">
      <c r="A205" s="76"/>
      <c r="B205" s="82"/>
      <c r="C205" s="83"/>
      <c r="D205" s="83"/>
    </row>
    <row r="206" spans="1:4" x14ac:dyDescent="0.4">
      <c r="A206" s="76"/>
      <c r="B206" s="82"/>
      <c r="C206" s="83"/>
      <c r="D206" s="83"/>
    </row>
    <row r="207" spans="1:4" x14ac:dyDescent="0.4">
      <c r="A207" s="76"/>
      <c r="B207" s="82"/>
      <c r="C207" s="83"/>
      <c r="D207" s="83"/>
    </row>
    <row r="208" spans="1:4" x14ac:dyDescent="0.4">
      <c r="A208" s="74"/>
      <c r="B208" s="82"/>
      <c r="C208" s="82"/>
      <c r="D208" s="82"/>
    </row>
    <row r="209" spans="1:8" x14ac:dyDescent="0.4">
      <c r="A209" s="74"/>
      <c r="B209" s="84" t="s">
        <v>80</v>
      </c>
      <c r="C209" s="84" t="s">
        <v>120</v>
      </c>
      <c r="D209" s="85" t="s">
        <v>80</v>
      </c>
      <c r="E209" s="85" t="s">
        <v>120</v>
      </c>
    </row>
    <row r="210" spans="1:8" x14ac:dyDescent="0.4">
      <c r="A210" s="74"/>
      <c r="B210" s="86" t="s">
        <v>82</v>
      </c>
      <c r="C210" s="86" t="s">
        <v>52</v>
      </c>
      <c r="D210" s="29" t="s">
        <v>82</v>
      </c>
      <c r="F210" s="29" t="str">
        <f>IF(NOT(ISBLANK(D210)),D210,IF(NOT(ISBLANK(E210)),"     "&amp;E210,FALSE))</f>
        <v>Afectación Económica o presupuestal</v>
      </c>
      <c r="G210" s="29" t="s">
        <v>82</v>
      </c>
      <c r="H210" s="29" t="str">
        <f ca="1">IF(NOT(ISERROR(MATCH(G210,_xlfn.ANCHORARRAY(B221),0))),F223&amp;"Por favor no seleccionar los criterios de impacto",G210)</f>
        <v>Afectación Económica o presupuestal</v>
      </c>
    </row>
    <row r="211" spans="1:8" x14ac:dyDescent="0.4">
      <c r="A211" s="74"/>
      <c r="B211" s="86" t="s">
        <v>82</v>
      </c>
      <c r="C211" s="86" t="s">
        <v>84</v>
      </c>
      <c r="E211" s="29" t="s">
        <v>52</v>
      </c>
      <c r="F211" s="29" t="str">
        <f t="shared" ref="F211:F221" si="0">IF(NOT(ISBLANK(D211)),D211,IF(NOT(ISBLANK(E211)),"     "&amp;E211,FALSE))</f>
        <v xml:space="preserve">     Afectación menor a 10 SMLMV .</v>
      </c>
    </row>
    <row r="212" spans="1:8" x14ac:dyDescent="0.4">
      <c r="A212" s="74"/>
      <c r="B212" s="86" t="s">
        <v>82</v>
      </c>
      <c r="C212" s="86" t="s">
        <v>85</v>
      </c>
      <c r="E212" s="29" t="s">
        <v>84</v>
      </c>
      <c r="F212" s="29" t="str">
        <f t="shared" si="0"/>
        <v xml:space="preserve">     Entre 10 y 50 SMLMV </v>
      </c>
    </row>
    <row r="213" spans="1:8" x14ac:dyDescent="0.4">
      <c r="A213" s="74"/>
      <c r="B213" s="86" t="s">
        <v>82</v>
      </c>
      <c r="C213" s="86" t="s">
        <v>86</v>
      </c>
      <c r="E213" s="29" t="s">
        <v>85</v>
      </c>
      <c r="F213" s="29" t="str">
        <f t="shared" si="0"/>
        <v xml:space="preserve">     Entre 50 y 100 SMLMV </v>
      </c>
    </row>
    <row r="214" spans="1:8" x14ac:dyDescent="0.4">
      <c r="A214" s="74"/>
      <c r="B214" s="86" t="s">
        <v>82</v>
      </c>
      <c r="C214" s="86" t="s">
        <v>87</v>
      </c>
      <c r="E214" s="29" t="s">
        <v>86</v>
      </c>
      <c r="F214" s="29" t="str">
        <f t="shared" si="0"/>
        <v xml:space="preserve">     Entre 100 y 500 SMLMV </v>
      </c>
    </row>
    <row r="215" spans="1:8" x14ac:dyDescent="0.4">
      <c r="A215" s="74"/>
      <c r="B215" s="86" t="s">
        <v>51</v>
      </c>
      <c r="C215" s="86" t="s">
        <v>88</v>
      </c>
      <c r="E215" s="29" t="s">
        <v>87</v>
      </c>
      <c r="F215" s="29" t="str">
        <f t="shared" si="0"/>
        <v xml:space="preserve">     Mayor a 500 SMLMV </v>
      </c>
    </row>
    <row r="216" spans="1:8" x14ac:dyDescent="0.4">
      <c r="A216" s="74"/>
      <c r="B216" s="86" t="s">
        <v>51</v>
      </c>
      <c r="C216" s="86" t="s">
        <v>89</v>
      </c>
      <c r="D216" s="29" t="s">
        <v>51</v>
      </c>
      <c r="F216" s="29" t="str">
        <f t="shared" si="0"/>
        <v>Pérdida Reputacional</v>
      </c>
    </row>
    <row r="217" spans="1:8" x14ac:dyDescent="0.4">
      <c r="A217" s="74"/>
      <c r="B217" s="86" t="s">
        <v>51</v>
      </c>
      <c r="C217" s="86" t="s">
        <v>91</v>
      </c>
      <c r="E217" s="29" t="s">
        <v>88</v>
      </c>
      <c r="F217" s="29" t="str">
        <f t="shared" si="0"/>
        <v xml:space="preserve">     El riesgo afecta la imagen de alguna área de la organización</v>
      </c>
    </row>
    <row r="218" spans="1:8" x14ac:dyDescent="0.4">
      <c r="A218" s="74"/>
      <c r="B218" s="86" t="s">
        <v>51</v>
      </c>
      <c r="C218" s="86" t="s">
        <v>90</v>
      </c>
      <c r="E218" s="29" t="s">
        <v>89</v>
      </c>
      <c r="F218" s="29" t="str">
        <f t="shared" si="0"/>
        <v xml:space="preserve">     El riesgo afecta la imagen de la entidad internamente, de conocimiento general, nivel interno, de junta dircetiva y accionistas y/o de provedores</v>
      </c>
    </row>
    <row r="219" spans="1:8" x14ac:dyDescent="0.4">
      <c r="A219" s="74"/>
      <c r="B219" s="86" t="s">
        <v>51</v>
      </c>
      <c r="C219" s="86" t="s">
        <v>99</v>
      </c>
      <c r="E219" s="29" t="s">
        <v>91</v>
      </c>
      <c r="F219" s="29" t="str">
        <f t="shared" si="0"/>
        <v xml:space="preserve">     El riesgo afecta la imagen de la entidad con algunos usuarios de relevancia frente al logro de los objetivos</v>
      </c>
    </row>
    <row r="220" spans="1:8" x14ac:dyDescent="0.4">
      <c r="A220" s="74"/>
      <c r="B220" s="87"/>
      <c r="C220" s="87"/>
      <c r="E220" s="29" t="s">
        <v>90</v>
      </c>
      <c r="F220" s="29" t="str">
        <f t="shared" si="0"/>
        <v xml:space="preserve">     El riesgo afecta la imagen de de la entidad con efecto publicitario sostenido a nivel de sector administrativo, nivel departamental o municipal</v>
      </c>
    </row>
    <row r="221" spans="1:8" x14ac:dyDescent="0.4">
      <c r="A221" s="74"/>
      <c r="B221" s="87" t="e" cm="1">
        <f t="array" aca="1" ref="B221:B223" ca="1">_xlfn.UNIQUE(Tabla1[[#All],[Criterios]])</f>
        <v>#NAME?</v>
      </c>
      <c r="C221" s="87"/>
      <c r="E221" s="29" t="s">
        <v>99</v>
      </c>
      <c r="F221" s="29" t="str">
        <f t="shared" si="0"/>
        <v xml:space="preserve">     El riesgo afecta la imagen de la entidad a nivel nacional, con efecto publicitarios sostenible a nivel país</v>
      </c>
    </row>
    <row r="222" spans="1:8" x14ac:dyDescent="0.4">
      <c r="A222" s="74"/>
      <c r="B222" s="87" t="e">
        <f ca="1"/>
        <v>#NAME?</v>
      </c>
      <c r="C222" s="87"/>
    </row>
    <row r="223" spans="1:8" x14ac:dyDescent="0.4">
      <c r="B223" s="87" t="e">
        <f ca="1"/>
        <v>#NAME?</v>
      </c>
      <c r="C223" s="87"/>
      <c r="F223" s="88" t="s">
        <v>122</v>
      </c>
    </row>
    <row r="224" spans="1:8" x14ac:dyDescent="0.4">
      <c r="B224" s="89"/>
      <c r="C224" s="89"/>
      <c r="F224" s="88" t="s">
        <v>123</v>
      </c>
    </row>
    <row r="225" spans="2:4" x14ac:dyDescent="0.4">
      <c r="B225" s="89"/>
      <c r="C225" s="89"/>
    </row>
    <row r="226" spans="2:4" x14ac:dyDescent="0.4">
      <c r="B226" s="89"/>
      <c r="C226" s="89"/>
    </row>
    <row r="227" spans="2:4" x14ac:dyDescent="0.4">
      <c r="B227" s="89"/>
      <c r="C227" s="89"/>
      <c r="D227" s="89"/>
    </row>
    <row r="228" spans="2:4" x14ac:dyDescent="0.4">
      <c r="B228" s="89"/>
      <c r="C228" s="89"/>
      <c r="D228" s="89"/>
    </row>
    <row r="229" spans="2:4" x14ac:dyDescent="0.4">
      <c r="B229" s="89"/>
      <c r="C229" s="89"/>
      <c r="D229" s="89"/>
    </row>
    <row r="230" spans="2:4" x14ac:dyDescent="0.4">
      <c r="B230" s="89"/>
      <c r="C230" s="89"/>
      <c r="D230" s="89"/>
    </row>
    <row r="231" spans="2:4" x14ac:dyDescent="0.4">
      <c r="B231" s="89"/>
      <c r="C231" s="89"/>
      <c r="D231" s="89"/>
    </row>
    <row r="232" spans="2:4" x14ac:dyDescent="0.4">
      <c r="B232" s="89"/>
      <c r="C232" s="89"/>
      <c r="D232" s="89"/>
    </row>
  </sheetData>
  <mergeCells count="1">
    <mergeCell ref="B1:D1"/>
  </mergeCells>
  <dataValidations disablePrompts="1" count="1">
    <dataValidation type="list" allowBlank="1" showInputMessage="1" showErrorMessage="1" sqref="G210">
      <formula1>$F$210:$F$221</formula1>
    </dataValidation>
  </dataValidations>
  <pageMargins left="0.7" right="0.7" top="0.75" bottom="0.75" header="0.3" footer="0.3"/>
  <pageSetup orientation="portrait" r:id="rId2"/>
  <tableParts count="1">
    <tablePart r:id="rId3"/>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dimension ref="A1:O72"/>
  <sheetViews>
    <sheetView topLeftCell="A50" workbookViewId="0">
      <selection activeCell="C51" sqref="C51"/>
    </sheetView>
  </sheetViews>
  <sheetFormatPr baseColWidth="10" defaultRowHeight="15" x14ac:dyDescent="0.25"/>
  <cols>
    <col min="1" max="1" width="24.28515625" bestFit="1" customWidth="1"/>
    <col min="2" max="2" width="3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149</v>
      </c>
      <c r="C1" t="s">
        <v>150</v>
      </c>
      <c r="H1" t="s">
        <v>149</v>
      </c>
      <c r="I1" t="s">
        <v>152</v>
      </c>
      <c r="J1" t="s">
        <v>4</v>
      </c>
      <c r="L1" t="s">
        <v>46</v>
      </c>
      <c r="N1" t="s">
        <v>3</v>
      </c>
    </row>
    <row r="2" spans="1:15" ht="25.5" x14ac:dyDescent="0.25">
      <c r="A2" t="s">
        <v>112</v>
      </c>
      <c r="C2" t="s">
        <v>302</v>
      </c>
      <c r="H2" t="s">
        <v>133</v>
      </c>
      <c r="I2" s="5" t="s">
        <v>151</v>
      </c>
      <c r="J2" s="30">
        <v>0.2</v>
      </c>
      <c r="L2" t="s">
        <v>93</v>
      </c>
      <c r="M2">
        <v>2</v>
      </c>
      <c r="N2" s="28">
        <v>0.2</v>
      </c>
      <c r="O2" s="5" t="s">
        <v>45</v>
      </c>
    </row>
    <row r="3" spans="1:15" ht="25.5" x14ac:dyDescent="0.25">
      <c r="A3" t="s">
        <v>256</v>
      </c>
      <c r="C3" t="s">
        <v>257</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260</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151</v>
      </c>
      <c r="J7" s="30">
        <v>0.2</v>
      </c>
    </row>
    <row r="8" spans="1:15" ht="25.5" x14ac:dyDescent="0.25">
      <c r="A8" t="s">
        <v>3</v>
      </c>
      <c r="H8" t="s">
        <v>258</v>
      </c>
      <c r="I8" s="8" t="s">
        <v>77</v>
      </c>
      <c r="J8" s="31">
        <v>0.4</v>
      </c>
    </row>
    <row r="9" spans="1:15" ht="25.5" x14ac:dyDescent="0.25">
      <c r="A9" t="s">
        <v>1</v>
      </c>
      <c r="H9" t="s">
        <v>91</v>
      </c>
      <c r="I9" s="11" t="s">
        <v>74</v>
      </c>
      <c r="J9" s="32">
        <v>0.6</v>
      </c>
    </row>
    <row r="10" spans="1:15" ht="25.5" x14ac:dyDescent="0.25">
      <c r="A10" t="s">
        <v>156</v>
      </c>
      <c r="H10" t="s">
        <v>259</v>
      </c>
      <c r="I10" s="12" t="s">
        <v>6</v>
      </c>
      <c r="J10" s="33">
        <v>0.8</v>
      </c>
    </row>
    <row r="11" spans="1:15" ht="25.5" x14ac:dyDescent="0.25">
      <c r="H11" t="s">
        <v>99</v>
      </c>
      <c r="I11" s="13" t="s">
        <v>78</v>
      </c>
      <c r="J11" s="34">
        <v>1</v>
      </c>
    </row>
    <row r="12" spans="1:15" ht="26.25" x14ac:dyDescent="0.4">
      <c r="I12" s="29"/>
    </row>
    <row r="15" spans="1:15" x14ac:dyDescent="0.25">
      <c r="A15" s="35" t="s">
        <v>156</v>
      </c>
      <c r="B15" s="35"/>
    </row>
    <row r="16" spans="1:15" x14ac:dyDescent="0.25">
      <c r="A16" s="36" t="s">
        <v>13</v>
      </c>
      <c r="B16" s="37" t="s">
        <v>3</v>
      </c>
    </row>
    <row r="17" spans="1:12" x14ac:dyDescent="0.25">
      <c r="A17" s="36" t="s">
        <v>14</v>
      </c>
      <c r="B17" s="37" t="s">
        <v>3</v>
      </c>
      <c r="I17" s="39" t="s">
        <v>149</v>
      </c>
      <c r="J17" s="39" t="s">
        <v>153</v>
      </c>
      <c r="K17" t="s">
        <v>154</v>
      </c>
      <c r="L17" t="s">
        <v>155</v>
      </c>
    </row>
    <row r="18" spans="1:12" ht="25.5" x14ac:dyDescent="0.25">
      <c r="A18" s="36" t="s">
        <v>15</v>
      </c>
      <c r="B18" s="37" t="s">
        <v>1</v>
      </c>
      <c r="I18" s="5" t="s">
        <v>151</v>
      </c>
      <c r="J18" s="5" t="s">
        <v>45</v>
      </c>
      <c r="K18" t="str">
        <f>CONCATENATE(I18,J18)</f>
        <v>LeveMuy Baja</v>
      </c>
      <c r="L18" t="s">
        <v>75</v>
      </c>
    </row>
    <row r="19" spans="1:12" ht="25.5" x14ac:dyDescent="0.25">
      <c r="A19" s="36"/>
      <c r="B19" s="37"/>
      <c r="I19" s="5" t="s">
        <v>151</v>
      </c>
      <c r="J19" s="8" t="s">
        <v>47</v>
      </c>
      <c r="K19" t="str">
        <f t="shared" ref="K19:K42" si="0">CONCATENATE(I19,J19)</f>
        <v>LeveBaja</v>
      </c>
      <c r="L19" t="s">
        <v>75</v>
      </c>
    </row>
    <row r="20" spans="1:12" ht="25.5" x14ac:dyDescent="0.25">
      <c r="A20" s="36"/>
      <c r="B20" s="37"/>
      <c r="I20" s="5" t="s">
        <v>151</v>
      </c>
      <c r="J20" s="11" t="s">
        <v>98</v>
      </c>
      <c r="K20" t="str">
        <f t="shared" si="0"/>
        <v>LeveMedia</v>
      </c>
      <c r="L20" t="s">
        <v>74</v>
      </c>
    </row>
    <row r="21" spans="1:12" ht="25.5" x14ac:dyDescent="0.25">
      <c r="A21" s="35" t="s">
        <v>161</v>
      </c>
      <c r="B21" s="37"/>
      <c r="I21" s="5" t="s">
        <v>151</v>
      </c>
      <c r="J21" s="12" t="s">
        <v>5</v>
      </c>
      <c r="K21" t="str">
        <f t="shared" si="0"/>
        <v>LeveAlta</v>
      </c>
      <c r="L21" t="s">
        <v>74</v>
      </c>
    </row>
    <row r="22" spans="1:12" ht="25.5" x14ac:dyDescent="0.25">
      <c r="A22" s="36" t="s">
        <v>303</v>
      </c>
      <c r="B22" s="37"/>
      <c r="I22" s="5" t="s">
        <v>151</v>
      </c>
      <c r="J22" s="13" t="s">
        <v>48</v>
      </c>
      <c r="K22" t="str">
        <f t="shared" si="0"/>
        <v>LeveMuy Alta</v>
      </c>
      <c r="L22" t="s">
        <v>73</v>
      </c>
    </row>
    <row r="23" spans="1:12" ht="25.5" x14ac:dyDescent="0.25">
      <c r="A23" s="36" t="s">
        <v>31</v>
      </c>
      <c r="B23" s="37"/>
      <c r="I23" s="8" t="s">
        <v>77</v>
      </c>
      <c r="J23" s="5" t="s">
        <v>45</v>
      </c>
      <c r="K23" t="str">
        <f t="shared" si="0"/>
        <v>MenorMuy Baja</v>
      </c>
      <c r="L23" t="s">
        <v>75</v>
      </c>
    </row>
    <row r="24" spans="1:12" ht="25.5" x14ac:dyDescent="0.25">
      <c r="A24" s="36" t="s">
        <v>162</v>
      </c>
      <c r="B24" s="37"/>
      <c r="I24" s="8" t="s">
        <v>77</v>
      </c>
      <c r="J24" s="8" t="s">
        <v>47</v>
      </c>
      <c r="K24" t="str">
        <f t="shared" si="0"/>
        <v>MenorBaja</v>
      </c>
      <c r="L24" t="s">
        <v>74</v>
      </c>
    </row>
    <row r="25" spans="1:12" ht="25.5" x14ac:dyDescent="0.25">
      <c r="A25" s="36" t="s">
        <v>304</v>
      </c>
      <c r="B25" s="37"/>
      <c r="I25" s="8" t="s">
        <v>77</v>
      </c>
      <c r="J25" s="11" t="s">
        <v>98</v>
      </c>
      <c r="K25" t="str">
        <f t="shared" si="0"/>
        <v>MenorMedia</v>
      </c>
      <c r="L25" t="s">
        <v>74</v>
      </c>
    </row>
    <row r="26" spans="1:12" ht="25.5" x14ac:dyDescent="0.25">
      <c r="A26" s="36"/>
      <c r="B26" s="37"/>
      <c r="I26" s="8" t="s">
        <v>77</v>
      </c>
      <c r="J26" s="12" t="s">
        <v>5</v>
      </c>
      <c r="K26" t="str">
        <f t="shared" si="0"/>
        <v>MenorAlta</v>
      </c>
      <c r="L26" t="s">
        <v>74</v>
      </c>
    </row>
    <row r="27" spans="1:12" ht="25.5" x14ac:dyDescent="0.25">
      <c r="A27" s="36"/>
      <c r="B27" s="37"/>
      <c r="I27" s="8" t="s">
        <v>77</v>
      </c>
      <c r="J27" s="13" t="s">
        <v>48</v>
      </c>
      <c r="K27" t="str">
        <f t="shared" si="0"/>
        <v>MenorMuy Alta</v>
      </c>
      <c r="L27" t="s">
        <v>73</v>
      </c>
    </row>
    <row r="28" spans="1:12" ht="25.5" x14ac:dyDescent="0.25">
      <c r="A28" s="36"/>
      <c r="B28" s="37"/>
      <c r="I28" s="11" t="s">
        <v>74</v>
      </c>
      <c r="J28" s="5" t="s">
        <v>45</v>
      </c>
      <c r="K28" t="str">
        <f t="shared" si="0"/>
        <v>ModeradoMuy Baja</v>
      </c>
      <c r="L28" t="s">
        <v>74</v>
      </c>
    </row>
    <row r="29" spans="1:12" ht="26.25" thickBot="1" x14ac:dyDescent="0.3">
      <c r="A29" s="36"/>
      <c r="B29" s="37"/>
      <c r="I29" s="11" t="s">
        <v>74</v>
      </c>
      <c r="J29" s="8" t="s">
        <v>47</v>
      </c>
      <c r="K29" t="str">
        <f t="shared" si="0"/>
        <v>ModeradoBaja</v>
      </c>
      <c r="L29" t="s">
        <v>74</v>
      </c>
    </row>
    <row r="30" spans="1:12" ht="33.75" thickBot="1" x14ac:dyDescent="0.35">
      <c r="A30" s="47" t="s">
        <v>165</v>
      </c>
      <c r="B30" s="47" t="s">
        <v>166</v>
      </c>
      <c r="C30" s="90" t="s">
        <v>186</v>
      </c>
      <c r="I30" s="11" t="s">
        <v>74</v>
      </c>
      <c r="J30" s="11" t="s">
        <v>98</v>
      </c>
      <c r="K30" t="str">
        <f t="shared" si="0"/>
        <v>ModeradoMedia</v>
      </c>
      <c r="L30" t="s">
        <v>74</v>
      </c>
    </row>
    <row r="31" spans="1:12" ht="243.75" thickBot="1" x14ac:dyDescent="0.3">
      <c r="A31" s="48" t="s">
        <v>167</v>
      </c>
      <c r="B31" s="49" t="s">
        <v>306</v>
      </c>
      <c r="C31" s="52" t="s">
        <v>187</v>
      </c>
      <c r="I31" s="11" t="s">
        <v>74</v>
      </c>
      <c r="J31" s="12" t="s">
        <v>5</v>
      </c>
      <c r="K31" t="str">
        <f t="shared" si="0"/>
        <v>ModeradoAlta</v>
      </c>
      <c r="L31" t="s">
        <v>73</v>
      </c>
    </row>
    <row r="32" spans="1:12" ht="54.75" thickBot="1" x14ac:dyDescent="0.3">
      <c r="A32" s="48" t="s">
        <v>261</v>
      </c>
      <c r="B32" s="49" t="s">
        <v>262</v>
      </c>
      <c r="C32" s="52" t="s">
        <v>187</v>
      </c>
      <c r="I32" s="11" t="s">
        <v>74</v>
      </c>
      <c r="J32" s="13" t="s">
        <v>48</v>
      </c>
      <c r="K32" t="str">
        <f t="shared" si="0"/>
        <v>ModeradoMuy Alta</v>
      </c>
      <c r="L32" t="s">
        <v>73</v>
      </c>
    </row>
    <row r="33" spans="1:12" ht="216.75" thickBot="1" x14ac:dyDescent="0.3">
      <c r="A33" s="50" t="s">
        <v>168</v>
      </c>
      <c r="B33" s="49" t="s">
        <v>307</v>
      </c>
      <c r="C33" s="52" t="s">
        <v>188</v>
      </c>
      <c r="I33" s="12" t="s">
        <v>6</v>
      </c>
      <c r="J33" s="5" t="s">
        <v>45</v>
      </c>
      <c r="K33" t="str">
        <f t="shared" si="0"/>
        <v>MayorMuy Baja</v>
      </c>
      <c r="L33" t="s">
        <v>73</v>
      </c>
    </row>
    <row r="34" spans="1:12" ht="122.25" thickBot="1" x14ac:dyDescent="0.3">
      <c r="A34" s="50" t="s">
        <v>169</v>
      </c>
      <c r="B34" s="49" t="s">
        <v>308</v>
      </c>
      <c r="C34" s="52" t="s">
        <v>189</v>
      </c>
      <c r="I34" s="12" t="s">
        <v>6</v>
      </c>
      <c r="J34" s="8" t="s">
        <v>47</v>
      </c>
      <c r="K34" t="str">
        <f t="shared" si="0"/>
        <v>MayorBaja</v>
      </c>
      <c r="L34" t="s">
        <v>73</v>
      </c>
    </row>
    <row r="35" spans="1:12" ht="122.25" thickBot="1" x14ac:dyDescent="0.3">
      <c r="A35" s="50" t="s">
        <v>263</v>
      </c>
      <c r="B35" s="49" t="s">
        <v>309</v>
      </c>
      <c r="C35" s="52" t="s">
        <v>190</v>
      </c>
      <c r="I35" s="12" t="s">
        <v>6</v>
      </c>
      <c r="J35" s="11" t="s">
        <v>98</v>
      </c>
      <c r="K35" t="str">
        <f t="shared" si="0"/>
        <v>MayorMedia</v>
      </c>
      <c r="L35" t="s">
        <v>73</v>
      </c>
    </row>
    <row r="36" spans="1:12" ht="68.25" thickBot="1" x14ac:dyDescent="0.3">
      <c r="A36" s="50" t="s">
        <v>264</v>
      </c>
      <c r="B36" s="49" t="s">
        <v>265</v>
      </c>
      <c r="C36" s="52" t="s">
        <v>190</v>
      </c>
      <c r="I36" s="12" t="s">
        <v>6</v>
      </c>
      <c r="J36" s="12" t="s">
        <v>5</v>
      </c>
      <c r="K36" t="str">
        <f t="shared" si="0"/>
        <v>MayorAlta</v>
      </c>
      <c r="L36" t="s">
        <v>73</v>
      </c>
    </row>
    <row r="37" spans="1:12" ht="176.25" thickBot="1" x14ac:dyDescent="0.3">
      <c r="A37" s="50" t="s">
        <v>170</v>
      </c>
      <c r="B37" s="49" t="s">
        <v>310</v>
      </c>
      <c r="C37" s="53" t="s">
        <v>191</v>
      </c>
      <c r="I37" s="12" t="s">
        <v>6</v>
      </c>
      <c r="J37" s="13" t="s">
        <v>48</v>
      </c>
      <c r="K37" t="str">
        <f t="shared" si="0"/>
        <v>MayorMuy Alta</v>
      </c>
      <c r="L37" t="s">
        <v>73</v>
      </c>
    </row>
    <row r="38" spans="1:12" ht="68.25" thickBot="1" x14ac:dyDescent="0.3">
      <c r="A38" s="50" t="s">
        <v>266</v>
      </c>
      <c r="B38" s="49" t="s">
        <v>267</v>
      </c>
      <c r="C38" s="53" t="s">
        <v>191</v>
      </c>
      <c r="I38" s="13" t="s">
        <v>78</v>
      </c>
      <c r="J38" s="5" t="s">
        <v>45</v>
      </c>
      <c r="K38" t="str">
        <f t="shared" si="0"/>
        <v>CatastróficoMuy Baja</v>
      </c>
      <c r="L38" t="s">
        <v>72</v>
      </c>
    </row>
    <row r="39" spans="1:12" ht="149.25" thickBot="1" x14ac:dyDescent="0.3">
      <c r="A39" s="50" t="s">
        <v>171</v>
      </c>
      <c r="B39" s="49" t="s">
        <v>764</v>
      </c>
      <c r="C39" s="53" t="s">
        <v>192</v>
      </c>
      <c r="I39" s="13" t="s">
        <v>78</v>
      </c>
      <c r="J39" s="8" t="s">
        <v>47</v>
      </c>
      <c r="K39" t="str">
        <f t="shared" si="0"/>
        <v>CatastróficoBaja</v>
      </c>
      <c r="L39" t="s">
        <v>72</v>
      </c>
    </row>
    <row r="40" spans="1:12" ht="41.25" thickBot="1" x14ac:dyDescent="0.3">
      <c r="A40" s="50" t="s">
        <v>268</v>
      </c>
      <c r="B40" s="49" t="s">
        <v>269</v>
      </c>
      <c r="C40" s="53" t="s">
        <v>192</v>
      </c>
      <c r="I40" s="13" t="s">
        <v>78</v>
      </c>
      <c r="J40" s="11" t="s">
        <v>98</v>
      </c>
      <c r="K40" t="str">
        <f t="shared" si="0"/>
        <v>CatastróficoMedia</v>
      </c>
      <c r="L40" t="s">
        <v>72</v>
      </c>
    </row>
    <row r="41" spans="1:12" ht="216.75" thickBot="1" x14ac:dyDescent="0.3">
      <c r="A41" s="50" t="s">
        <v>172</v>
      </c>
      <c r="B41" s="49" t="s">
        <v>767</v>
      </c>
      <c r="C41" s="53" t="s">
        <v>193</v>
      </c>
      <c r="I41" s="13" t="s">
        <v>78</v>
      </c>
      <c r="J41" s="12" t="s">
        <v>5</v>
      </c>
      <c r="K41" t="str">
        <f t="shared" si="0"/>
        <v>CatastróficoAlta</v>
      </c>
      <c r="L41" t="s">
        <v>72</v>
      </c>
    </row>
    <row r="42" spans="1:12" ht="108.75" thickBot="1" x14ac:dyDescent="0.3">
      <c r="A42" s="91" t="s">
        <v>270</v>
      </c>
      <c r="B42" s="92" t="s">
        <v>271</v>
      </c>
      <c r="C42" s="53" t="s">
        <v>193</v>
      </c>
      <c r="I42" s="13" t="s">
        <v>78</v>
      </c>
      <c r="J42" s="13" t="s">
        <v>48</v>
      </c>
      <c r="K42" t="str">
        <f t="shared" si="0"/>
        <v>CatastróficoMuy Alta</v>
      </c>
      <c r="L42" t="s">
        <v>72</v>
      </c>
    </row>
    <row r="43" spans="1:12" ht="189.75" thickBot="1" x14ac:dyDescent="0.3">
      <c r="A43" s="50" t="s">
        <v>173</v>
      </c>
      <c r="B43" s="49" t="s">
        <v>729</v>
      </c>
      <c r="C43" s="53" t="s">
        <v>1084</v>
      </c>
      <c r="I43" s="38"/>
    </row>
    <row r="44" spans="1:12" ht="122.25" thickBot="1" x14ac:dyDescent="0.3">
      <c r="A44" s="50" t="s">
        <v>174</v>
      </c>
      <c r="B44" s="49" t="s">
        <v>175</v>
      </c>
      <c r="C44" s="53" t="s">
        <v>194</v>
      </c>
      <c r="I44" s="14"/>
    </row>
    <row r="45" spans="1:12" ht="135.75" thickBot="1" x14ac:dyDescent="0.3">
      <c r="A45" s="50" t="s">
        <v>176</v>
      </c>
      <c r="B45" s="49" t="s">
        <v>311</v>
      </c>
      <c r="C45" s="53" t="s">
        <v>195</v>
      </c>
      <c r="I45" s="14"/>
    </row>
    <row r="46" spans="1:12" ht="68.25" thickBot="1" x14ac:dyDescent="0.3">
      <c r="A46" s="50" t="s">
        <v>177</v>
      </c>
      <c r="B46" s="49" t="s">
        <v>178</v>
      </c>
      <c r="C46" s="53" t="s">
        <v>194</v>
      </c>
      <c r="I46" s="14"/>
    </row>
    <row r="47" spans="1:12" ht="135.75" thickBot="1" x14ac:dyDescent="0.3">
      <c r="A47" s="50" t="s">
        <v>179</v>
      </c>
      <c r="B47" s="49" t="s">
        <v>180</v>
      </c>
      <c r="C47" s="53" t="s">
        <v>194</v>
      </c>
    </row>
    <row r="48" spans="1:12" ht="68.25" thickBot="1" x14ac:dyDescent="0.3">
      <c r="A48" s="50" t="s">
        <v>181</v>
      </c>
      <c r="B48" s="49" t="s">
        <v>730</v>
      </c>
      <c r="C48" s="53" t="s">
        <v>1084</v>
      </c>
    </row>
    <row r="49" spans="1:3" ht="176.25" thickBot="1" x14ac:dyDescent="0.3">
      <c r="A49" s="50" t="s">
        <v>182</v>
      </c>
      <c r="B49" s="49" t="s">
        <v>312</v>
      </c>
      <c r="C49" s="53" t="s">
        <v>196</v>
      </c>
    </row>
    <row r="50" spans="1:3" ht="54.75" thickBot="1" x14ac:dyDescent="0.3">
      <c r="A50" s="50" t="s">
        <v>272</v>
      </c>
      <c r="B50" s="49" t="s">
        <v>262</v>
      </c>
      <c r="C50" s="53" t="s">
        <v>196</v>
      </c>
    </row>
    <row r="51" spans="1:3" ht="176.25" thickBot="1" x14ac:dyDescent="0.3">
      <c r="A51" s="50" t="s">
        <v>1089</v>
      </c>
      <c r="B51" s="49" t="s">
        <v>731</v>
      </c>
      <c r="C51" s="53" t="s">
        <v>1090</v>
      </c>
    </row>
    <row r="52" spans="1:3" ht="230.25" thickBot="1" x14ac:dyDescent="0.3">
      <c r="A52" s="50" t="s">
        <v>183</v>
      </c>
      <c r="B52" s="49" t="s">
        <v>184</v>
      </c>
      <c r="C52" s="53" t="s">
        <v>197</v>
      </c>
    </row>
    <row r="58" spans="1:3" x14ac:dyDescent="0.25">
      <c r="A58" t="s">
        <v>232</v>
      </c>
    </row>
    <row r="59" spans="1:3" x14ac:dyDescent="0.25">
      <c r="A59" t="s">
        <v>233</v>
      </c>
    </row>
    <row r="60" spans="1:3" x14ac:dyDescent="0.25">
      <c r="A60" t="s">
        <v>234</v>
      </c>
    </row>
    <row r="62" spans="1:3" ht="15.75" thickBot="1" x14ac:dyDescent="0.3"/>
    <row r="63" spans="1:3" ht="29.25" thickBot="1" x14ac:dyDescent="0.3">
      <c r="A63" s="93" t="s">
        <v>313</v>
      </c>
    </row>
    <row r="64" spans="1:3" ht="16.5" x14ac:dyDescent="0.25">
      <c r="A64" s="94" t="s">
        <v>314</v>
      </c>
    </row>
    <row r="65" spans="1:1" ht="16.5" x14ac:dyDescent="0.25">
      <c r="A65" s="94" t="s">
        <v>315</v>
      </c>
    </row>
    <row r="66" spans="1:1" ht="16.5" x14ac:dyDescent="0.25">
      <c r="A66" s="94" t="s">
        <v>316</v>
      </c>
    </row>
    <row r="67" spans="1:1" ht="16.5" x14ac:dyDescent="0.25">
      <c r="A67" s="94" t="s">
        <v>317</v>
      </c>
    </row>
    <row r="68" spans="1:1" ht="16.5" x14ac:dyDescent="0.25">
      <c r="A68" s="94" t="s">
        <v>318</v>
      </c>
    </row>
    <row r="69" spans="1:1" ht="16.5" x14ac:dyDescent="0.25">
      <c r="A69" s="94" t="s">
        <v>319</v>
      </c>
    </row>
    <row r="70" spans="1:1" ht="16.5" x14ac:dyDescent="0.3">
      <c r="A70" s="90" t="s">
        <v>320</v>
      </c>
    </row>
    <row r="71" spans="1:1" ht="16.5" x14ac:dyDescent="0.25">
      <c r="A71" s="94" t="s">
        <v>321</v>
      </c>
    </row>
    <row r="72" spans="1:1" ht="33" x14ac:dyDescent="0.3">
      <c r="A72" s="95" t="s">
        <v>322</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208-PLA-Ft-78 Mapa Gestión</vt:lpstr>
      <vt:lpstr>CONTROL DE CAMBIOS</vt:lpstr>
      <vt:lpstr>Tabla Valoración controles</vt:lpstr>
      <vt:lpstr>Tabla probabilidad</vt:lpstr>
      <vt:lpstr>Tabla Impacto</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Ingrid Dalila Mariño Morales</cp:lastModifiedBy>
  <cp:lastPrinted>2020-05-13T01:12:22Z</cp:lastPrinted>
  <dcterms:created xsi:type="dcterms:W3CDTF">2020-03-24T23:12:47Z</dcterms:created>
  <dcterms:modified xsi:type="dcterms:W3CDTF">2022-10-03T15:40:25Z</dcterms:modified>
</cp:coreProperties>
</file>