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pivotTables/pivotTable1.xml" ContentType="application/vnd.openxmlformats-officedocument.spreadsheetml.pivotTable+xml"/>
  <Override PartName="/xl/tables/table1.xml" ContentType="application/vnd.openxmlformats-officedocument.spreadsheetml.table+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924"/>
  <workbookPr codeName="ThisWorkbook" hidePivotFieldList="1" defaultThemeVersion="124226"/>
  <mc:AlternateContent xmlns:mc="http://schemas.openxmlformats.org/markup-compatibility/2006">
    <mc:Choice Requires="x15">
      <x15ac:absPath xmlns:x15ac="http://schemas.microsoft.com/office/spreadsheetml/2010/11/ac" url="C:\INGRID DALILA MARIÑO\DALILA\CAJA VIVIENDA POPULAR 2023\PAAC\PAAC 2023\VERSION 2 PAAC OCTUBRE 2023\"/>
    </mc:Choice>
  </mc:AlternateContent>
  <xr:revisionPtr revIDLastSave="0" documentId="13_ncr:1_{6BAF0718-4A3C-4F68-9C47-1F76270F5BF7}" xr6:coauthVersionLast="47" xr6:coauthVersionMax="47" xr10:uidLastSave="{00000000-0000-0000-0000-000000000000}"/>
  <bookViews>
    <workbookView xWindow="-120" yWindow="-120" windowWidth="29040" windowHeight="15840" tabRatio="882" activeTab="2" xr2:uid="{00000000-000D-0000-FFFF-FFFF00000000}"/>
  </bookViews>
  <sheets>
    <sheet name="PORTADA" sheetId="23" r:id="rId1"/>
    <sheet name="Instructivo" sheetId="20" r:id="rId2"/>
    <sheet name="208-PLA-Ft-78 Mapa Gestión" sheetId="21" r:id="rId3"/>
    <sheet name="Tabla Valoración controles" sheetId="15" state="hidden" r:id="rId4"/>
    <sheet name="Tabla probabilidad" sheetId="12" r:id="rId5"/>
    <sheet name="Tabla Impacto" sheetId="13" r:id="rId6"/>
    <sheet name="CONTROL DE CAMBIOS" sheetId="25" r:id="rId7"/>
    <sheet name="FORMULAS" sheetId="22" state="hidden" r:id="rId8"/>
    <sheet name="CONTROLES" sheetId="24" state="hidden" r:id="rId9"/>
    <sheet name="Opciones Tratamiento" sheetId="16" state="hidden" r:id="rId10"/>
    <sheet name="Hoja1" sheetId="11" state="hidden" r:id="rId11"/>
  </sheets>
  <externalReferences>
    <externalReference r:id="rId12"/>
    <externalReference r:id="rId13"/>
    <externalReference r:id="rId14"/>
  </externalReferences>
  <definedNames>
    <definedName name="_xlnm._FilterDatabase" localSheetId="2" hidden="1">'208-PLA-Ft-78 Mapa Gestión'!$A$10:$HN$274</definedName>
    <definedName name="Procedimiento">[1]BD!$A$86:$P$86</definedName>
  </definedNames>
  <calcPr calcId="191029"/>
  <pivotCaches>
    <pivotCache cacheId="0" r:id="rId15"/>
  </pivotCache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D12" i="21" l="1"/>
  <c r="DU12" i="21"/>
  <c r="DL12" i="21"/>
  <c r="DC12" i="21"/>
  <c r="DC185" i="21" l="1"/>
  <c r="DL185" i="21"/>
  <c r="DU185" i="21"/>
  <c r="ED185" i="21"/>
  <c r="DC179" i="21"/>
  <c r="DL179" i="21"/>
  <c r="DU179" i="21"/>
  <c r="ED179" i="21"/>
  <c r="ED107" i="21"/>
  <c r="DU107" i="21"/>
  <c r="DL107" i="21"/>
  <c r="DC107" i="21"/>
  <c r="ED102" i="21"/>
  <c r="DU102" i="21"/>
  <c r="DL102" i="21"/>
  <c r="DC102" i="21"/>
  <c r="ED101" i="21"/>
  <c r="DU101" i="21"/>
  <c r="DL101" i="21"/>
  <c r="DC101" i="21"/>
  <c r="ED89" i="21"/>
  <c r="DU89" i="21"/>
  <c r="DL89" i="21"/>
  <c r="DC89" i="21"/>
  <c r="AX270" i="21"/>
  <c r="AX271" i="21"/>
  <c r="AX272" i="21"/>
  <c r="AX273" i="21"/>
  <c r="AX274" i="21"/>
  <c r="AV269" i="21"/>
  <c r="AT269" i="21"/>
  <c r="AR269" i="21"/>
  <c r="AN269" i="21"/>
  <c r="AO269" i="21" s="1"/>
  <c r="AP269" i="21" s="1"/>
  <c r="AM269" i="21"/>
  <c r="AK269" i="21"/>
  <c r="AI269" i="21"/>
  <c r="AD269" i="21"/>
  <c r="AB269" i="21"/>
  <c r="Z269" i="21"/>
  <c r="X269" i="21"/>
  <c r="V269" i="21"/>
  <c r="T269" i="21"/>
  <c r="L269" i="21"/>
  <c r="K269" i="21" s="1"/>
  <c r="N269" i="21"/>
  <c r="O269" i="21" s="1"/>
  <c r="D11" i="21"/>
  <c r="D17" i="21"/>
  <c r="D23" i="21"/>
  <c r="D29" i="21"/>
  <c r="D35" i="21"/>
  <c r="D41" i="21"/>
  <c r="D47" i="21"/>
  <c r="D53" i="21"/>
  <c r="D59" i="21"/>
  <c r="D65" i="21"/>
  <c r="D71" i="21"/>
  <c r="D77" i="21"/>
  <c r="D83" i="21"/>
  <c r="D89" i="21"/>
  <c r="D95" i="21"/>
  <c r="D101" i="21"/>
  <c r="D107" i="21"/>
  <c r="D113" i="21"/>
  <c r="D119" i="21"/>
  <c r="D125" i="21"/>
  <c r="D131" i="21"/>
  <c r="D137" i="21"/>
  <c r="D143" i="21"/>
  <c r="D149" i="21"/>
  <c r="D155" i="21"/>
  <c r="D161" i="21"/>
  <c r="D167" i="21"/>
  <c r="D173" i="21"/>
  <c r="D179" i="21"/>
  <c r="D185" i="21"/>
  <c r="D191" i="21"/>
  <c r="D197" i="21"/>
  <c r="D203" i="21"/>
  <c r="D209" i="21"/>
  <c r="D215" i="21"/>
  <c r="D221" i="21"/>
  <c r="D227" i="21"/>
  <c r="D233" i="21"/>
  <c r="D239" i="21"/>
  <c r="D245" i="21"/>
  <c r="D251" i="21"/>
  <c r="D257" i="21"/>
  <c r="D263" i="21"/>
  <c r="D269" i="21"/>
  <c r="C251" i="21"/>
  <c r="C269" i="21"/>
  <c r="AE269" i="21" l="1"/>
  <c r="BB269" i="21"/>
  <c r="BA269" i="21"/>
  <c r="AW269" i="21"/>
  <c r="AX269" i="21" s="1"/>
  <c r="P269" i="21"/>
  <c r="Q269" i="21" s="1"/>
  <c r="CT12" i="21" l="1"/>
  <c r="CK12" i="21"/>
  <c r="CB12" i="21"/>
  <c r="BS12" i="21"/>
  <c r="CT186" i="21"/>
  <c r="CK186" i="21"/>
  <c r="CB186" i="21"/>
  <c r="CT185" i="21"/>
  <c r="CK185" i="21"/>
  <c r="CB185" i="21"/>
  <c r="CT179" i="21"/>
  <c r="CK179" i="21"/>
  <c r="CB179" i="21"/>
  <c r="BS179" i="21"/>
  <c r="CT107" i="21" l="1"/>
  <c r="CK107" i="21"/>
  <c r="CB107" i="21"/>
  <c r="BS107" i="21"/>
  <c r="CT102" i="21"/>
  <c r="CK102" i="21"/>
  <c r="CT101" i="21"/>
  <c r="CK101" i="21"/>
  <c r="CB101" i="21"/>
  <c r="BS101" i="21"/>
  <c r="CT89" i="21"/>
  <c r="CK89" i="21"/>
  <c r="CB89" i="21"/>
  <c r="BS89" i="21"/>
  <c r="FX197" i="21" l="1"/>
  <c r="CT43" i="21" l="1"/>
  <c r="CK43" i="21"/>
  <c r="CB43" i="21"/>
  <c r="BS43" i="21"/>
  <c r="CT42" i="21"/>
  <c r="CK42" i="21"/>
  <c r="CB42" i="21"/>
  <c r="BS42" i="21"/>
  <c r="C263" i="21" l="1"/>
  <c r="C257" i="21"/>
  <c r="C245" i="21"/>
  <c r="C239" i="21"/>
  <c r="C233" i="21"/>
  <c r="C227" i="21"/>
  <c r="C221" i="21"/>
  <c r="C215" i="21"/>
  <c r="C209" i="21"/>
  <c r="C203" i="21"/>
  <c r="C197" i="21"/>
  <c r="C191" i="21"/>
  <c r="C185" i="21"/>
  <c r="C179" i="21"/>
  <c r="C173" i="21"/>
  <c r="C167" i="21"/>
  <c r="C161" i="21"/>
  <c r="C155" i="21"/>
  <c r="C149" i="21"/>
  <c r="C143" i="21"/>
  <c r="C137" i="21"/>
  <c r="C131" i="21"/>
  <c r="C125" i="21"/>
  <c r="C119" i="21"/>
  <c r="C113" i="21"/>
  <c r="C107" i="21"/>
  <c r="C101" i="21"/>
  <c r="C95" i="21"/>
  <c r="C89" i="21"/>
  <c r="C83" i="21"/>
  <c r="C77" i="21"/>
  <c r="C71" i="21"/>
  <c r="C65" i="21"/>
  <c r="C59" i="21"/>
  <c r="C53" i="21"/>
  <c r="C47" i="21"/>
  <c r="C41" i="21"/>
  <c r="C35" i="21"/>
  <c r="C29" i="21"/>
  <c r="C23" i="21"/>
  <c r="C17" i="21"/>
  <c r="C11" i="21"/>
  <c r="AI11" i="21"/>
  <c r="AK11" i="21"/>
  <c r="AM11" i="21"/>
  <c r="AN11" i="21"/>
  <c r="AO11" i="21" s="1"/>
  <c r="AP11" i="21" s="1"/>
  <c r="AR11" i="21"/>
  <c r="AT11" i="21"/>
  <c r="AV11" i="21"/>
  <c r="Z11" i="21"/>
  <c r="AN12" i="21"/>
  <c r="AO12" i="21" s="1"/>
  <c r="AP12" i="21" s="1"/>
  <c r="AN13" i="21"/>
  <c r="AO13" i="21" s="1"/>
  <c r="AP13" i="21" s="1"/>
  <c r="AN14" i="21"/>
  <c r="AO14" i="21" s="1"/>
  <c r="AP14" i="21" s="1"/>
  <c r="AN15" i="21"/>
  <c r="AO15" i="21" s="1"/>
  <c r="AP15" i="21" s="1"/>
  <c r="AN16" i="21"/>
  <c r="AO16" i="21" s="1"/>
  <c r="AP16" i="21" s="1"/>
  <c r="AN17" i="21"/>
  <c r="AO17" i="21" s="1"/>
  <c r="AP17" i="21" s="1"/>
  <c r="AN18" i="21"/>
  <c r="AO18" i="21" s="1"/>
  <c r="AP18" i="21" s="1"/>
  <c r="AN19" i="21"/>
  <c r="AO19" i="21" s="1"/>
  <c r="AP19" i="21" s="1"/>
  <c r="AN20" i="21"/>
  <c r="AO20" i="21" s="1"/>
  <c r="AP20" i="21" s="1"/>
  <c r="AN21" i="21"/>
  <c r="AO21" i="21" s="1"/>
  <c r="AP21" i="21" s="1"/>
  <c r="AN22" i="21"/>
  <c r="AO22" i="21" s="1"/>
  <c r="AP22" i="21" s="1"/>
  <c r="AN23" i="21"/>
  <c r="AO23" i="21" s="1"/>
  <c r="AP23" i="21" s="1"/>
  <c r="AN24" i="21"/>
  <c r="AO24" i="21" s="1"/>
  <c r="AP24" i="21" s="1"/>
  <c r="AN25" i="21"/>
  <c r="AO25" i="21" s="1"/>
  <c r="AP25" i="21" s="1"/>
  <c r="AN26" i="21"/>
  <c r="AO26" i="21" s="1"/>
  <c r="AP26" i="21" s="1"/>
  <c r="AN27" i="21"/>
  <c r="AO27" i="21" s="1"/>
  <c r="AP27" i="21" s="1"/>
  <c r="AN28" i="21"/>
  <c r="AO28" i="21" s="1"/>
  <c r="AP28" i="21" s="1"/>
  <c r="AN29" i="21"/>
  <c r="AO29" i="21" s="1"/>
  <c r="AP29" i="21" s="1"/>
  <c r="AN30" i="21"/>
  <c r="AO30" i="21" s="1"/>
  <c r="AP30" i="21" s="1"/>
  <c r="AN31" i="21"/>
  <c r="AO31" i="21" s="1"/>
  <c r="AP31" i="21" s="1"/>
  <c r="AN32" i="21"/>
  <c r="AO32" i="21" s="1"/>
  <c r="AP32" i="21" s="1"/>
  <c r="AN33" i="21"/>
  <c r="AO33" i="21" s="1"/>
  <c r="AP33" i="21" s="1"/>
  <c r="AN34" i="21"/>
  <c r="AO34" i="21" s="1"/>
  <c r="AP34" i="21" s="1"/>
  <c r="AN35" i="21"/>
  <c r="AO35" i="21" s="1"/>
  <c r="AP35" i="21" s="1"/>
  <c r="AN36" i="21"/>
  <c r="AO36" i="21" s="1"/>
  <c r="AP36" i="21" s="1"/>
  <c r="AN37" i="21"/>
  <c r="AO37" i="21" s="1"/>
  <c r="AP37" i="21" s="1"/>
  <c r="AN38" i="21"/>
  <c r="AO38" i="21" s="1"/>
  <c r="AP38" i="21" s="1"/>
  <c r="AN39" i="21"/>
  <c r="AO39" i="21" s="1"/>
  <c r="AP39" i="21" s="1"/>
  <c r="AN40" i="21"/>
  <c r="AO40" i="21" s="1"/>
  <c r="AP40" i="21" s="1"/>
  <c r="AN41" i="21"/>
  <c r="AO41" i="21" s="1"/>
  <c r="AP41" i="21" s="1"/>
  <c r="AN42" i="21"/>
  <c r="AO42" i="21" s="1"/>
  <c r="AP42" i="21" s="1"/>
  <c r="AN43" i="21"/>
  <c r="AO43" i="21" s="1"/>
  <c r="AP43" i="21" s="1"/>
  <c r="AN44" i="21"/>
  <c r="AO44" i="21" s="1"/>
  <c r="AP44" i="21" s="1"/>
  <c r="AN45" i="21"/>
  <c r="AO45" i="21" s="1"/>
  <c r="AP45" i="21" s="1"/>
  <c r="AN46" i="21"/>
  <c r="AO46" i="21" s="1"/>
  <c r="AP46" i="21" s="1"/>
  <c r="AN47" i="21"/>
  <c r="AO47" i="21" s="1"/>
  <c r="AP47" i="21" s="1"/>
  <c r="AN48" i="21"/>
  <c r="AO48" i="21" s="1"/>
  <c r="AP48" i="21" s="1"/>
  <c r="AN49" i="21"/>
  <c r="AO49" i="21" s="1"/>
  <c r="AP49" i="21" s="1"/>
  <c r="AN50" i="21"/>
  <c r="AO50" i="21" s="1"/>
  <c r="AP50" i="21" s="1"/>
  <c r="AN51" i="21"/>
  <c r="AO51" i="21" s="1"/>
  <c r="AP51" i="21" s="1"/>
  <c r="AN52" i="21"/>
  <c r="AO52" i="21" s="1"/>
  <c r="AP52" i="21" s="1"/>
  <c r="AN53" i="21"/>
  <c r="AO53" i="21" s="1"/>
  <c r="AP53" i="21" s="1"/>
  <c r="AN54" i="21"/>
  <c r="AO54" i="21" s="1"/>
  <c r="AP54" i="21" s="1"/>
  <c r="AN55" i="21"/>
  <c r="AO55" i="21" s="1"/>
  <c r="AP55" i="21" s="1"/>
  <c r="AN56" i="21"/>
  <c r="AO56" i="21" s="1"/>
  <c r="AP56" i="21" s="1"/>
  <c r="AN57" i="21"/>
  <c r="AO57" i="21" s="1"/>
  <c r="AP57" i="21" s="1"/>
  <c r="AN58" i="21"/>
  <c r="AO58" i="21" s="1"/>
  <c r="AP58" i="21" s="1"/>
  <c r="AN59" i="21"/>
  <c r="AO59" i="21" s="1"/>
  <c r="AP59" i="21" s="1"/>
  <c r="AN60" i="21"/>
  <c r="AO60" i="21" s="1"/>
  <c r="AP60" i="21" s="1"/>
  <c r="AN61" i="21"/>
  <c r="AO61" i="21" s="1"/>
  <c r="AP61" i="21" s="1"/>
  <c r="AN62" i="21"/>
  <c r="AO62" i="21" s="1"/>
  <c r="AP62" i="21" s="1"/>
  <c r="AN63" i="21"/>
  <c r="AO63" i="21" s="1"/>
  <c r="AP63" i="21" s="1"/>
  <c r="AN64" i="21"/>
  <c r="AO64" i="21" s="1"/>
  <c r="AP64" i="21" s="1"/>
  <c r="AN65" i="21"/>
  <c r="AO65" i="21" s="1"/>
  <c r="AP65" i="21" s="1"/>
  <c r="AN66" i="21"/>
  <c r="AO66" i="21" s="1"/>
  <c r="AP66" i="21" s="1"/>
  <c r="AN67" i="21"/>
  <c r="AO67" i="21" s="1"/>
  <c r="AP67" i="21" s="1"/>
  <c r="AN68" i="21"/>
  <c r="AO68" i="21" s="1"/>
  <c r="AP68" i="21" s="1"/>
  <c r="AN69" i="21"/>
  <c r="AO69" i="21" s="1"/>
  <c r="AP69" i="21" s="1"/>
  <c r="AN70" i="21"/>
  <c r="AO70" i="21" s="1"/>
  <c r="AP70" i="21" s="1"/>
  <c r="AN71" i="21"/>
  <c r="AO71" i="21" s="1"/>
  <c r="AP71" i="21" s="1"/>
  <c r="AN72" i="21"/>
  <c r="AO72" i="21" s="1"/>
  <c r="AP72" i="21" s="1"/>
  <c r="AN73" i="21"/>
  <c r="AO73" i="21" s="1"/>
  <c r="AP73" i="21" s="1"/>
  <c r="AN74" i="21"/>
  <c r="AO74" i="21" s="1"/>
  <c r="AP74" i="21" s="1"/>
  <c r="AN75" i="21"/>
  <c r="AO75" i="21" s="1"/>
  <c r="AP75" i="21" s="1"/>
  <c r="AN76" i="21"/>
  <c r="AO76" i="21" s="1"/>
  <c r="AP76" i="21" s="1"/>
  <c r="AN77" i="21"/>
  <c r="AO77" i="21" s="1"/>
  <c r="AP77" i="21" s="1"/>
  <c r="AN78" i="21"/>
  <c r="AO78" i="21" s="1"/>
  <c r="AP78" i="21" s="1"/>
  <c r="AN79" i="21"/>
  <c r="AO79" i="21" s="1"/>
  <c r="AP79" i="21" s="1"/>
  <c r="AN80" i="21"/>
  <c r="AO80" i="21" s="1"/>
  <c r="AP80" i="21" s="1"/>
  <c r="AN81" i="21"/>
  <c r="AO81" i="21" s="1"/>
  <c r="AP81" i="21" s="1"/>
  <c r="AN82" i="21"/>
  <c r="AO82" i="21" s="1"/>
  <c r="AP82" i="21" s="1"/>
  <c r="AN83" i="21"/>
  <c r="AO83" i="21" s="1"/>
  <c r="AP83" i="21" s="1"/>
  <c r="AN84" i="21"/>
  <c r="AO84" i="21" s="1"/>
  <c r="AP84" i="21" s="1"/>
  <c r="AN85" i="21"/>
  <c r="AO85" i="21" s="1"/>
  <c r="AP85" i="21" s="1"/>
  <c r="AN86" i="21"/>
  <c r="AO86" i="21" s="1"/>
  <c r="AP86" i="21" s="1"/>
  <c r="AN87" i="21"/>
  <c r="AO87" i="21" s="1"/>
  <c r="AP87" i="21" s="1"/>
  <c r="AN88" i="21"/>
  <c r="AO88" i="21" s="1"/>
  <c r="AP88" i="21" s="1"/>
  <c r="AN89" i="21"/>
  <c r="AO89" i="21" s="1"/>
  <c r="AP89" i="21" s="1"/>
  <c r="AN90" i="21"/>
  <c r="AO90" i="21" s="1"/>
  <c r="AP90" i="21" s="1"/>
  <c r="AN91" i="21"/>
  <c r="AO91" i="21" s="1"/>
  <c r="AP91" i="21" s="1"/>
  <c r="AN92" i="21"/>
  <c r="AO92" i="21" s="1"/>
  <c r="AP92" i="21" s="1"/>
  <c r="AN93" i="21"/>
  <c r="AO93" i="21" s="1"/>
  <c r="AP93" i="21" s="1"/>
  <c r="AN94" i="21"/>
  <c r="AO94" i="21" s="1"/>
  <c r="AP94" i="21" s="1"/>
  <c r="AN95" i="21"/>
  <c r="AO95" i="21" s="1"/>
  <c r="AP95" i="21" s="1"/>
  <c r="AN96" i="21"/>
  <c r="AO96" i="21" s="1"/>
  <c r="AP96" i="21" s="1"/>
  <c r="AN97" i="21"/>
  <c r="AO97" i="21" s="1"/>
  <c r="AP97" i="21" s="1"/>
  <c r="AN98" i="21"/>
  <c r="AO98" i="21" s="1"/>
  <c r="AP98" i="21" s="1"/>
  <c r="AN99" i="21"/>
  <c r="AO99" i="21" s="1"/>
  <c r="AP99" i="21" s="1"/>
  <c r="AN100" i="21"/>
  <c r="AO100" i="21" s="1"/>
  <c r="AP100" i="21" s="1"/>
  <c r="AN101" i="21"/>
  <c r="AO101" i="21" s="1"/>
  <c r="AP101" i="21" s="1"/>
  <c r="AN102" i="21"/>
  <c r="AO102" i="21" s="1"/>
  <c r="AP102" i="21" s="1"/>
  <c r="AN103" i="21"/>
  <c r="AO103" i="21" s="1"/>
  <c r="AP103" i="21" s="1"/>
  <c r="AN104" i="21"/>
  <c r="AO104" i="21" s="1"/>
  <c r="AP104" i="21" s="1"/>
  <c r="AN105" i="21"/>
  <c r="AO105" i="21" s="1"/>
  <c r="AP105" i="21" s="1"/>
  <c r="AN106" i="21"/>
  <c r="AO106" i="21" s="1"/>
  <c r="AP106" i="21" s="1"/>
  <c r="AN107" i="21"/>
  <c r="AO107" i="21" s="1"/>
  <c r="AP107" i="21" s="1"/>
  <c r="AN108" i="21"/>
  <c r="AO108" i="21" s="1"/>
  <c r="AP108" i="21" s="1"/>
  <c r="AN109" i="21"/>
  <c r="AO109" i="21" s="1"/>
  <c r="AP109" i="21" s="1"/>
  <c r="AN110" i="21"/>
  <c r="AO110" i="21" s="1"/>
  <c r="AP110" i="21" s="1"/>
  <c r="AN111" i="21"/>
  <c r="AO111" i="21" s="1"/>
  <c r="AP111" i="21" s="1"/>
  <c r="AN112" i="21"/>
  <c r="AO112" i="21" s="1"/>
  <c r="AP112" i="21" s="1"/>
  <c r="AN113" i="21"/>
  <c r="AO113" i="21" s="1"/>
  <c r="AP113" i="21" s="1"/>
  <c r="AN114" i="21"/>
  <c r="AO114" i="21" s="1"/>
  <c r="AP114" i="21" s="1"/>
  <c r="AN115" i="21"/>
  <c r="AO115" i="21" s="1"/>
  <c r="AP115" i="21" s="1"/>
  <c r="AN116" i="21"/>
  <c r="AO116" i="21" s="1"/>
  <c r="AP116" i="21" s="1"/>
  <c r="AN117" i="21"/>
  <c r="AO117" i="21" s="1"/>
  <c r="AP117" i="21" s="1"/>
  <c r="AN118" i="21"/>
  <c r="AO118" i="21" s="1"/>
  <c r="AP118" i="21" s="1"/>
  <c r="AN119" i="21"/>
  <c r="AO119" i="21" s="1"/>
  <c r="AP119" i="21" s="1"/>
  <c r="AN120" i="21"/>
  <c r="AO120" i="21" s="1"/>
  <c r="AP120" i="21" s="1"/>
  <c r="AN121" i="21"/>
  <c r="AO121" i="21" s="1"/>
  <c r="AP121" i="21" s="1"/>
  <c r="AN122" i="21"/>
  <c r="AO122" i="21" s="1"/>
  <c r="AP122" i="21" s="1"/>
  <c r="AN123" i="21"/>
  <c r="AO123" i="21" s="1"/>
  <c r="AP123" i="21" s="1"/>
  <c r="AN124" i="21"/>
  <c r="AO124" i="21" s="1"/>
  <c r="AP124" i="21" s="1"/>
  <c r="AN125" i="21"/>
  <c r="AO125" i="21" s="1"/>
  <c r="AP125" i="21" s="1"/>
  <c r="AN126" i="21"/>
  <c r="AO126" i="21" s="1"/>
  <c r="AP126" i="21" s="1"/>
  <c r="AN127" i="21"/>
  <c r="AO127" i="21" s="1"/>
  <c r="AP127" i="21" s="1"/>
  <c r="AN128" i="21"/>
  <c r="AO128" i="21" s="1"/>
  <c r="AP128" i="21" s="1"/>
  <c r="AN129" i="21"/>
  <c r="AO129" i="21" s="1"/>
  <c r="AP129" i="21" s="1"/>
  <c r="AN130" i="21"/>
  <c r="AO130" i="21" s="1"/>
  <c r="AP130" i="21" s="1"/>
  <c r="AN131" i="21"/>
  <c r="AO131" i="21" s="1"/>
  <c r="AP131" i="21" s="1"/>
  <c r="AN132" i="21"/>
  <c r="AO132" i="21" s="1"/>
  <c r="AP132" i="21" s="1"/>
  <c r="AN133" i="21"/>
  <c r="AO133" i="21" s="1"/>
  <c r="AP133" i="21" s="1"/>
  <c r="AN134" i="21"/>
  <c r="AO134" i="21" s="1"/>
  <c r="AP134" i="21" s="1"/>
  <c r="AN135" i="21"/>
  <c r="AO135" i="21" s="1"/>
  <c r="AP135" i="21" s="1"/>
  <c r="AN136" i="21"/>
  <c r="AO136" i="21" s="1"/>
  <c r="AP136" i="21" s="1"/>
  <c r="AN137" i="21"/>
  <c r="AO137" i="21" s="1"/>
  <c r="AP137" i="21" s="1"/>
  <c r="AN138" i="21"/>
  <c r="AO138" i="21" s="1"/>
  <c r="AP138" i="21" s="1"/>
  <c r="AN139" i="21"/>
  <c r="AO139" i="21" s="1"/>
  <c r="AP139" i="21" s="1"/>
  <c r="AN140" i="21"/>
  <c r="AO140" i="21" s="1"/>
  <c r="AP140" i="21" s="1"/>
  <c r="AN141" i="21"/>
  <c r="AO141" i="21" s="1"/>
  <c r="AP141" i="21" s="1"/>
  <c r="AN142" i="21"/>
  <c r="AO142" i="21" s="1"/>
  <c r="AP142" i="21" s="1"/>
  <c r="AN143" i="21"/>
  <c r="AO143" i="21" s="1"/>
  <c r="AP143" i="21" s="1"/>
  <c r="AN144" i="21"/>
  <c r="AO144" i="21" s="1"/>
  <c r="AP144" i="21" s="1"/>
  <c r="AN145" i="21"/>
  <c r="AO145" i="21" s="1"/>
  <c r="AP145" i="21" s="1"/>
  <c r="AN146" i="21"/>
  <c r="AO146" i="21" s="1"/>
  <c r="AP146" i="21" s="1"/>
  <c r="AN147" i="21"/>
  <c r="AO147" i="21" s="1"/>
  <c r="AP147" i="21" s="1"/>
  <c r="AN148" i="21"/>
  <c r="AO148" i="21" s="1"/>
  <c r="AP148" i="21" s="1"/>
  <c r="AN149" i="21"/>
  <c r="AO149" i="21" s="1"/>
  <c r="AP149" i="21" s="1"/>
  <c r="AN150" i="21"/>
  <c r="AO150" i="21" s="1"/>
  <c r="AP150" i="21" s="1"/>
  <c r="AN151" i="21"/>
  <c r="AO151" i="21" s="1"/>
  <c r="AP151" i="21" s="1"/>
  <c r="AN152" i="21"/>
  <c r="AO152" i="21" s="1"/>
  <c r="AP152" i="21" s="1"/>
  <c r="AN153" i="21"/>
  <c r="AO153" i="21" s="1"/>
  <c r="AP153" i="21" s="1"/>
  <c r="AN154" i="21"/>
  <c r="AO154" i="21" s="1"/>
  <c r="AP154" i="21" s="1"/>
  <c r="AN155" i="21"/>
  <c r="AO155" i="21" s="1"/>
  <c r="AP155" i="21" s="1"/>
  <c r="AN156" i="21"/>
  <c r="AO156" i="21" s="1"/>
  <c r="AP156" i="21" s="1"/>
  <c r="AN157" i="21"/>
  <c r="AO157" i="21" s="1"/>
  <c r="AP157" i="21" s="1"/>
  <c r="AN158" i="21"/>
  <c r="AO158" i="21" s="1"/>
  <c r="AP158" i="21" s="1"/>
  <c r="AN159" i="21"/>
  <c r="AO159" i="21" s="1"/>
  <c r="AP159" i="21" s="1"/>
  <c r="AN160" i="21"/>
  <c r="AO160" i="21" s="1"/>
  <c r="AP160" i="21" s="1"/>
  <c r="AN161" i="21"/>
  <c r="AO161" i="21" s="1"/>
  <c r="AP161" i="21" s="1"/>
  <c r="AN162" i="21"/>
  <c r="AO162" i="21" s="1"/>
  <c r="AP162" i="21" s="1"/>
  <c r="AN163" i="21"/>
  <c r="AO163" i="21" s="1"/>
  <c r="AP163" i="21" s="1"/>
  <c r="AN164" i="21"/>
  <c r="AO164" i="21" s="1"/>
  <c r="AP164" i="21" s="1"/>
  <c r="AN165" i="21"/>
  <c r="AO165" i="21" s="1"/>
  <c r="AP165" i="21" s="1"/>
  <c r="AN166" i="21"/>
  <c r="AO166" i="21" s="1"/>
  <c r="AP166" i="21" s="1"/>
  <c r="AN167" i="21"/>
  <c r="AO167" i="21" s="1"/>
  <c r="AP167" i="21" s="1"/>
  <c r="AN168" i="21"/>
  <c r="AO168" i="21" s="1"/>
  <c r="AP168" i="21" s="1"/>
  <c r="AN169" i="21"/>
  <c r="AO169" i="21" s="1"/>
  <c r="AP169" i="21" s="1"/>
  <c r="AN170" i="21"/>
  <c r="AO170" i="21" s="1"/>
  <c r="AP170" i="21" s="1"/>
  <c r="AN171" i="21"/>
  <c r="AO171" i="21" s="1"/>
  <c r="AP171" i="21" s="1"/>
  <c r="AN172" i="21"/>
  <c r="AO172" i="21" s="1"/>
  <c r="AP172" i="21" s="1"/>
  <c r="AN173" i="21"/>
  <c r="AO173" i="21" s="1"/>
  <c r="AP173" i="21" s="1"/>
  <c r="AN174" i="21"/>
  <c r="AO174" i="21" s="1"/>
  <c r="AP174" i="21" s="1"/>
  <c r="AN175" i="21"/>
  <c r="AO175" i="21" s="1"/>
  <c r="AP175" i="21" s="1"/>
  <c r="AN176" i="21"/>
  <c r="AO176" i="21" s="1"/>
  <c r="AP176" i="21" s="1"/>
  <c r="AN177" i="21"/>
  <c r="AO177" i="21" s="1"/>
  <c r="AP177" i="21" s="1"/>
  <c r="AN178" i="21"/>
  <c r="AO178" i="21" s="1"/>
  <c r="AP178" i="21" s="1"/>
  <c r="AN179" i="21"/>
  <c r="AO179" i="21" s="1"/>
  <c r="AP179" i="21" s="1"/>
  <c r="AN180" i="21"/>
  <c r="AO180" i="21" s="1"/>
  <c r="AP180" i="21" s="1"/>
  <c r="AN181" i="21"/>
  <c r="AO181" i="21" s="1"/>
  <c r="AP181" i="21" s="1"/>
  <c r="AN182" i="21"/>
  <c r="AO182" i="21" s="1"/>
  <c r="AP182" i="21" s="1"/>
  <c r="AN183" i="21"/>
  <c r="AO183" i="21" s="1"/>
  <c r="AP183" i="21" s="1"/>
  <c r="AN184" i="21"/>
  <c r="AO184" i="21" s="1"/>
  <c r="AP184" i="21" s="1"/>
  <c r="AN185" i="21"/>
  <c r="AO185" i="21" s="1"/>
  <c r="AP185" i="21" s="1"/>
  <c r="AN186" i="21"/>
  <c r="AO186" i="21" s="1"/>
  <c r="AP186" i="21" s="1"/>
  <c r="AN187" i="21"/>
  <c r="AO187" i="21" s="1"/>
  <c r="AP187" i="21" s="1"/>
  <c r="AN188" i="21"/>
  <c r="AO188" i="21" s="1"/>
  <c r="AP188" i="21" s="1"/>
  <c r="AN189" i="21"/>
  <c r="AO189" i="21" s="1"/>
  <c r="AP189" i="21" s="1"/>
  <c r="AN190" i="21"/>
  <c r="AO190" i="21" s="1"/>
  <c r="AP190" i="21" s="1"/>
  <c r="AN191" i="21"/>
  <c r="AO191" i="21" s="1"/>
  <c r="AP191" i="21" s="1"/>
  <c r="AN192" i="21"/>
  <c r="AO192" i="21" s="1"/>
  <c r="AP192" i="21" s="1"/>
  <c r="AN193" i="21"/>
  <c r="AO193" i="21" s="1"/>
  <c r="AP193" i="21" s="1"/>
  <c r="AN194" i="21"/>
  <c r="AO194" i="21" s="1"/>
  <c r="AP194" i="21" s="1"/>
  <c r="AN195" i="21"/>
  <c r="AO195" i="21" s="1"/>
  <c r="AP195" i="21" s="1"/>
  <c r="AN196" i="21"/>
  <c r="AO196" i="21" s="1"/>
  <c r="AP196" i="21" s="1"/>
  <c r="AN197" i="21"/>
  <c r="AO197" i="21" s="1"/>
  <c r="AP197" i="21" s="1"/>
  <c r="AN198" i="21"/>
  <c r="AO198" i="21" s="1"/>
  <c r="AP198" i="21" s="1"/>
  <c r="AN199" i="21"/>
  <c r="AO199" i="21" s="1"/>
  <c r="AP199" i="21" s="1"/>
  <c r="AN200" i="21"/>
  <c r="AO200" i="21" s="1"/>
  <c r="AP200" i="21" s="1"/>
  <c r="AN201" i="21"/>
  <c r="AO201" i="21" s="1"/>
  <c r="AP201" i="21" s="1"/>
  <c r="AN202" i="21"/>
  <c r="AO202" i="21" s="1"/>
  <c r="AP202" i="21" s="1"/>
  <c r="AN203" i="21"/>
  <c r="AO203" i="21" s="1"/>
  <c r="AP203" i="21" s="1"/>
  <c r="AN204" i="21"/>
  <c r="AO204" i="21" s="1"/>
  <c r="AP204" i="21" s="1"/>
  <c r="AN205" i="21"/>
  <c r="AO205" i="21" s="1"/>
  <c r="AP205" i="21" s="1"/>
  <c r="AN206" i="21"/>
  <c r="AO206" i="21" s="1"/>
  <c r="AP206" i="21" s="1"/>
  <c r="AN207" i="21"/>
  <c r="AO207" i="21" s="1"/>
  <c r="AP207" i="21" s="1"/>
  <c r="AN208" i="21"/>
  <c r="AO208" i="21" s="1"/>
  <c r="AP208" i="21" s="1"/>
  <c r="AN209" i="21"/>
  <c r="AO209" i="21" s="1"/>
  <c r="AP209" i="21" s="1"/>
  <c r="AN210" i="21"/>
  <c r="AO210" i="21" s="1"/>
  <c r="AP210" i="21" s="1"/>
  <c r="AN211" i="21"/>
  <c r="AO211" i="21" s="1"/>
  <c r="AP211" i="21" s="1"/>
  <c r="AN212" i="21"/>
  <c r="AO212" i="21" s="1"/>
  <c r="AP212" i="21" s="1"/>
  <c r="AN213" i="21"/>
  <c r="AO213" i="21" s="1"/>
  <c r="AP213" i="21" s="1"/>
  <c r="AN214" i="21"/>
  <c r="AO214" i="21" s="1"/>
  <c r="AP214" i="21" s="1"/>
  <c r="AN215" i="21"/>
  <c r="AO215" i="21" s="1"/>
  <c r="AP215" i="21" s="1"/>
  <c r="AN216" i="21"/>
  <c r="AO216" i="21" s="1"/>
  <c r="AP216" i="21" s="1"/>
  <c r="AN217" i="21"/>
  <c r="AO217" i="21" s="1"/>
  <c r="AP217" i="21" s="1"/>
  <c r="AN218" i="21"/>
  <c r="AO218" i="21" s="1"/>
  <c r="AP218" i="21" s="1"/>
  <c r="AN219" i="21"/>
  <c r="AO219" i="21" s="1"/>
  <c r="AP219" i="21" s="1"/>
  <c r="AN220" i="21"/>
  <c r="AO220" i="21" s="1"/>
  <c r="AP220" i="21" s="1"/>
  <c r="AN221" i="21"/>
  <c r="AO221" i="21" s="1"/>
  <c r="AP221" i="21" s="1"/>
  <c r="AN222" i="21"/>
  <c r="AO222" i="21" s="1"/>
  <c r="AP222" i="21" s="1"/>
  <c r="AN223" i="21"/>
  <c r="AO223" i="21" s="1"/>
  <c r="AP223" i="21" s="1"/>
  <c r="AN224" i="21"/>
  <c r="AO224" i="21" s="1"/>
  <c r="AP224" i="21" s="1"/>
  <c r="AN225" i="21"/>
  <c r="AO225" i="21" s="1"/>
  <c r="AP225" i="21" s="1"/>
  <c r="AN226" i="21"/>
  <c r="AO226" i="21" s="1"/>
  <c r="AP226" i="21" s="1"/>
  <c r="AN227" i="21"/>
  <c r="AO227" i="21" s="1"/>
  <c r="AP227" i="21" s="1"/>
  <c r="AN228" i="21"/>
  <c r="AO228" i="21" s="1"/>
  <c r="AP228" i="21" s="1"/>
  <c r="AN229" i="21"/>
  <c r="AO229" i="21" s="1"/>
  <c r="AP229" i="21" s="1"/>
  <c r="AN230" i="21"/>
  <c r="AO230" i="21" s="1"/>
  <c r="AP230" i="21" s="1"/>
  <c r="AN231" i="21"/>
  <c r="AO231" i="21" s="1"/>
  <c r="AP231" i="21" s="1"/>
  <c r="AN232" i="21"/>
  <c r="AO232" i="21" s="1"/>
  <c r="AP232" i="21" s="1"/>
  <c r="AN233" i="21"/>
  <c r="AO233" i="21" s="1"/>
  <c r="AP233" i="21" s="1"/>
  <c r="AN234" i="21"/>
  <c r="AO234" i="21" s="1"/>
  <c r="AP234" i="21" s="1"/>
  <c r="AN235" i="21"/>
  <c r="AO235" i="21" s="1"/>
  <c r="AP235" i="21" s="1"/>
  <c r="AN236" i="21"/>
  <c r="AO236" i="21" s="1"/>
  <c r="AP236" i="21" s="1"/>
  <c r="AN237" i="21"/>
  <c r="AO237" i="21" s="1"/>
  <c r="AP237" i="21" s="1"/>
  <c r="AN238" i="21"/>
  <c r="AO238" i="21" s="1"/>
  <c r="AP238" i="21" s="1"/>
  <c r="AN239" i="21"/>
  <c r="AO239" i="21" s="1"/>
  <c r="AP239" i="21" s="1"/>
  <c r="AN240" i="21"/>
  <c r="AO240" i="21" s="1"/>
  <c r="AP240" i="21" s="1"/>
  <c r="AN241" i="21"/>
  <c r="AO241" i="21" s="1"/>
  <c r="AP241" i="21" s="1"/>
  <c r="AN242" i="21"/>
  <c r="AO242" i="21" s="1"/>
  <c r="AP242" i="21" s="1"/>
  <c r="AN243" i="21"/>
  <c r="AO243" i="21" s="1"/>
  <c r="AP243" i="21" s="1"/>
  <c r="AN244" i="21"/>
  <c r="AO244" i="21" s="1"/>
  <c r="AP244" i="21" s="1"/>
  <c r="AN245" i="21"/>
  <c r="AO245" i="21" s="1"/>
  <c r="AP245" i="21" s="1"/>
  <c r="AN246" i="21"/>
  <c r="AO246" i="21" s="1"/>
  <c r="AP246" i="21" s="1"/>
  <c r="AN247" i="21"/>
  <c r="AO247" i="21" s="1"/>
  <c r="AP247" i="21" s="1"/>
  <c r="AN248" i="21"/>
  <c r="AO248" i="21" s="1"/>
  <c r="AP248" i="21" s="1"/>
  <c r="AN249" i="21"/>
  <c r="AO249" i="21" s="1"/>
  <c r="AP249" i="21" s="1"/>
  <c r="AN250" i="21"/>
  <c r="AO250" i="21" s="1"/>
  <c r="AP250" i="21" s="1"/>
  <c r="AN251" i="21"/>
  <c r="AO251" i="21" s="1"/>
  <c r="AP251" i="21" s="1"/>
  <c r="AN252" i="21"/>
  <c r="AO252" i="21" s="1"/>
  <c r="AP252" i="21" s="1"/>
  <c r="AN253" i="21"/>
  <c r="AO253" i="21" s="1"/>
  <c r="AP253" i="21" s="1"/>
  <c r="AN254" i="21"/>
  <c r="AO254" i="21" s="1"/>
  <c r="AP254" i="21" s="1"/>
  <c r="AN255" i="21"/>
  <c r="AO255" i="21" s="1"/>
  <c r="AP255" i="21" s="1"/>
  <c r="AN256" i="21"/>
  <c r="AO256" i="21" s="1"/>
  <c r="AP256" i="21" s="1"/>
  <c r="AN257" i="21"/>
  <c r="AO257" i="21" s="1"/>
  <c r="AP257" i="21" s="1"/>
  <c r="AN258" i="21"/>
  <c r="AO258" i="21" s="1"/>
  <c r="AP258" i="21" s="1"/>
  <c r="AN259" i="21"/>
  <c r="AO259" i="21" s="1"/>
  <c r="AP259" i="21" s="1"/>
  <c r="AN260" i="21"/>
  <c r="AO260" i="21" s="1"/>
  <c r="AP260" i="21" s="1"/>
  <c r="AN261" i="21"/>
  <c r="AO261" i="21" s="1"/>
  <c r="AP261" i="21" s="1"/>
  <c r="AN262" i="21"/>
  <c r="AO262" i="21" s="1"/>
  <c r="AP262" i="21" s="1"/>
  <c r="AN263" i="21"/>
  <c r="AO263" i="21" s="1"/>
  <c r="AP263" i="21" s="1"/>
  <c r="AN264" i="21"/>
  <c r="AO264" i="21" s="1"/>
  <c r="AP264" i="21" s="1"/>
  <c r="AN265" i="21"/>
  <c r="AO265" i="21" s="1"/>
  <c r="AP265" i="21" s="1"/>
  <c r="AN266" i="21"/>
  <c r="AO266" i="21" s="1"/>
  <c r="AP266" i="21" s="1"/>
  <c r="AN267" i="21"/>
  <c r="AO267" i="21" s="1"/>
  <c r="AP267" i="21" s="1"/>
  <c r="AN268" i="21"/>
  <c r="AO268" i="21" s="1"/>
  <c r="AP268" i="21" s="1"/>
  <c r="AI12" i="21"/>
  <c r="AK12" i="21"/>
  <c r="AM12" i="21"/>
  <c r="AR12" i="21"/>
  <c r="AT12" i="21"/>
  <c r="AV12" i="21"/>
  <c r="AI13" i="21"/>
  <c r="AK13" i="21"/>
  <c r="AM13" i="21"/>
  <c r="AR13" i="21"/>
  <c r="AT13" i="21"/>
  <c r="AV13" i="21"/>
  <c r="AI14" i="21"/>
  <c r="AK14" i="21"/>
  <c r="AM14" i="21"/>
  <c r="AR14" i="21"/>
  <c r="AT14" i="21"/>
  <c r="AV14" i="21"/>
  <c r="AI15" i="21"/>
  <c r="AK15" i="21"/>
  <c r="AM15" i="21"/>
  <c r="AR15" i="21"/>
  <c r="AT15" i="21"/>
  <c r="AV15" i="21"/>
  <c r="AI16" i="21"/>
  <c r="AK16" i="21"/>
  <c r="AM16" i="21"/>
  <c r="AR16" i="21"/>
  <c r="AT16" i="21"/>
  <c r="AV16" i="21"/>
  <c r="AI17" i="21"/>
  <c r="AK17" i="21"/>
  <c r="AM17" i="21"/>
  <c r="AR17" i="21"/>
  <c r="AT17" i="21"/>
  <c r="AV17" i="21"/>
  <c r="AI18" i="21"/>
  <c r="AK18" i="21"/>
  <c r="AM18" i="21"/>
  <c r="AR18" i="21"/>
  <c r="AT18" i="21"/>
  <c r="AV18" i="21"/>
  <c r="AI19" i="21"/>
  <c r="AK19" i="21"/>
  <c r="AM19" i="21"/>
  <c r="AR19" i="21"/>
  <c r="AT19" i="21"/>
  <c r="AV19" i="21"/>
  <c r="AI20" i="21"/>
  <c r="AK20" i="21"/>
  <c r="AM20" i="21"/>
  <c r="AR20" i="21"/>
  <c r="AT20" i="21"/>
  <c r="AV20" i="21"/>
  <c r="AI21" i="21"/>
  <c r="AK21" i="21"/>
  <c r="AM21" i="21"/>
  <c r="AR21" i="21"/>
  <c r="AT21" i="21"/>
  <c r="AV21" i="21"/>
  <c r="AI22" i="21"/>
  <c r="AK22" i="21"/>
  <c r="AM22" i="21"/>
  <c r="AR22" i="21"/>
  <c r="AT22" i="21"/>
  <c r="AV22" i="21"/>
  <c r="AI23" i="21"/>
  <c r="AK23" i="21"/>
  <c r="AM23" i="21"/>
  <c r="AR23" i="21"/>
  <c r="AT23" i="21"/>
  <c r="AV23" i="21"/>
  <c r="AI24" i="21"/>
  <c r="AK24" i="21"/>
  <c r="AM24" i="21"/>
  <c r="AR24" i="21"/>
  <c r="AT24" i="21"/>
  <c r="AV24" i="21"/>
  <c r="AI25" i="21"/>
  <c r="AK25" i="21"/>
  <c r="AM25" i="21"/>
  <c r="AR25" i="21"/>
  <c r="AT25" i="21"/>
  <c r="AV25" i="21"/>
  <c r="AI26" i="21"/>
  <c r="AK26" i="21"/>
  <c r="AM26" i="21"/>
  <c r="AR26" i="21"/>
  <c r="AT26" i="21"/>
  <c r="AV26" i="21"/>
  <c r="AI27" i="21"/>
  <c r="AK27" i="21"/>
  <c r="AM27" i="21"/>
  <c r="AR27" i="21"/>
  <c r="AT27" i="21"/>
  <c r="AV27" i="21"/>
  <c r="AI28" i="21"/>
  <c r="AK28" i="21"/>
  <c r="AM28" i="21"/>
  <c r="AR28" i="21"/>
  <c r="AT28" i="21"/>
  <c r="AV28" i="21"/>
  <c r="AI29" i="21"/>
  <c r="AK29" i="21"/>
  <c r="AM29" i="21"/>
  <c r="AR29" i="21"/>
  <c r="AT29" i="21"/>
  <c r="AV29" i="21"/>
  <c r="AI30" i="21"/>
  <c r="AK30" i="21"/>
  <c r="AM30" i="21"/>
  <c r="AR30" i="21"/>
  <c r="AT30" i="21"/>
  <c r="AV30" i="21"/>
  <c r="AI31" i="21"/>
  <c r="AK31" i="21"/>
  <c r="AM31" i="21"/>
  <c r="AR31" i="21"/>
  <c r="AT31" i="21"/>
  <c r="AV31" i="21"/>
  <c r="AI32" i="21"/>
  <c r="AK32" i="21"/>
  <c r="AM32" i="21"/>
  <c r="AR32" i="21"/>
  <c r="AT32" i="21"/>
  <c r="AV32" i="21"/>
  <c r="AI33" i="21"/>
  <c r="AK33" i="21"/>
  <c r="AM33" i="21"/>
  <c r="AR33" i="21"/>
  <c r="AT33" i="21"/>
  <c r="AV33" i="21"/>
  <c r="AI34" i="21"/>
  <c r="AK34" i="21"/>
  <c r="AM34" i="21"/>
  <c r="AR34" i="21"/>
  <c r="AT34" i="21"/>
  <c r="AV34" i="21"/>
  <c r="AI35" i="21"/>
  <c r="AK35" i="21"/>
  <c r="AM35" i="21"/>
  <c r="AR35" i="21"/>
  <c r="AT35" i="21"/>
  <c r="AV35" i="21"/>
  <c r="AI36" i="21"/>
  <c r="AK36" i="21"/>
  <c r="AM36" i="21"/>
  <c r="AR36" i="21"/>
  <c r="AT36" i="21"/>
  <c r="AV36" i="21"/>
  <c r="AI37" i="21"/>
  <c r="AK37" i="21"/>
  <c r="AM37" i="21"/>
  <c r="AR37" i="21"/>
  <c r="AT37" i="21"/>
  <c r="AV37" i="21"/>
  <c r="AI38" i="21"/>
  <c r="AK38" i="21"/>
  <c r="AM38" i="21"/>
  <c r="AR38" i="21"/>
  <c r="AT38" i="21"/>
  <c r="AV38" i="21"/>
  <c r="AI39" i="21"/>
  <c r="AK39" i="21"/>
  <c r="AM39" i="21"/>
  <c r="AR39" i="21"/>
  <c r="AT39" i="21"/>
  <c r="AV39" i="21"/>
  <c r="AI40" i="21"/>
  <c r="AK40" i="21"/>
  <c r="AM40" i="21"/>
  <c r="AR40" i="21"/>
  <c r="AT40" i="21"/>
  <c r="AV40" i="21"/>
  <c r="AI41" i="21"/>
  <c r="AK41" i="21"/>
  <c r="AM41" i="21"/>
  <c r="AR41" i="21"/>
  <c r="AT41" i="21"/>
  <c r="AV41" i="21"/>
  <c r="AI42" i="21"/>
  <c r="AK42" i="21"/>
  <c r="AM42" i="21"/>
  <c r="AR42" i="21"/>
  <c r="AT42" i="21"/>
  <c r="AV42" i="21"/>
  <c r="AI43" i="21"/>
  <c r="AK43" i="21"/>
  <c r="AM43" i="21"/>
  <c r="AR43" i="21"/>
  <c r="AT43" i="21"/>
  <c r="AV43" i="21"/>
  <c r="AI44" i="21"/>
  <c r="AK44" i="21"/>
  <c r="AM44" i="21"/>
  <c r="AR44" i="21"/>
  <c r="AT44" i="21"/>
  <c r="AV44" i="21"/>
  <c r="AI45" i="21"/>
  <c r="AK45" i="21"/>
  <c r="AM45" i="21"/>
  <c r="AR45" i="21"/>
  <c r="AT45" i="21"/>
  <c r="AV45" i="21"/>
  <c r="AI46" i="21"/>
  <c r="AK46" i="21"/>
  <c r="AM46" i="21"/>
  <c r="AR46" i="21"/>
  <c r="AT46" i="21"/>
  <c r="AV46" i="21"/>
  <c r="AI47" i="21"/>
  <c r="AK47" i="21"/>
  <c r="AM47" i="21"/>
  <c r="AR47" i="21"/>
  <c r="AT47" i="21"/>
  <c r="AV47" i="21"/>
  <c r="AI48" i="21"/>
  <c r="AK48" i="21"/>
  <c r="AM48" i="21"/>
  <c r="AR48" i="21"/>
  <c r="AT48" i="21"/>
  <c r="AV48" i="21"/>
  <c r="AI49" i="21"/>
  <c r="AK49" i="21"/>
  <c r="AM49" i="21"/>
  <c r="AR49" i="21"/>
  <c r="AT49" i="21"/>
  <c r="AV49" i="21"/>
  <c r="AI50" i="21"/>
  <c r="AK50" i="21"/>
  <c r="AM50" i="21"/>
  <c r="AR50" i="21"/>
  <c r="AT50" i="21"/>
  <c r="AV50" i="21"/>
  <c r="AI51" i="21"/>
  <c r="AK51" i="21"/>
  <c r="AM51" i="21"/>
  <c r="AR51" i="21"/>
  <c r="AT51" i="21"/>
  <c r="AV51" i="21"/>
  <c r="AI52" i="21"/>
  <c r="AK52" i="21"/>
  <c r="AM52" i="21"/>
  <c r="AR52" i="21"/>
  <c r="AT52" i="21"/>
  <c r="AV52" i="21"/>
  <c r="AI53" i="21"/>
  <c r="AK53" i="21"/>
  <c r="AM53" i="21"/>
  <c r="AR53" i="21"/>
  <c r="AT53" i="21"/>
  <c r="AV53" i="21"/>
  <c r="AI54" i="21"/>
  <c r="AK54" i="21"/>
  <c r="AM54" i="21"/>
  <c r="AR54" i="21"/>
  <c r="AT54" i="21"/>
  <c r="AV54" i="21"/>
  <c r="AI55" i="21"/>
  <c r="AK55" i="21"/>
  <c r="AM55" i="21"/>
  <c r="AR55" i="21"/>
  <c r="AT55" i="21"/>
  <c r="AV55" i="21"/>
  <c r="AI56" i="21"/>
  <c r="AK56" i="21"/>
  <c r="AM56" i="21"/>
  <c r="AR56" i="21"/>
  <c r="AT56" i="21"/>
  <c r="AV56" i="21"/>
  <c r="AI57" i="21"/>
  <c r="AK57" i="21"/>
  <c r="AM57" i="21"/>
  <c r="AR57" i="21"/>
  <c r="AT57" i="21"/>
  <c r="AV57" i="21"/>
  <c r="AI58" i="21"/>
  <c r="AK58" i="21"/>
  <c r="AM58" i="21"/>
  <c r="AR58" i="21"/>
  <c r="AT58" i="21"/>
  <c r="AV58" i="21"/>
  <c r="AI59" i="21"/>
  <c r="AK59" i="21"/>
  <c r="AM59" i="21"/>
  <c r="AR59" i="21"/>
  <c r="AT59" i="21"/>
  <c r="AV59" i="21"/>
  <c r="AI60" i="21"/>
  <c r="AK60" i="21"/>
  <c r="AM60" i="21"/>
  <c r="AR60" i="21"/>
  <c r="AT60" i="21"/>
  <c r="AV60" i="21"/>
  <c r="AI61" i="21"/>
  <c r="AK61" i="21"/>
  <c r="AM61" i="21"/>
  <c r="AR61" i="21"/>
  <c r="AT61" i="21"/>
  <c r="AV61" i="21"/>
  <c r="AI62" i="21"/>
  <c r="AK62" i="21"/>
  <c r="AM62" i="21"/>
  <c r="AR62" i="21"/>
  <c r="AT62" i="21"/>
  <c r="AV62" i="21"/>
  <c r="AI63" i="21"/>
  <c r="AK63" i="21"/>
  <c r="AM63" i="21"/>
  <c r="AR63" i="21"/>
  <c r="AT63" i="21"/>
  <c r="AV63" i="21"/>
  <c r="AI64" i="21"/>
  <c r="AK64" i="21"/>
  <c r="AM64" i="21"/>
  <c r="AR64" i="21"/>
  <c r="AT64" i="21"/>
  <c r="AV64" i="21"/>
  <c r="AI65" i="21"/>
  <c r="AK65" i="21"/>
  <c r="AM65" i="21"/>
  <c r="AR65" i="21"/>
  <c r="AT65" i="21"/>
  <c r="AV65" i="21"/>
  <c r="AI66" i="21"/>
  <c r="AK66" i="21"/>
  <c r="AM66" i="21"/>
  <c r="AR66" i="21"/>
  <c r="AT66" i="21"/>
  <c r="AV66" i="21"/>
  <c r="AI67" i="21"/>
  <c r="AK67" i="21"/>
  <c r="AM67" i="21"/>
  <c r="AR67" i="21"/>
  <c r="AT67" i="21"/>
  <c r="AV67" i="21"/>
  <c r="AI68" i="21"/>
  <c r="AK68" i="21"/>
  <c r="AM68" i="21"/>
  <c r="AR68" i="21"/>
  <c r="AT68" i="21"/>
  <c r="AV68" i="21"/>
  <c r="AI69" i="21"/>
  <c r="AK69" i="21"/>
  <c r="AM69" i="21"/>
  <c r="AR69" i="21"/>
  <c r="AT69" i="21"/>
  <c r="AV69" i="21"/>
  <c r="AI70" i="21"/>
  <c r="AK70" i="21"/>
  <c r="AM70" i="21"/>
  <c r="AR70" i="21"/>
  <c r="AT70" i="21"/>
  <c r="AV70" i="21"/>
  <c r="AI71" i="21"/>
  <c r="AK71" i="21"/>
  <c r="AM71" i="21"/>
  <c r="AR71" i="21"/>
  <c r="AT71" i="21"/>
  <c r="AV71" i="21"/>
  <c r="AI72" i="21"/>
  <c r="AK72" i="21"/>
  <c r="AM72" i="21"/>
  <c r="AR72" i="21"/>
  <c r="AT72" i="21"/>
  <c r="AV72" i="21"/>
  <c r="AI73" i="21"/>
  <c r="AK73" i="21"/>
  <c r="AM73" i="21"/>
  <c r="AR73" i="21"/>
  <c r="AT73" i="21"/>
  <c r="AV73" i="21"/>
  <c r="AI74" i="21"/>
  <c r="AK74" i="21"/>
  <c r="AM74" i="21"/>
  <c r="AR74" i="21"/>
  <c r="AT74" i="21"/>
  <c r="AV74" i="21"/>
  <c r="AI75" i="21"/>
  <c r="AK75" i="21"/>
  <c r="AM75" i="21"/>
  <c r="AR75" i="21"/>
  <c r="AT75" i="21"/>
  <c r="AV75" i="21"/>
  <c r="AI76" i="21"/>
  <c r="AK76" i="21"/>
  <c r="AM76" i="21"/>
  <c r="AR76" i="21"/>
  <c r="AT76" i="21"/>
  <c r="AV76" i="21"/>
  <c r="AI77" i="21"/>
  <c r="AK77" i="21"/>
  <c r="AM77" i="21"/>
  <c r="AR77" i="21"/>
  <c r="AT77" i="21"/>
  <c r="AV77" i="21"/>
  <c r="AI78" i="21"/>
  <c r="AK78" i="21"/>
  <c r="AM78" i="21"/>
  <c r="AR78" i="21"/>
  <c r="AT78" i="21"/>
  <c r="AV78" i="21"/>
  <c r="AI79" i="21"/>
  <c r="AK79" i="21"/>
  <c r="AM79" i="21"/>
  <c r="AR79" i="21"/>
  <c r="AT79" i="21"/>
  <c r="AV79" i="21"/>
  <c r="AI80" i="21"/>
  <c r="AK80" i="21"/>
  <c r="AM80" i="21"/>
  <c r="AR80" i="21"/>
  <c r="AT80" i="21"/>
  <c r="AV80" i="21"/>
  <c r="AI81" i="21"/>
  <c r="AK81" i="21"/>
  <c r="AM81" i="21"/>
  <c r="AR81" i="21"/>
  <c r="AT81" i="21"/>
  <c r="AV81" i="21"/>
  <c r="AI82" i="21"/>
  <c r="AK82" i="21"/>
  <c r="AM82" i="21"/>
  <c r="AR82" i="21"/>
  <c r="AT82" i="21"/>
  <c r="AV82" i="21"/>
  <c r="AI83" i="21"/>
  <c r="AK83" i="21"/>
  <c r="AM83" i="21"/>
  <c r="AR83" i="21"/>
  <c r="AT83" i="21"/>
  <c r="AV83" i="21"/>
  <c r="AI84" i="21"/>
  <c r="AK84" i="21"/>
  <c r="AM84" i="21"/>
  <c r="AR84" i="21"/>
  <c r="AT84" i="21"/>
  <c r="AV84" i="21"/>
  <c r="AI85" i="21"/>
  <c r="AK85" i="21"/>
  <c r="AM85" i="21"/>
  <c r="AR85" i="21"/>
  <c r="AT85" i="21"/>
  <c r="AV85" i="21"/>
  <c r="AI86" i="21"/>
  <c r="AK86" i="21"/>
  <c r="AM86" i="21"/>
  <c r="AR86" i="21"/>
  <c r="AT86" i="21"/>
  <c r="AV86" i="21"/>
  <c r="AI87" i="21"/>
  <c r="AK87" i="21"/>
  <c r="AM87" i="21"/>
  <c r="AR87" i="21"/>
  <c r="AT87" i="21"/>
  <c r="AV87" i="21"/>
  <c r="AI88" i="21"/>
  <c r="AK88" i="21"/>
  <c r="AM88" i="21"/>
  <c r="AR88" i="21"/>
  <c r="AT88" i="21"/>
  <c r="AV88" i="21"/>
  <c r="AI89" i="21"/>
  <c r="AK89" i="21"/>
  <c r="AM89" i="21"/>
  <c r="AR89" i="21"/>
  <c r="AT89" i="21"/>
  <c r="AV89" i="21"/>
  <c r="AI90" i="21"/>
  <c r="AK90" i="21"/>
  <c r="AM90" i="21"/>
  <c r="AR90" i="21"/>
  <c r="AT90" i="21"/>
  <c r="AV90" i="21"/>
  <c r="AI91" i="21"/>
  <c r="AK91" i="21"/>
  <c r="AM91" i="21"/>
  <c r="AR91" i="21"/>
  <c r="AT91" i="21"/>
  <c r="AV91" i="21"/>
  <c r="AI92" i="21"/>
  <c r="AK92" i="21"/>
  <c r="AM92" i="21"/>
  <c r="AR92" i="21"/>
  <c r="AT92" i="21"/>
  <c r="AV92" i="21"/>
  <c r="AI93" i="21"/>
  <c r="AK93" i="21"/>
  <c r="AM93" i="21"/>
  <c r="AR93" i="21"/>
  <c r="AT93" i="21"/>
  <c r="AV93" i="21"/>
  <c r="AI94" i="21"/>
  <c r="AK94" i="21"/>
  <c r="AM94" i="21"/>
  <c r="AR94" i="21"/>
  <c r="AT94" i="21"/>
  <c r="AV94" i="21"/>
  <c r="AI95" i="21"/>
  <c r="AK95" i="21"/>
  <c r="AM95" i="21"/>
  <c r="AR95" i="21"/>
  <c r="AT95" i="21"/>
  <c r="AV95" i="21"/>
  <c r="AI96" i="21"/>
  <c r="AK96" i="21"/>
  <c r="AM96" i="21"/>
  <c r="AR96" i="21"/>
  <c r="AT96" i="21"/>
  <c r="AV96" i="21"/>
  <c r="AI97" i="21"/>
  <c r="AK97" i="21"/>
  <c r="AM97" i="21"/>
  <c r="AR97" i="21"/>
  <c r="AT97" i="21"/>
  <c r="AV97" i="21"/>
  <c r="AI98" i="21"/>
  <c r="AK98" i="21"/>
  <c r="AM98" i="21"/>
  <c r="AR98" i="21"/>
  <c r="AT98" i="21"/>
  <c r="AV98" i="21"/>
  <c r="AI99" i="21"/>
  <c r="AK99" i="21"/>
  <c r="AM99" i="21"/>
  <c r="AR99" i="21"/>
  <c r="AT99" i="21"/>
  <c r="AV99" i="21"/>
  <c r="AI100" i="21"/>
  <c r="AK100" i="21"/>
  <c r="AM100" i="21"/>
  <c r="AR100" i="21"/>
  <c r="AT100" i="21"/>
  <c r="AV100" i="21"/>
  <c r="AI101" i="21"/>
  <c r="AK101" i="21"/>
  <c r="AM101" i="21"/>
  <c r="AR101" i="21"/>
  <c r="AT101" i="21"/>
  <c r="AV101" i="21"/>
  <c r="AI102" i="21"/>
  <c r="AK102" i="21"/>
  <c r="AM102" i="21"/>
  <c r="AR102" i="21"/>
  <c r="AT102" i="21"/>
  <c r="AV102" i="21"/>
  <c r="AI103" i="21"/>
  <c r="AK103" i="21"/>
  <c r="AM103" i="21"/>
  <c r="AR103" i="21"/>
  <c r="AT103" i="21"/>
  <c r="AV103" i="21"/>
  <c r="AI104" i="21"/>
  <c r="AK104" i="21"/>
  <c r="AM104" i="21"/>
  <c r="AR104" i="21"/>
  <c r="AT104" i="21"/>
  <c r="AV104" i="21"/>
  <c r="AI105" i="21"/>
  <c r="AK105" i="21"/>
  <c r="AM105" i="21"/>
  <c r="AR105" i="21"/>
  <c r="AT105" i="21"/>
  <c r="AV105" i="21"/>
  <c r="AI106" i="21"/>
  <c r="AK106" i="21"/>
  <c r="AM106" i="21"/>
  <c r="AR106" i="21"/>
  <c r="AT106" i="21"/>
  <c r="AV106" i="21"/>
  <c r="AI107" i="21"/>
  <c r="AK107" i="21"/>
  <c r="AM107" i="21"/>
  <c r="AR107" i="21"/>
  <c r="AT107" i="21"/>
  <c r="AV107" i="21"/>
  <c r="AI108" i="21"/>
  <c r="AK108" i="21"/>
  <c r="AM108" i="21"/>
  <c r="AR108" i="21"/>
  <c r="AT108" i="21"/>
  <c r="AV108" i="21"/>
  <c r="AI109" i="21"/>
  <c r="AK109" i="21"/>
  <c r="AM109" i="21"/>
  <c r="AR109" i="21"/>
  <c r="AT109" i="21"/>
  <c r="AV109" i="21"/>
  <c r="AI110" i="21"/>
  <c r="AK110" i="21"/>
  <c r="AM110" i="21"/>
  <c r="AR110" i="21"/>
  <c r="AT110" i="21"/>
  <c r="AV110" i="21"/>
  <c r="AI111" i="21"/>
  <c r="AK111" i="21"/>
  <c r="AM111" i="21"/>
  <c r="AR111" i="21"/>
  <c r="AT111" i="21"/>
  <c r="AV111" i="21"/>
  <c r="AI112" i="21"/>
  <c r="AK112" i="21"/>
  <c r="AM112" i="21"/>
  <c r="AR112" i="21"/>
  <c r="AT112" i="21"/>
  <c r="AV112" i="21"/>
  <c r="AI113" i="21"/>
  <c r="AK113" i="21"/>
  <c r="AM113" i="21"/>
  <c r="AR113" i="21"/>
  <c r="AT113" i="21"/>
  <c r="AV113" i="21"/>
  <c r="AI114" i="21"/>
  <c r="AK114" i="21"/>
  <c r="AM114" i="21"/>
  <c r="AR114" i="21"/>
  <c r="AT114" i="21"/>
  <c r="AV114" i="21"/>
  <c r="AI115" i="21"/>
  <c r="AK115" i="21"/>
  <c r="AM115" i="21"/>
  <c r="AR115" i="21"/>
  <c r="AT115" i="21"/>
  <c r="AV115" i="21"/>
  <c r="AI116" i="21"/>
  <c r="AK116" i="21"/>
  <c r="AM116" i="21"/>
  <c r="AR116" i="21"/>
  <c r="AT116" i="21"/>
  <c r="AV116" i="21"/>
  <c r="AI117" i="21"/>
  <c r="AK117" i="21"/>
  <c r="AM117" i="21"/>
  <c r="AR117" i="21"/>
  <c r="AT117" i="21"/>
  <c r="AV117" i="21"/>
  <c r="AI118" i="21"/>
  <c r="AK118" i="21"/>
  <c r="AM118" i="21"/>
  <c r="AR118" i="21"/>
  <c r="AT118" i="21"/>
  <c r="AV118" i="21"/>
  <c r="AI119" i="21"/>
  <c r="AK119" i="21"/>
  <c r="AM119" i="21"/>
  <c r="AR119" i="21"/>
  <c r="AT119" i="21"/>
  <c r="AV119" i="21"/>
  <c r="AI120" i="21"/>
  <c r="AK120" i="21"/>
  <c r="AM120" i="21"/>
  <c r="AR120" i="21"/>
  <c r="AT120" i="21"/>
  <c r="AV120" i="21"/>
  <c r="AI121" i="21"/>
  <c r="AK121" i="21"/>
  <c r="AM121" i="21"/>
  <c r="AR121" i="21"/>
  <c r="AT121" i="21"/>
  <c r="AV121" i="21"/>
  <c r="AI122" i="21"/>
  <c r="AK122" i="21"/>
  <c r="AM122" i="21"/>
  <c r="AR122" i="21"/>
  <c r="AT122" i="21"/>
  <c r="AV122" i="21"/>
  <c r="AI123" i="21"/>
  <c r="AK123" i="21"/>
  <c r="AM123" i="21"/>
  <c r="AR123" i="21"/>
  <c r="AT123" i="21"/>
  <c r="AV123" i="21"/>
  <c r="AI124" i="21"/>
  <c r="AK124" i="21"/>
  <c r="AM124" i="21"/>
  <c r="AR124" i="21"/>
  <c r="AT124" i="21"/>
  <c r="AV124" i="21"/>
  <c r="AI125" i="21"/>
  <c r="AK125" i="21"/>
  <c r="AM125" i="21"/>
  <c r="AR125" i="21"/>
  <c r="AT125" i="21"/>
  <c r="AV125" i="21"/>
  <c r="AI126" i="21"/>
  <c r="AK126" i="21"/>
  <c r="AM126" i="21"/>
  <c r="AR126" i="21"/>
  <c r="AT126" i="21"/>
  <c r="AV126" i="21"/>
  <c r="AI127" i="21"/>
  <c r="AK127" i="21"/>
  <c r="AM127" i="21"/>
  <c r="AR127" i="21"/>
  <c r="AT127" i="21"/>
  <c r="AV127" i="21"/>
  <c r="AI128" i="21"/>
  <c r="AK128" i="21"/>
  <c r="AM128" i="21"/>
  <c r="AR128" i="21"/>
  <c r="AT128" i="21"/>
  <c r="AV128" i="21"/>
  <c r="AI129" i="21"/>
  <c r="AK129" i="21"/>
  <c r="AM129" i="21"/>
  <c r="AR129" i="21"/>
  <c r="AT129" i="21"/>
  <c r="AV129" i="21"/>
  <c r="AI130" i="21"/>
  <c r="AK130" i="21"/>
  <c r="AM130" i="21"/>
  <c r="AR130" i="21"/>
  <c r="AT130" i="21"/>
  <c r="AV130" i="21"/>
  <c r="AI131" i="21"/>
  <c r="AK131" i="21"/>
  <c r="AM131" i="21"/>
  <c r="AR131" i="21"/>
  <c r="AT131" i="21"/>
  <c r="AV131" i="21"/>
  <c r="AI132" i="21"/>
  <c r="AK132" i="21"/>
  <c r="AM132" i="21"/>
  <c r="AR132" i="21"/>
  <c r="AT132" i="21"/>
  <c r="AV132" i="21"/>
  <c r="AI133" i="21"/>
  <c r="AK133" i="21"/>
  <c r="AM133" i="21"/>
  <c r="AR133" i="21"/>
  <c r="AT133" i="21"/>
  <c r="AV133" i="21"/>
  <c r="AI134" i="21"/>
  <c r="AK134" i="21"/>
  <c r="AM134" i="21"/>
  <c r="AR134" i="21"/>
  <c r="AT134" i="21"/>
  <c r="AV134" i="21"/>
  <c r="AI135" i="21"/>
  <c r="AK135" i="21"/>
  <c r="AM135" i="21"/>
  <c r="AR135" i="21"/>
  <c r="AT135" i="21"/>
  <c r="AV135" i="21"/>
  <c r="AI136" i="21"/>
  <c r="AK136" i="21"/>
  <c r="AM136" i="21"/>
  <c r="AR136" i="21"/>
  <c r="AT136" i="21"/>
  <c r="AV136" i="21"/>
  <c r="AI137" i="21"/>
  <c r="AK137" i="21"/>
  <c r="AM137" i="21"/>
  <c r="AR137" i="21"/>
  <c r="AT137" i="21"/>
  <c r="AV137" i="21"/>
  <c r="AI138" i="21"/>
  <c r="AK138" i="21"/>
  <c r="AM138" i="21"/>
  <c r="AR138" i="21"/>
  <c r="AT138" i="21"/>
  <c r="AV138" i="21"/>
  <c r="AI139" i="21"/>
  <c r="AK139" i="21"/>
  <c r="AM139" i="21"/>
  <c r="AR139" i="21"/>
  <c r="AT139" i="21"/>
  <c r="AV139" i="21"/>
  <c r="AI140" i="21"/>
  <c r="AK140" i="21"/>
  <c r="AM140" i="21"/>
  <c r="AR140" i="21"/>
  <c r="AT140" i="21"/>
  <c r="AV140" i="21"/>
  <c r="AI141" i="21"/>
  <c r="AK141" i="21"/>
  <c r="AM141" i="21"/>
  <c r="AR141" i="21"/>
  <c r="AT141" i="21"/>
  <c r="AV141" i="21"/>
  <c r="AI142" i="21"/>
  <c r="AK142" i="21"/>
  <c r="AM142" i="21"/>
  <c r="AR142" i="21"/>
  <c r="AT142" i="21"/>
  <c r="AV142" i="21"/>
  <c r="AI143" i="21"/>
  <c r="AK143" i="21"/>
  <c r="AM143" i="21"/>
  <c r="AR143" i="21"/>
  <c r="AT143" i="21"/>
  <c r="AV143" i="21"/>
  <c r="AI144" i="21"/>
  <c r="AK144" i="21"/>
  <c r="AM144" i="21"/>
  <c r="AR144" i="21"/>
  <c r="AT144" i="21"/>
  <c r="AV144" i="21"/>
  <c r="AI145" i="21"/>
  <c r="AK145" i="21"/>
  <c r="AM145" i="21"/>
  <c r="AR145" i="21"/>
  <c r="AT145" i="21"/>
  <c r="AV145" i="21"/>
  <c r="AI146" i="21"/>
  <c r="AK146" i="21"/>
  <c r="AM146" i="21"/>
  <c r="AR146" i="21"/>
  <c r="AT146" i="21"/>
  <c r="AV146" i="21"/>
  <c r="AI147" i="21"/>
  <c r="AK147" i="21"/>
  <c r="AM147" i="21"/>
  <c r="AR147" i="21"/>
  <c r="AT147" i="21"/>
  <c r="AV147" i="21"/>
  <c r="AI148" i="21"/>
  <c r="AK148" i="21"/>
  <c r="AM148" i="21"/>
  <c r="AR148" i="21"/>
  <c r="AT148" i="21"/>
  <c r="AV148" i="21"/>
  <c r="AI149" i="21"/>
  <c r="AK149" i="21"/>
  <c r="AM149" i="21"/>
  <c r="AR149" i="21"/>
  <c r="AT149" i="21"/>
  <c r="AV149" i="21"/>
  <c r="AI150" i="21"/>
  <c r="AK150" i="21"/>
  <c r="AM150" i="21"/>
  <c r="AR150" i="21"/>
  <c r="AT150" i="21"/>
  <c r="AV150" i="21"/>
  <c r="AI151" i="21"/>
  <c r="AK151" i="21"/>
  <c r="AM151" i="21"/>
  <c r="AR151" i="21"/>
  <c r="AT151" i="21"/>
  <c r="AV151" i="21"/>
  <c r="AI152" i="21"/>
  <c r="AK152" i="21"/>
  <c r="AM152" i="21"/>
  <c r="AR152" i="21"/>
  <c r="AT152" i="21"/>
  <c r="AV152" i="21"/>
  <c r="AI153" i="21"/>
  <c r="AK153" i="21"/>
  <c r="AM153" i="21"/>
  <c r="AR153" i="21"/>
  <c r="AT153" i="21"/>
  <c r="AV153" i="21"/>
  <c r="AI154" i="21"/>
  <c r="AK154" i="21"/>
  <c r="AM154" i="21"/>
  <c r="AR154" i="21"/>
  <c r="AT154" i="21"/>
  <c r="AV154" i="21"/>
  <c r="AI155" i="21"/>
  <c r="AK155" i="21"/>
  <c r="AM155" i="21"/>
  <c r="AR155" i="21"/>
  <c r="AT155" i="21"/>
  <c r="AV155" i="21"/>
  <c r="AI156" i="21"/>
  <c r="AK156" i="21"/>
  <c r="AM156" i="21"/>
  <c r="AR156" i="21"/>
  <c r="AT156" i="21"/>
  <c r="AV156" i="21"/>
  <c r="AI157" i="21"/>
  <c r="AK157" i="21"/>
  <c r="AM157" i="21"/>
  <c r="AR157" i="21"/>
  <c r="AT157" i="21"/>
  <c r="AV157" i="21"/>
  <c r="AI158" i="21"/>
  <c r="AK158" i="21"/>
  <c r="AM158" i="21"/>
  <c r="AR158" i="21"/>
  <c r="AT158" i="21"/>
  <c r="AV158" i="21"/>
  <c r="AI159" i="21"/>
  <c r="AK159" i="21"/>
  <c r="AM159" i="21"/>
  <c r="AR159" i="21"/>
  <c r="AT159" i="21"/>
  <c r="AV159" i="21"/>
  <c r="AI160" i="21"/>
  <c r="AK160" i="21"/>
  <c r="AM160" i="21"/>
  <c r="AR160" i="21"/>
  <c r="AT160" i="21"/>
  <c r="AV160" i="21"/>
  <c r="AI161" i="21"/>
  <c r="AK161" i="21"/>
  <c r="AM161" i="21"/>
  <c r="AR161" i="21"/>
  <c r="AT161" i="21"/>
  <c r="AV161" i="21"/>
  <c r="AI162" i="21"/>
  <c r="AK162" i="21"/>
  <c r="AM162" i="21"/>
  <c r="AR162" i="21"/>
  <c r="AT162" i="21"/>
  <c r="AV162" i="21"/>
  <c r="AI163" i="21"/>
  <c r="AK163" i="21"/>
  <c r="AM163" i="21"/>
  <c r="AR163" i="21"/>
  <c r="AT163" i="21"/>
  <c r="AV163" i="21"/>
  <c r="AI164" i="21"/>
  <c r="AK164" i="21"/>
  <c r="AM164" i="21"/>
  <c r="AR164" i="21"/>
  <c r="AT164" i="21"/>
  <c r="AV164" i="21"/>
  <c r="AI165" i="21"/>
  <c r="AK165" i="21"/>
  <c r="AM165" i="21"/>
  <c r="AR165" i="21"/>
  <c r="AT165" i="21"/>
  <c r="AV165" i="21"/>
  <c r="AI166" i="21"/>
  <c r="AK166" i="21"/>
  <c r="AM166" i="21"/>
  <c r="AR166" i="21"/>
  <c r="AT166" i="21"/>
  <c r="AV166" i="21"/>
  <c r="AI167" i="21"/>
  <c r="AK167" i="21"/>
  <c r="AM167" i="21"/>
  <c r="AR167" i="21"/>
  <c r="AT167" i="21"/>
  <c r="AV167" i="21"/>
  <c r="AI168" i="21"/>
  <c r="AK168" i="21"/>
  <c r="AM168" i="21"/>
  <c r="AR168" i="21"/>
  <c r="AT168" i="21"/>
  <c r="AV168" i="21"/>
  <c r="AI169" i="21"/>
  <c r="AK169" i="21"/>
  <c r="AM169" i="21"/>
  <c r="AR169" i="21"/>
  <c r="AT169" i="21"/>
  <c r="AV169" i="21"/>
  <c r="AI170" i="21"/>
  <c r="AK170" i="21"/>
  <c r="AM170" i="21"/>
  <c r="AR170" i="21"/>
  <c r="AT170" i="21"/>
  <c r="AV170" i="21"/>
  <c r="AI171" i="21"/>
  <c r="AK171" i="21"/>
  <c r="AM171" i="21"/>
  <c r="AR171" i="21"/>
  <c r="AT171" i="21"/>
  <c r="AV171" i="21"/>
  <c r="AI172" i="21"/>
  <c r="AK172" i="21"/>
  <c r="AM172" i="21"/>
  <c r="AR172" i="21"/>
  <c r="AT172" i="21"/>
  <c r="AV172" i="21"/>
  <c r="AI173" i="21"/>
  <c r="AK173" i="21"/>
  <c r="AM173" i="21"/>
  <c r="AR173" i="21"/>
  <c r="AT173" i="21"/>
  <c r="AV173" i="21"/>
  <c r="AI174" i="21"/>
  <c r="AK174" i="21"/>
  <c r="AM174" i="21"/>
  <c r="AR174" i="21"/>
  <c r="AT174" i="21"/>
  <c r="AV174" i="21"/>
  <c r="AI175" i="21"/>
  <c r="AK175" i="21"/>
  <c r="AM175" i="21"/>
  <c r="AR175" i="21"/>
  <c r="AT175" i="21"/>
  <c r="AV175" i="21"/>
  <c r="AI176" i="21"/>
  <c r="AK176" i="21"/>
  <c r="AM176" i="21"/>
  <c r="AR176" i="21"/>
  <c r="AT176" i="21"/>
  <c r="AV176" i="21"/>
  <c r="AI177" i="21"/>
  <c r="AK177" i="21"/>
  <c r="AM177" i="21"/>
  <c r="AR177" i="21"/>
  <c r="AT177" i="21"/>
  <c r="AV177" i="21"/>
  <c r="AI178" i="21"/>
  <c r="AK178" i="21"/>
  <c r="AM178" i="21"/>
  <c r="AR178" i="21"/>
  <c r="AT178" i="21"/>
  <c r="AV178" i="21"/>
  <c r="AI179" i="21"/>
  <c r="AK179" i="21"/>
  <c r="AM179" i="21"/>
  <c r="AR179" i="21"/>
  <c r="AT179" i="21"/>
  <c r="AV179" i="21"/>
  <c r="AI180" i="21"/>
  <c r="AK180" i="21"/>
  <c r="AM180" i="21"/>
  <c r="AR180" i="21"/>
  <c r="AT180" i="21"/>
  <c r="AV180" i="21"/>
  <c r="AI181" i="21"/>
  <c r="AK181" i="21"/>
  <c r="AM181" i="21"/>
  <c r="AR181" i="21"/>
  <c r="AT181" i="21"/>
  <c r="AV181" i="21"/>
  <c r="AI182" i="21"/>
  <c r="AK182" i="21"/>
  <c r="AM182" i="21"/>
  <c r="AR182" i="21"/>
  <c r="AT182" i="21"/>
  <c r="AV182" i="21"/>
  <c r="AI183" i="21"/>
  <c r="AK183" i="21"/>
  <c r="AM183" i="21"/>
  <c r="AR183" i="21"/>
  <c r="AT183" i="21"/>
  <c r="AV183" i="21"/>
  <c r="AI184" i="21"/>
  <c r="AK184" i="21"/>
  <c r="AM184" i="21"/>
  <c r="AR184" i="21"/>
  <c r="AT184" i="21"/>
  <c r="AV184" i="21"/>
  <c r="AI185" i="21"/>
  <c r="AK185" i="21"/>
  <c r="AM185" i="21"/>
  <c r="AR185" i="21"/>
  <c r="AT185" i="21"/>
  <c r="AV185" i="21"/>
  <c r="AI186" i="21"/>
  <c r="AK186" i="21"/>
  <c r="AM186" i="21"/>
  <c r="AR186" i="21"/>
  <c r="AT186" i="21"/>
  <c r="AV186" i="21"/>
  <c r="AI187" i="21"/>
  <c r="AK187" i="21"/>
  <c r="AM187" i="21"/>
  <c r="AR187" i="21"/>
  <c r="AT187" i="21"/>
  <c r="AV187" i="21"/>
  <c r="AI188" i="21"/>
  <c r="AK188" i="21"/>
  <c r="AM188" i="21"/>
  <c r="AR188" i="21"/>
  <c r="AT188" i="21"/>
  <c r="AV188" i="21"/>
  <c r="AI189" i="21"/>
  <c r="AK189" i="21"/>
  <c r="AM189" i="21"/>
  <c r="AR189" i="21"/>
  <c r="AT189" i="21"/>
  <c r="AV189" i="21"/>
  <c r="AI190" i="21"/>
  <c r="AK190" i="21"/>
  <c r="AM190" i="21"/>
  <c r="AR190" i="21"/>
  <c r="AT190" i="21"/>
  <c r="AV190" i="21"/>
  <c r="AI191" i="21"/>
  <c r="AK191" i="21"/>
  <c r="AM191" i="21"/>
  <c r="AR191" i="21"/>
  <c r="AT191" i="21"/>
  <c r="AV191" i="21"/>
  <c r="AI192" i="21"/>
  <c r="AK192" i="21"/>
  <c r="AM192" i="21"/>
  <c r="AR192" i="21"/>
  <c r="AT192" i="21"/>
  <c r="AV192" i="21"/>
  <c r="AI193" i="21"/>
  <c r="AK193" i="21"/>
  <c r="AM193" i="21"/>
  <c r="AR193" i="21"/>
  <c r="AT193" i="21"/>
  <c r="AV193" i="21"/>
  <c r="AI194" i="21"/>
  <c r="AK194" i="21"/>
  <c r="AM194" i="21"/>
  <c r="AR194" i="21"/>
  <c r="AT194" i="21"/>
  <c r="AV194" i="21"/>
  <c r="AI195" i="21"/>
  <c r="AK195" i="21"/>
  <c r="AM195" i="21"/>
  <c r="AR195" i="21"/>
  <c r="AT195" i="21"/>
  <c r="AV195" i="21"/>
  <c r="AI196" i="21"/>
  <c r="AK196" i="21"/>
  <c r="AM196" i="21"/>
  <c r="AR196" i="21"/>
  <c r="AT196" i="21"/>
  <c r="AV196" i="21"/>
  <c r="AI197" i="21"/>
  <c r="AK197" i="21"/>
  <c r="AM197" i="21"/>
  <c r="AR197" i="21"/>
  <c r="AT197" i="21"/>
  <c r="AV197" i="21"/>
  <c r="AI198" i="21"/>
  <c r="AK198" i="21"/>
  <c r="AM198" i="21"/>
  <c r="AR198" i="21"/>
  <c r="AT198" i="21"/>
  <c r="AV198" i="21"/>
  <c r="AI199" i="21"/>
  <c r="AK199" i="21"/>
  <c r="AM199" i="21"/>
  <c r="AR199" i="21"/>
  <c r="AT199" i="21"/>
  <c r="AV199" i="21"/>
  <c r="AI200" i="21"/>
  <c r="AK200" i="21"/>
  <c r="AM200" i="21"/>
  <c r="AR200" i="21"/>
  <c r="AT200" i="21"/>
  <c r="AV200" i="21"/>
  <c r="AI201" i="21"/>
  <c r="AK201" i="21"/>
  <c r="AM201" i="21"/>
  <c r="AR201" i="21"/>
  <c r="AT201" i="21"/>
  <c r="AV201" i="21"/>
  <c r="AI202" i="21"/>
  <c r="AK202" i="21"/>
  <c r="AM202" i="21"/>
  <c r="AR202" i="21"/>
  <c r="AT202" i="21"/>
  <c r="AV202" i="21"/>
  <c r="AI203" i="21"/>
  <c r="AK203" i="21"/>
  <c r="AM203" i="21"/>
  <c r="AR203" i="21"/>
  <c r="AT203" i="21"/>
  <c r="AV203" i="21"/>
  <c r="AI204" i="21"/>
  <c r="AK204" i="21"/>
  <c r="AM204" i="21"/>
  <c r="AR204" i="21"/>
  <c r="AT204" i="21"/>
  <c r="AV204" i="21"/>
  <c r="AI205" i="21"/>
  <c r="AK205" i="21"/>
  <c r="AM205" i="21"/>
  <c r="AR205" i="21"/>
  <c r="AT205" i="21"/>
  <c r="AV205" i="21"/>
  <c r="AI206" i="21"/>
  <c r="AK206" i="21"/>
  <c r="AM206" i="21"/>
  <c r="AR206" i="21"/>
  <c r="AT206" i="21"/>
  <c r="AV206" i="21"/>
  <c r="AI207" i="21"/>
  <c r="AK207" i="21"/>
  <c r="AM207" i="21"/>
  <c r="AR207" i="21"/>
  <c r="AT207" i="21"/>
  <c r="AV207" i="21"/>
  <c r="AI208" i="21"/>
  <c r="AK208" i="21"/>
  <c r="AM208" i="21"/>
  <c r="AR208" i="21"/>
  <c r="AT208" i="21"/>
  <c r="AV208" i="21"/>
  <c r="AI209" i="21"/>
  <c r="AK209" i="21"/>
  <c r="AM209" i="21"/>
  <c r="AR209" i="21"/>
  <c r="AT209" i="21"/>
  <c r="AV209" i="21"/>
  <c r="AI210" i="21"/>
  <c r="AK210" i="21"/>
  <c r="AM210" i="21"/>
  <c r="AR210" i="21"/>
  <c r="AT210" i="21"/>
  <c r="AV210" i="21"/>
  <c r="AI211" i="21"/>
  <c r="AK211" i="21"/>
  <c r="AM211" i="21"/>
  <c r="AR211" i="21"/>
  <c r="AT211" i="21"/>
  <c r="AV211" i="21"/>
  <c r="AI212" i="21"/>
  <c r="AK212" i="21"/>
  <c r="AM212" i="21"/>
  <c r="AR212" i="21"/>
  <c r="AT212" i="21"/>
  <c r="AV212" i="21"/>
  <c r="AI213" i="21"/>
  <c r="AK213" i="21"/>
  <c r="AM213" i="21"/>
  <c r="AR213" i="21"/>
  <c r="AT213" i="21"/>
  <c r="AV213" i="21"/>
  <c r="AI214" i="21"/>
  <c r="AK214" i="21"/>
  <c r="AM214" i="21"/>
  <c r="AR214" i="21"/>
  <c r="AT214" i="21"/>
  <c r="AV214" i="21"/>
  <c r="AI215" i="21"/>
  <c r="AK215" i="21"/>
  <c r="AM215" i="21"/>
  <c r="AR215" i="21"/>
  <c r="AT215" i="21"/>
  <c r="AV215" i="21"/>
  <c r="AI216" i="21"/>
  <c r="AK216" i="21"/>
  <c r="AM216" i="21"/>
  <c r="AR216" i="21"/>
  <c r="AT216" i="21"/>
  <c r="AV216" i="21"/>
  <c r="AI217" i="21"/>
  <c r="AK217" i="21"/>
  <c r="AM217" i="21"/>
  <c r="AR217" i="21"/>
  <c r="AT217" i="21"/>
  <c r="AV217" i="21"/>
  <c r="AI218" i="21"/>
  <c r="AK218" i="21"/>
  <c r="AM218" i="21"/>
  <c r="AR218" i="21"/>
  <c r="AT218" i="21"/>
  <c r="AV218" i="21"/>
  <c r="AI219" i="21"/>
  <c r="AK219" i="21"/>
  <c r="AM219" i="21"/>
  <c r="AR219" i="21"/>
  <c r="AT219" i="21"/>
  <c r="AV219" i="21"/>
  <c r="AI220" i="21"/>
  <c r="AK220" i="21"/>
  <c r="AM220" i="21"/>
  <c r="AR220" i="21"/>
  <c r="AT220" i="21"/>
  <c r="AV220" i="21"/>
  <c r="AI221" i="21"/>
  <c r="AK221" i="21"/>
  <c r="AM221" i="21"/>
  <c r="AR221" i="21"/>
  <c r="AT221" i="21"/>
  <c r="AV221" i="21"/>
  <c r="AI222" i="21"/>
  <c r="AK222" i="21"/>
  <c r="AM222" i="21"/>
  <c r="AR222" i="21"/>
  <c r="AT222" i="21"/>
  <c r="AV222" i="21"/>
  <c r="AI223" i="21"/>
  <c r="AK223" i="21"/>
  <c r="AM223" i="21"/>
  <c r="AR223" i="21"/>
  <c r="AT223" i="21"/>
  <c r="AV223" i="21"/>
  <c r="AI224" i="21"/>
  <c r="AK224" i="21"/>
  <c r="AM224" i="21"/>
  <c r="AR224" i="21"/>
  <c r="AT224" i="21"/>
  <c r="AV224" i="21"/>
  <c r="AI225" i="21"/>
  <c r="AK225" i="21"/>
  <c r="AM225" i="21"/>
  <c r="AR225" i="21"/>
  <c r="AT225" i="21"/>
  <c r="AV225" i="21"/>
  <c r="AI226" i="21"/>
  <c r="AK226" i="21"/>
  <c r="AM226" i="21"/>
  <c r="AR226" i="21"/>
  <c r="AT226" i="21"/>
  <c r="AV226" i="21"/>
  <c r="AI227" i="21"/>
  <c r="AK227" i="21"/>
  <c r="AM227" i="21"/>
  <c r="AR227" i="21"/>
  <c r="AT227" i="21"/>
  <c r="AV227" i="21"/>
  <c r="AI228" i="21"/>
  <c r="AK228" i="21"/>
  <c r="AM228" i="21"/>
  <c r="AR228" i="21"/>
  <c r="AT228" i="21"/>
  <c r="AV228" i="21"/>
  <c r="AI229" i="21"/>
  <c r="AK229" i="21"/>
  <c r="AM229" i="21"/>
  <c r="AR229" i="21"/>
  <c r="AT229" i="21"/>
  <c r="AV229" i="21"/>
  <c r="AI230" i="21"/>
  <c r="AK230" i="21"/>
  <c r="AM230" i="21"/>
  <c r="AR230" i="21"/>
  <c r="AT230" i="21"/>
  <c r="AV230" i="21"/>
  <c r="AI231" i="21"/>
  <c r="AK231" i="21"/>
  <c r="AM231" i="21"/>
  <c r="AR231" i="21"/>
  <c r="AT231" i="21"/>
  <c r="AV231" i="21"/>
  <c r="AI232" i="21"/>
  <c r="AK232" i="21"/>
  <c r="AM232" i="21"/>
  <c r="AR232" i="21"/>
  <c r="AT232" i="21"/>
  <c r="AV232" i="21"/>
  <c r="AI233" i="21"/>
  <c r="AK233" i="21"/>
  <c r="AM233" i="21"/>
  <c r="AR233" i="21"/>
  <c r="AT233" i="21"/>
  <c r="AV233" i="21"/>
  <c r="AI234" i="21"/>
  <c r="AK234" i="21"/>
  <c r="AM234" i="21"/>
  <c r="AR234" i="21"/>
  <c r="AT234" i="21"/>
  <c r="AV234" i="21"/>
  <c r="AI235" i="21"/>
  <c r="AK235" i="21"/>
  <c r="AM235" i="21"/>
  <c r="AR235" i="21"/>
  <c r="AT235" i="21"/>
  <c r="AV235" i="21"/>
  <c r="AI236" i="21"/>
  <c r="AK236" i="21"/>
  <c r="AM236" i="21"/>
  <c r="AR236" i="21"/>
  <c r="AT236" i="21"/>
  <c r="AV236" i="21"/>
  <c r="AI237" i="21"/>
  <c r="AK237" i="21"/>
  <c r="AM237" i="21"/>
  <c r="AR237" i="21"/>
  <c r="AT237" i="21"/>
  <c r="AV237" i="21"/>
  <c r="AI238" i="21"/>
  <c r="AK238" i="21"/>
  <c r="AM238" i="21"/>
  <c r="AR238" i="21"/>
  <c r="AT238" i="21"/>
  <c r="AV238" i="21"/>
  <c r="AI239" i="21"/>
  <c r="AK239" i="21"/>
  <c r="AM239" i="21"/>
  <c r="AR239" i="21"/>
  <c r="AT239" i="21"/>
  <c r="AV239" i="21"/>
  <c r="AI240" i="21"/>
  <c r="AK240" i="21"/>
  <c r="AM240" i="21"/>
  <c r="AR240" i="21"/>
  <c r="AT240" i="21"/>
  <c r="AV240" i="21"/>
  <c r="AI241" i="21"/>
  <c r="AK241" i="21"/>
  <c r="AM241" i="21"/>
  <c r="AR241" i="21"/>
  <c r="AT241" i="21"/>
  <c r="AV241" i="21"/>
  <c r="AI242" i="21"/>
  <c r="AK242" i="21"/>
  <c r="AM242" i="21"/>
  <c r="AR242" i="21"/>
  <c r="AT242" i="21"/>
  <c r="AV242" i="21"/>
  <c r="AI243" i="21"/>
  <c r="AK243" i="21"/>
  <c r="AM243" i="21"/>
  <c r="AR243" i="21"/>
  <c r="AT243" i="21"/>
  <c r="AV243" i="21"/>
  <c r="AI244" i="21"/>
  <c r="AK244" i="21"/>
  <c r="AM244" i="21"/>
  <c r="AR244" i="21"/>
  <c r="AT244" i="21"/>
  <c r="AV244" i="21"/>
  <c r="AI245" i="21"/>
  <c r="AK245" i="21"/>
  <c r="AM245" i="21"/>
  <c r="AR245" i="21"/>
  <c r="AT245" i="21"/>
  <c r="AV245" i="21"/>
  <c r="AI246" i="21"/>
  <c r="AK246" i="21"/>
  <c r="AM246" i="21"/>
  <c r="AR246" i="21"/>
  <c r="AT246" i="21"/>
  <c r="AV246" i="21"/>
  <c r="AI247" i="21"/>
  <c r="AK247" i="21"/>
  <c r="AM247" i="21"/>
  <c r="AR247" i="21"/>
  <c r="AT247" i="21"/>
  <c r="AV247" i="21"/>
  <c r="AI248" i="21"/>
  <c r="AK248" i="21"/>
  <c r="AM248" i="21"/>
  <c r="AR248" i="21"/>
  <c r="AT248" i="21"/>
  <c r="AV248" i="21"/>
  <c r="AI249" i="21"/>
  <c r="AK249" i="21"/>
  <c r="AM249" i="21"/>
  <c r="AR249" i="21"/>
  <c r="AT249" i="21"/>
  <c r="AV249" i="21"/>
  <c r="AI250" i="21"/>
  <c r="AK250" i="21"/>
  <c r="AM250" i="21"/>
  <c r="AR250" i="21"/>
  <c r="AT250" i="21"/>
  <c r="AV250" i="21"/>
  <c r="AI251" i="21"/>
  <c r="AK251" i="21"/>
  <c r="AM251" i="21"/>
  <c r="AR251" i="21"/>
  <c r="AT251" i="21"/>
  <c r="AV251" i="21"/>
  <c r="AI252" i="21"/>
  <c r="AK252" i="21"/>
  <c r="AM252" i="21"/>
  <c r="AR252" i="21"/>
  <c r="AT252" i="21"/>
  <c r="AV252" i="21"/>
  <c r="AI253" i="21"/>
  <c r="AK253" i="21"/>
  <c r="AM253" i="21"/>
  <c r="AR253" i="21"/>
  <c r="AT253" i="21"/>
  <c r="AV253" i="21"/>
  <c r="AI254" i="21"/>
  <c r="AK254" i="21"/>
  <c r="AM254" i="21"/>
  <c r="AR254" i="21"/>
  <c r="AT254" i="21"/>
  <c r="AV254" i="21"/>
  <c r="AI255" i="21"/>
  <c r="AK255" i="21"/>
  <c r="AM255" i="21"/>
  <c r="AR255" i="21"/>
  <c r="AT255" i="21"/>
  <c r="AV255" i="21"/>
  <c r="AI256" i="21"/>
  <c r="AK256" i="21"/>
  <c r="AM256" i="21"/>
  <c r="AR256" i="21"/>
  <c r="AT256" i="21"/>
  <c r="AV256" i="21"/>
  <c r="AI257" i="21"/>
  <c r="AK257" i="21"/>
  <c r="AM257" i="21"/>
  <c r="AR257" i="21"/>
  <c r="AT257" i="21"/>
  <c r="AV257" i="21"/>
  <c r="AI258" i="21"/>
  <c r="AK258" i="21"/>
  <c r="AM258" i="21"/>
  <c r="AR258" i="21"/>
  <c r="AT258" i="21"/>
  <c r="AV258" i="21"/>
  <c r="AI259" i="21"/>
  <c r="AK259" i="21"/>
  <c r="AM259" i="21"/>
  <c r="AR259" i="21"/>
  <c r="AT259" i="21"/>
  <c r="AV259" i="21"/>
  <c r="AI260" i="21"/>
  <c r="AK260" i="21"/>
  <c r="AM260" i="21"/>
  <c r="AR260" i="21"/>
  <c r="AT260" i="21"/>
  <c r="AV260" i="21"/>
  <c r="AI261" i="21"/>
  <c r="AK261" i="21"/>
  <c r="AM261" i="21"/>
  <c r="AR261" i="21"/>
  <c r="AT261" i="21"/>
  <c r="AV261" i="21"/>
  <c r="AI262" i="21"/>
  <c r="AK262" i="21"/>
  <c r="AM262" i="21"/>
  <c r="AR262" i="21"/>
  <c r="AT262" i="21"/>
  <c r="AV262" i="21"/>
  <c r="AI263" i="21"/>
  <c r="AK263" i="21"/>
  <c r="AM263" i="21"/>
  <c r="AR263" i="21"/>
  <c r="AT263" i="21"/>
  <c r="AV263" i="21"/>
  <c r="AI264" i="21"/>
  <c r="AK264" i="21"/>
  <c r="AM264" i="21"/>
  <c r="AR264" i="21"/>
  <c r="AT264" i="21"/>
  <c r="AV264" i="21"/>
  <c r="AI265" i="21"/>
  <c r="AK265" i="21"/>
  <c r="AM265" i="21"/>
  <c r="AR265" i="21"/>
  <c r="AT265" i="21"/>
  <c r="AV265" i="21"/>
  <c r="AI266" i="21"/>
  <c r="AK266" i="21"/>
  <c r="AM266" i="21"/>
  <c r="AR266" i="21"/>
  <c r="AT266" i="21"/>
  <c r="AV266" i="21"/>
  <c r="AI267" i="21"/>
  <c r="AK267" i="21"/>
  <c r="AM267" i="21"/>
  <c r="AR267" i="21"/>
  <c r="AT267" i="21"/>
  <c r="AV267" i="21"/>
  <c r="AI268" i="21"/>
  <c r="AK268" i="21"/>
  <c r="AM268" i="21"/>
  <c r="AR268" i="21"/>
  <c r="AT268" i="21"/>
  <c r="AV268" i="21"/>
  <c r="T263" i="21"/>
  <c r="N263" i="21"/>
  <c r="T221" i="21"/>
  <c r="V221" i="21"/>
  <c r="X221" i="21"/>
  <c r="Z221" i="21"/>
  <c r="L221" i="21"/>
  <c r="K221" i="21" s="1"/>
  <c r="V222" i="21"/>
  <c r="X222" i="21"/>
  <c r="Z222" i="21"/>
  <c r="V223" i="21"/>
  <c r="X223" i="21"/>
  <c r="Z223" i="21"/>
  <c r="V224" i="21"/>
  <c r="X224" i="21"/>
  <c r="Z224" i="21"/>
  <c r="V225" i="21"/>
  <c r="X225" i="21"/>
  <c r="Z225" i="21"/>
  <c r="V226" i="21"/>
  <c r="X226" i="21"/>
  <c r="Z226" i="21"/>
  <c r="V227" i="21"/>
  <c r="X227" i="21"/>
  <c r="Z227" i="21"/>
  <c r="V228" i="21"/>
  <c r="X228" i="21"/>
  <c r="Z228" i="21"/>
  <c r="V229" i="21"/>
  <c r="X229" i="21"/>
  <c r="Z229" i="21"/>
  <c r="V230" i="21"/>
  <c r="X230" i="21"/>
  <c r="Z230" i="21"/>
  <c r="V231" i="21"/>
  <c r="X231" i="21"/>
  <c r="Z231" i="21"/>
  <c r="V232" i="21"/>
  <c r="X232" i="21"/>
  <c r="Z232" i="21"/>
  <c r="V233" i="21"/>
  <c r="X233" i="21"/>
  <c r="Z233" i="21"/>
  <c r="V234" i="21"/>
  <c r="X234" i="21"/>
  <c r="Z234" i="21"/>
  <c r="V235" i="21"/>
  <c r="X235" i="21"/>
  <c r="Z235" i="21"/>
  <c r="V236" i="21"/>
  <c r="X236" i="21"/>
  <c r="Z236" i="21"/>
  <c r="V237" i="21"/>
  <c r="X237" i="21"/>
  <c r="Z237" i="21"/>
  <c r="V238" i="21"/>
  <c r="X238" i="21"/>
  <c r="Z238" i="21"/>
  <c r="V239" i="21"/>
  <c r="X239" i="21"/>
  <c r="Z239" i="21"/>
  <c r="V240" i="21"/>
  <c r="X240" i="21"/>
  <c r="Z240" i="21"/>
  <c r="V241" i="21"/>
  <c r="X241" i="21"/>
  <c r="Z241" i="21"/>
  <c r="V242" i="21"/>
  <c r="X242" i="21"/>
  <c r="Z242" i="21"/>
  <c r="V243" i="21"/>
  <c r="X243" i="21"/>
  <c r="Z243" i="21"/>
  <c r="V244" i="21"/>
  <c r="X244" i="21"/>
  <c r="Z244" i="21"/>
  <c r="V245" i="21"/>
  <c r="X245" i="21"/>
  <c r="Z245" i="21"/>
  <c r="V246" i="21"/>
  <c r="X246" i="21"/>
  <c r="Z246" i="21"/>
  <c r="V247" i="21"/>
  <c r="X247" i="21"/>
  <c r="Z247" i="21"/>
  <c r="V248" i="21"/>
  <c r="X248" i="21"/>
  <c r="Z248" i="21"/>
  <c r="V249" i="21"/>
  <c r="X249" i="21"/>
  <c r="Z249" i="21"/>
  <c r="V250" i="21"/>
  <c r="X250" i="21"/>
  <c r="Z250" i="21"/>
  <c r="V251" i="21"/>
  <c r="X251" i="21"/>
  <c r="Z251" i="21"/>
  <c r="V252" i="21"/>
  <c r="X252" i="21"/>
  <c r="Z252" i="21"/>
  <c r="V253" i="21"/>
  <c r="X253" i="21"/>
  <c r="Z253" i="21"/>
  <c r="V254" i="21"/>
  <c r="X254" i="21"/>
  <c r="Z254" i="21"/>
  <c r="V255" i="21"/>
  <c r="X255" i="21"/>
  <c r="Z255" i="21"/>
  <c r="V256" i="21"/>
  <c r="X256" i="21"/>
  <c r="Z256" i="21"/>
  <c r="V257" i="21"/>
  <c r="X257" i="21"/>
  <c r="Z257" i="21"/>
  <c r="V258" i="21"/>
  <c r="X258" i="21"/>
  <c r="Z258" i="21"/>
  <c r="V259" i="21"/>
  <c r="X259" i="21"/>
  <c r="Z259" i="21"/>
  <c r="V260" i="21"/>
  <c r="X260" i="21"/>
  <c r="Z260" i="21"/>
  <c r="V261" i="21"/>
  <c r="X261" i="21"/>
  <c r="Z261" i="21"/>
  <c r="V262" i="21"/>
  <c r="X262" i="21"/>
  <c r="Z262" i="21"/>
  <c r="V263" i="21"/>
  <c r="X263" i="21"/>
  <c r="Z263" i="21"/>
  <c r="V264" i="21"/>
  <c r="X264" i="21"/>
  <c r="Z264" i="21"/>
  <c r="V265" i="21"/>
  <c r="X265" i="21"/>
  <c r="Z265" i="21"/>
  <c r="V266" i="21"/>
  <c r="X266" i="21"/>
  <c r="Z266" i="21"/>
  <c r="V267" i="21"/>
  <c r="X267" i="21"/>
  <c r="Z267" i="21"/>
  <c r="V268" i="21"/>
  <c r="X268" i="21"/>
  <c r="Z268" i="21"/>
  <c r="K18" i="22"/>
  <c r="K19" i="22"/>
  <c r="K20" i="22"/>
  <c r="K21" i="22"/>
  <c r="K22" i="22"/>
  <c r="K23" i="22"/>
  <c r="K24" i="22"/>
  <c r="K25" i="22"/>
  <c r="K26" i="22"/>
  <c r="K27" i="22"/>
  <c r="K28" i="22"/>
  <c r="K29" i="22"/>
  <c r="K30" i="22"/>
  <c r="K31" i="22"/>
  <c r="K32" i="22"/>
  <c r="K33" i="22"/>
  <c r="K34" i="22"/>
  <c r="K35" i="22"/>
  <c r="K36" i="22"/>
  <c r="K37" i="22"/>
  <c r="K38" i="22"/>
  <c r="K39" i="22"/>
  <c r="K40" i="22"/>
  <c r="K41" i="22"/>
  <c r="K42" i="22"/>
  <c r="T257" i="21"/>
  <c r="N257" i="21"/>
  <c r="T251" i="21"/>
  <c r="N251" i="21"/>
  <c r="O251" i="21" s="1"/>
  <c r="T245" i="21"/>
  <c r="N245" i="21"/>
  <c r="O245" i="21" s="1"/>
  <c r="T239" i="21"/>
  <c r="N239" i="21"/>
  <c r="T233" i="21"/>
  <c r="N233" i="21"/>
  <c r="T227" i="21"/>
  <c r="N227" i="21"/>
  <c r="O227" i="21" s="1"/>
  <c r="AB227" i="21"/>
  <c r="AD227" i="21"/>
  <c r="AB228" i="21"/>
  <c r="AD228" i="21"/>
  <c r="AB229" i="21"/>
  <c r="AD229" i="21"/>
  <c r="AB230" i="21"/>
  <c r="AD230" i="21"/>
  <c r="AB231" i="21"/>
  <c r="AD231" i="21"/>
  <c r="AB232" i="21"/>
  <c r="AD232" i="21"/>
  <c r="AB233" i="21"/>
  <c r="AD233" i="21"/>
  <c r="AB234" i="21"/>
  <c r="AD234" i="21"/>
  <c r="AB235" i="21"/>
  <c r="AD235" i="21"/>
  <c r="AB236" i="21"/>
  <c r="AD236" i="21"/>
  <c r="AB237" i="21"/>
  <c r="AD237" i="21"/>
  <c r="AB238" i="21"/>
  <c r="AD238" i="21"/>
  <c r="AB239" i="21"/>
  <c r="AD239" i="21"/>
  <c r="AB240" i="21"/>
  <c r="AD240" i="21"/>
  <c r="AB241" i="21"/>
  <c r="AD241" i="21"/>
  <c r="AB242" i="21"/>
  <c r="AD242" i="21"/>
  <c r="AB243" i="21"/>
  <c r="AD243" i="21"/>
  <c r="AB244" i="21"/>
  <c r="AD244" i="21"/>
  <c r="AB245" i="21"/>
  <c r="AD245" i="21"/>
  <c r="AB246" i="21"/>
  <c r="AD246" i="21"/>
  <c r="AB247" i="21"/>
  <c r="AD247" i="21"/>
  <c r="AB248" i="21"/>
  <c r="AD248" i="21"/>
  <c r="AB249" i="21"/>
  <c r="AD249" i="21"/>
  <c r="AB250" i="21"/>
  <c r="AD250" i="21"/>
  <c r="AB251" i="21"/>
  <c r="AD251" i="21"/>
  <c r="AB252" i="21"/>
  <c r="AD252" i="21"/>
  <c r="AB253" i="21"/>
  <c r="AD253" i="21"/>
  <c r="AB254" i="21"/>
  <c r="AD254" i="21"/>
  <c r="AB255" i="21"/>
  <c r="AD255" i="21"/>
  <c r="AB256" i="21"/>
  <c r="AD256" i="21"/>
  <c r="AB257" i="21"/>
  <c r="AD257" i="21"/>
  <c r="AB258" i="21"/>
  <c r="AD258" i="21"/>
  <c r="AB259" i="21"/>
  <c r="AD259" i="21"/>
  <c r="AB260" i="21"/>
  <c r="AD260" i="21"/>
  <c r="AB261" i="21"/>
  <c r="AD261" i="21"/>
  <c r="AB262" i="21"/>
  <c r="AD262" i="21"/>
  <c r="AB263" i="21"/>
  <c r="AD263" i="21"/>
  <c r="AB264" i="21"/>
  <c r="AD264" i="21"/>
  <c r="AB265" i="21"/>
  <c r="AD265" i="21"/>
  <c r="AB266" i="21"/>
  <c r="AD266" i="21"/>
  <c r="AB267" i="21"/>
  <c r="AD267" i="21"/>
  <c r="AB268" i="21"/>
  <c r="AD268" i="21"/>
  <c r="T228" i="21"/>
  <c r="T229" i="21"/>
  <c r="T230" i="21"/>
  <c r="T231" i="21"/>
  <c r="T232" i="21"/>
  <c r="T234" i="21"/>
  <c r="T235" i="21"/>
  <c r="T236" i="21"/>
  <c r="T237" i="21"/>
  <c r="T238" i="21"/>
  <c r="T240" i="21"/>
  <c r="T241" i="21"/>
  <c r="T242" i="21"/>
  <c r="T243" i="21"/>
  <c r="T244" i="21"/>
  <c r="T246" i="21"/>
  <c r="T247" i="21"/>
  <c r="T248" i="21"/>
  <c r="T249" i="21"/>
  <c r="T250" i="21"/>
  <c r="T252" i="21"/>
  <c r="T253" i="21"/>
  <c r="T254" i="21"/>
  <c r="T255" i="21"/>
  <c r="T256" i="21"/>
  <c r="T258" i="21"/>
  <c r="T259" i="21"/>
  <c r="T260" i="21"/>
  <c r="T261" i="21"/>
  <c r="T262" i="21"/>
  <c r="T264" i="21"/>
  <c r="T265" i="21"/>
  <c r="T266" i="21"/>
  <c r="T267" i="21"/>
  <c r="T268" i="21"/>
  <c r="L227" i="21"/>
  <c r="K227" i="21" s="1"/>
  <c r="L233" i="21"/>
  <c r="K233" i="21" s="1"/>
  <c r="L239" i="21"/>
  <c r="K239" i="21" s="1"/>
  <c r="L245" i="21"/>
  <c r="K245" i="21" s="1"/>
  <c r="L251" i="21"/>
  <c r="K251" i="21" s="1"/>
  <c r="L257" i="21"/>
  <c r="K257" i="21" s="1"/>
  <c r="L263" i="21"/>
  <c r="K263" i="21" s="1"/>
  <c r="D67" i="24"/>
  <c r="AD13" i="21"/>
  <c r="AD14" i="21"/>
  <c r="AD15" i="21"/>
  <c r="AD16" i="21"/>
  <c r="AD17" i="21"/>
  <c r="AD18" i="21"/>
  <c r="AD19" i="21"/>
  <c r="AD20" i="21"/>
  <c r="AD21" i="21"/>
  <c r="AD22" i="21"/>
  <c r="AD23" i="21"/>
  <c r="AD24" i="21"/>
  <c r="AD25" i="21"/>
  <c r="AD26" i="21"/>
  <c r="AD27" i="21"/>
  <c r="AD28" i="21"/>
  <c r="AD29" i="21"/>
  <c r="AD30" i="21"/>
  <c r="AD31" i="21"/>
  <c r="AD32" i="21"/>
  <c r="AD33" i="21"/>
  <c r="AD34" i="21"/>
  <c r="AD35" i="21"/>
  <c r="AD36" i="21"/>
  <c r="AD37" i="21"/>
  <c r="AD38" i="21"/>
  <c r="AD39" i="21"/>
  <c r="AD40" i="21"/>
  <c r="AD41" i="21"/>
  <c r="AD42" i="21"/>
  <c r="AD43" i="21"/>
  <c r="AD44" i="21"/>
  <c r="AD45" i="21"/>
  <c r="AD46" i="21"/>
  <c r="AD47" i="21"/>
  <c r="AD48" i="21"/>
  <c r="AD49" i="21"/>
  <c r="AD50" i="21"/>
  <c r="AD51" i="21"/>
  <c r="AD52" i="21"/>
  <c r="AD53" i="21"/>
  <c r="AD54" i="21"/>
  <c r="AD55" i="21"/>
  <c r="AD56" i="21"/>
  <c r="AD57" i="21"/>
  <c r="AD58" i="21"/>
  <c r="AD59" i="21"/>
  <c r="AD60" i="21"/>
  <c r="AD61" i="21"/>
  <c r="AD62" i="21"/>
  <c r="AD63" i="21"/>
  <c r="AD64" i="21"/>
  <c r="AD65" i="21"/>
  <c r="AD66" i="21"/>
  <c r="AD67" i="21"/>
  <c r="AD68" i="21"/>
  <c r="AD69" i="21"/>
  <c r="AD70" i="21"/>
  <c r="AD71" i="21"/>
  <c r="AD72" i="21"/>
  <c r="AD73" i="21"/>
  <c r="AD74" i="21"/>
  <c r="AD75" i="21"/>
  <c r="AD76" i="21"/>
  <c r="AD77" i="21"/>
  <c r="AD78" i="21"/>
  <c r="AD79" i="21"/>
  <c r="AD80" i="21"/>
  <c r="AD81" i="21"/>
  <c r="AD82" i="21"/>
  <c r="AD83" i="21"/>
  <c r="AD84" i="21"/>
  <c r="AD85" i="21"/>
  <c r="AD86" i="21"/>
  <c r="AD87" i="21"/>
  <c r="AD88" i="21"/>
  <c r="AD89" i="21"/>
  <c r="AD90" i="21"/>
  <c r="AD91" i="21"/>
  <c r="AD92" i="21"/>
  <c r="AD93" i="21"/>
  <c r="AD94" i="21"/>
  <c r="AD95" i="21"/>
  <c r="AD96" i="21"/>
  <c r="AD97" i="21"/>
  <c r="AD98" i="21"/>
  <c r="AD99" i="21"/>
  <c r="AD100" i="21"/>
  <c r="AD101" i="21"/>
  <c r="AD102" i="21"/>
  <c r="AD103" i="21"/>
  <c r="AD104" i="21"/>
  <c r="AD105" i="21"/>
  <c r="AD106" i="21"/>
  <c r="AD107" i="21"/>
  <c r="AD108" i="21"/>
  <c r="AD109" i="21"/>
  <c r="AD110" i="21"/>
  <c r="AD111" i="21"/>
  <c r="AD112" i="21"/>
  <c r="AD113" i="21"/>
  <c r="AD114" i="21"/>
  <c r="AD115" i="21"/>
  <c r="AD116" i="21"/>
  <c r="AD117" i="21"/>
  <c r="AD118" i="21"/>
  <c r="AD119" i="21"/>
  <c r="AD120" i="21"/>
  <c r="AD121" i="21"/>
  <c r="AD122" i="21"/>
  <c r="AD123" i="21"/>
  <c r="AD124" i="21"/>
  <c r="AD125" i="21"/>
  <c r="AD126" i="21"/>
  <c r="AD127" i="21"/>
  <c r="AD128" i="21"/>
  <c r="AD129" i="21"/>
  <c r="AD130" i="21"/>
  <c r="AD131" i="21"/>
  <c r="AD132" i="21"/>
  <c r="AD133" i="21"/>
  <c r="AD134" i="21"/>
  <c r="AD135" i="21"/>
  <c r="AD136" i="21"/>
  <c r="AD137" i="21"/>
  <c r="AD138" i="21"/>
  <c r="AD139" i="21"/>
  <c r="AD140" i="21"/>
  <c r="AD141" i="21"/>
  <c r="AD142" i="21"/>
  <c r="AD143" i="21"/>
  <c r="AD144" i="21"/>
  <c r="AD145" i="21"/>
  <c r="AD146" i="21"/>
  <c r="AD147" i="21"/>
  <c r="AD148" i="21"/>
  <c r="AD149" i="21"/>
  <c r="AD150" i="21"/>
  <c r="AD151" i="21"/>
  <c r="AD152" i="21"/>
  <c r="AD153" i="21"/>
  <c r="AD154" i="21"/>
  <c r="AD155" i="21"/>
  <c r="AD156" i="21"/>
  <c r="AD157" i="21"/>
  <c r="AD158" i="21"/>
  <c r="AD159" i="21"/>
  <c r="AD160" i="21"/>
  <c r="AD161" i="21"/>
  <c r="AD162" i="21"/>
  <c r="AD163" i="21"/>
  <c r="AD164" i="21"/>
  <c r="AD165" i="21"/>
  <c r="AD166" i="21"/>
  <c r="AD167" i="21"/>
  <c r="AD168" i="21"/>
  <c r="AD169" i="21"/>
  <c r="AD170" i="21"/>
  <c r="AD171" i="21"/>
  <c r="AD172" i="21"/>
  <c r="AD173" i="21"/>
  <c r="AD174" i="21"/>
  <c r="AD175" i="21"/>
  <c r="AD176" i="21"/>
  <c r="AD177" i="21"/>
  <c r="AD178" i="21"/>
  <c r="AD179" i="21"/>
  <c r="AD180" i="21"/>
  <c r="AD181" i="21"/>
  <c r="AD182" i="21"/>
  <c r="AD183" i="21"/>
  <c r="AD184" i="21"/>
  <c r="AD185" i="21"/>
  <c r="AD186" i="21"/>
  <c r="AD187" i="21"/>
  <c r="AD188" i="21"/>
  <c r="AD189" i="21"/>
  <c r="AD190" i="21"/>
  <c r="AD191" i="21"/>
  <c r="AD192" i="21"/>
  <c r="AD193" i="21"/>
  <c r="AD194" i="21"/>
  <c r="AD195" i="21"/>
  <c r="AD196" i="21"/>
  <c r="AD197" i="21"/>
  <c r="AD198" i="21"/>
  <c r="AD199" i="21"/>
  <c r="AD200" i="21"/>
  <c r="AD201" i="21"/>
  <c r="AD202" i="21"/>
  <c r="AD203" i="21"/>
  <c r="AD204" i="21"/>
  <c r="AD205" i="21"/>
  <c r="AD206" i="21"/>
  <c r="AD207" i="21"/>
  <c r="AD208" i="21"/>
  <c r="AD209" i="21"/>
  <c r="AD210" i="21"/>
  <c r="AD211" i="21"/>
  <c r="AD212" i="21"/>
  <c r="AD213" i="21"/>
  <c r="AD214" i="21"/>
  <c r="AD215" i="21"/>
  <c r="AD216" i="21"/>
  <c r="AD217" i="21"/>
  <c r="AD218" i="21"/>
  <c r="AD219" i="21"/>
  <c r="AD220" i="21"/>
  <c r="AD221" i="21"/>
  <c r="AD222" i="21"/>
  <c r="AD223" i="21"/>
  <c r="AD224" i="21"/>
  <c r="AD225" i="21"/>
  <c r="AD226" i="21"/>
  <c r="X11" i="21"/>
  <c r="X12" i="21"/>
  <c r="V11" i="21"/>
  <c r="V12" i="21"/>
  <c r="AB13" i="21"/>
  <c r="AB14" i="21"/>
  <c r="AB15" i="21"/>
  <c r="AB16" i="21"/>
  <c r="AB17" i="21"/>
  <c r="AB18" i="21"/>
  <c r="AB19" i="21"/>
  <c r="AB20" i="21"/>
  <c r="AB21" i="21"/>
  <c r="AB22" i="21"/>
  <c r="AB23" i="21"/>
  <c r="AB24" i="21"/>
  <c r="AB25" i="21"/>
  <c r="AB26" i="21"/>
  <c r="AB27" i="21"/>
  <c r="AB28" i="21"/>
  <c r="AB29" i="21"/>
  <c r="AB30" i="21"/>
  <c r="AB31" i="21"/>
  <c r="AB32" i="21"/>
  <c r="AB33" i="21"/>
  <c r="AB34" i="21"/>
  <c r="AB35" i="21"/>
  <c r="AB36" i="21"/>
  <c r="AB37" i="21"/>
  <c r="AB38" i="21"/>
  <c r="AB39" i="21"/>
  <c r="AB40" i="21"/>
  <c r="AB41" i="21"/>
  <c r="AB42" i="21"/>
  <c r="AB43" i="21"/>
  <c r="AB44" i="21"/>
  <c r="AB45" i="21"/>
  <c r="AB46" i="21"/>
  <c r="AB47" i="21"/>
  <c r="AB48" i="21"/>
  <c r="AB49" i="21"/>
  <c r="AB50" i="21"/>
  <c r="AB51" i="21"/>
  <c r="AB52" i="21"/>
  <c r="AB53" i="21"/>
  <c r="AB54" i="21"/>
  <c r="AB55" i="21"/>
  <c r="AB56" i="21"/>
  <c r="AB57" i="21"/>
  <c r="AB58" i="21"/>
  <c r="AB59" i="21"/>
  <c r="AB60" i="21"/>
  <c r="AB61" i="21"/>
  <c r="AB62" i="21"/>
  <c r="AB63" i="21"/>
  <c r="AB64" i="21"/>
  <c r="AB65" i="21"/>
  <c r="AB66" i="21"/>
  <c r="AB67" i="21"/>
  <c r="AB68" i="21"/>
  <c r="AB69" i="21"/>
  <c r="AB70" i="21"/>
  <c r="AB71" i="21"/>
  <c r="AB72" i="21"/>
  <c r="AB73" i="21"/>
  <c r="AB74" i="21"/>
  <c r="AB75" i="21"/>
  <c r="AB76" i="21"/>
  <c r="AB77" i="21"/>
  <c r="AB78" i="21"/>
  <c r="AB79" i="21"/>
  <c r="AB80" i="21"/>
  <c r="AB81" i="21"/>
  <c r="AB82" i="21"/>
  <c r="AB83" i="21"/>
  <c r="AB84" i="21"/>
  <c r="AB85" i="21"/>
  <c r="AB86" i="21"/>
  <c r="AB87" i="21"/>
  <c r="AB88" i="21"/>
  <c r="AB89" i="21"/>
  <c r="AB90" i="21"/>
  <c r="AB91" i="21"/>
  <c r="AB92" i="21"/>
  <c r="AB93" i="21"/>
  <c r="AB94" i="21"/>
  <c r="AB95" i="21"/>
  <c r="AB96" i="21"/>
  <c r="AB97" i="21"/>
  <c r="AB98" i="21"/>
  <c r="AB99" i="21"/>
  <c r="AB100" i="21"/>
  <c r="AB101" i="21"/>
  <c r="AB102" i="21"/>
  <c r="AB103" i="21"/>
  <c r="AB104" i="21"/>
  <c r="AB105" i="21"/>
  <c r="AB106" i="21"/>
  <c r="AB107" i="21"/>
  <c r="AB108" i="21"/>
  <c r="AB109" i="21"/>
  <c r="AB110" i="21"/>
  <c r="AB111" i="21"/>
  <c r="AB112" i="21"/>
  <c r="AB113" i="21"/>
  <c r="AB114" i="21"/>
  <c r="AB115" i="21"/>
  <c r="AB116" i="21"/>
  <c r="AB117" i="21"/>
  <c r="AB118" i="21"/>
  <c r="AB119" i="21"/>
  <c r="AB120" i="21"/>
  <c r="AB121" i="21"/>
  <c r="AB122" i="21"/>
  <c r="AB123" i="21"/>
  <c r="AB124" i="21"/>
  <c r="AB125" i="21"/>
  <c r="AB126" i="21"/>
  <c r="AB127" i="21"/>
  <c r="AB128" i="21"/>
  <c r="AB129" i="21"/>
  <c r="AB130" i="21"/>
  <c r="AB131" i="21"/>
  <c r="AB132" i="21"/>
  <c r="AB133" i="21"/>
  <c r="AB134" i="21"/>
  <c r="AB135" i="21"/>
  <c r="AB136" i="21"/>
  <c r="AB137" i="21"/>
  <c r="AB138" i="21"/>
  <c r="AB139" i="21"/>
  <c r="AB140" i="21"/>
  <c r="AB141" i="21"/>
  <c r="AB142" i="21"/>
  <c r="AB143" i="21"/>
  <c r="AB144" i="21"/>
  <c r="AB145" i="21"/>
  <c r="AB146" i="21"/>
  <c r="AB147" i="21"/>
  <c r="AB148" i="21"/>
  <c r="AB149" i="21"/>
  <c r="AB150" i="21"/>
  <c r="AB151" i="21"/>
  <c r="AB152" i="21"/>
  <c r="AB153" i="21"/>
  <c r="AB154" i="21"/>
  <c r="AB155" i="21"/>
  <c r="AB156" i="21"/>
  <c r="AB157" i="21"/>
  <c r="AB158" i="21"/>
  <c r="AB159" i="21"/>
  <c r="AB160" i="21"/>
  <c r="AB161" i="21"/>
  <c r="AB162" i="21"/>
  <c r="AB163" i="21"/>
  <c r="AB164" i="21"/>
  <c r="AB165" i="21"/>
  <c r="AB166" i="21"/>
  <c r="AB167" i="21"/>
  <c r="AB168" i="21"/>
  <c r="AB169" i="21"/>
  <c r="AB170" i="21"/>
  <c r="AB171" i="21"/>
  <c r="AB172" i="21"/>
  <c r="AB173" i="21"/>
  <c r="AB174" i="21"/>
  <c r="AB175" i="21"/>
  <c r="AB176" i="21"/>
  <c r="AB177" i="21"/>
  <c r="AB178" i="21"/>
  <c r="AB179" i="21"/>
  <c r="AB180" i="21"/>
  <c r="AB181" i="21"/>
  <c r="AB182" i="21"/>
  <c r="AB183" i="21"/>
  <c r="AB184" i="21"/>
  <c r="AB185" i="21"/>
  <c r="AB186" i="21"/>
  <c r="AB187" i="21"/>
  <c r="AB188" i="21"/>
  <c r="AB189" i="21"/>
  <c r="AB190" i="21"/>
  <c r="AB191" i="21"/>
  <c r="AB192" i="21"/>
  <c r="AB193" i="21"/>
  <c r="AB194" i="21"/>
  <c r="AB195" i="21"/>
  <c r="AB196" i="21"/>
  <c r="AB197" i="21"/>
  <c r="AB198" i="21"/>
  <c r="AB199" i="21"/>
  <c r="AB200" i="21"/>
  <c r="AB201" i="21"/>
  <c r="AB202" i="21"/>
  <c r="AB203" i="21"/>
  <c r="AB204" i="21"/>
  <c r="AB205" i="21"/>
  <c r="AB206" i="21"/>
  <c r="AB207" i="21"/>
  <c r="AB208" i="21"/>
  <c r="AB209" i="21"/>
  <c r="AB210" i="21"/>
  <c r="AB211" i="21"/>
  <c r="AB212" i="21"/>
  <c r="AB213" i="21"/>
  <c r="AB214" i="21"/>
  <c r="AB215" i="21"/>
  <c r="AB216" i="21"/>
  <c r="AB217" i="21"/>
  <c r="AB218" i="21"/>
  <c r="AB219" i="21"/>
  <c r="AB220" i="21"/>
  <c r="AB221" i="21"/>
  <c r="AB222" i="21"/>
  <c r="AB223" i="21"/>
  <c r="AB224" i="21"/>
  <c r="AB225" i="21"/>
  <c r="AB226" i="21"/>
  <c r="AB12" i="21"/>
  <c r="Z14" i="21"/>
  <c r="Z15" i="21"/>
  <c r="Z16" i="21"/>
  <c r="Z17" i="21"/>
  <c r="Z18" i="21"/>
  <c r="Z19" i="21"/>
  <c r="Z20" i="21"/>
  <c r="Z21" i="21"/>
  <c r="Z22" i="21"/>
  <c r="Z23" i="21"/>
  <c r="Z24" i="21"/>
  <c r="Z25" i="21"/>
  <c r="Z26" i="21"/>
  <c r="Z27" i="21"/>
  <c r="Z28" i="21"/>
  <c r="Z29" i="21"/>
  <c r="Z30" i="21"/>
  <c r="Z31" i="21"/>
  <c r="Z32" i="21"/>
  <c r="Z33" i="21"/>
  <c r="Z34" i="21"/>
  <c r="Z35" i="21"/>
  <c r="Z36" i="21"/>
  <c r="Z37" i="21"/>
  <c r="Z38" i="21"/>
  <c r="Z39" i="21"/>
  <c r="Z40" i="21"/>
  <c r="Z41" i="21"/>
  <c r="Z42" i="21"/>
  <c r="Z43" i="21"/>
  <c r="Z44" i="21"/>
  <c r="Z45" i="21"/>
  <c r="Z46" i="21"/>
  <c r="Z47" i="21"/>
  <c r="Z48" i="21"/>
  <c r="Z49" i="21"/>
  <c r="Z50" i="21"/>
  <c r="Z51" i="21"/>
  <c r="Z52" i="21"/>
  <c r="Z53" i="21"/>
  <c r="Z54" i="21"/>
  <c r="Z55" i="21"/>
  <c r="Z56" i="21"/>
  <c r="Z57" i="21"/>
  <c r="Z58" i="21"/>
  <c r="Z59" i="21"/>
  <c r="Z60" i="21"/>
  <c r="Z61" i="21"/>
  <c r="Z62" i="21"/>
  <c r="Z63" i="21"/>
  <c r="Z64" i="21"/>
  <c r="Z65" i="21"/>
  <c r="Z66" i="21"/>
  <c r="Z67" i="21"/>
  <c r="Z68" i="21"/>
  <c r="Z69" i="21"/>
  <c r="Z70" i="21"/>
  <c r="Z71" i="21"/>
  <c r="Z72" i="21"/>
  <c r="Z73" i="21"/>
  <c r="Z74" i="21"/>
  <c r="Z75" i="21"/>
  <c r="Z76" i="21"/>
  <c r="Z77" i="21"/>
  <c r="Z78" i="21"/>
  <c r="Z79" i="21"/>
  <c r="Z80" i="21"/>
  <c r="Z81" i="21"/>
  <c r="Z82" i="21"/>
  <c r="Z83" i="21"/>
  <c r="Z84" i="21"/>
  <c r="Z85" i="21"/>
  <c r="Z86" i="21"/>
  <c r="Z87" i="21"/>
  <c r="Z88" i="21"/>
  <c r="Z89" i="21"/>
  <c r="Z90" i="21"/>
  <c r="Z91" i="21"/>
  <c r="Z92" i="21"/>
  <c r="Z93" i="21"/>
  <c r="Z94" i="21"/>
  <c r="Z95" i="21"/>
  <c r="Z96" i="21"/>
  <c r="Z97" i="21"/>
  <c r="Z98" i="21"/>
  <c r="Z99" i="21"/>
  <c r="Z100" i="21"/>
  <c r="Z101" i="21"/>
  <c r="Z102" i="21"/>
  <c r="Z103" i="21"/>
  <c r="Z104" i="21"/>
  <c r="Z105" i="21"/>
  <c r="Z106" i="21"/>
  <c r="Z107" i="21"/>
  <c r="Z108" i="21"/>
  <c r="Z109" i="21"/>
  <c r="Z110" i="21"/>
  <c r="Z111" i="21"/>
  <c r="Z112" i="21"/>
  <c r="Z113" i="21"/>
  <c r="Z114" i="21"/>
  <c r="Z115" i="21"/>
  <c r="Z116" i="21"/>
  <c r="Z117" i="21"/>
  <c r="Z118" i="21"/>
  <c r="Z119" i="21"/>
  <c r="Z120" i="21"/>
  <c r="Z121" i="21"/>
  <c r="Z122" i="21"/>
  <c r="Z123" i="21"/>
  <c r="Z124" i="21"/>
  <c r="Z125" i="21"/>
  <c r="Z126" i="21"/>
  <c r="Z127" i="21"/>
  <c r="Z128" i="21"/>
  <c r="Z129" i="21"/>
  <c r="Z130" i="21"/>
  <c r="Z131" i="21"/>
  <c r="Z132" i="21"/>
  <c r="Z133" i="21"/>
  <c r="Z134" i="21"/>
  <c r="Z135" i="21"/>
  <c r="Z136" i="21"/>
  <c r="Z137" i="21"/>
  <c r="Z138" i="21"/>
  <c r="Z139" i="21"/>
  <c r="Z140" i="21"/>
  <c r="Z141" i="21"/>
  <c r="Z142" i="21"/>
  <c r="Z143" i="21"/>
  <c r="Z144" i="21"/>
  <c r="Z145" i="21"/>
  <c r="Z146" i="21"/>
  <c r="Z147" i="21"/>
  <c r="Z148" i="21"/>
  <c r="Z149" i="21"/>
  <c r="Z150" i="21"/>
  <c r="Z151" i="21"/>
  <c r="Z152" i="21"/>
  <c r="Z153" i="21"/>
  <c r="Z154" i="21"/>
  <c r="Z155" i="21"/>
  <c r="Z156" i="21"/>
  <c r="Z157" i="21"/>
  <c r="Z158" i="21"/>
  <c r="Z159" i="21"/>
  <c r="Z160" i="21"/>
  <c r="Z161" i="21"/>
  <c r="Z162" i="21"/>
  <c r="Z163" i="21"/>
  <c r="Z164" i="21"/>
  <c r="Z165" i="21"/>
  <c r="Z166" i="21"/>
  <c r="Z167" i="21"/>
  <c r="Z168" i="21"/>
  <c r="Z169" i="21"/>
  <c r="Z170" i="21"/>
  <c r="Z171" i="21"/>
  <c r="Z172" i="21"/>
  <c r="Z173" i="21"/>
  <c r="Z174" i="21"/>
  <c r="Z175" i="21"/>
  <c r="Z176" i="21"/>
  <c r="Z177" i="21"/>
  <c r="Z178" i="21"/>
  <c r="Z179" i="21"/>
  <c r="Z180" i="21"/>
  <c r="Z181" i="21"/>
  <c r="Z182" i="21"/>
  <c r="Z183" i="21"/>
  <c r="Z184" i="21"/>
  <c r="Z185" i="21"/>
  <c r="Z186" i="21"/>
  <c r="Z187" i="21"/>
  <c r="Z188" i="21"/>
  <c r="Z189" i="21"/>
  <c r="Z190" i="21"/>
  <c r="Z191" i="21"/>
  <c r="Z192" i="21"/>
  <c r="Z193" i="21"/>
  <c r="Z194" i="21"/>
  <c r="Z195" i="21"/>
  <c r="Z196" i="21"/>
  <c r="Z197" i="21"/>
  <c r="Z198" i="21"/>
  <c r="Z199" i="21"/>
  <c r="Z200" i="21"/>
  <c r="Z201" i="21"/>
  <c r="Z202" i="21"/>
  <c r="Z203" i="21"/>
  <c r="Z204" i="21"/>
  <c r="Z205" i="21"/>
  <c r="Z206" i="21"/>
  <c r="Z207" i="21"/>
  <c r="Z208" i="21"/>
  <c r="Z209" i="21"/>
  <c r="Z210" i="21"/>
  <c r="Z211" i="21"/>
  <c r="Z212" i="21"/>
  <c r="Z213" i="21"/>
  <c r="Z214" i="21"/>
  <c r="Z215" i="21"/>
  <c r="Z216" i="21"/>
  <c r="Z217" i="21"/>
  <c r="Z218" i="21"/>
  <c r="Z219" i="21"/>
  <c r="Z220" i="21"/>
  <c r="Z13" i="21"/>
  <c r="X14" i="21"/>
  <c r="X15" i="21"/>
  <c r="X16" i="21"/>
  <c r="X17" i="21"/>
  <c r="X18" i="21"/>
  <c r="X19" i="21"/>
  <c r="X20" i="21"/>
  <c r="X21" i="21"/>
  <c r="X22" i="21"/>
  <c r="X23" i="21"/>
  <c r="X24" i="21"/>
  <c r="X25" i="21"/>
  <c r="X26" i="21"/>
  <c r="X27" i="21"/>
  <c r="X28" i="21"/>
  <c r="X29" i="21"/>
  <c r="X30" i="21"/>
  <c r="X31" i="21"/>
  <c r="X32" i="21"/>
  <c r="X33" i="21"/>
  <c r="X34" i="21"/>
  <c r="X35" i="21"/>
  <c r="X36" i="21"/>
  <c r="X37" i="21"/>
  <c r="X38" i="21"/>
  <c r="X39" i="21"/>
  <c r="X40" i="21"/>
  <c r="X41" i="21"/>
  <c r="X42" i="21"/>
  <c r="X43" i="21"/>
  <c r="X44" i="21"/>
  <c r="X45" i="21"/>
  <c r="X46" i="21"/>
  <c r="X47" i="21"/>
  <c r="X48" i="21"/>
  <c r="X49" i="21"/>
  <c r="X50" i="21"/>
  <c r="X51" i="21"/>
  <c r="X52" i="21"/>
  <c r="X53" i="21"/>
  <c r="X54" i="21"/>
  <c r="X55" i="21"/>
  <c r="X56" i="21"/>
  <c r="X57" i="21"/>
  <c r="X58" i="21"/>
  <c r="X59" i="21"/>
  <c r="X60" i="21"/>
  <c r="X61" i="21"/>
  <c r="X62" i="21"/>
  <c r="X63" i="21"/>
  <c r="X64" i="21"/>
  <c r="X65" i="21"/>
  <c r="X66" i="21"/>
  <c r="X67" i="21"/>
  <c r="X68" i="21"/>
  <c r="X69" i="21"/>
  <c r="X70" i="21"/>
  <c r="X71" i="21"/>
  <c r="X72" i="21"/>
  <c r="X73" i="21"/>
  <c r="X74" i="21"/>
  <c r="X75" i="21"/>
  <c r="X76" i="21"/>
  <c r="X77" i="21"/>
  <c r="X78" i="21"/>
  <c r="X79" i="21"/>
  <c r="X80" i="21"/>
  <c r="X81" i="21"/>
  <c r="X82" i="21"/>
  <c r="X83" i="21"/>
  <c r="X84" i="21"/>
  <c r="X85" i="21"/>
  <c r="X86" i="21"/>
  <c r="X87" i="21"/>
  <c r="X88" i="21"/>
  <c r="X89" i="21"/>
  <c r="X90" i="21"/>
  <c r="X91" i="21"/>
  <c r="X92" i="21"/>
  <c r="X93" i="21"/>
  <c r="X94" i="21"/>
  <c r="X95" i="21"/>
  <c r="X96" i="21"/>
  <c r="X97" i="21"/>
  <c r="X98" i="21"/>
  <c r="X99" i="21"/>
  <c r="X100" i="21"/>
  <c r="X101" i="21"/>
  <c r="X102" i="21"/>
  <c r="X103" i="21"/>
  <c r="X104" i="21"/>
  <c r="X105" i="21"/>
  <c r="X106" i="21"/>
  <c r="X107" i="21"/>
  <c r="X108" i="21"/>
  <c r="X109" i="21"/>
  <c r="X110" i="21"/>
  <c r="X111" i="21"/>
  <c r="X112" i="21"/>
  <c r="X113" i="21"/>
  <c r="X114" i="21"/>
  <c r="X115" i="21"/>
  <c r="X116" i="21"/>
  <c r="X117" i="21"/>
  <c r="X118" i="21"/>
  <c r="X119" i="21"/>
  <c r="X120" i="21"/>
  <c r="X121" i="21"/>
  <c r="X122" i="21"/>
  <c r="X123" i="21"/>
  <c r="X124" i="21"/>
  <c r="X125" i="21"/>
  <c r="X126" i="21"/>
  <c r="X127" i="21"/>
  <c r="X128" i="21"/>
  <c r="X129" i="21"/>
  <c r="X130" i="21"/>
  <c r="X131" i="21"/>
  <c r="X132" i="21"/>
  <c r="X133" i="21"/>
  <c r="X134" i="21"/>
  <c r="X135" i="21"/>
  <c r="X136" i="21"/>
  <c r="X137" i="21"/>
  <c r="X138" i="21"/>
  <c r="X139" i="21"/>
  <c r="X140" i="21"/>
  <c r="X141" i="21"/>
  <c r="X142" i="21"/>
  <c r="X143" i="21"/>
  <c r="X144" i="21"/>
  <c r="X145" i="21"/>
  <c r="X146" i="21"/>
  <c r="X147" i="21"/>
  <c r="X148" i="21"/>
  <c r="X149" i="21"/>
  <c r="X150" i="21"/>
  <c r="X151" i="21"/>
  <c r="X152" i="21"/>
  <c r="X153" i="21"/>
  <c r="X154" i="21"/>
  <c r="X155" i="21"/>
  <c r="X156" i="21"/>
  <c r="X157" i="21"/>
  <c r="X158" i="21"/>
  <c r="X159" i="21"/>
  <c r="X160" i="21"/>
  <c r="X161" i="21"/>
  <c r="X162" i="21"/>
  <c r="X163" i="21"/>
  <c r="X164" i="21"/>
  <c r="X165" i="21"/>
  <c r="X166" i="21"/>
  <c r="X167" i="21"/>
  <c r="X168" i="21"/>
  <c r="X169" i="21"/>
  <c r="X170" i="21"/>
  <c r="X171" i="21"/>
  <c r="X172" i="21"/>
  <c r="X173" i="21"/>
  <c r="X174" i="21"/>
  <c r="X175" i="21"/>
  <c r="X176" i="21"/>
  <c r="X177" i="21"/>
  <c r="X178" i="21"/>
  <c r="X179" i="21"/>
  <c r="X180" i="21"/>
  <c r="X181" i="21"/>
  <c r="X182" i="21"/>
  <c r="X183" i="21"/>
  <c r="X184" i="21"/>
  <c r="X185" i="21"/>
  <c r="X186" i="21"/>
  <c r="X187" i="21"/>
  <c r="X188" i="21"/>
  <c r="X189" i="21"/>
  <c r="X190" i="21"/>
  <c r="X191" i="21"/>
  <c r="X192" i="21"/>
  <c r="X193" i="21"/>
  <c r="X194" i="21"/>
  <c r="X195" i="21"/>
  <c r="X196" i="21"/>
  <c r="X197" i="21"/>
  <c r="X198" i="21"/>
  <c r="X199" i="21"/>
  <c r="X200" i="21"/>
  <c r="X201" i="21"/>
  <c r="X202" i="21"/>
  <c r="X203" i="21"/>
  <c r="X204" i="21"/>
  <c r="X205" i="21"/>
  <c r="X206" i="21"/>
  <c r="X207" i="21"/>
  <c r="X208" i="21"/>
  <c r="X209" i="21"/>
  <c r="X210" i="21"/>
  <c r="X211" i="21"/>
  <c r="X212" i="21"/>
  <c r="X213" i="21"/>
  <c r="X214" i="21"/>
  <c r="X215" i="21"/>
  <c r="X216" i="21"/>
  <c r="X217" i="21"/>
  <c r="X218" i="21"/>
  <c r="X219" i="21"/>
  <c r="X220" i="21"/>
  <c r="X13" i="21"/>
  <c r="V21" i="21"/>
  <c r="V22" i="21"/>
  <c r="V23" i="21"/>
  <c r="V24" i="21"/>
  <c r="V25" i="21"/>
  <c r="V26" i="21"/>
  <c r="V27" i="21"/>
  <c r="V28" i="21"/>
  <c r="V29" i="21"/>
  <c r="V30" i="21"/>
  <c r="V31" i="21"/>
  <c r="V32" i="21"/>
  <c r="V33" i="21"/>
  <c r="V34" i="21"/>
  <c r="V35" i="21"/>
  <c r="V36" i="21"/>
  <c r="V37" i="21"/>
  <c r="V38" i="21"/>
  <c r="V39" i="21"/>
  <c r="V40" i="21"/>
  <c r="V41" i="21"/>
  <c r="V42" i="21"/>
  <c r="V43" i="21"/>
  <c r="V44" i="21"/>
  <c r="V45" i="21"/>
  <c r="V46" i="21"/>
  <c r="V47" i="21"/>
  <c r="V48" i="21"/>
  <c r="V49" i="21"/>
  <c r="V50" i="21"/>
  <c r="V51" i="21"/>
  <c r="V52" i="21"/>
  <c r="V53" i="21"/>
  <c r="V54" i="21"/>
  <c r="V55" i="21"/>
  <c r="V56" i="21"/>
  <c r="V57" i="21"/>
  <c r="V58" i="21"/>
  <c r="V59" i="21"/>
  <c r="V60" i="21"/>
  <c r="V61" i="21"/>
  <c r="V62" i="21"/>
  <c r="V63" i="21"/>
  <c r="V64" i="21"/>
  <c r="V65" i="21"/>
  <c r="V66" i="21"/>
  <c r="V67" i="21"/>
  <c r="V68" i="21"/>
  <c r="V69" i="21"/>
  <c r="V70" i="21"/>
  <c r="V71" i="21"/>
  <c r="V72" i="21"/>
  <c r="V73" i="21"/>
  <c r="V74" i="21"/>
  <c r="V75" i="21"/>
  <c r="V76" i="21"/>
  <c r="V77" i="21"/>
  <c r="V78" i="21"/>
  <c r="V79" i="21"/>
  <c r="V80" i="21"/>
  <c r="V81" i="21"/>
  <c r="V82" i="21"/>
  <c r="V83" i="21"/>
  <c r="V84" i="21"/>
  <c r="V85" i="21"/>
  <c r="V86" i="21"/>
  <c r="V87" i="21"/>
  <c r="V88" i="21"/>
  <c r="V89" i="21"/>
  <c r="V90" i="21"/>
  <c r="V91" i="21"/>
  <c r="V92" i="21"/>
  <c r="V93" i="21"/>
  <c r="V94" i="21"/>
  <c r="V95" i="21"/>
  <c r="V96" i="21"/>
  <c r="V97" i="21"/>
  <c r="V98" i="21"/>
  <c r="V99" i="21"/>
  <c r="V100" i="21"/>
  <c r="V101" i="21"/>
  <c r="V102" i="21"/>
  <c r="V103" i="21"/>
  <c r="V104" i="21"/>
  <c r="V105" i="21"/>
  <c r="V106" i="21"/>
  <c r="V107" i="21"/>
  <c r="V108" i="21"/>
  <c r="V109" i="21"/>
  <c r="V110" i="21"/>
  <c r="V111" i="21"/>
  <c r="V112" i="21"/>
  <c r="V113" i="21"/>
  <c r="V114" i="21"/>
  <c r="V115" i="21"/>
  <c r="V116" i="21"/>
  <c r="V117" i="21"/>
  <c r="V118" i="21"/>
  <c r="V119" i="21"/>
  <c r="V120" i="21"/>
  <c r="V121" i="21"/>
  <c r="V122" i="21"/>
  <c r="V123" i="21"/>
  <c r="V124" i="21"/>
  <c r="V125" i="21"/>
  <c r="V126" i="21"/>
  <c r="V127" i="21"/>
  <c r="V128" i="21"/>
  <c r="V129" i="21"/>
  <c r="V130" i="21"/>
  <c r="V131" i="21"/>
  <c r="V132" i="21"/>
  <c r="V133" i="21"/>
  <c r="V134" i="21"/>
  <c r="V135" i="21"/>
  <c r="V136" i="21"/>
  <c r="V137" i="21"/>
  <c r="V138" i="21"/>
  <c r="V139" i="21"/>
  <c r="V140" i="21"/>
  <c r="V141" i="21"/>
  <c r="V142" i="21"/>
  <c r="V143" i="21"/>
  <c r="V144" i="21"/>
  <c r="V145" i="21"/>
  <c r="V146" i="21"/>
  <c r="V147" i="21"/>
  <c r="V148" i="21"/>
  <c r="V149" i="21"/>
  <c r="V150" i="21"/>
  <c r="V151" i="21"/>
  <c r="V152" i="21"/>
  <c r="V153" i="21"/>
  <c r="V154" i="21"/>
  <c r="V155" i="21"/>
  <c r="V156" i="21"/>
  <c r="V157" i="21"/>
  <c r="V158" i="21"/>
  <c r="V159" i="21"/>
  <c r="V160" i="21"/>
  <c r="V161" i="21"/>
  <c r="V162" i="21"/>
  <c r="V163" i="21"/>
  <c r="V164" i="21"/>
  <c r="V165" i="21"/>
  <c r="V166" i="21"/>
  <c r="V167" i="21"/>
  <c r="V168" i="21"/>
  <c r="V169" i="21"/>
  <c r="V170" i="21"/>
  <c r="V171" i="21"/>
  <c r="V172" i="21"/>
  <c r="V173" i="21"/>
  <c r="V174" i="21"/>
  <c r="V175" i="21"/>
  <c r="V176" i="21"/>
  <c r="V177" i="21"/>
  <c r="V178" i="21"/>
  <c r="V179" i="21"/>
  <c r="V180" i="21"/>
  <c r="V181" i="21"/>
  <c r="V182" i="21"/>
  <c r="V183" i="21"/>
  <c r="V184" i="21"/>
  <c r="V185" i="21"/>
  <c r="V186" i="21"/>
  <c r="V187" i="21"/>
  <c r="V188" i="21"/>
  <c r="V189" i="21"/>
  <c r="V190" i="21"/>
  <c r="V191" i="21"/>
  <c r="V192" i="21"/>
  <c r="V193" i="21"/>
  <c r="V194" i="21"/>
  <c r="V195" i="21"/>
  <c r="V196" i="21"/>
  <c r="V197" i="21"/>
  <c r="V198" i="21"/>
  <c r="V199" i="21"/>
  <c r="V200" i="21"/>
  <c r="V201" i="21"/>
  <c r="V202" i="21"/>
  <c r="V203" i="21"/>
  <c r="V204" i="21"/>
  <c r="V205" i="21"/>
  <c r="V206" i="21"/>
  <c r="V207" i="21"/>
  <c r="V208" i="21"/>
  <c r="V209" i="21"/>
  <c r="V210" i="21"/>
  <c r="V211" i="21"/>
  <c r="V212" i="21"/>
  <c r="V213" i="21"/>
  <c r="V214" i="21"/>
  <c r="V215" i="21"/>
  <c r="V216" i="21"/>
  <c r="V217" i="21"/>
  <c r="V218" i="21"/>
  <c r="V219" i="21"/>
  <c r="V220" i="21"/>
  <c r="V14" i="21"/>
  <c r="V15" i="21"/>
  <c r="V16" i="21"/>
  <c r="V17" i="21"/>
  <c r="V18" i="21"/>
  <c r="V19" i="21"/>
  <c r="V20" i="21"/>
  <c r="V13" i="21"/>
  <c r="T14" i="21"/>
  <c r="T15" i="21"/>
  <c r="T16" i="21"/>
  <c r="T17" i="21"/>
  <c r="T18" i="21"/>
  <c r="T19" i="21"/>
  <c r="T20" i="21"/>
  <c r="T21" i="21"/>
  <c r="T22" i="21"/>
  <c r="T23" i="21"/>
  <c r="L23" i="21"/>
  <c r="K23" i="21" s="1"/>
  <c r="T24" i="21"/>
  <c r="T25" i="21"/>
  <c r="T26" i="21"/>
  <c r="T27" i="21"/>
  <c r="T28" i="21"/>
  <c r="T29" i="21"/>
  <c r="T30" i="21"/>
  <c r="T31" i="21"/>
  <c r="T32" i="21"/>
  <c r="T33" i="21"/>
  <c r="T34" i="21"/>
  <c r="T35" i="21"/>
  <c r="L35" i="21"/>
  <c r="K35" i="21" s="1"/>
  <c r="T36" i="21"/>
  <c r="T37" i="21"/>
  <c r="T38" i="21"/>
  <c r="T39" i="21"/>
  <c r="T40" i="21"/>
  <c r="T41" i="21"/>
  <c r="T42" i="21"/>
  <c r="T43" i="21"/>
  <c r="T44" i="21"/>
  <c r="T45" i="21"/>
  <c r="T46" i="21"/>
  <c r="T47" i="21"/>
  <c r="L47" i="21"/>
  <c r="K47" i="21" s="1"/>
  <c r="T48" i="21"/>
  <c r="T49" i="21"/>
  <c r="T50" i="21"/>
  <c r="T51" i="21"/>
  <c r="T52" i="21"/>
  <c r="T53" i="21"/>
  <c r="T54" i="21"/>
  <c r="T55" i="21"/>
  <c r="T56" i="21"/>
  <c r="T57" i="21"/>
  <c r="T58" i="21"/>
  <c r="T59" i="21"/>
  <c r="L59" i="21"/>
  <c r="K59" i="21" s="1"/>
  <c r="T60" i="21"/>
  <c r="T61" i="21"/>
  <c r="T62" i="21"/>
  <c r="T63" i="21"/>
  <c r="T64" i="21"/>
  <c r="T65" i="21"/>
  <c r="T66" i="21"/>
  <c r="T67" i="21"/>
  <c r="T68" i="21"/>
  <c r="T69" i="21"/>
  <c r="T70" i="21"/>
  <c r="T71" i="21"/>
  <c r="L71" i="21"/>
  <c r="K71" i="21" s="1"/>
  <c r="T72" i="21"/>
  <c r="T73" i="21"/>
  <c r="T74" i="21"/>
  <c r="T75" i="21"/>
  <c r="T76" i="21"/>
  <c r="T77" i="21"/>
  <c r="T78" i="21"/>
  <c r="T79" i="21"/>
  <c r="T80" i="21"/>
  <c r="T81" i="21"/>
  <c r="T82" i="21"/>
  <c r="T83" i="21"/>
  <c r="T84" i="21"/>
  <c r="T85" i="21"/>
  <c r="T86" i="21"/>
  <c r="T87" i="21"/>
  <c r="T88" i="21"/>
  <c r="T89" i="21"/>
  <c r="T90" i="21"/>
  <c r="T91" i="21"/>
  <c r="T92" i="21"/>
  <c r="T93" i="21"/>
  <c r="T94" i="21"/>
  <c r="T95" i="21"/>
  <c r="L95" i="21"/>
  <c r="K95" i="21" s="1"/>
  <c r="T96" i="21"/>
  <c r="T97" i="21"/>
  <c r="T98" i="21"/>
  <c r="T99" i="21"/>
  <c r="T100" i="21"/>
  <c r="T101" i="21"/>
  <c r="T102" i="21"/>
  <c r="T103" i="21"/>
  <c r="T104" i="21"/>
  <c r="T105" i="21"/>
  <c r="T106" i="21"/>
  <c r="T107" i="21"/>
  <c r="L107" i="21"/>
  <c r="K107" i="21" s="1"/>
  <c r="T108" i="21"/>
  <c r="T109" i="21"/>
  <c r="T110" i="21"/>
  <c r="T111" i="21"/>
  <c r="T112" i="21"/>
  <c r="T113" i="21"/>
  <c r="T114" i="21"/>
  <c r="T115" i="21"/>
  <c r="T116" i="21"/>
  <c r="T117" i="21"/>
  <c r="T118" i="21"/>
  <c r="T119" i="21"/>
  <c r="L119" i="21"/>
  <c r="T120" i="21"/>
  <c r="T121" i="21"/>
  <c r="T122" i="21"/>
  <c r="T123" i="21"/>
  <c r="T124" i="21"/>
  <c r="T125" i="21"/>
  <c r="T126" i="21"/>
  <c r="T127" i="21"/>
  <c r="T128" i="21"/>
  <c r="T129" i="21"/>
  <c r="T130" i="21"/>
  <c r="T131" i="21"/>
  <c r="L131" i="21"/>
  <c r="K131" i="21" s="1"/>
  <c r="T132" i="21"/>
  <c r="T133" i="21"/>
  <c r="T134" i="21"/>
  <c r="T135" i="21"/>
  <c r="T136" i="21"/>
  <c r="T137" i="21"/>
  <c r="T138" i="21"/>
  <c r="T139" i="21"/>
  <c r="T140" i="21"/>
  <c r="T141" i="21"/>
  <c r="T142" i="21"/>
  <c r="T143" i="21"/>
  <c r="L143" i="21"/>
  <c r="K143" i="21" s="1"/>
  <c r="T144" i="21"/>
  <c r="T145" i="21"/>
  <c r="T146" i="21"/>
  <c r="T147" i="21"/>
  <c r="T148" i="21"/>
  <c r="T149" i="21"/>
  <c r="T150" i="21"/>
  <c r="T151" i="21"/>
  <c r="T152" i="21"/>
  <c r="T153" i="21"/>
  <c r="T154" i="21"/>
  <c r="T155" i="21"/>
  <c r="L155" i="21"/>
  <c r="K155" i="21" s="1"/>
  <c r="T156" i="21"/>
  <c r="T157" i="21"/>
  <c r="T158" i="21"/>
  <c r="T159" i="21"/>
  <c r="T160" i="21"/>
  <c r="T161" i="21"/>
  <c r="T162" i="21"/>
  <c r="T163" i="21"/>
  <c r="T164" i="21"/>
  <c r="T165" i="21"/>
  <c r="T166" i="21"/>
  <c r="T167" i="21"/>
  <c r="L167" i="21"/>
  <c r="K167" i="21" s="1"/>
  <c r="T168" i="21"/>
  <c r="T169" i="21"/>
  <c r="T170" i="21"/>
  <c r="T171" i="21"/>
  <c r="T172" i="21"/>
  <c r="T173" i="21"/>
  <c r="T174" i="21"/>
  <c r="T175" i="21"/>
  <c r="T176" i="21"/>
  <c r="T177" i="21"/>
  <c r="T178" i="21"/>
  <c r="T179" i="21"/>
  <c r="T180" i="21"/>
  <c r="T181" i="21"/>
  <c r="T182" i="21"/>
  <c r="T183" i="21"/>
  <c r="T184" i="21"/>
  <c r="T185" i="21"/>
  <c r="T186" i="21"/>
  <c r="T187" i="21"/>
  <c r="T188" i="21"/>
  <c r="T189" i="21"/>
  <c r="T190" i="21"/>
  <c r="T191" i="21"/>
  <c r="L191" i="21"/>
  <c r="K191" i="21" s="1"/>
  <c r="T192" i="21"/>
  <c r="T193" i="21"/>
  <c r="T194" i="21"/>
  <c r="T195" i="21"/>
  <c r="T196" i="21"/>
  <c r="T197" i="21"/>
  <c r="L197" i="21"/>
  <c r="K197" i="21" s="1"/>
  <c r="T198" i="21"/>
  <c r="T199" i="21"/>
  <c r="T200" i="21"/>
  <c r="T201" i="21"/>
  <c r="T202" i="21"/>
  <c r="T203" i="21"/>
  <c r="L203" i="21"/>
  <c r="K203" i="21" s="1"/>
  <c r="T204" i="21"/>
  <c r="T205" i="21"/>
  <c r="T206" i="21"/>
  <c r="T207" i="21"/>
  <c r="T208" i="21"/>
  <c r="T209" i="21"/>
  <c r="T210" i="21"/>
  <c r="T211" i="21"/>
  <c r="T212" i="21"/>
  <c r="T213" i="21"/>
  <c r="T214" i="21"/>
  <c r="T215" i="21"/>
  <c r="L215" i="21"/>
  <c r="K215" i="21" s="1"/>
  <c r="T216" i="21"/>
  <c r="T217" i="21"/>
  <c r="T218" i="21"/>
  <c r="T219" i="21"/>
  <c r="T220" i="21"/>
  <c r="T222" i="21"/>
  <c r="T223" i="21"/>
  <c r="T224" i="21"/>
  <c r="T225" i="21"/>
  <c r="T226" i="21"/>
  <c r="T12" i="21"/>
  <c r="T13" i="21"/>
  <c r="T11" i="21"/>
  <c r="N17" i="21"/>
  <c r="O17" i="21" s="1"/>
  <c r="N23" i="21"/>
  <c r="O23" i="21" s="1"/>
  <c r="N29" i="21"/>
  <c r="N35" i="21"/>
  <c r="O35" i="21" s="1"/>
  <c r="N41" i="21"/>
  <c r="O41" i="21" s="1"/>
  <c r="N47" i="21"/>
  <c r="O47" i="21" s="1"/>
  <c r="N53" i="21"/>
  <c r="O53" i="21" s="1"/>
  <c r="N59" i="21"/>
  <c r="O59" i="21" s="1"/>
  <c r="N65" i="21"/>
  <c r="N71" i="21"/>
  <c r="O71" i="21" s="1"/>
  <c r="N77" i="21"/>
  <c r="O77" i="21" s="1"/>
  <c r="N83" i="21"/>
  <c r="O83" i="21" s="1"/>
  <c r="N89" i="21"/>
  <c r="N95" i="21"/>
  <c r="O95" i="21" s="1"/>
  <c r="N101" i="21"/>
  <c r="O101" i="21" s="1"/>
  <c r="N107" i="21"/>
  <c r="N113" i="21"/>
  <c r="O113" i="21" s="1"/>
  <c r="N119" i="21"/>
  <c r="O119" i="21" s="1"/>
  <c r="N125" i="21"/>
  <c r="O125" i="21" s="1"/>
  <c r="N131" i="21"/>
  <c r="O131" i="21" s="1"/>
  <c r="N137" i="21"/>
  <c r="O137" i="21" s="1"/>
  <c r="N143" i="21"/>
  <c r="O143" i="21" s="1"/>
  <c r="N149" i="21"/>
  <c r="BA149" i="21" s="1"/>
  <c r="N155" i="21"/>
  <c r="N161" i="21"/>
  <c r="O161" i="21" s="1"/>
  <c r="N167" i="21"/>
  <c r="N173" i="21"/>
  <c r="O173" i="21" s="1"/>
  <c r="N179" i="21"/>
  <c r="O179" i="21" s="1"/>
  <c r="N185" i="21"/>
  <c r="O185" i="21" s="1"/>
  <c r="N191" i="21"/>
  <c r="O191" i="21" s="1"/>
  <c r="N197" i="21"/>
  <c r="O197" i="21" s="1"/>
  <c r="N203" i="21"/>
  <c r="N209" i="21"/>
  <c r="O209" i="21" s="1"/>
  <c r="N215" i="21"/>
  <c r="O215" i="21" s="1"/>
  <c r="BB215" i="21" s="1"/>
  <c r="N221" i="21"/>
  <c r="O221" i="21" s="1"/>
  <c r="N11" i="21"/>
  <c r="L17" i="21"/>
  <c r="K17" i="21" s="1"/>
  <c r="L29" i="21"/>
  <c r="L41" i="21"/>
  <c r="K41" i="21" s="1"/>
  <c r="L53" i="21"/>
  <c r="K53" i="21" s="1"/>
  <c r="L65" i="21"/>
  <c r="L77" i="21"/>
  <c r="K77" i="21" s="1"/>
  <c r="L83" i="21"/>
  <c r="K83" i="21" s="1"/>
  <c r="L89" i="21"/>
  <c r="K89" i="21" s="1"/>
  <c r="L101" i="21"/>
  <c r="K101" i="21" s="1"/>
  <c r="L113" i="21"/>
  <c r="L125" i="21"/>
  <c r="L137" i="21"/>
  <c r="K137" i="21" s="1"/>
  <c r="L149" i="21"/>
  <c r="K149" i="21" s="1"/>
  <c r="L161" i="21"/>
  <c r="K161" i="21" s="1"/>
  <c r="L173" i="21"/>
  <c r="K173" i="21" s="1"/>
  <c r="L179" i="21"/>
  <c r="K179" i="21" s="1"/>
  <c r="L185" i="21"/>
  <c r="L209" i="21"/>
  <c r="K209" i="21" s="1"/>
  <c r="L11" i="21"/>
  <c r="K11" i="21" s="1"/>
  <c r="AD12" i="21"/>
  <c r="AD11" i="21"/>
  <c r="AB11" i="21"/>
  <c r="Z12" i="21"/>
  <c r="F221" i="13"/>
  <c r="F211" i="13"/>
  <c r="F212" i="13"/>
  <c r="F213" i="13"/>
  <c r="F214" i="13"/>
  <c r="F215" i="13"/>
  <c r="F216" i="13"/>
  <c r="F217" i="13"/>
  <c r="F218" i="13"/>
  <c r="F219" i="13"/>
  <c r="F220" i="13"/>
  <c r="F210" i="13"/>
  <c r="B221" i="13" a="1"/>
  <c r="B221" i="13" s="1"/>
  <c r="H210" i="13" s="1"/>
  <c r="AE198" i="21" l="1"/>
  <c r="P209" i="21"/>
  <c r="Q209" i="21" s="1"/>
  <c r="BA203" i="21"/>
  <c r="AE174" i="21"/>
  <c r="AE178" i="21"/>
  <c r="BB197" i="21"/>
  <c r="AE214" i="21"/>
  <c r="AE202" i="21"/>
  <c r="AE190" i="21"/>
  <c r="AE162" i="21"/>
  <c r="BB119" i="21"/>
  <c r="BB221" i="21"/>
  <c r="AE206" i="21"/>
  <c r="AE18" i="21"/>
  <c r="BB227" i="21"/>
  <c r="AE213" i="21"/>
  <c r="BA167" i="21"/>
  <c r="AE134" i="21"/>
  <c r="P215" i="21"/>
  <c r="Q215" i="21" s="1"/>
  <c r="AE200" i="21"/>
  <c r="BA191" i="21"/>
  <c r="AE219" i="21"/>
  <c r="AE183" i="21"/>
  <c r="AE265" i="21"/>
  <c r="AE261" i="21"/>
  <c r="AE257" i="21"/>
  <c r="P245" i="21"/>
  <c r="Q245" i="21" s="1"/>
  <c r="P173" i="21"/>
  <c r="Q173" i="21" s="1"/>
  <c r="BA227" i="21"/>
  <c r="BA239" i="21"/>
  <c r="P197" i="21"/>
  <c r="Q197" i="21" s="1"/>
  <c r="BA197" i="21"/>
  <c r="BB179" i="21"/>
  <c r="P191" i="21"/>
  <c r="Q191" i="21" s="1"/>
  <c r="AE211" i="21"/>
  <c r="AE207" i="21"/>
  <c r="AE195" i="21"/>
  <c r="AE187" i="21"/>
  <c r="AE179" i="21"/>
  <c r="AF179" i="21" s="1"/>
  <c r="AG179" i="21" s="1"/>
  <c r="AF180" i="21" s="1"/>
  <c r="AE175" i="21"/>
  <c r="AE180" i="21"/>
  <c r="BA251" i="21"/>
  <c r="AE250" i="21"/>
  <c r="AE246" i="21"/>
  <c r="AE242" i="21"/>
  <c r="AE238" i="21"/>
  <c r="AE234" i="21"/>
  <c r="AE230" i="21"/>
  <c r="AE226" i="21"/>
  <c r="AE222" i="21"/>
  <c r="P221" i="21"/>
  <c r="Q221" i="21" s="1"/>
  <c r="BA185" i="21"/>
  <c r="AE220" i="21"/>
  <c r="AE216" i="21"/>
  <c r="AE212" i="21"/>
  <c r="AE208" i="21"/>
  <c r="AE204" i="21"/>
  <c r="AE196" i="21"/>
  <c r="AE192" i="21"/>
  <c r="AE188" i="21"/>
  <c r="AE184" i="21"/>
  <c r="AE176" i="21"/>
  <c r="AE172" i="21"/>
  <c r="AE160" i="21"/>
  <c r="AE148" i="21"/>
  <c r="AE136" i="21"/>
  <c r="AE124" i="21"/>
  <c r="AE217" i="21"/>
  <c r="AE205" i="21"/>
  <c r="AE193" i="21"/>
  <c r="AE189" i="21"/>
  <c r="BA245" i="21"/>
  <c r="AE209" i="21"/>
  <c r="AE173" i="21"/>
  <c r="BB251" i="21"/>
  <c r="BA161" i="21"/>
  <c r="AE267" i="21"/>
  <c r="AE263" i="21"/>
  <c r="AE259" i="21"/>
  <c r="AE255" i="21"/>
  <c r="AE251" i="21"/>
  <c r="AE247" i="21"/>
  <c r="AE243" i="21"/>
  <c r="AE239" i="21"/>
  <c r="AE235" i="21"/>
  <c r="AE231" i="21"/>
  <c r="AE227" i="21"/>
  <c r="AE223" i="21"/>
  <c r="AW268" i="21"/>
  <c r="AX268" i="21" s="1"/>
  <c r="AW266" i="21"/>
  <c r="AX266" i="21" s="1"/>
  <c r="AW264" i="21"/>
  <c r="AX264" i="21" s="1"/>
  <c r="AW262" i="21"/>
  <c r="AX262" i="21" s="1"/>
  <c r="AW260" i="21"/>
  <c r="AX260" i="21" s="1"/>
  <c r="AW258" i="21"/>
  <c r="AX258" i="21" s="1"/>
  <c r="AW256" i="21"/>
  <c r="AX256" i="21" s="1"/>
  <c r="AW254" i="21"/>
  <c r="AX254" i="21" s="1"/>
  <c r="AW252" i="21"/>
  <c r="AX252" i="21" s="1"/>
  <c r="AW250" i="21"/>
  <c r="AX250" i="21" s="1"/>
  <c r="AW248" i="21"/>
  <c r="AX248" i="21" s="1"/>
  <c r="AW246" i="21"/>
  <c r="AX246" i="21" s="1"/>
  <c r="AW244" i="21"/>
  <c r="AX244" i="21" s="1"/>
  <c r="AW242" i="21"/>
  <c r="AX242" i="21" s="1"/>
  <c r="AW240" i="21"/>
  <c r="AX240" i="21" s="1"/>
  <c r="AW238" i="21"/>
  <c r="AX238" i="21" s="1"/>
  <c r="AW236" i="21"/>
  <c r="AX236" i="21" s="1"/>
  <c r="AW234" i="21"/>
  <c r="AX234" i="21" s="1"/>
  <c r="AW232" i="21"/>
  <c r="AX232" i="21" s="1"/>
  <c r="AW230" i="21"/>
  <c r="AX230" i="21" s="1"/>
  <c r="AW228" i="21"/>
  <c r="AX228" i="21" s="1"/>
  <c r="AW226" i="21"/>
  <c r="AX226" i="21" s="1"/>
  <c r="AW224" i="21"/>
  <c r="AX224" i="21" s="1"/>
  <c r="AW222" i="21"/>
  <c r="AX222" i="21" s="1"/>
  <c r="AW220" i="21"/>
  <c r="AX220" i="21" s="1"/>
  <c r="AW218" i="21"/>
  <c r="AX218" i="21" s="1"/>
  <c r="AW216" i="21"/>
  <c r="AX216" i="21" s="1"/>
  <c r="AW212" i="21"/>
  <c r="AX212" i="21" s="1"/>
  <c r="AW210" i="21"/>
  <c r="AX210" i="21" s="1"/>
  <c r="AW208" i="21"/>
  <c r="AX208" i="21" s="1"/>
  <c r="AW206" i="21"/>
  <c r="AX206" i="21" s="1"/>
  <c r="AW204" i="21"/>
  <c r="AX204" i="21" s="1"/>
  <c r="AW202" i="21"/>
  <c r="AX202" i="21" s="1"/>
  <c r="AW200" i="21"/>
  <c r="AX200" i="21" s="1"/>
  <c r="AW198" i="21"/>
  <c r="AX198" i="21" s="1"/>
  <c r="AW196" i="21"/>
  <c r="AX196" i="21" s="1"/>
  <c r="AW194" i="21"/>
  <c r="AX194" i="21" s="1"/>
  <c r="AW192" i="21"/>
  <c r="AX192" i="21" s="1"/>
  <c r="AW190" i="21"/>
  <c r="AX190" i="21" s="1"/>
  <c r="AW188" i="21"/>
  <c r="AX188" i="21" s="1"/>
  <c r="AW186" i="21"/>
  <c r="AX186" i="21" s="1"/>
  <c r="AW184" i="21"/>
  <c r="AX184" i="21" s="1"/>
  <c r="AW182" i="21"/>
  <c r="AX182" i="21" s="1"/>
  <c r="AW180" i="21"/>
  <c r="AX180" i="21" s="1"/>
  <c r="AW178" i="21"/>
  <c r="AX178" i="21" s="1"/>
  <c r="AW176" i="21"/>
  <c r="AX176" i="21" s="1"/>
  <c r="AW174" i="21"/>
  <c r="AX174" i="21" s="1"/>
  <c r="AE185" i="21"/>
  <c r="AF185" i="21" s="1"/>
  <c r="AG185" i="21" s="1"/>
  <c r="BB185" i="21"/>
  <c r="P203" i="21"/>
  <c r="Q203" i="21" s="1"/>
  <c r="BA221" i="21"/>
  <c r="O203" i="21"/>
  <c r="BB203" i="21" s="1"/>
  <c r="BA179" i="21"/>
  <c r="AE199" i="21"/>
  <c r="AE215" i="21"/>
  <c r="AF215" i="21" s="1"/>
  <c r="AG215" i="21" s="1"/>
  <c r="AE203" i="21"/>
  <c r="AF203" i="21" s="1"/>
  <c r="AG203" i="21" s="1"/>
  <c r="AE191" i="21"/>
  <c r="AF191" i="21" s="1"/>
  <c r="P251" i="21"/>
  <c r="Q251" i="21" s="1"/>
  <c r="P227" i="21"/>
  <c r="Q227" i="21" s="1"/>
  <c r="BA257" i="21"/>
  <c r="AE197" i="21"/>
  <c r="P179" i="21"/>
  <c r="Q179" i="21" s="1"/>
  <c r="AE201" i="21"/>
  <c r="AE181" i="21"/>
  <c r="AE177" i="21"/>
  <c r="AE210" i="21"/>
  <c r="AE186" i="21"/>
  <c r="AE218" i="21"/>
  <c r="AE194" i="21"/>
  <c r="AE182" i="21"/>
  <c r="AE253" i="21"/>
  <c r="AE249" i="21"/>
  <c r="AE245" i="21"/>
  <c r="AE241" i="21"/>
  <c r="AE237" i="21"/>
  <c r="AE233" i="21"/>
  <c r="AE229" i="21"/>
  <c r="AE225" i="21"/>
  <c r="AW219" i="21"/>
  <c r="AX219" i="21" s="1"/>
  <c r="AW207" i="21"/>
  <c r="AX207" i="21" s="1"/>
  <c r="AW195" i="21"/>
  <c r="AX195" i="21" s="1"/>
  <c r="AW189" i="21"/>
  <c r="AX189" i="21" s="1"/>
  <c r="AW183" i="21"/>
  <c r="AX183" i="21" s="1"/>
  <c r="AW177" i="21"/>
  <c r="AX177" i="21" s="1"/>
  <c r="BA29" i="21"/>
  <c r="AE128" i="21"/>
  <c r="AE116" i="21"/>
  <c r="BA119" i="21"/>
  <c r="AE112" i="21"/>
  <c r="AE100" i="21"/>
  <c r="AE88" i="21"/>
  <c r="BA65" i="21"/>
  <c r="O29" i="21"/>
  <c r="BB29" i="21" s="1"/>
  <c r="BB41" i="21"/>
  <c r="P17" i="21"/>
  <c r="Q17" i="21" s="1"/>
  <c r="AE40" i="21"/>
  <c r="BB137" i="21"/>
  <c r="AE158" i="21"/>
  <c r="AE146" i="21"/>
  <c r="AE98" i="21"/>
  <c r="AE74" i="21"/>
  <c r="AE38" i="21"/>
  <c r="AE26" i="21"/>
  <c r="BB113" i="21"/>
  <c r="BB35" i="21"/>
  <c r="AE150" i="21"/>
  <c r="AE138" i="21"/>
  <c r="AE90" i="21"/>
  <c r="P131" i="21"/>
  <c r="Q131" i="21" s="1"/>
  <c r="BA131" i="21"/>
  <c r="AE151" i="21"/>
  <c r="AE139" i="21"/>
  <c r="AE127" i="21"/>
  <c r="AE149" i="21"/>
  <c r="AF149" i="21" s="1"/>
  <c r="AG149" i="21" s="1"/>
  <c r="AE137" i="21"/>
  <c r="AF137" i="21" s="1"/>
  <c r="AG137" i="21" s="1"/>
  <c r="AE101" i="21"/>
  <c r="AF101" i="21" s="1"/>
  <c r="AG101" i="21" s="1"/>
  <c r="AE11" i="21"/>
  <c r="AF11" i="21" s="1"/>
  <c r="AG11" i="21" s="1"/>
  <c r="BB23" i="21"/>
  <c r="BB173" i="21"/>
  <c r="BB95" i="21"/>
  <c r="AE16" i="21"/>
  <c r="AE79" i="21"/>
  <c r="AE67" i="21"/>
  <c r="AE55" i="21"/>
  <c r="AE31" i="21"/>
  <c r="AE19" i="21"/>
  <c r="BB131" i="21"/>
  <c r="P143" i="21"/>
  <c r="Q143" i="21" s="1"/>
  <c r="BA173" i="21"/>
  <c r="BB83" i="21"/>
  <c r="O149" i="21"/>
  <c r="BB149" i="21" s="1"/>
  <c r="P35" i="21"/>
  <c r="Q35" i="21" s="1"/>
  <c r="AE156" i="21"/>
  <c r="AE144" i="21"/>
  <c r="AE132" i="21"/>
  <c r="AE120" i="21"/>
  <c r="AE108" i="21"/>
  <c r="AE36" i="21"/>
  <c r="AE141" i="21"/>
  <c r="AE129" i="21"/>
  <c r="AE57" i="21"/>
  <c r="O65" i="21"/>
  <c r="BB65" i="21" s="1"/>
  <c r="P71" i="21"/>
  <c r="Q71" i="21" s="1"/>
  <c r="AE119" i="21"/>
  <c r="AF119" i="21" s="1"/>
  <c r="AG119" i="21" s="1"/>
  <c r="P149" i="21"/>
  <c r="Q149" i="21" s="1"/>
  <c r="BB161" i="21"/>
  <c r="P53" i="21"/>
  <c r="Q53" i="21" s="1"/>
  <c r="P167" i="21"/>
  <c r="Q167" i="21" s="1"/>
  <c r="BA137" i="21"/>
  <c r="AW158" i="21"/>
  <c r="AX158" i="21" s="1"/>
  <c r="AW134" i="21"/>
  <c r="AX134" i="21" s="1"/>
  <c r="AW132" i="21"/>
  <c r="AX132" i="21" s="1"/>
  <c r="AW122" i="21"/>
  <c r="AX122" i="21" s="1"/>
  <c r="BA71" i="21"/>
  <c r="AE155" i="21"/>
  <c r="AF155" i="21" s="1"/>
  <c r="AG155" i="21" s="1"/>
  <c r="AE171" i="21"/>
  <c r="AE159" i="21"/>
  <c r="AE147" i="21"/>
  <c r="AE135" i="21"/>
  <c r="AE123" i="21"/>
  <c r="AE111" i="21"/>
  <c r="AE99" i="21"/>
  <c r="AE87" i="21"/>
  <c r="AE75" i="21"/>
  <c r="AE63" i="21"/>
  <c r="AE51" i="21"/>
  <c r="AE39" i="21"/>
  <c r="AE27" i="21"/>
  <c r="AE15" i="21"/>
  <c r="AE157" i="21"/>
  <c r="AE133" i="21"/>
  <c r="AE121" i="21"/>
  <c r="AE130" i="21"/>
  <c r="AE14" i="21"/>
  <c r="BB47" i="21"/>
  <c r="AE164" i="21"/>
  <c r="AE152" i="21"/>
  <c r="AE140" i="21"/>
  <c r="AE168" i="21"/>
  <c r="AE170" i="21"/>
  <c r="AE167" i="21"/>
  <c r="AF167" i="21" s="1"/>
  <c r="AG167" i="21" s="1"/>
  <c r="AW171" i="21"/>
  <c r="AX171" i="21" s="1"/>
  <c r="AW169" i="21"/>
  <c r="AX169" i="21" s="1"/>
  <c r="AW167" i="21"/>
  <c r="AX167" i="21" s="1"/>
  <c r="AE169" i="21"/>
  <c r="AW172" i="21"/>
  <c r="AX172" i="21" s="1"/>
  <c r="AW170" i="21"/>
  <c r="AX170" i="21" s="1"/>
  <c r="AW128" i="21"/>
  <c r="AX128" i="21" s="1"/>
  <c r="BB125" i="21"/>
  <c r="AW164" i="21"/>
  <c r="AX164" i="21" s="1"/>
  <c r="AW152" i="21"/>
  <c r="AX152" i="21" s="1"/>
  <c r="AW150" i="21"/>
  <c r="AX150" i="21" s="1"/>
  <c r="AW148" i="21"/>
  <c r="AX148" i="21" s="1"/>
  <c r="AW146" i="21"/>
  <c r="AX146" i="21" s="1"/>
  <c r="AW140" i="21"/>
  <c r="AX140" i="21" s="1"/>
  <c r="AW120" i="21"/>
  <c r="AX120" i="21" s="1"/>
  <c r="BA113" i="21"/>
  <c r="BB101" i="21"/>
  <c r="AE166" i="21"/>
  <c r="AE154" i="21"/>
  <c r="AE142" i="21"/>
  <c r="AE70" i="21"/>
  <c r="AE58" i="21"/>
  <c r="AE163" i="21"/>
  <c r="AE115" i="21"/>
  <c r="AE103" i="21"/>
  <c r="AE143" i="21"/>
  <c r="AF143" i="21" s="1"/>
  <c r="AG143" i="21" s="1"/>
  <c r="AE131" i="21"/>
  <c r="AF131" i="21" s="1"/>
  <c r="AG131" i="21" s="1"/>
  <c r="AE165" i="21"/>
  <c r="AE153" i="21"/>
  <c r="AE117" i="21"/>
  <c r="AE105" i="21"/>
  <c r="AE93" i="21"/>
  <c r="AE81" i="21"/>
  <c r="AE69" i="21"/>
  <c r="AE45" i="21"/>
  <c r="AE33" i="21"/>
  <c r="AE21" i="21"/>
  <c r="AE126" i="21"/>
  <c r="AE114" i="21"/>
  <c r="AE102" i="21"/>
  <c r="AE118" i="21"/>
  <c r="AW157" i="21"/>
  <c r="AX157" i="21" s="1"/>
  <c r="AW155" i="21"/>
  <c r="AX155" i="21" s="1"/>
  <c r="AW149" i="21"/>
  <c r="AX149" i="21" s="1"/>
  <c r="AW145" i="21"/>
  <c r="AX145" i="21" s="1"/>
  <c r="AW143" i="21"/>
  <c r="AX143" i="21" s="1"/>
  <c r="AW141" i="21"/>
  <c r="AX141" i="21" s="1"/>
  <c r="AW139" i="21"/>
  <c r="AX139" i="21" s="1"/>
  <c r="AW137" i="21"/>
  <c r="AX137" i="21" s="1"/>
  <c r="AW133" i="21"/>
  <c r="AX133" i="21" s="1"/>
  <c r="AW131" i="21"/>
  <c r="AX131" i="21" s="1"/>
  <c r="AW125" i="21"/>
  <c r="AX125" i="21" s="1"/>
  <c r="AW121" i="21"/>
  <c r="AX121" i="21" s="1"/>
  <c r="AW119" i="21"/>
  <c r="AX119" i="21" s="1"/>
  <c r="P137" i="21"/>
  <c r="Q137" i="21" s="1"/>
  <c r="P41" i="21"/>
  <c r="Q41" i="21" s="1"/>
  <c r="AE122" i="21"/>
  <c r="AE145" i="21"/>
  <c r="AE49" i="21"/>
  <c r="AE161" i="21"/>
  <c r="AF161" i="21" s="1"/>
  <c r="AG161" i="21" s="1"/>
  <c r="AE125" i="21"/>
  <c r="AF125" i="21" s="1"/>
  <c r="AG125" i="21" s="1"/>
  <c r="AE41" i="21"/>
  <c r="AF41" i="21" s="1"/>
  <c r="AG41" i="21" s="1"/>
  <c r="AE91" i="21"/>
  <c r="AE28" i="21"/>
  <c r="P77" i="21"/>
  <c r="Q77" i="21" s="1"/>
  <c r="AE76" i="21"/>
  <c r="AE64" i="21"/>
  <c r="AE52" i="21"/>
  <c r="BB53" i="21"/>
  <c r="AW40" i="21"/>
  <c r="AX40" i="21" s="1"/>
  <c r="AW38" i="21"/>
  <c r="AX38" i="21" s="1"/>
  <c r="BA47" i="21"/>
  <c r="AE61" i="21"/>
  <c r="AE20" i="21"/>
  <c r="BA77" i="21"/>
  <c r="AE78" i="21"/>
  <c r="AE66" i="21"/>
  <c r="AE54" i="21"/>
  <c r="AE42" i="21"/>
  <c r="AE82" i="21"/>
  <c r="AE46" i="21"/>
  <c r="AE34" i="21"/>
  <c r="P89" i="21"/>
  <c r="Q89" i="21" s="1"/>
  <c r="BA17" i="21"/>
  <c r="AE106" i="21"/>
  <c r="AE94" i="21"/>
  <c r="AE22" i="21"/>
  <c r="AW113" i="21"/>
  <c r="AX113" i="21" s="1"/>
  <c r="O89" i="21"/>
  <c r="BB89" i="21" s="1"/>
  <c r="P47" i="21"/>
  <c r="Q47" i="21" s="1"/>
  <c r="BA89" i="21"/>
  <c r="BB77" i="21"/>
  <c r="BB71" i="21"/>
  <c r="AE113" i="21"/>
  <c r="AF113" i="21" s="1"/>
  <c r="AG113" i="21" s="1"/>
  <c r="BA23" i="21"/>
  <c r="AW114" i="21"/>
  <c r="AX114" i="21" s="1"/>
  <c r="AW42" i="21"/>
  <c r="AX42" i="21" s="1"/>
  <c r="AW16" i="21"/>
  <c r="AX16" i="21" s="1"/>
  <c r="AE97" i="21"/>
  <c r="AE73" i="21"/>
  <c r="AE25" i="21"/>
  <c r="P101" i="21"/>
  <c r="Q101" i="21" s="1"/>
  <c r="BA35" i="21"/>
  <c r="P23" i="21"/>
  <c r="Q23" i="21" s="1"/>
  <c r="AE83" i="21"/>
  <c r="AF83" i="21" s="1"/>
  <c r="AG83" i="21" s="1"/>
  <c r="AE104" i="21"/>
  <c r="AE92" i="21"/>
  <c r="AE80" i="21"/>
  <c r="AE68" i="21"/>
  <c r="AE56" i="21"/>
  <c r="AE44" i="21"/>
  <c r="AE32" i="21"/>
  <c r="AE84" i="21"/>
  <c r="AE72" i="21"/>
  <c r="AE60" i="21"/>
  <c r="AE24" i="21"/>
  <c r="AE12" i="21"/>
  <c r="BA83" i="21"/>
  <c r="AW103" i="21"/>
  <c r="AX103" i="21" s="1"/>
  <c r="AW101" i="21"/>
  <c r="AX101" i="21" s="1"/>
  <c r="AW97" i="21"/>
  <c r="AX97" i="21" s="1"/>
  <c r="AW95" i="21"/>
  <c r="AX95" i="21" s="1"/>
  <c r="AW89" i="21"/>
  <c r="AX89" i="21" s="1"/>
  <c r="AW85" i="21"/>
  <c r="AX85" i="21" s="1"/>
  <c r="AW83" i="21"/>
  <c r="AX83" i="21" s="1"/>
  <c r="AW77" i="21"/>
  <c r="AX77" i="21" s="1"/>
  <c r="AW73" i="21"/>
  <c r="AX73" i="21" s="1"/>
  <c r="AW71" i="21"/>
  <c r="AX71" i="21" s="1"/>
  <c r="AW69" i="21"/>
  <c r="AX69" i="21" s="1"/>
  <c r="AW67" i="21"/>
  <c r="AX67" i="21" s="1"/>
  <c r="AW65" i="21"/>
  <c r="AX65" i="21" s="1"/>
  <c r="AW61" i="21"/>
  <c r="AX61" i="21" s="1"/>
  <c r="AW59" i="21"/>
  <c r="AX59" i="21" s="1"/>
  <c r="AW53" i="21"/>
  <c r="AX53" i="21" s="1"/>
  <c r="AW49" i="21"/>
  <c r="AX49" i="21" s="1"/>
  <c r="AW47" i="21"/>
  <c r="AX47" i="21" s="1"/>
  <c r="AW41" i="21"/>
  <c r="AX41" i="21" s="1"/>
  <c r="AW37" i="21"/>
  <c r="AX37" i="21" s="1"/>
  <c r="AW35" i="21"/>
  <c r="AX35" i="21" s="1"/>
  <c r="AW33" i="21"/>
  <c r="AX33" i="21" s="1"/>
  <c r="AW31" i="21"/>
  <c r="AX31" i="21" s="1"/>
  <c r="AW29" i="21"/>
  <c r="AX29" i="21" s="1"/>
  <c r="AW25" i="21"/>
  <c r="AX25" i="21" s="1"/>
  <c r="AW23" i="21"/>
  <c r="AX23" i="21" s="1"/>
  <c r="AW17" i="21"/>
  <c r="AX17" i="21" s="1"/>
  <c r="P83" i="21"/>
  <c r="Q83" i="21" s="1"/>
  <c r="K29" i="21"/>
  <c r="P29" i="21" s="1"/>
  <c r="Q29" i="21" s="1"/>
  <c r="AE109" i="21"/>
  <c r="AE85" i="21"/>
  <c r="AE37" i="21"/>
  <c r="AE89" i="21"/>
  <c r="AF89" i="21" s="1"/>
  <c r="AG89" i="21" s="1"/>
  <c r="AE77" i="21"/>
  <c r="AF77" i="21" s="1"/>
  <c r="AG77" i="21" s="1"/>
  <c r="AE65" i="21"/>
  <c r="AF65" i="21" s="1"/>
  <c r="AG65" i="21" s="1"/>
  <c r="AE53" i="21"/>
  <c r="AF53" i="21" s="1"/>
  <c r="AG53" i="21" s="1"/>
  <c r="AE29" i="21"/>
  <c r="AF29" i="21" s="1"/>
  <c r="AG29" i="21" s="1"/>
  <c r="AE17" i="21"/>
  <c r="AF17" i="21" s="1"/>
  <c r="AG17" i="21" s="1"/>
  <c r="AW11" i="21"/>
  <c r="AX11" i="21" s="1"/>
  <c r="AW108" i="21"/>
  <c r="AX108" i="21" s="1"/>
  <c r="BA11" i="21"/>
  <c r="P59" i="21"/>
  <c r="Q59" i="21" s="1"/>
  <c r="AW112" i="21"/>
  <c r="AX112" i="21" s="1"/>
  <c r="AW110" i="21"/>
  <c r="AX110" i="21" s="1"/>
  <c r="AW104" i="21"/>
  <c r="AX104" i="21" s="1"/>
  <c r="AE110" i="21"/>
  <c r="AE86" i="21"/>
  <c r="AE62" i="21"/>
  <c r="AE50" i="21"/>
  <c r="AW98" i="21"/>
  <c r="AX98" i="21" s="1"/>
  <c r="AW92" i="21"/>
  <c r="AX92" i="21" s="1"/>
  <c r="AW86" i="21"/>
  <c r="AX86" i="21" s="1"/>
  <c r="AW76" i="21"/>
  <c r="AX76" i="21" s="1"/>
  <c r="AW74" i="21"/>
  <c r="AX74" i="21" s="1"/>
  <c r="AW68" i="21"/>
  <c r="AX68" i="21" s="1"/>
  <c r="AW12" i="21"/>
  <c r="AX12" i="21" s="1"/>
  <c r="AE96" i="21"/>
  <c r="AE48" i="21"/>
  <c r="AW62" i="21"/>
  <c r="AX62" i="21" s="1"/>
  <c r="AW60" i="21"/>
  <c r="AX60" i="21" s="1"/>
  <c r="AW56" i="21"/>
  <c r="AX56" i="21" s="1"/>
  <c r="AW50" i="21"/>
  <c r="AX50" i="21" s="1"/>
  <c r="AW32" i="21"/>
  <c r="AX32" i="21" s="1"/>
  <c r="AW26" i="21"/>
  <c r="AX26" i="21" s="1"/>
  <c r="AW24" i="21"/>
  <c r="AX24" i="21" s="1"/>
  <c r="AW20" i="21"/>
  <c r="AX20" i="21" s="1"/>
  <c r="AW18" i="21"/>
  <c r="AX18" i="21" s="1"/>
  <c r="AW14" i="21"/>
  <c r="AX14" i="21" s="1"/>
  <c r="AE43" i="21"/>
  <c r="AE107" i="21"/>
  <c r="AF107" i="21" s="1"/>
  <c r="AG107" i="21" s="1"/>
  <c r="AE95" i="21"/>
  <c r="AF95" i="21" s="1"/>
  <c r="AG95" i="21" s="1"/>
  <c r="AE71" i="21"/>
  <c r="AF71" i="21" s="1"/>
  <c r="AG71" i="21" s="1"/>
  <c r="AE59" i="21"/>
  <c r="AF59" i="21" s="1"/>
  <c r="AG59" i="21" s="1"/>
  <c r="AE47" i="21"/>
  <c r="AF47" i="21" s="1"/>
  <c r="AG47" i="21" s="1"/>
  <c r="AE35" i="21"/>
  <c r="AF35" i="21" s="1"/>
  <c r="AG35" i="21" s="1"/>
  <c r="AE23" i="21"/>
  <c r="AF23" i="21" s="1"/>
  <c r="AG23" i="21" s="1"/>
  <c r="AE30" i="21"/>
  <c r="AW109" i="21"/>
  <c r="AX109" i="21" s="1"/>
  <c r="AW107" i="21"/>
  <c r="AX107" i="21" s="1"/>
  <c r="AW105" i="21"/>
  <c r="AX105" i="21" s="1"/>
  <c r="K65" i="21"/>
  <c r="P65" i="21" s="1"/>
  <c r="Q65" i="21" s="1"/>
  <c r="K113" i="21"/>
  <c r="P113" i="21" s="1"/>
  <c r="Q113" i="21" s="1"/>
  <c r="AW214" i="21"/>
  <c r="AX214" i="21" s="1"/>
  <c r="O167" i="21"/>
  <c r="BB167" i="21" s="1"/>
  <c r="K119" i="21"/>
  <c r="P119" i="21" s="1"/>
  <c r="Q119" i="21" s="1"/>
  <c r="AG191" i="21"/>
  <c r="BB191" i="21"/>
  <c r="BB245" i="21"/>
  <c r="AE268" i="21"/>
  <c r="AE264" i="21"/>
  <c r="AE260" i="21"/>
  <c r="AE256" i="21"/>
  <c r="AE252" i="21"/>
  <c r="AE248" i="21"/>
  <c r="AE244" i="21"/>
  <c r="AE240" i="21"/>
  <c r="AE236" i="21"/>
  <c r="AE232" i="21"/>
  <c r="AE228" i="21"/>
  <c r="AE224" i="21"/>
  <c r="P263" i="21"/>
  <c r="Q263" i="21" s="1"/>
  <c r="O263" i="21"/>
  <c r="BB263" i="21" s="1"/>
  <c r="O107" i="21"/>
  <c r="BB107" i="21" s="1"/>
  <c r="P107" i="21"/>
  <c r="Q107" i="21" s="1"/>
  <c r="BA41" i="21"/>
  <c r="AE221" i="21"/>
  <c r="AF221" i="21" s="1"/>
  <c r="AG221" i="21" s="1"/>
  <c r="AF222" i="21" s="1"/>
  <c r="BA209" i="21"/>
  <c r="BB209" i="21"/>
  <c r="AF209" i="21"/>
  <c r="AG209" i="21" s="1"/>
  <c r="BA95" i="21"/>
  <c r="P95" i="21"/>
  <c r="Q95" i="21" s="1"/>
  <c r="K125" i="21"/>
  <c r="P125" i="21" s="1"/>
  <c r="Q125" i="21" s="1"/>
  <c r="P161" i="21"/>
  <c r="Q161" i="21" s="1"/>
  <c r="K185" i="21"/>
  <c r="P185" i="21" s="1"/>
  <c r="Q185" i="21" s="1"/>
  <c r="BB17" i="21"/>
  <c r="P11" i="21"/>
  <c r="Q11" i="21" s="1"/>
  <c r="O11" i="21"/>
  <c r="BB11" i="21" s="1"/>
  <c r="P155" i="21"/>
  <c r="Q155" i="21" s="1"/>
  <c r="O155" i="21"/>
  <c r="BB155" i="21" s="1"/>
  <c r="BA155" i="21"/>
  <c r="BA143" i="21"/>
  <c r="BB143" i="21"/>
  <c r="BA101" i="21"/>
  <c r="BA59" i="21"/>
  <c r="BB59" i="21"/>
  <c r="BA263" i="21"/>
  <c r="AW267" i="21"/>
  <c r="AX267" i="21" s="1"/>
  <c r="AW265" i="21"/>
  <c r="AX265" i="21" s="1"/>
  <c r="AW263" i="21"/>
  <c r="AX263" i="21" s="1"/>
  <c r="AW261" i="21"/>
  <c r="AX261" i="21" s="1"/>
  <c r="AW259" i="21"/>
  <c r="AX259" i="21" s="1"/>
  <c r="AW257" i="21"/>
  <c r="AX257" i="21" s="1"/>
  <c r="AW255" i="21"/>
  <c r="AX255" i="21" s="1"/>
  <c r="AW253" i="21"/>
  <c r="AX253" i="21" s="1"/>
  <c r="AW251" i="21"/>
  <c r="AX251" i="21" s="1"/>
  <c r="AW249" i="21"/>
  <c r="AX249" i="21" s="1"/>
  <c r="AW247" i="21"/>
  <c r="AX247" i="21" s="1"/>
  <c r="AW245" i="21"/>
  <c r="AX245" i="21" s="1"/>
  <c r="AW243" i="21"/>
  <c r="AX243" i="21" s="1"/>
  <c r="AW241" i="21"/>
  <c r="AX241" i="21" s="1"/>
  <c r="AW239" i="21"/>
  <c r="AX239" i="21" s="1"/>
  <c r="AW237" i="21"/>
  <c r="AX237" i="21" s="1"/>
  <c r="AW235" i="21"/>
  <c r="AX235" i="21" s="1"/>
  <c r="AW233" i="21"/>
  <c r="AX233" i="21" s="1"/>
  <c r="AW231" i="21"/>
  <c r="AX231" i="21" s="1"/>
  <c r="AW229" i="21"/>
  <c r="AX229" i="21" s="1"/>
  <c r="AW227" i="21"/>
  <c r="AX227" i="21" s="1"/>
  <c r="AW225" i="21"/>
  <c r="AX225" i="21" s="1"/>
  <c r="AW223" i="21"/>
  <c r="AX223" i="21" s="1"/>
  <c r="AW221" i="21"/>
  <c r="AX221" i="21" s="1"/>
  <c r="AW217" i="21"/>
  <c r="AX217" i="21" s="1"/>
  <c r="AW215" i="21"/>
  <c r="AX215" i="21" s="1"/>
  <c r="AW213" i="21"/>
  <c r="AX213" i="21" s="1"/>
  <c r="AW211" i="21"/>
  <c r="AX211" i="21" s="1"/>
  <c r="AW209" i="21"/>
  <c r="AX209" i="21" s="1"/>
  <c r="AW205" i="21"/>
  <c r="AX205" i="21" s="1"/>
  <c r="AW203" i="21"/>
  <c r="AX203" i="21" s="1"/>
  <c r="AW201" i="21"/>
  <c r="AX201" i="21" s="1"/>
  <c r="AW199" i="21"/>
  <c r="AX199" i="21" s="1"/>
  <c r="AW197" i="21"/>
  <c r="AX197" i="21" s="1"/>
  <c r="AW193" i="21"/>
  <c r="AX193" i="21" s="1"/>
  <c r="AW191" i="21"/>
  <c r="AX191" i="21" s="1"/>
  <c r="AW187" i="21"/>
  <c r="AX187" i="21" s="1"/>
  <c r="AW185" i="21"/>
  <c r="AX185" i="21" s="1"/>
  <c r="AW181" i="21"/>
  <c r="AX181" i="21" s="1"/>
  <c r="AW179" i="21"/>
  <c r="AX179" i="21" s="1"/>
  <c r="AW175" i="21"/>
  <c r="AX175" i="21" s="1"/>
  <c r="AW173" i="21"/>
  <c r="AX173" i="21" s="1"/>
  <c r="BA107" i="21"/>
  <c r="AE13" i="21"/>
  <c r="O233" i="21"/>
  <c r="BB233" i="21" s="1"/>
  <c r="P233" i="21"/>
  <c r="Q233" i="21" s="1"/>
  <c r="BA215" i="21"/>
  <c r="BA233" i="21"/>
  <c r="AF197" i="21"/>
  <c r="AG197" i="21" s="1"/>
  <c r="AF198" i="21" s="1"/>
  <c r="BA53" i="21"/>
  <c r="P239" i="21"/>
  <c r="Q239" i="21" s="1"/>
  <c r="AF173" i="21"/>
  <c r="AG173" i="21" s="1"/>
  <c r="AF174" i="21" s="1"/>
  <c r="AF175" i="21" s="1"/>
  <c r="AF176" i="21" s="1"/>
  <c r="AF177" i="21" s="1"/>
  <c r="AF178" i="21" s="1"/>
  <c r="BA125" i="21"/>
  <c r="P257" i="21"/>
  <c r="Q257" i="21" s="1"/>
  <c r="O257" i="21"/>
  <c r="BB257" i="21" s="1"/>
  <c r="AE266" i="21"/>
  <c r="AE262" i="21"/>
  <c r="AE258" i="21"/>
  <c r="AE254" i="21"/>
  <c r="AW151" i="21"/>
  <c r="AX151" i="21" s="1"/>
  <c r="AW115" i="21"/>
  <c r="AX115" i="21" s="1"/>
  <c r="AW79" i="21"/>
  <c r="AX79" i="21" s="1"/>
  <c r="AW43" i="21"/>
  <c r="AX43" i="21" s="1"/>
  <c r="O239" i="21"/>
  <c r="BB239" i="21" s="1"/>
  <c r="AW166" i="21"/>
  <c r="AX166" i="21" s="1"/>
  <c r="AW147" i="21"/>
  <c r="AX147" i="21" s="1"/>
  <c r="AW130" i="21"/>
  <c r="AX130" i="21" s="1"/>
  <c r="AW126" i="21"/>
  <c r="AX126" i="21" s="1"/>
  <c r="AW111" i="21"/>
  <c r="AX111" i="21" s="1"/>
  <c r="AW94" i="21"/>
  <c r="AX94" i="21" s="1"/>
  <c r="AW90" i="21"/>
  <c r="AX90" i="21" s="1"/>
  <c r="AW75" i="21"/>
  <c r="AX75" i="21" s="1"/>
  <c r="AW58" i="21"/>
  <c r="AX58" i="21" s="1"/>
  <c r="AW39" i="21"/>
  <c r="AX39" i="21" s="1"/>
  <c r="AW22" i="21"/>
  <c r="AX22" i="21" s="1"/>
  <c r="AW162" i="21"/>
  <c r="AX162" i="21" s="1"/>
  <c r="AW88" i="21"/>
  <c r="AX88" i="21" s="1"/>
  <c r="AW54" i="21"/>
  <c r="AX54" i="21" s="1"/>
  <c r="AW160" i="21"/>
  <c r="AX160" i="21" s="1"/>
  <c r="AW124" i="21"/>
  <c r="AX124" i="21" s="1"/>
  <c r="AW52" i="21"/>
  <c r="AX52" i="21" s="1"/>
  <c r="AW156" i="21"/>
  <c r="AX156" i="21" s="1"/>
  <c r="AW84" i="21"/>
  <c r="AX84" i="21" s="1"/>
  <c r="AW48" i="21"/>
  <c r="AX48" i="21" s="1"/>
  <c r="AW154" i="21"/>
  <c r="AX154" i="21" s="1"/>
  <c r="AW135" i="21"/>
  <c r="AX135" i="21" s="1"/>
  <c r="AW118" i="21"/>
  <c r="AX118" i="21" s="1"/>
  <c r="AW116" i="21"/>
  <c r="AX116" i="21" s="1"/>
  <c r="AW99" i="21"/>
  <c r="AX99" i="21" s="1"/>
  <c r="AW82" i="21"/>
  <c r="AX82" i="21" s="1"/>
  <c r="AW80" i="21"/>
  <c r="AX80" i="21" s="1"/>
  <c r="AW78" i="21"/>
  <c r="AX78" i="21" s="1"/>
  <c r="AW63" i="21"/>
  <c r="AX63" i="21" s="1"/>
  <c r="AW46" i="21"/>
  <c r="AX46" i="21" s="1"/>
  <c r="AW44" i="21"/>
  <c r="AX44" i="21" s="1"/>
  <c r="AW27" i="21"/>
  <c r="AX27" i="21" s="1"/>
  <c r="AW165" i="21"/>
  <c r="AX165" i="21" s="1"/>
  <c r="AW129" i="21"/>
  <c r="AX129" i="21" s="1"/>
  <c r="AW93" i="21"/>
  <c r="AX93" i="21" s="1"/>
  <c r="AW57" i="21"/>
  <c r="AX57" i="21" s="1"/>
  <c r="AW21" i="21"/>
  <c r="AX21" i="21" s="1"/>
  <c r="AW163" i="21"/>
  <c r="AX163" i="21" s="1"/>
  <c r="AW161" i="21"/>
  <c r="AX161" i="21" s="1"/>
  <c r="AW144" i="21"/>
  <c r="AX144" i="21" s="1"/>
  <c r="AW127" i="21"/>
  <c r="AX127" i="21" s="1"/>
  <c r="AW91" i="21"/>
  <c r="AX91" i="21" s="1"/>
  <c r="AW72" i="21"/>
  <c r="AX72" i="21" s="1"/>
  <c r="AW55" i="21"/>
  <c r="AX55" i="21" s="1"/>
  <c r="AW36" i="21"/>
  <c r="AX36" i="21" s="1"/>
  <c r="AW19" i="21"/>
  <c r="AX19" i="21" s="1"/>
  <c r="AW159" i="21"/>
  <c r="AX159" i="21" s="1"/>
  <c r="AW142" i="21"/>
  <c r="AX142" i="21" s="1"/>
  <c r="AW123" i="21"/>
  <c r="AX123" i="21" s="1"/>
  <c r="AW106" i="21"/>
  <c r="AX106" i="21" s="1"/>
  <c r="AW87" i="21"/>
  <c r="AX87" i="21" s="1"/>
  <c r="AW70" i="21"/>
  <c r="AX70" i="21" s="1"/>
  <c r="AW51" i="21"/>
  <c r="AX51" i="21" s="1"/>
  <c r="AW34" i="21"/>
  <c r="AX34" i="21" s="1"/>
  <c r="AW15" i="21"/>
  <c r="AX15" i="21" s="1"/>
  <c r="AW138" i="21"/>
  <c r="AX138" i="21" s="1"/>
  <c r="AW102" i="21"/>
  <c r="AX102" i="21" s="1"/>
  <c r="AW66" i="21"/>
  <c r="AX66" i="21" s="1"/>
  <c r="AW30" i="21"/>
  <c r="AX30" i="21" s="1"/>
  <c r="AW13" i="21"/>
  <c r="AX13" i="21" s="1"/>
  <c r="AW168" i="21"/>
  <c r="AX168" i="21" s="1"/>
  <c r="AW153" i="21"/>
  <c r="AX153" i="21" s="1"/>
  <c r="AW136" i="21"/>
  <c r="AX136" i="21" s="1"/>
  <c r="AW117" i="21"/>
  <c r="AX117" i="21" s="1"/>
  <c r="AW100" i="21"/>
  <c r="AX100" i="21" s="1"/>
  <c r="AW96" i="21"/>
  <c r="AX96" i="21" s="1"/>
  <c r="AW81" i="21"/>
  <c r="AX81" i="21" s="1"/>
  <c r="AW64" i="21"/>
  <c r="AX64" i="21" s="1"/>
  <c r="AW45" i="21"/>
  <c r="AX45" i="21" s="1"/>
  <c r="AW28" i="21"/>
  <c r="AX28" i="21" s="1"/>
  <c r="AF204" i="21" l="1"/>
  <c r="AF205" i="21" s="1"/>
  <c r="AF206" i="21" s="1"/>
  <c r="AF207" i="21" s="1"/>
  <c r="AF208" i="21" s="1"/>
  <c r="AG204" i="21"/>
  <c r="AG205" i="21" s="1"/>
  <c r="AG206" i="21" s="1"/>
  <c r="AG207" i="21" s="1"/>
  <c r="AG208" i="21" s="1"/>
  <c r="AY203" i="21" s="1"/>
  <c r="AZ203" i="21" s="1"/>
  <c r="BC203" i="21" s="1"/>
  <c r="BD203" i="21" s="1"/>
  <c r="AF150" i="21"/>
  <c r="AF151" i="21" s="1"/>
  <c r="AF152" i="21" s="1"/>
  <c r="AF153" i="21" s="1"/>
  <c r="AF154" i="21" s="1"/>
  <c r="AF181" i="21"/>
  <c r="AF182" i="21" s="1"/>
  <c r="AF183" i="21" s="1"/>
  <c r="AF184" i="21" s="1"/>
  <c r="AF223" i="21"/>
  <c r="AF224" i="21" s="1"/>
  <c r="AF225" i="21" s="1"/>
  <c r="AF226" i="21" s="1"/>
  <c r="AF227" i="21" s="1"/>
  <c r="AF228" i="21" s="1"/>
  <c r="AF229" i="21" s="1"/>
  <c r="AF230" i="21" s="1"/>
  <c r="AF231" i="21" s="1"/>
  <c r="AF232" i="21" s="1"/>
  <c r="AF233" i="21" s="1"/>
  <c r="AF234" i="21" s="1"/>
  <c r="AF235" i="21" s="1"/>
  <c r="AF236" i="21" s="1"/>
  <c r="AF237" i="21" s="1"/>
  <c r="AF238" i="21" s="1"/>
  <c r="AF239" i="21" s="1"/>
  <c r="AF240" i="21" s="1"/>
  <c r="AF241" i="21" s="1"/>
  <c r="AF242" i="21" s="1"/>
  <c r="AF243" i="21" s="1"/>
  <c r="AF244" i="21" s="1"/>
  <c r="AF245" i="21" s="1"/>
  <c r="AF246" i="21" s="1"/>
  <c r="AF247" i="21" s="1"/>
  <c r="AF248" i="21" s="1"/>
  <c r="AF249" i="21" s="1"/>
  <c r="AF250" i="21" s="1"/>
  <c r="AF251" i="21" s="1"/>
  <c r="AF252" i="21" s="1"/>
  <c r="AF253" i="21" s="1"/>
  <c r="AF254" i="21" s="1"/>
  <c r="AF255" i="21" s="1"/>
  <c r="AF256" i="21" s="1"/>
  <c r="AF257" i="21" s="1"/>
  <c r="AF258" i="21" s="1"/>
  <c r="AF259" i="21" s="1"/>
  <c r="AF260" i="21" s="1"/>
  <c r="AF261" i="21" s="1"/>
  <c r="AF262" i="21" s="1"/>
  <c r="AF168" i="21"/>
  <c r="AF199" i="21"/>
  <c r="AF200" i="21" s="1"/>
  <c r="AF201" i="21" s="1"/>
  <c r="AF202" i="21" s="1"/>
  <c r="AF132" i="21"/>
  <c r="AF133" i="21" s="1"/>
  <c r="AF134" i="21" s="1"/>
  <c r="AF135" i="21" s="1"/>
  <c r="AF136" i="21" s="1"/>
  <c r="AF90" i="21"/>
  <c r="AF91" i="21" s="1"/>
  <c r="AF92" i="21" s="1"/>
  <c r="AF93" i="21" s="1"/>
  <c r="AF94" i="21" s="1"/>
  <c r="AF169" i="21"/>
  <c r="AF170" i="21" s="1"/>
  <c r="AF171" i="21" s="1"/>
  <c r="AF172" i="21" s="1"/>
  <c r="AF84" i="21"/>
  <c r="AF85" i="21" s="1"/>
  <c r="AF86" i="21" s="1"/>
  <c r="AF87" i="21" s="1"/>
  <c r="AF88" i="21" s="1"/>
  <c r="AG180" i="21"/>
  <c r="AF48" i="21"/>
  <c r="AF49" i="21" s="1"/>
  <c r="AF50" i="21" s="1"/>
  <c r="AF51" i="21" s="1"/>
  <c r="AF52" i="21" s="1"/>
  <c r="AF66" i="21"/>
  <c r="AF67" i="21" s="1"/>
  <c r="AF68" i="21" s="1"/>
  <c r="AF69" i="21" s="1"/>
  <c r="AF70" i="21" s="1"/>
  <c r="AF54" i="21"/>
  <c r="AF55" i="21" s="1"/>
  <c r="AF56" i="21" s="1"/>
  <c r="AF57" i="21" s="1"/>
  <c r="AF58" i="21" s="1"/>
  <c r="AF30" i="21"/>
  <c r="AF31" i="21" s="1"/>
  <c r="AF32" i="21" s="1"/>
  <c r="AF33" i="21" s="1"/>
  <c r="AF34" i="21" s="1"/>
  <c r="AF96" i="21"/>
  <c r="AF97" i="21" s="1"/>
  <c r="AF98" i="21" s="1"/>
  <c r="AF99" i="21" s="1"/>
  <c r="AF100" i="21" s="1"/>
  <c r="AF42" i="21"/>
  <c r="AF43" i="21" s="1"/>
  <c r="AF44" i="21" s="1"/>
  <c r="AF45" i="21" s="1"/>
  <c r="AF46" i="21" s="1"/>
  <c r="AF156" i="21"/>
  <c r="AF157" i="21" s="1"/>
  <c r="AF158" i="21" s="1"/>
  <c r="AF159" i="21" s="1"/>
  <c r="AF160" i="21" s="1"/>
  <c r="AF12" i="21"/>
  <c r="AF13" i="21" s="1"/>
  <c r="AF14" i="21" s="1"/>
  <c r="AF15" i="21" s="1"/>
  <c r="AF16" i="21" s="1"/>
  <c r="AF114" i="21"/>
  <c r="AF115" i="21" s="1"/>
  <c r="AF116" i="21" s="1"/>
  <c r="AF117" i="21" s="1"/>
  <c r="AF118" i="21" s="1"/>
  <c r="AF120" i="21"/>
  <c r="AF121" i="21" s="1"/>
  <c r="AF122" i="21" s="1"/>
  <c r="AF123" i="21" s="1"/>
  <c r="AF124" i="21" s="1"/>
  <c r="AF18" i="21"/>
  <c r="AF19" i="21" s="1"/>
  <c r="AF20" i="21" s="1"/>
  <c r="AF21" i="21" s="1"/>
  <c r="AF22" i="21" s="1"/>
  <c r="AF144" i="21"/>
  <c r="AF145" i="21" s="1"/>
  <c r="AF146" i="21" s="1"/>
  <c r="AF147" i="21" s="1"/>
  <c r="AF148" i="21" s="1"/>
  <c r="AF102" i="21"/>
  <c r="AF103" i="21" s="1"/>
  <c r="AF104" i="21" s="1"/>
  <c r="AF105" i="21" s="1"/>
  <c r="AF106" i="21" s="1"/>
  <c r="AF216" i="21"/>
  <c r="AF217" i="21" s="1"/>
  <c r="AF218" i="21" s="1"/>
  <c r="AF219" i="21" s="1"/>
  <c r="AF220" i="21" s="1"/>
  <c r="AF186" i="21"/>
  <c r="AF187" i="21" s="1"/>
  <c r="AF188" i="21" s="1"/>
  <c r="AF189" i="21" s="1"/>
  <c r="AF190" i="21" s="1"/>
  <c r="AF24" i="21"/>
  <c r="AF25" i="21" s="1"/>
  <c r="AF26" i="21" s="1"/>
  <c r="AF27" i="21" s="1"/>
  <c r="AF28" i="21" s="1"/>
  <c r="AF138" i="21"/>
  <c r="AF139" i="21" s="1"/>
  <c r="AF140" i="21" s="1"/>
  <c r="AF141" i="21" s="1"/>
  <c r="AF142" i="21" s="1"/>
  <c r="AG222" i="21"/>
  <c r="AG223" i="21" s="1"/>
  <c r="AG168" i="21"/>
  <c r="AF108" i="21"/>
  <c r="AF109" i="21" s="1"/>
  <c r="AF110" i="21" s="1"/>
  <c r="AF111" i="21" s="1"/>
  <c r="AF112" i="21" s="1"/>
  <c r="AF126" i="21"/>
  <c r="AF127" i="21" s="1"/>
  <c r="AF128" i="21" s="1"/>
  <c r="AF129" i="21" s="1"/>
  <c r="AF130" i="21" s="1"/>
  <c r="AG174" i="21"/>
  <c r="AG175" i="21" s="1"/>
  <c r="AG176" i="21" s="1"/>
  <c r="AG177" i="21" s="1"/>
  <c r="AG178" i="21" s="1"/>
  <c r="AY173" i="21" s="1"/>
  <c r="AZ173" i="21" s="1"/>
  <c r="BC173" i="21" s="1"/>
  <c r="BD173" i="21" s="1"/>
  <c r="AF162" i="21"/>
  <c r="AF163" i="21" s="1"/>
  <c r="AF164" i="21" s="1"/>
  <c r="AF165" i="21" s="1"/>
  <c r="AF166" i="21" s="1"/>
  <c r="AF36" i="21"/>
  <c r="AF37" i="21" s="1"/>
  <c r="AF38" i="21" s="1"/>
  <c r="AF39" i="21" s="1"/>
  <c r="AF40" i="21" s="1"/>
  <c r="AF72" i="21"/>
  <c r="AF73" i="21" s="1"/>
  <c r="AF74" i="21" s="1"/>
  <c r="AF75" i="21" s="1"/>
  <c r="AF76" i="21" s="1"/>
  <c r="AG198" i="21"/>
  <c r="AF78" i="21"/>
  <c r="AF79" i="21" s="1"/>
  <c r="AF80" i="21" s="1"/>
  <c r="AF81" i="21" s="1"/>
  <c r="AF82" i="21" s="1"/>
  <c r="AF60" i="21"/>
  <c r="AF61" i="21" s="1"/>
  <c r="AF62" i="21" s="1"/>
  <c r="AF63" i="21" s="1"/>
  <c r="AF64" i="21" s="1"/>
  <c r="AF192" i="21"/>
  <c r="AF193" i="21" s="1"/>
  <c r="AF194" i="21" s="1"/>
  <c r="AF195" i="21" s="1"/>
  <c r="AF196" i="21" s="1"/>
  <c r="AF210" i="21"/>
  <c r="AF211" i="21" s="1"/>
  <c r="AF212" i="21" s="1"/>
  <c r="AF213" i="21" s="1"/>
  <c r="AF214" i="21" s="1"/>
  <c r="AG181" i="21" l="1"/>
  <c r="AG182" i="21" s="1"/>
  <c r="AG183" i="21"/>
  <c r="AG184" i="21" s="1"/>
  <c r="AY179" i="21" s="1"/>
  <c r="AZ179" i="21" s="1"/>
  <c r="BC179" i="21" s="1"/>
  <c r="BD179" i="21" s="1"/>
  <c r="AG199" i="21"/>
  <c r="AG200" i="21" s="1"/>
  <c r="AG201" i="21" s="1"/>
  <c r="AG202" i="21" s="1"/>
  <c r="AY197" i="21" s="1"/>
  <c r="AZ197" i="21" s="1"/>
  <c r="BC197" i="21" s="1"/>
  <c r="BD197" i="21" s="1"/>
  <c r="AG169" i="21"/>
  <c r="AG170" i="21" s="1"/>
  <c r="AG171" i="21" s="1"/>
  <c r="AG172" i="21" s="1"/>
  <c r="AY167" i="21" s="1"/>
  <c r="AZ167" i="21" s="1"/>
  <c r="BC167" i="21" s="1"/>
  <c r="BD167" i="21" s="1"/>
  <c r="AG150" i="21"/>
  <c r="AG151" i="21" s="1"/>
  <c r="AG152" i="21" s="1"/>
  <c r="AG153" i="21" s="1"/>
  <c r="AG154" i="21" s="1"/>
  <c r="AY149" i="21" s="1"/>
  <c r="AZ149" i="21" s="1"/>
  <c r="BC149" i="21" s="1"/>
  <c r="BD149" i="21" s="1"/>
  <c r="AF263" i="21"/>
  <c r="AF264" i="21" s="1"/>
  <c r="AF265" i="21" s="1"/>
  <c r="AF266" i="21" s="1"/>
  <c r="AF267" i="21" s="1"/>
  <c r="AF268" i="21" s="1"/>
  <c r="AF269" i="21" s="1"/>
  <c r="AG224" i="21"/>
  <c r="AG225" i="21" s="1"/>
  <c r="AG226" i="21" s="1"/>
  <c r="AG227" i="21" s="1"/>
  <c r="AG228" i="21" s="1"/>
  <c r="AG229" i="21" s="1"/>
  <c r="AG230" i="21" s="1"/>
  <c r="AG231" i="21" s="1"/>
  <c r="AG232" i="21" s="1"/>
  <c r="AG84" i="21"/>
  <c r="AG85" i="21" s="1"/>
  <c r="AG86" i="21" s="1"/>
  <c r="AG87" i="21" s="1"/>
  <c r="AG88" i="21" s="1"/>
  <c r="AY83" i="21" s="1"/>
  <c r="AZ83" i="21" s="1"/>
  <c r="BC83" i="21" s="1"/>
  <c r="BD83" i="21" s="1"/>
  <c r="AG132" i="21"/>
  <c r="AG133" i="21" s="1"/>
  <c r="AG134" i="21" s="1"/>
  <c r="AG135" i="21" s="1"/>
  <c r="AG136" i="21" s="1"/>
  <c r="AY131" i="21" s="1"/>
  <c r="AZ131" i="21" s="1"/>
  <c r="BC131" i="21" s="1"/>
  <c r="BD131" i="21" s="1"/>
  <c r="AG90" i="21"/>
  <c r="AG91" i="21" s="1"/>
  <c r="AG92" i="21" s="1"/>
  <c r="AG93" i="21" s="1"/>
  <c r="AG94" i="21" s="1"/>
  <c r="AY89" i="21" s="1"/>
  <c r="AZ89" i="21" s="1"/>
  <c r="BC89" i="21" s="1"/>
  <c r="BD89" i="21" s="1"/>
  <c r="AG54" i="21"/>
  <c r="AG55" i="21" s="1"/>
  <c r="AG56" i="21" s="1"/>
  <c r="AG57" i="21" s="1"/>
  <c r="AG58" i="21" s="1"/>
  <c r="AY53" i="21" s="1"/>
  <c r="AZ53" i="21" s="1"/>
  <c r="BC53" i="21" s="1"/>
  <c r="BD53" i="21" s="1"/>
  <c r="AG66" i="21"/>
  <c r="AG67" i="21" s="1"/>
  <c r="AG68" i="21" s="1"/>
  <c r="AG69" i="21" s="1"/>
  <c r="AG70" i="21" s="1"/>
  <c r="AY65" i="21" s="1"/>
  <c r="AZ65" i="21" s="1"/>
  <c r="BC65" i="21" s="1"/>
  <c r="BD65" i="21" s="1"/>
  <c r="AG48" i="21"/>
  <c r="AG49" i="21" s="1"/>
  <c r="AG50" i="21" s="1"/>
  <c r="AG51" i="21" s="1"/>
  <c r="AG52" i="21" s="1"/>
  <c r="AY47" i="21" s="1"/>
  <c r="AZ47" i="21" s="1"/>
  <c r="BC47" i="21" s="1"/>
  <c r="BD47" i="21" s="1"/>
  <c r="AG162" i="21"/>
  <c r="AG163" i="21" s="1"/>
  <c r="AG164" i="21" s="1"/>
  <c r="AG165" i="21" s="1"/>
  <c r="AG166" i="21" s="1"/>
  <c r="AY161" i="21" s="1"/>
  <c r="AZ161" i="21" s="1"/>
  <c r="BC161" i="21" s="1"/>
  <c r="BD161" i="21" s="1"/>
  <c r="AG30" i="21"/>
  <c r="AG31" i="21" s="1"/>
  <c r="AG32" i="21" s="1"/>
  <c r="AG33" i="21" s="1"/>
  <c r="AG34" i="21" s="1"/>
  <c r="AY29" i="21" s="1"/>
  <c r="AZ29" i="21" s="1"/>
  <c r="BC29" i="21" s="1"/>
  <c r="BD29" i="21" s="1"/>
  <c r="AG156" i="21"/>
  <c r="AG157" i="21" s="1"/>
  <c r="AG158" i="21" s="1"/>
  <c r="AG159" i="21" s="1"/>
  <c r="AG160" i="21" s="1"/>
  <c r="AY155" i="21" s="1"/>
  <c r="AZ155" i="21" s="1"/>
  <c r="BC155" i="21" s="1"/>
  <c r="BD155" i="21" s="1"/>
  <c r="AG12" i="21"/>
  <c r="AG13" i="21" s="1"/>
  <c r="AG14" i="21" s="1"/>
  <c r="AG15" i="21" s="1"/>
  <c r="AG16" i="21" s="1"/>
  <c r="AY11" i="21" s="1"/>
  <c r="AZ11" i="21" s="1"/>
  <c r="BC11" i="21" s="1"/>
  <c r="BD11" i="21" s="1"/>
  <c r="AG24" i="21"/>
  <c r="AG25" i="21" s="1"/>
  <c r="AG26" i="21" s="1"/>
  <c r="AG27" i="21" s="1"/>
  <c r="AG28" i="21" s="1"/>
  <c r="AY23" i="21" s="1"/>
  <c r="AZ23" i="21" s="1"/>
  <c r="BC23" i="21" s="1"/>
  <c r="BD23" i="21" s="1"/>
  <c r="AG96" i="21"/>
  <c r="AG97" i="21" s="1"/>
  <c r="AG98" i="21" s="1"/>
  <c r="AG99" i="21" s="1"/>
  <c r="AG100" i="21" s="1"/>
  <c r="AY95" i="21" s="1"/>
  <c r="AZ95" i="21" s="1"/>
  <c r="BC95" i="21" s="1"/>
  <c r="BD95" i="21" s="1"/>
  <c r="AG108" i="21"/>
  <c r="AG109" i="21" s="1"/>
  <c r="AG110" i="21" s="1"/>
  <c r="AG111" i="21" s="1"/>
  <c r="AG112" i="21" s="1"/>
  <c r="AY107" i="21" s="1"/>
  <c r="AZ107" i="21" s="1"/>
  <c r="BC107" i="21" s="1"/>
  <c r="BD107" i="21" s="1"/>
  <c r="AG138" i="21"/>
  <c r="AG139" i="21" s="1"/>
  <c r="AG140" i="21" s="1"/>
  <c r="AG141" i="21" s="1"/>
  <c r="AG142" i="21" s="1"/>
  <c r="AY137" i="21" s="1"/>
  <c r="AZ137" i="21" s="1"/>
  <c r="BC137" i="21" s="1"/>
  <c r="BD137" i="21" s="1"/>
  <c r="AG192" i="21"/>
  <c r="AG193" i="21" s="1"/>
  <c r="AG194" i="21" s="1"/>
  <c r="AG195" i="21" s="1"/>
  <c r="AG196" i="21" s="1"/>
  <c r="AY191" i="21" s="1"/>
  <c r="AZ191" i="21" s="1"/>
  <c r="BC191" i="21" s="1"/>
  <c r="BD191" i="21" s="1"/>
  <c r="AG114" i="21"/>
  <c r="AG115" i="21" s="1"/>
  <c r="AG116" i="21" s="1"/>
  <c r="AG117" i="21" s="1"/>
  <c r="AG118" i="21" s="1"/>
  <c r="AY113" i="21" s="1"/>
  <c r="AZ113" i="21" s="1"/>
  <c r="BC113" i="21" s="1"/>
  <c r="BD113" i="21" s="1"/>
  <c r="AG18" i="21"/>
  <c r="AG19" i="21" s="1"/>
  <c r="AG20" i="21" s="1"/>
  <c r="AG21" i="21" s="1"/>
  <c r="AG22" i="21" s="1"/>
  <c r="AY17" i="21" s="1"/>
  <c r="AZ17" i="21" s="1"/>
  <c r="BC17" i="21" s="1"/>
  <c r="BD17" i="21" s="1"/>
  <c r="AG126" i="21"/>
  <c r="AG127" i="21" s="1"/>
  <c r="AG128" i="21" s="1"/>
  <c r="AG129" i="21" s="1"/>
  <c r="AG130" i="21" s="1"/>
  <c r="AY125" i="21" s="1"/>
  <c r="AZ125" i="21" s="1"/>
  <c r="BC125" i="21" s="1"/>
  <c r="BD125" i="21" s="1"/>
  <c r="AG216" i="21"/>
  <c r="AG217" i="21" s="1"/>
  <c r="AG218" i="21" s="1"/>
  <c r="AG219" i="21" s="1"/>
  <c r="AG220" i="21" s="1"/>
  <c r="AY215" i="21" s="1"/>
  <c r="AZ215" i="21" s="1"/>
  <c r="BC215" i="21" s="1"/>
  <c r="BD215" i="21" s="1"/>
  <c r="AG60" i="21"/>
  <c r="AG61" i="21" s="1"/>
  <c r="AG62" i="21" s="1"/>
  <c r="AG63" i="21" s="1"/>
  <c r="AG64" i="21" s="1"/>
  <c r="AY59" i="21" s="1"/>
  <c r="AZ59" i="21" s="1"/>
  <c r="BC59" i="21" s="1"/>
  <c r="BD59" i="21" s="1"/>
  <c r="AG120" i="21"/>
  <c r="AG121" i="21" s="1"/>
  <c r="AG122" i="21" s="1"/>
  <c r="AG123" i="21" s="1"/>
  <c r="AG124" i="21" s="1"/>
  <c r="AY119" i="21" s="1"/>
  <c r="AZ119" i="21" s="1"/>
  <c r="BC119" i="21" s="1"/>
  <c r="BD119" i="21" s="1"/>
  <c r="AG78" i="21"/>
  <c r="AG79" i="21" s="1"/>
  <c r="AG80" i="21" s="1"/>
  <c r="AG81" i="21" s="1"/>
  <c r="AG82" i="21" s="1"/>
  <c r="AY77" i="21" s="1"/>
  <c r="AZ77" i="21" s="1"/>
  <c r="BC77" i="21" s="1"/>
  <c r="BD77" i="21" s="1"/>
  <c r="AG186" i="21"/>
  <c r="AG187" i="21" s="1"/>
  <c r="AG188" i="21" s="1"/>
  <c r="AG189" i="21" s="1"/>
  <c r="AG190" i="21" s="1"/>
  <c r="AY185" i="21" s="1"/>
  <c r="AZ185" i="21" s="1"/>
  <c r="BC185" i="21" s="1"/>
  <c r="BD185" i="21" s="1"/>
  <c r="AG36" i="21"/>
  <c r="AG37" i="21" s="1"/>
  <c r="AG38" i="21" s="1"/>
  <c r="AG39" i="21" s="1"/>
  <c r="AG40" i="21" s="1"/>
  <c r="AY35" i="21" s="1"/>
  <c r="AZ35" i="21" s="1"/>
  <c r="BC35" i="21" s="1"/>
  <c r="BD35" i="21" s="1"/>
  <c r="AG102" i="21"/>
  <c r="AG103" i="21" s="1"/>
  <c r="AG104" i="21" s="1"/>
  <c r="AG105" i="21" s="1"/>
  <c r="AG106" i="21" s="1"/>
  <c r="AY101" i="21" s="1"/>
  <c r="AZ101" i="21" s="1"/>
  <c r="BC101" i="21" s="1"/>
  <c r="BD101" i="21" s="1"/>
  <c r="AG210" i="21"/>
  <c r="AG211" i="21" s="1"/>
  <c r="AG212" i="21" s="1"/>
  <c r="AG213" i="21" s="1"/>
  <c r="AG214" i="21" s="1"/>
  <c r="AY209" i="21" s="1"/>
  <c r="AZ209" i="21" s="1"/>
  <c r="BC209" i="21" s="1"/>
  <c r="BD209" i="21" s="1"/>
  <c r="AG72" i="21"/>
  <c r="AG73" i="21" s="1"/>
  <c r="AG74" i="21" s="1"/>
  <c r="AG75" i="21" s="1"/>
  <c r="AG76" i="21" s="1"/>
  <c r="AY71" i="21" s="1"/>
  <c r="AZ71" i="21" s="1"/>
  <c r="BC71" i="21" s="1"/>
  <c r="BD71" i="21" s="1"/>
  <c r="AG144" i="21"/>
  <c r="AG145" i="21" s="1"/>
  <c r="AG146" i="21" s="1"/>
  <c r="AG147" i="21" s="1"/>
  <c r="AG148" i="21" s="1"/>
  <c r="AY143" i="21" s="1"/>
  <c r="AZ143" i="21" s="1"/>
  <c r="BC143" i="21" s="1"/>
  <c r="BD143" i="21" s="1"/>
  <c r="AG42" i="21"/>
  <c r="AG43" i="21" s="1"/>
  <c r="AG44" i="21" s="1"/>
  <c r="AG45" i="21" s="1"/>
  <c r="AG46" i="21" s="1"/>
  <c r="AY41" i="21" s="1"/>
  <c r="AZ41" i="21" s="1"/>
  <c r="BC41" i="21" s="1"/>
  <c r="BD41" i="21" s="1"/>
  <c r="AY221" i="21" l="1"/>
  <c r="AZ221" i="21" s="1"/>
  <c r="BC221" i="21" s="1"/>
  <c r="BD221" i="21" s="1"/>
  <c r="AY227" i="21"/>
  <c r="AZ227" i="21" s="1"/>
  <c r="BC227" i="21" s="1"/>
  <c r="BD227" i="21" s="1"/>
  <c r="AG233" i="21"/>
  <c r="AG234" i="21" s="1"/>
  <c r="AG235" i="21" s="1"/>
  <c r="AG236" i="21" s="1"/>
  <c r="AG237" i="21" s="1"/>
  <c r="AG238" i="21" s="1"/>
  <c r="AY233" i="21" l="1"/>
  <c r="AZ233" i="21" s="1"/>
  <c r="BC233" i="21" s="1"/>
  <c r="BD233" i="21" s="1"/>
  <c r="AG239" i="21"/>
  <c r="AG240" i="21" s="1"/>
  <c r="AG241" i="21" s="1"/>
  <c r="AG242" i="21" s="1"/>
  <c r="AG243" i="21" s="1"/>
  <c r="AG244" i="21" s="1"/>
  <c r="AY239" i="21" l="1"/>
  <c r="AZ239" i="21" s="1"/>
  <c r="BC239" i="21" s="1"/>
  <c r="BD239" i="21" s="1"/>
  <c r="AG245" i="21"/>
  <c r="AG246" i="21" s="1"/>
  <c r="AG247" i="21" s="1"/>
  <c r="AG248" i="21" s="1"/>
  <c r="AG249" i="21" s="1"/>
  <c r="AG250" i="21" s="1"/>
  <c r="AY245" i="21" l="1"/>
  <c r="AZ245" i="21" s="1"/>
  <c r="BC245" i="21" s="1"/>
  <c r="BD245" i="21" s="1"/>
  <c r="AG251" i="21"/>
  <c r="AG252" i="21" s="1"/>
  <c r="AG253" i="21" s="1"/>
  <c r="AG254" i="21" s="1"/>
  <c r="AG255" i="21" s="1"/>
  <c r="AG256" i="21" s="1"/>
  <c r="AY251" i="21" l="1"/>
  <c r="AZ251" i="21" s="1"/>
  <c r="BC251" i="21" s="1"/>
  <c r="BD251" i="21" s="1"/>
  <c r="AG257" i="21"/>
  <c r="AG258" i="21" s="1"/>
  <c r="AG259" i="21" s="1"/>
  <c r="AG260" i="21" s="1"/>
  <c r="AG261" i="21" s="1"/>
  <c r="AG262" i="21" s="1"/>
  <c r="AY257" i="21" l="1"/>
  <c r="AZ257" i="21" s="1"/>
  <c r="BC257" i="21" s="1"/>
  <c r="BD257" i="21" s="1"/>
  <c r="AG263" i="21"/>
  <c r="AG264" i="21" s="1"/>
  <c r="AG265" i="21" s="1"/>
  <c r="AG266" i="21" s="1"/>
  <c r="AG267" i="21" s="1"/>
  <c r="AG268" i="21" s="1"/>
  <c r="AY263" i="21" l="1"/>
  <c r="AZ263" i="21" s="1"/>
  <c r="BC263" i="21" s="1"/>
  <c r="BD263" i="21" s="1"/>
  <c r="AG269" i="21"/>
  <c r="AY269" i="21" s="1"/>
  <c r="AZ269" i="21" s="1"/>
  <c r="BC269" i="21" s="1"/>
  <c r="BD269" i="21"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Ingrid Dalila Mariño Morales</author>
  </authors>
  <commentList>
    <comment ref="BO10" authorId="0" shapeId="0" xr:uid="{00000000-0006-0000-0200-000001000000}">
      <text>
        <r>
          <rPr>
            <b/>
            <sz val="11"/>
            <color indexed="81"/>
            <rFont val="Tahoma"/>
            <family val="2"/>
          </rPr>
          <t>Ingrid Dalila Mariño Morales:</t>
        </r>
        <r>
          <rPr>
            <sz val="11"/>
            <color indexed="81"/>
            <rFont val="Tahoma"/>
            <family val="2"/>
          </rPr>
          <t xml:space="preserve">
De acuerdo al resultado obtenido hasta el momento, seleccione si el control fue eficaz (Si o No)</t>
        </r>
      </text>
    </comment>
    <comment ref="BP10" authorId="0" shapeId="0" xr:uid="{00000000-0006-0000-0200-000002000000}">
      <text>
        <r>
          <rPr>
            <b/>
            <sz val="10"/>
            <color indexed="81"/>
            <rFont val="Tahoma"/>
            <family val="2"/>
          </rPr>
          <t>Ingrid Dalila Mariño Morales:</t>
        </r>
        <r>
          <rPr>
            <sz val="10"/>
            <color indexed="81"/>
            <rFont val="Tahoma"/>
            <family val="2"/>
          </rPr>
          <t xml:space="preserve">
Describir las acciones (controles) 
realizadas en el periodo establecido con el propósito de mitigar la materialización del riesgo.</t>
        </r>
      </text>
    </comment>
    <comment ref="BQ10" authorId="0" shapeId="0" xr:uid="{00000000-0006-0000-0200-000003000000}">
      <text>
        <r>
          <rPr>
            <b/>
            <sz val="10"/>
            <color indexed="81"/>
            <rFont val="Tahoma"/>
            <family val="2"/>
          </rPr>
          <t>Ingrid Dalila Mariño Morales:</t>
        </r>
        <r>
          <rPr>
            <sz val="10"/>
            <color indexed="81"/>
            <rFont val="Tahoma"/>
            <family val="2"/>
          </rPr>
          <t xml:space="preserve">
Debe corresponder al mismo nombre del archivo de la evidencia cargado en la carpeta de calidad</t>
        </r>
      </text>
    </comment>
    <comment ref="BR10" authorId="0" shapeId="0" xr:uid="{00000000-0006-0000-0200-000004000000}">
      <text>
        <r>
          <rPr>
            <b/>
            <sz val="11"/>
            <color indexed="81"/>
            <rFont val="Tahoma"/>
            <family val="2"/>
          </rPr>
          <t>Ingrid Dalila Mariño Morales:</t>
        </r>
        <r>
          <rPr>
            <sz val="11"/>
            <color indexed="81"/>
            <rFont val="Tahoma"/>
            <family val="2"/>
          </rPr>
          <t xml:space="preserve">
Describir las acciones de Plan de Acción realizadas en el periodo establecido, que permitieron fortalecer los controles del  riesgo.</t>
        </r>
      </text>
    </comment>
    <comment ref="BT10" authorId="0" shapeId="0" xr:uid="{00000000-0006-0000-0200-000005000000}">
      <text>
        <r>
          <rPr>
            <b/>
            <sz val="11"/>
            <color indexed="81"/>
            <rFont val="Tahoma"/>
            <family val="2"/>
          </rPr>
          <t>Ingrid Dalila Mariño Morales:</t>
        </r>
        <r>
          <rPr>
            <sz val="11"/>
            <color indexed="81"/>
            <rFont val="Tahoma"/>
            <family val="2"/>
          </rPr>
          <t xml:space="preserve">
Debe corresponder al mismo nombre del archivo de la evidencia cargado en la carpeta de calidad</t>
        </r>
      </text>
    </comment>
    <comment ref="BU10" authorId="0" shapeId="0" xr:uid="{00000000-0006-0000-0200-000006000000}">
      <text>
        <r>
          <rPr>
            <b/>
            <sz val="9"/>
            <color indexed="81"/>
            <rFont val="Tahoma"/>
            <family val="2"/>
          </rPr>
          <t>Ingrid Dalila Mariño Morales:</t>
        </r>
        <r>
          <rPr>
            <sz val="9"/>
            <color indexed="81"/>
            <rFont val="Tahoma"/>
            <family val="2"/>
          </rPr>
          <t xml:space="preserve">
Escribir si se materializó el riesgo (Si/No).</t>
        </r>
      </text>
    </comment>
    <comment ref="BV10" authorId="0" shapeId="0" xr:uid="{00000000-0006-0000-0200-000007000000}">
      <text>
        <r>
          <rPr>
            <b/>
            <sz val="11"/>
            <color indexed="81"/>
            <rFont val="Tahoma"/>
            <family val="2"/>
          </rPr>
          <t>Ingrid Dalila Mariño Morales:</t>
        </r>
        <r>
          <rPr>
            <sz val="11"/>
            <color indexed="81"/>
            <rFont val="Tahoma"/>
            <family val="2"/>
          </rPr>
          <t xml:space="preserve">
La respuesta es Si: Describir como se materializó el riesgo y sus características.
En caso de no tener materialización coloque NO APLICA</t>
        </r>
      </text>
    </comment>
    <comment ref="BW10" authorId="0" shapeId="0" xr:uid="{00000000-0006-0000-0200-000008000000}">
      <text>
        <r>
          <rPr>
            <b/>
            <sz val="11"/>
            <color indexed="81"/>
            <rFont val="Tahoma"/>
            <family val="2"/>
          </rPr>
          <t>Ingrid Dalila Mariño Morales:</t>
        </r>
        <r>
          <rPr>
            <sz val="11"/>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BX10" authorId="0" shapeId="0" xr:uid="{00000000-0006-0000-0200-000009000000}">
      <text>
        <r>
          <rPr>
            <b/>
            <sz val="9"/>
            <color indexed="81"/>
            <rFont val="Tahoma"/>
            <family val="2"/>
          </rPr>
          <t>Ingrid Dalila Mariño Morales:</t>
        </r>
        <r>
          <rPr>
            <sz val="9"/>
            <color indexed="81"/>
            <rFont val="Tahoma"/>
            <family val="2"/>
          </rPr>
          <t xml:space="preserve">
Seleccione si el control fue eficaz (Si o No).</t>
        </r>
      </text>
    </comment>
    <comment ref="BY10" authorId="0" shapeId="0" xr:uid="{00000000-0006-0000-0200-00000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A10" authorId="0" shapeId="0" xr:uid="{00000000-0006-0000-0200-00000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D10" authorId="0" shapeId="0" xr:uid="{00000000-0006-0000-0200-00000C000000}">
      <text>
        <r>
          <rPr>
            <b/>
            <sz val="9"/>
            <color indexed="81"/>
            <rFont val="Tahoma"/>
            <family val="2"/>
          </rPr>
          <t>Ingrid Dalila Mariño Morales:</t>
        </r>
        <r>
          <rPr>
            <sz val="9"/>
            <color indexed="81"/>
            <rFont val="Tahoma"/>
            <family val="2"/>
          </rPr>
          <t xml:space="preserve">
Escribir si se materializó el riesgo (Si/No).</t>
        </r>
      </text>
    </comment>
    <comment ref="CE10" authorId="0" shapeId="0" xr:uid="{00000000-0006-0000-0200-00000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F10" authorId="0" shapeId="0" xr:uid="{00000000-0006-0000-0200-00000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G10" authorId="0" shapeId="0" xr:uid="{00000000-0006-0000-0200-00000F000000}">
      <text>
        <r>
          <rPr>
            <b/>
            <sz val="9"/>
            <color indexed="81"/>
            <rFont val="Tahoma"/>
            <family val="2"/>
          </rPr>
          <t>Ingrid Dalila Mariño Morales:</t>
        </r>
        <r>
          <rPr>
            <sz val="9"/>
            <color indexed="81"/>
            <rFont val="Tahoma"/>
            <family val="2"/>
          </rPr>
          <t xml:space="preserve">
Seleccione si el control fue eficaz (Si o No).</t>
        </r>
      </text>
    </comment>
    <comment ref="CH10" authorId="0" shapeId="0" xr:uid="{00000000-0006-0000-0200-00001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J10" authorId="0" shapeId="0" xr:uid="{00000000-0006-0000-0200-00001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M10" authorId="0" shapeId="0" xr:uid="{00000000-0006-0000-0200-000012000000}">
      <text>
        <r>
          <rPr>
            <b/>
            <sz val="9"/>
            <color indexed="81"/>
            <rFont val="Tahoma"/>
            <family val="2"/>
          </rPr>
          <t>Ingrid Dalila Mariño Morales:</t>
        </r>
        <r>
          <rPr>
            <sz val="9"/>
            <color indexed="81"/>
            <rFont val="Tahoma"/>
            <family val="2"/>
          </rPr>
          <t xml:space="preserve">
Escribir si se materializó el riesgo (Si/No).</t>
        </r>
      </text>
    </comment>
    <comment ref="CN10" authorId="0" shapeId="0" xr:uid="{00000000-0006-0000-0200-00001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O10" authorId="0" shapeId="0" xr:uid="{00000000-0006-0000-0200-00001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P10" authorId="0" shapeId="0" xr:uid="{00000000-0006-0000-0200-000015000000}">
      <text>
        <r>
          <rPr>
            <b/>
            <sz val="9"/>
            <color indexed="81"/>
            <rFont val="Tahoma"/>
            <family val="2"/>
          </rPr>
          <t>Ingrid Dalila Mariño Morales:</t>
        </r>
        <r>
          <rPr>
            <sz val="9"/>
            <color indexed="81"/>
            <rFont val="Tahoma"/>
            <family val="2"/>
          </rPr>
          <t xml:space="preserve">
Seleccione si el control fue eficaz (Si o No).</t>
        </r>
      </text>
    </comment>
    <comment ref="CQ10" authorId="0" shapeId="0" xr:uid="{00000000-0006-0000-0200-00001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S10" authorId="0" shapeId="0" xr:uid="{00000000-0006-0000-0200-00001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V10" authorId="0" shapeId="0" xr:uid="{00000000-0006-0000-0200-000018000000}">
      <text>
        <r>
          <rPr>
            <b/>
            <sz val="9"/>
            <color indexed="81"/>
            <rFont val="Tahoma"/>
            <family val="2"/>
          </rPr>
          <t>Ingrid Dalila Mariño Morales:</t>
        </r>
        <r>
          <rPr>
            <sz val="9"/>
            <color indexed="81"/>
            <rFont val="Tahoma"/>
            <family val="2"/>
          </rPr>
          <t xml:space="preserve">
Escribir si se materializó el riesgo (Si/No).</t>
        </r>
      </text>
    </comment>
    <comment ref="CW10" authorId="0" shapeId="0" xr:uid="{00000000-0006-0000-0200-00001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X10" authorId="0" shapeId="0" xr:uid="{00000000-0006-0000-0200-00001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Y10" authorId="0" shapeId="0" xr:uid="{00000000-0006-0000-0200-00001B000000}">
      <text>
        <r>
          <rPr>
            <b/>
            <sz val="9"/>
            <color indexed="81"/>
            <rFont val="Tahoma"/>
            <family val="2"/>
          </rPr>
          <t>Ingrid Dalila Mariño Morales:</t>
        </r>
        <r>
          <rPr>
            <sz val="9"/>
            <color indexed="81"/>
            <rFont val="Tahoma"/>
            <family val="2"/>
          </rPr>
          <t xml:space="preserve">
Seleccione si el control fue eficaz (Si o No).</t>
        </r>
      </text>
    </comment>
    <comment ref="CZ10" authorId="0" shapeId="0" xr:uid="{00000000-0006-0000-0200-00001C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B10" authorId="0" shapeId="0" xr:uid="{00000000-0006-0000-0200-00001D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E10" authorId="0" shapeId="0" xr:uid="{00000000-0006-0000-0200-00001E000000}">
      <text>
        <r>
          <rPr>
            <b/>
            <sz val="9"/>
            <color indexed="81"/>
            <rFont val="Tahoma"/>
            <family val="2"/>
          </rPr>
          <t>Ingrid Dalila Mariño Morales:</t>
        </r>
        <r>
          <rPr>
            <sz val="9"/>
            <color indexed="81"/>
            <rFont val="Tahoma"/>
            <family val="2"/>
          </rPr>
          <t xml:space="preserve">
Escribir si se materializó el riesgo (Si/No).</t>
        </r>
      </text>
    </comment>
    <comment ref="DF10" authorId="0" shapeId="0" xr:uid="{00000000-0006-0000-0200-00001F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G10" authorId="0" shapeId="0" xr:uid="{00000000-0006-0000-0200-000020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H10" authorId="0" shapeId="0" xr:uid="{00000000-0006-0000-0200-000021000000}">
      <text>
        <r>
          <rPr>
            <b/>
            <sz val="9"/>
            <color indexed="81"/>
            <rFont val="Tahoma"/>
            <family val="2"/>
          </rPr>
          <t>Ingrid Dalila Mariño Morales:</t>
        </r>
        <r>
          <rPr>
            <sz val="9"/>
            <color indexed="81"/>
            <rFont val="Tahoma"/>
            <family val="2"/>
          </rPr>
          <t xml:space="preserve">
Seleccione si el control fue eficaz (Si o No).</t>
        </r>
      </text>
    </comment>
    <comment ref="DI10" authorId="0" shapeId="0" xr:uid="{00000000-0006-0000-0200-00002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K10" authorId="0" shapeId="0" xr:uid="{00000000-0006-0000-0200-00002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N10" authorId="0" shapeId="0" xr:uid="{00000000-0006-0000-0200-000024000000}">
      <text>
        <r>
          <rPr>
            <b/>
            <sz val="9"/>
            <color indexed="81"/>
            <rFont val="Tahoma"/>
            <family val="2"/>
          </rPr>
          <t>Ingrid Dalila Mariño Morales:</t>
        </r>
        <r>
          <rPr>
            <sz val="9"/>
            <color indexed="81"/>
            <rFont val="Tahoma"/>
            <family val="2"/>
          </rPr>
          <t xml:space="preserve">
Escribir si se materializó el riesgo (Si/No).</t>
        </r>
      </text>
    </comment>
    <comment ref="DO10" authorId="0" shapeId="0" xr:uid="{00000000-0006-0000-0200-00002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P10" authorId="0" shapeId="0" xr:uid="{00000000-0006-0000-0200-00002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Q10" authorId="0" shapeId="0" xr:uid="{00000000-0006-0000-0200-000027000000}">
      <text>
        <r>
          <rPr>
            <b/>
            <sz val="9"/>
            <color indexed="81"/>
            <rFont val="Tahoma"/>
            <family val="2"/>
          </rPr>
          <t>Ingrid Dalila Mariño Morales:</t>
        </r>
        <r>
          <rPr>
            <sz val="9"/>
            <color indexed="81"/>
            <rFont val="Tahoma"/>
            <family val="2"/>
          </rPr>
          <t xml:space="preserve">
Seleccione si el control fue eficaz (Si o No).</t>
        </r>
      </text>
    </comment>
    <comment ref="DR10" authorId="0" shapeId="0" xr:uid="{00000000-0006-0000-0200-00002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T10" authorId="0" shapeId="0" xr:uid="{00000000-0006-0000-0200-00002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W10" authorId="0" shapeId="0" xr:uid="{00000000-0006-0000-0200-00002A000000}">
      <text>
        <r>
          <rPr>
            <b/>
            <sz val="9"/>
            <color indexed="81"/>
            <rFont val="Tahoma"/>
            <family val="2"/>
          </rPr>
          <t>Ingrid Dalila Mariño Morales:</t>
        </r>
        <r>
          <rPr>
            <sz val="9"/>
            <color indexed="81"/>
            <rFont val="Tahoma"/>
            <family val="2"/>
          </rPr>
          <t xml:space="preserve">
Escribir si se materializó el riesgo (Si/No).</t>
        </r>
      </text>
    </comment>
    <comment ref="DX10" authorId="0" shapeId="0" xr:uid="{00000000-0006-0000-0200-00002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Y10" authorId="0" shapeId="0" xr:uid="{00000000-0006-0000-0200-00002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Z10" authorId="0" shapeId="0" xr:uid="{00000000-0006-0000-0200-00002D000000}">
      <text>
        <r>
          <rPr>
            <b/>
            <sz val="9"/>
            <color indexed="81"/>
            <rFont val="Tahoma"/>
            <family val="2"/>
          </rPr>
          <t>Ingrid Dalila Mariño Morales:</t>
        </r>
        <r>
          <rPr>
            <sz val="9"/>
            <color indexed="81"/>
            <rFont val="Tahoma"/>
            <family val="2"/>
          </rPr>
          <t xml:space="preserve">
Seleccione si el control fue eficaz (Si o No).</t>
        </r>
      </text>
    </comment>
    <comment ref="EA10" authorId="0" shapeId="0" xr:uid="{00000000-0006-0000-0200-00002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C10" authorId="0" shapeId="0" xr:uid="{00000000-0006-0000-0200-00002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F10" authorId="0" shapeId="0" xr:uid="{00000000-0006-0000-0200-000030000000}">
      <text>
        <r>
          <rPr>
            <b/>
            <sz val="9"/>
            <color indexed="81"/>
            <rFont val="Tahoma"/>
            <family val="2"/>
          </rPr>
          <t>Ingrid Dalila Mariño Morales:</t>
        </r>
        <r>
          <rPr>
            <sz val="9"/>
            <color indexed="81"/>
            <rFont val="Tahoma"/>
            <family val="2"/>
          </rPr>
          <t xml:space="preserve">
Escribir si se materializó el riesgo (Si/No).</t>
        </r>
      </text>
    </comment>
    <comment ref="EG10" authorId="0" shapeId="0" xr:uid="{00000000-0006-0000-0200-00003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H10" authorId="0" shapeId="0" xr:uid="{00000000-0006-0000-0200-00003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I10" authorId="0" shapeId="0" xr:uid="{00000000-0006-0000-0200-000033000000}">
      <text>
        <r>
          <rPr>
            <b/>
            <sz val="9"/>
            <color indexed="81"/>
            <rFont val="Tahoma"/>
            <family val="2"/>
          </rPr>
          <t>Ingrid Dalila Mariño Morales:</t>
        </r>
        <r>
          <rPr>
            <sz val="9"/>
            <color indexed="81"/>
            <rFont val="Tahoma"/>
            <family val="2"/>
          </rPr>
          <t xml:space="preserve">
Seleccione si el control fue eficaz (Si o No).</t>
        </r>
      </text>
    </comment>
    <comment ref="EJ10" authorId="0" shapeId="0" xr:uid="{00000000-0006-0000-0200-00003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L10" authorId="0" shapeId="0" xr:uid="{00000000-0006-0000-0200-00003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O10" authorId="0" shapeId="0" xr:uid="{00000000-0006-0000-0200-000036000000}">
      <text>
        <r>
          <rPr>
            <b/>
            <sz val="9"/>
            <color indexed="81"/>
            <rFont val="Tahoma"/>
            <family val="2"/>
          </rPr>
          <t>Ingrid Dalila Mariño Morales:</t>
        </r>
        <r>
          <rPr>
            <sz val="9"/>
            <color indexed="81"/>
            <rFont val="Tahoma"/>
            <family val="2"/>
          </rPr>
          <t xml:space="preserve">
Escribir si se materializó el riesgo (Si/No).</t>
        </r>
      </text>
    </comment>
    <comment ref="EP10" authorId="0" shapeId="0" xr:uid="{00000000-0006-0000-0200-00003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Q10" authorId="0" shapeId="0" xr:uid="{00000000-0006-0000-0200-00003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R10" authorId="0" shapeId="0" xr:uid="{00000000-0006-0000-0200-000039000000}">
      <text>
        <r>
          <rPr>
            <b/>
            <sz val="9"/>
            <color indexed="81"/>
            <rFont val="Tahoma"/>
            <family val="2"/>
          </rPr>
          <t>Ingrid Dalila Mariño Morales:</t>
        </r>
        <r>
          <rPr>
            <sz val="9"/>
            <color indexed="81"/>
            <rFont val="Tahoma"/>
            <family val="2"/>
          </rPr>
          <t xml:space="preserve">
Seleccione si el control fue eficaz (Si o No).</t>
        </r>
      </text>
    </comment>
    <comment ref="ES10" authorId="0" shapeId="0" xr:uid="{00000000-0006-0000-0200-00003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U10" authorId="0" shapeId="0" xr:uid="{00000000-0006-0000-0200-00003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X10" authorId="0" shapeId="0" xr:uid="{00000000-0006-0000-0200-00003C000000}">
      <text>
        <r>
          <rPr>
            <b/>
            <sz val="9"/>
            <color indexed="81"/>
            <rFont val="Tahoma"/>
            <family val="2"/>
          </rPr>
          <t>Ingrid Dalila Mariño Morales:</t>
        </r>
        <r>
          <rPr>
            <sz val="9"/>
            <color indexed="81"/>
            <rFont val="Tahoma"/>
            <family val="2"/>
          </rPr>
          <t xml:space="preserve">
Escribir si se materializó el riesgo (Si/No).</t>
        </r>
      </text>
    </comment>
    <comment ref="EY10" authorId="0" shapeId="0" xr:uid="{00000000-0006-0000-0200-00003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Z10" authorId="0" shapeId="0" xr:uid="{00000000-0006-0000-0200-00003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A10" authorId="0" shapeId="0" xr:uid="{00000000-0006-0000-0200-00003F000000}">
      <text>
        <r>
          <rPr>
            <b/>
            <sz val="9"/>
            <color indexed="81"/>
            <rFont val="Tahoma"/>
            <family val="2"/>
          </rPr>
          <t>Ingrid Dalila Mariño Morales:</t>
        </r>
        <r>
          <rPr>
            <sz val="9"/>
            <color indexed="81"/>
            <rFont val="Tahoma"/>
            <family val="2"/>
          </rPr>
          <t xml:space="preserve">
Seleccione si el control fue eficaz (Si o No).</t>
        </r>
      </text>
    </comment>
    <comment ref="FB10" authorId="0" shapeId="0" xr:uid="{00000000-0006-0000-0200-00004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D10" authorId="0" shapeId="0" xr:uid="{00000000-0006-0000-0200-00004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G10" authorId="0" shapeId="0" xr:uid="{00000000-0006-0000-0200-000042000000}">
      <text>
        <r>
          <rPr>
            <b/>
            <sz val="9"/>
            <color indexed="81"/>
            <rFont val="Tahoma"/>
            <family val="2"/>
          </rPr>
          <t>Ingrid Dalila Mariño Morales:</t>
        </r>
        <r>
          <rPr>
            <sz val="9"/>
            <color indexed="81"/>
            <rFont val="Tahoma"/>
            <family val="2"/>
          </rPr>
          <t xml:space="preserve">
Escribir si se materializó el riesgo (Si/No).</t>
        </r>
      </text>
    </comment>
    <comment ref="FH10" authorId="0" shapeId="0" xr:uid="{00000000-0006-0000-0200-00004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I10" authorId="0" shapeId="0" xr:uid="{00000000-0006-0000-0200-00004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J10" authorId="0" shapeId="0" xr:uid="{00000000-0006-0000-0200-000045000000}">
      <text>
        <r>
          <rPr>
            <b/>
            <sz val="9"/>
            <color indexed="81"/>
            <rFont val="Tahoma"/>
            <family val="2"/>
          </rPr>
          <t>Ingrid Dalila Mariño Morales:</t>
        </r>
        <r>
          <rPr>
            <sz val="9"/>
            <color indexed="81"/>
            <rFont val="Tahoma"/>
            <family val="2"/>
          </rPr>
          <t xml:space="preserve">
Seleccione si el control fue eficaz (Si o No).</t>
        </r>
      </text>
    </comment>
    <comment ref="FK10" authorId="0" shapeId="0" xr:uid="{00000000-0006-0000-0200-00004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M10" authorId="0" shapeId="0" xr:uid="{00000000-0006-0000-0200-00004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P10" authorId="0" shapeId="0" xr:uid="{00000000-0006-0000-0200-000048000000}">
      <text>
        <r>
          <rPr>
            <b/>
            <sz val="9"/>
            <color indexed="81"/>
            <rFont val="Tahoma"/>
            <family val="2"/>
          </rPr>
          <t>Ingrid Dalila Mariño Morales:</t>
        </r>
        <r>
          <rPr>
            <sz val="9"/>
            <color indexed="81"/>
            <rFont val="Tahoma"/>
            <family val="2"/>
          </rPr>
          <t xml:space="preserve">
Escribir si se materializó el riesgo (Si/No).</t>
        </r>
      </text>
    </comment>
    <comment ref="FQ10" authorId="0" shapeId="0" xr:uid="{00000000-0006-0000-0200-00004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R10" authorId="0" shapeId="0" xr:uid="{00000000-0006-0000-0200-00004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T10" authorId="0" shapeId="0" xr:uid="{00000000-0006-0000-0200-00004B000000}">
      <text>
        <r>
          <rPr>
            <b/>
            <sz val="9"/>
            <color indexed="81"/>
            <rFont val="Tahoma"/>
            <family val="2"/>
          </rPr>
          <t>Ingrid Dalila Mariño Morales:</t>
        </r>
        <r>
          <rPr>
            <sz val="9"/>
            <color indexed="81"/>
            <rFont val="Tahoma"/>
            <family val="2"/>
          </rPr>
          <t xml:space="preserve">
Seleccione si el control fue eficaz (Si o No).</t>
        </r>
      </text>
    </comment>
    <comment ref="FZ10" authorId="0" shapeId="0" xr:uid="{00000000-0006-0000-0200-00004C000000}">
      <text>
        <r>
          <rPr>
            <b/>
            <sz val="9"/>
            <color indexed="81"/>
            <rFont val="Tahoma"/>
            <family val="2"/>
          </rPr>
          <t>Ingrid Dalila Mariño Morales:</t>
        </r>
        <r>
          <rPr>
            <sz val="9"/>
            <color indexed="81"/>
            <rFont val="Tahoma"/>
            <family val="2"/>
          </rPr>
          <t xml:space="preserve">
Escribir si se materializó el riesgo (Si/No).</t>
        </r>
      </text>
    </comment>
    <comment ref="GG10" authorId="0" shapeId="0" xr:uid="{00000000-0006-0000-0200-00004D000000}">
      <text>
        <r>
          <rPr>
            <b/>
            <sz val="9"/>
            <color indexed="81"/>
            <rFont val="Tahoma"/>
            <family val="2"/>
          </rPr>
          <t>Ingrid Dalila Mariño Morales:</t>
        </r>
        <r>
          <rPr>
            <sz val="9"/>
            <color indexed="81"/>
            <rFont val="Tahoma"/>
            <family val="2"/>
          </rPr>
          <t xml:space="preserve">
Seleccione si el control fue eficaz (Si o No).</t>
        </r>
      </text>
    </comment>
    <comment ref="GM10" authorId="0" shapeId="0" xr:uid="{00000000-0006-0000-0200-00004E000000}">
      <text>
        <r>
          <rPr>
            <b/>
            <sz val="9"/>
            <color indexed="81"/>
            <rFont val="Tahoma"/>
            <family val="2"/>
          </rPr>
          <t>Ingrid Dalila Mariño Morales:</t>
        </r>
        <r>
          <rPr>
            <sz val="9"/>
            <color indexed="81"/>
            <rFont val="Tahoma"/>
            <family val="2"/>
          </rPr>
          <t xml:space="preserve">
Escribir si se materializó el riesgo (Si/No).</t>
        </r>
      </text>
    </comment>
    <comment ref="GT10" authorId="0" shapeId="0" xr:uid="{00000000-0006-0000-0200-00004F000000}">
      <text>
        <r>
          <rPr>
            <b/>
            <sz val="9"/>
            <color indexed="81"/>
            <rFont val="Tahoma"/>
            <family val="2"/>
          </rPr>
          <t>Ingrid Dalila Mariño Morales:</t>
        </r>
        <r>
          <rPr>
            <sz val="9"/>
            <color indexed="81"/>
            <rFont val="Tahoma"/>
            <family val="2"/>
          </rPr>
          <t xml:space="preserve">
Seleccione si el control fue eficaz (Si o No).</t>
        </r>
      </text>
    </comment>
    <comment ref="GZ10" authorId="0" shapeId="0" xr:uid="{00000000-0006-0000-0200-000050000000}">
      <text>
        <r>
          <rPr>
            <b/>
            <sz val="9"/>
            <color indexed="81"/>
            <rFont val="Tahoma"/>
            <family val="2"/>
          </rPr>
          <t>Ingrid Dalila Mariño Morales:</t>
        </r>
        <r>
          <rPr>
            <sz val="9"/>
            <color indexed="81"/>
            <rFont val="Tahoma"/>
            <family val="2"/>
          </rPr>
          <t xml:space="preserve">
Escribir si se materializó el riesgo (Si/No).</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<sst xmlns="http://schemas.openxmlformats.org/spreadsheetml/2006/main" count="7244" uniqueCount="1551">
  <si>
    <t>Descripción del Riesgo</t>
  </si>
  <si>
    <t>Impacto</t>
  </si>
  <si>
    <t>Causa Inmediata</t>
  </si>
  <si>
    <t>Probabilidad</t>
  </si>
  <si>
    <t>%</t>
  </si>
  <si>
    <t>Alta</t>
  </si>
  <si>
    <t>Mayor</t>
  </si>
  <si>
    <t>Atributos</t>
  </si>
  <si>
    <t>Manual</t>
  </si>
  <si>
    <t>Automático</t>
  </si>
  <si>
    <t>No. Control</t>
  </si>
  <si>
    <t>Afectación</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</si>
  <si>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</si>
  <si>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</si>
  <si>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</si>
  <si>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</si>
  <si>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</si>
  <si>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</si>
  <si>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</si>
  <si>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</si>
  <si>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</si>
  <si>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</si>
  <si>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</si>
  <si>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</si>
  <si>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</si>
  <si>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</si>
  <si>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</si>
  <si>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</si>
  <si>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</si>
  <si>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</si>
  <si>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</si>
  <si>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</si>
  <si>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</si>
  <si>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Plan de Acción</t>
  </si>
  <si>
    <t>Responsable</t>
  </si>
  <si>
    <t>Estado</t>
  </si>
  <si>
    <t>Finalizado</t>
  </si>
  <si>
    <t>En curso</t>
  </si>
  <si>
    <t>Causa Raíz</t>
  </si>
  <si>
    <t>Impacto 
Inherente</t>
  </si>
  <si>
    <t>Probabilidad Residual Final</t>
  </si>
  <si>
    <t>Impacto Residual Final</t>
  </si>
  <si>
    <t>Zona de Riesgo Inherente</t>
  </si>
  <si>
    <t>Zona de Riesgo Final</t>
  </si>
  <si>
    <t>Clasificación del Riesgo</t>
  </si>
  <si>
    <t>Muy Baja</t>
  </si>
  <si>
    <t>Frecuencia de la Actividad</t>
  </si>
  <si>
    <t>Baja</t>
  </si>
  <si>
    <t>Muy Alta</t>
  </si>
  <si>
    <t>Tabla Criterios para definir el nivel de probabilidad</t>
  </si>
  <si>
    <t>Afectación Económica (o presupuestal)</t>
  </si>
  <si>
    <t>Pérdida Reputacional</t>
  </si>
  <si>
    <t>Afectación menor a 10 SMLMV .</t>
  </si>
  <si>
    <t xml:space="preserve">Menor-40% </t>
  </si>
  <si>
    <t>Moderado 60%</t>
  </si>
  <si>
    <t>Mayor 80%</t>
  </si>
  <si>
    <t>Catastrófico 100%</t>
  </si>
  <si>
    <t>Tabla Criterios para definir el nivel de impacto</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</si>
  <si>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</si>
  <si>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</si>
  <si>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</si>
  <si>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</si>
  <si>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</si>
  <si>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</si>
  <si>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</si>
  <si>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</si>
  <si>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</si>
  <si>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</si>
  <si>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</si>
  <si>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</si>
  <si>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</si>
  <si>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</si>
  <si>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</si>
  <si>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</si>
  <si>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</si>
  <si>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</si>
  <si>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</si>
  <si>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</si>
  <si>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</si>
  <si>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</si>
  <si>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Criterios</t>
  </si>
  <si>
    <t>Pérdida_Reputacional</t>
  </si>
  <si>
    <t>Afectación Económica o presupuestal</t>
  </si>
  <si>
    <t>Afectación_Económica_o_presupuestal</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</si>
  <si>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</si>
  <si>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</si>
  <si>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</si>
  <si>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</si>
  <si>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</si>
  <si>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internamente, de conocimiento general, nivel interno, de junta dircetiva y accionistas y/o de provedores</t>
  </si>
  <si>
    <t>El riesgo afecta la imagen de de la entidad con efecto publicitario sostenido a nivel de sector administrativo, nivel departamental o municipal</t>
  </si>
  <si>
    <t>El riesgo afecta la imagen de la entidad con algunos usuarios de relevancia frente al logro de los objetivos</t>
  </si>
  <si>
    <t>Leve 20%</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</si>
  <si>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</si>
  <si>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</si>
  <si>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</si>
  <si>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</si>
  <si>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</si>
  <si>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</si>
  <si>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</si>
  <si>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</si>
  <si>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</si>
  <si>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</si>
  <si>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</si>
  <si>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</si>
  <si>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</si>
  <si>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</si>
  <si>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</si>
  <si>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</si>
  <si>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</si>
  <si>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</si>
  <si>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</si>
  <si>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</si>
  <si>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</si>
  <si>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</si>
  <si>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</si>
  <si>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</si>
  <si>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</si>
  <si>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</si>
  <si>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Evaluación del riesgo - Nivel del riesgo residual</t>
  </si>
  <si>
    <t>Subcriterios</t>
  </si>
  <si>
    <t xml:space="preserve">     Afectación menor a 10 SMLMV .</t>
  </si>
  <si>
    <t>❌</t>
  </si>
  <si>
    <t>✔</t>
  </si>
  <si>
    <t xml:space="preserve">     Entre 50 y 100 SMLMV </t>
  </si>
  <si>
    <t xml:space="preserve">     Entre 10 y 50 SMLMV </t>
  </si>
  <si>
    <t xml:space="preserve">     Entre 100 y 500 SMLMV </t>
  </si>
  <si>
    <t xml:space="preserve">     Mayor a 500 SMLMV </t>
  </si>
  <si>
    <t xml:space="preserve">     El riesgo afecta la imagen de alguna área de la organización</t>
  </si>
  <si>
    <t xml:space="preserve">     El riesgo afecta la imagen de la entidad internamente, de conocimiento general, nivel interno, de junta dircetiva y accionistas y/o de provedores</t>
  </si>
  <si>
    <t xml:space="preserve">     El riesgo afecta la imagen de la entidad con algunos usuarios de relevancia frente al logro de los objetivos</t>
  </si>
  <si>
    <t xml:space="preserve">     El riesgo afecta la imagen de de la entidad con efecto publicitario sostenido a nivel de sector administrativo, nivel departamental o municipal</t>
  </si>
  <si>
    <t xml:space="preserve">     El riesgo afecta la imagen de la entidad a nivel nacional, con efecto publicitarios sostenible a nivel país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</si>
  <si>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</si>
  <si>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</si>
  <si>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</si>
  <si>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</si>
  <si>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</si>
  <si>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</si>
  <si>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Frecuencia con la cual se lleva a cabo la actividad</t>
  </si>
  <si>
    <t>Criterios de Impacto</t>
  </si>
  <si>
    <t>Proceso</t>
  </si>
  <si>
    <t>Objetivo</t>
  </si>
  <si>
    <t>Descripción - Lineamientos para el diligenciamiento</t>
  </si>
  <si>
    <t>Analice las consecuencias que puede ocasionar a la organización la materialización del riesgo, redacte de la forma más concreta posible.</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</si>
  <si>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</si>
  <si>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</si>
  <si>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Código: 208-PLA-Ft-78</t>
  </si>
  <si>
    <t>CONTINGENCIA</t>
  </si>
  <si>
    <t>Matriz Mapa de Riesgos de Gestión</t>
  </si>
  <si>
    <t>IMPACTO</t>
  </si>
  <si>
    <t>CLASIFICACIÓN DEL RIESGO</t>
  </si>
  <si>
    <t>Leve</t>
  </si>
  <si>
    <t>ZONA</t>
  </si>
  <si>
    <t>PROBABILIDAD</t>
  </si>
  <si>
    <t>CONCATE</t>
  </si>
  <si>
    <t>EVALUCIÓN</t>
  </si>
  <si>
    <t>Tipo Control</t>
  </si>
  <si>
    <t>Afectación*Control</t>
  </si>
  <si>
    <t xml:space="preserve">Calculo </t>
  </si>
  <si>
    <t>Calificación Controles</t>
  </si>
  <si>
    <t>Probabilidad Residual (%)</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</si>
  <si>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</si>
  <si>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</si>
  <si>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</si>
  <si>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</si>
  <si>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</si>
  <si>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</si>
  <si>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</si>
  <si>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</si>
  <si>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</si>
  <si>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</si>
  <si>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</si>
  <si>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</si>
  <si>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</si>
  <si>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</si>
  <si>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</si>
  <si>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</si>
  <si>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</si>
  <si>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Garantizar la disponibilidad de la información contenida en los documentos de archivo de las dependencias de la Caja de la Vivienda Popular.</t>
  </si>
  <si>
    <t>12. Gestión del Talento Humano</t>
  </si>
  <si>
    <t>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t>
  </si>
  <si>
    <t>13. Adquisición de Bienes y Servicios</t>
  </si>
  <si>
    <t>14. Gestión Tecnología de la Información y Comunicaciones</t>
  </si>
  <si>
    <t>16. Evaluación de la Gestión</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</si>
  <si>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</si>
  <si>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</si>
  <si>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</si>
  <si>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</si>
  <si>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</si>
  <si>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</si>
  <si>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</si>
  <si>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</si>
  <si>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</si>
  <si>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</si>
  <si>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</si>
  <si>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</si>
  <si>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</si>
  <si>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</si>
  <si>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</si>
  <si>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</si>
  <si>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</si>
  <si>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</si>
  <si>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t>Probabilidad Inherente (%)</t>
  </si>
  <si>
    <r>
      <t xml:space="preserve">El archivo contiene las siguientes hojas:
-   </t>
    </r>
    <r>
      <rPr>
        <b/>
        <sz val="10"/>
        <rFont val="Arial"/>
        <family val="2"/>
      </rPr>
      <t>Hoja 1 Instructivo</t>
    </r>
    <r>
      <rPr>
        <sz val="10"/>
        <rFont val="Arial"/>
        <family val="2"/>
      </rPr>
      <t xml:space="preserve">
 -  </t>
    </r>
    <r>
      <rPr>
        <b/>
        <sz val="10"/>
        <rFont val="Arial"/>
        <family val="2"/>
      </rPr>
      <t xml:space="preserve">Hoja "208-PLA-Ft-78 Mapa Gestión: </t>
    </r>
    <r>
      <rPr>
        <sz val="10"/>
        <rFont val="Arial"/>
        <family val="2"/>
      </rPr>
      <t>Encontrará la totalidad de la estructura para la identificación y valoración de los riesgos por proceso, programa o proyecto, acorde con el nivel de desagregación que la entidad considere necesaria.</t>
    </r>
  </si>
  <si>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</si>
  <si>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</si>
  <si>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</si>
  <si>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</si>
  <si>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</si>
  <si>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r>
      <t xml:space="preserve">Plan de Acción
</t>
    </r>
    <r>
      <rPr>
        <sz val="10"/>
        <rFont val="Arial"/>
        <family val="2"/>
      </rPr>
      <t xml:space="preserve">Responsable, fecha implementación, fecha seguimiento, seguimiento. </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</si>
  <si>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</si>
  <si>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</si>
  <si>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r>
      <t xml:space="preserve">ATRIBUTOS EFICIENCIA
</t>
    </r>
    <r>
      <rPr>
        <sz val="10"/>
        <rFont val="Arial"/>
        <family val="2"/>
      </rPr>
      <t>Calificación Controles</t>
    </r>
  </si>
  <si>
    <t>Impacto Residual Final (%)</t>
  </si>
  <si>
    <t>Teniendo en cuenta la información ingresada en el campo de Frecuencia con la cual se lleva a cabo la actividad, la matriz esta parametrizada para atribuir la zona de calor donde esta ubicada.</t>
  </si>
  <si>
    <t>Teniendo en cuenta la información ingresada en el campo de Frecuencia con la cual se lleva a cabo la actividad, la matriz esta parametrizada para atribuir el (%) correspondiente de acuerdo a la tabla de probabilidad</t>
  </si>
  <si>
    <t>Esta casilla no se diligencia, depende de la selección en la columna "Tipo"</t>
  </si>
  <si>
    <t>La matriz automáticamente hará el cálculo para el control analizado</t>
  </si>
  <si>
    <t>Teniendo en cuenta la información calculada en la probabilidad inherente y los controles aplicados para el riesgo, la matriz esta parametrizada para atribuir el (%) correspondiente de acuerdo a la tabla de probabilidad</t>
  </si>
  <si>
    <t>Teniendo en cuenta la información calculada en la probabilidad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</si>
  <si>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</si>
  <si>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el (%) correspondiente de acuerdo a la tabla de probabilidad</t>
  </si>
  <si>
    <r>
      <t>La matriz automáticamente hará el cálculo, acorde con el control o controles definidos con sus atributos analizados, lo que permitirá establecer el</t>
    </r>
    <r>
      <rPr>
        <b/>
        <sz val="10"/>
        <color theme="9" tint="-0.249977111117893"/>
        <rFont val="Arial"/>
        <family val="2"/>
      </rPr>
      <t xml:space="preserve"> nivel de riesgo inherente</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</si>
  <si>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</si>
  <si>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</si>
  <si>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</si>
  <si>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</si>
  <si>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</si>
  <si>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</si>
  <si>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</si>
  <si>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</si>
  <si>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</si>
  <si>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</si>
  <si>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</si>
  <si>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</si>
  <si>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</si>
  <si>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</si>
  <si>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r>
      <t xml:space="preserve"> - </t>
    </r>
    <r>
      <rPr>
        <b/>
        <sz val="10"/>
        <rFont val="Arial"/>
        <family val="2"/>
      </rPr>
      <t xml:space="preserve"> Hoja "Tabla de probabilidad": </t>
    </r>
    <r>
      <rPr>
        <sz val="10"/>
        <rFont val="Arial"/>
        <family val="2"/>
      </rPr>
      <t>Tabla referente para todos los cálculos (no se diligencia)</t>
    </r>
  </si>
  <si>
    <r>
      <t xml:space="preserve"> - </t>
    </r>
    <r>
      <rPr>
        <b/>
        <sz val="10"/>
        <rFont val="Arial"/>
        <family val="2"/>
      </rPr>
      <t xml:space="preserve"> Hoja "Tabla de Impacto": </t>
    </r>
    <r>
      <rPr>
        <sz val="10"/>
        <rFont val="Arial"/>
        <family val="2"/>
      </rPr>
      <t>Tabla referente para todos los cálculos (no se diligencia)</t>
    </r>
  </si>
  <si>
    <t>La CVP define y actualiza su instrumento de riesgos de gestión con el propósito de facilitar el ejercicio de identificación, análisis, evaluación y seguimiento de los riesgos de gestión a los cuales se encuentra expuesta la entidad, el presente formato desarrolla un esquema completo acorde con los contenidos metodológicos de la Guía para la Administración del Riesgo y el diseño de controles V5, y adaptado a la POLÍTICA DE ADMINISTRACIÓN DEL RIESGO definida por la Entidad.</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</si>
  <si>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</si>
  <si>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</si>
  <si>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</si>
  <si>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Utilice la lista de despliegue que se encuentra parametrizada, le aparecerán las opciones: i)Daños Activos Físicos, ii)Ejecución y Administración de procesos, iii)Fallas Tecnológicas, iv)Relaciones Laborales, v)Usuarios, productos y practicas organizacionales.</t>
  </si>
  <si>
    <t>Defina el # de veces que se ejecuta la actividad durante el año, (Recuerde la probabilidad e ocurrencia del riesgo se define como el No. de veces que se pasa por el punto de riesgo en el periodo de 1 año). La matriz automáticamente hará el cálculo para el nivel de probabilidad inherente.</t>
  </si>
  <si>
    <t>Utilice la lista de despliegue que se encuentra parametrizada, le aparecerán las opciones de la tabla de Impacto. La matriz automáticamente hará el cálculo para el nivel de impacto inherente</t>
  </si>
  <si>
    <t>Corresponde al número único asignado para cada control dentro de cada riesgo</t>
  </si>
  <si>
    <t>Utilice la lista de despliegue que se encuentra parametrizada, le aparecerán las opciones: i)Preventivo, ii)Detectivo, iii)Correctivo.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</si>
  <si>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</si>
  <si>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</si>
  <si>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</si>
  <si>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</si>
  <si>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i)Aceptar, ii)Evitar, iii)Reducir (compartir), iv)Reducir (mitigar).</t>
  </si>
  <si>
    <t xml:space="preserve">Esta casilla dependerá del tratamiento establecido, si es Aceptar no se requieren acciones adicionales, en caso de escoger Reducir (mitigar) se deben diligenciar las acciones que se adelantarán como complemento a los controles establecidos, no necesariamente son controles adicionales. Para Reducir (compartir), es viable diligenciar la acción que deriva de esta (ejemplo póliza seguros, tercerización), indicando información relevante. </t>
  </si>
  <si>
    <t>Utilice la lista de despliegue que se encuentra parametrizada, le aparecerán las opciones: i)Finalizado, ii)En curso, la selección en este caso dependerá de las acciones del plan que se hayan establecido en cada caso.</t>
  </si>
  <si>
    <t>evalúa</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</si>
  <si>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</si>
  <si>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</si>
  <si>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</si>
  <si>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</si>
  <si>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</si>
  <si>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r>
      <t xml:space="preserve">1. Gestión Estratégica </t>
    </r>
    <r>
      <rPr>
        <b/>
        <sz val="10"/>
        <color rgb="FF000000"/>
        <rFont val="Century Gothic"/>
        <family val="2"/>
      </rPr>
      <t>(PI 7696)</t>
    </r>
  </si>
  <si>
    <t>Fortalecer el modelo de gestión, la infraestructura operacional y los sistemas de información de la Caja de Vivienda Popular.</t>
  </si>
  <si>
    <t>4. Reasentamientos</t>
  </si>
  <si>
    <r>
      <t xml:space="preserve">4. Reasentamientos </t>
    </r>
    <r>
      <rPr>
        <b/>
        <sz val="10"/>
        <color rgb="FF000000"/>
        <rFont val="Century Gothic"/>
        <family val="2"/>
      </rPr>
      <t>(PI 7698)</t>
    </r>
  </si>
  <si>
    <t>Disminuir el número de hogares que habitan en predios localizados en zonas de Alto Riesgo no mitigable o los ordenados mediante sentencias judiciales o actos administrativos.</t>
  </si>
  <si>
    <r>
      <t xml:space="preserve">5. Mejoramiento de Vivienda </t>
    </r>
    <r>
      <rPr>
        <b/>
        <sz val="10"/>
        <color rgb="FF000000"/>
        <rFont val="Century Gothic"/>
        <family val="2"/>
      </rPr>
      <t>(PI 7680)</t>
    </r>
  </si>
  <si>
    <t>Implementar un instrumento de política pública distrital de mejoramiento y construcción de vivienda denominado Plan Terrazas.</t>
  </si>
  <si>
    <r>
      <t xml:space="preserve">6. Mejoramiento de Barrios  </t>
    </r>
    <r>
      <rPr>
        <b/>
        <sz val="10"/>
        <color rgb="FF000000"/>
        <rFont val="Century Gothic"/>
        <family val="2"/>
      </rPr>
      <t>(PI 7703)</t>
    </r>
  </si>
  <si>
    <t>Realizar mejoramiento integral de espacio público en ocho (8) territorios priorizados.</t>
  </si>
  <si>
    <r>
      <t xml:space="preserve">7. Urbanizaciones y Titulación </t>
    </r>
    <r>
      <rPr>
        <b/>
        <sz val="10"/>
        <color rgb="FF000000"/>
        <rFont val="Century Gothic"/>
        <family val="2"/>
      </rPr>
      <t>(PI 7684)</t>
    </r>
  </si>
  <si>
    <t>Realizar el acompañamiento técnico, jurídico y social a las familias asentadas VIS o VIP, con el fin de obtener un título de propiedad registrado y concretar la entrega de zonas de cesión obligatorias; facilitando el acceso a una ciudad legal.</t>
  </si>
  <si>
    <r>
      <t xml:space="preserve">14. Gestión Tecnología de la Información y Comunicaciones </t>
    </r>
    <r>
      <rPr>
        <b/>
        <sz val="10"/>
        <color rgb="FF000000"/>
        <rFont val="Century Gothic"/>
        <family val="2"/>
      </rPr>
      <t>(PI 7696)</t>
    </r>
  </si>
  <si>
    <t>Impacto*</t>
  </si>
  <si>
    <t>Causa Inmediata*</t>
  </si>
  <si>
    <t>Clasificación del Riesgo*</t>
  </si>
  <si>
    <t>No. Control*</t>
  </si>
  <si>
    <t>Descripción del Control*</t>
  </si>
  <si>
    <t>Tipo*</t>
  </si>
  <si>
    <t>Implementación*</t>
  </si>
  <si>
    <t>Documentación*</t>
  </si>
  <si>
    <t>Frecuencia*</t>
  </si>
  <si>
    <t>Evidencia*</t>
  </si>
  <si>
    <t>Tratamiento*</t>
  </si>
  <si>
    <t>Plan de Acción*</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</si>
  <si>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</si>
  <si>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</si>
  <si>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</si>
  <si>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</si>
  <si>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</si>
  <si>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</si>
  <si>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</si>
  <si>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</si>
  <si>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</si>
  <si>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</si>
  <si>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</si>
  <si>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</si>
  <si>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</si>
  <si>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Criterios de impacto*
</t>
    </r>
    <r>
      <rPr>
        <i/>
        <sz val="10"/>
        <color theme="1"/>
        <rFont val="Arial"/>
        <family val="2"/>
      </rPr>
      <t xml:space="preserve">
¿Qué consecuencias puede tener su materialización?</t>
    </r>
  </si>
  <si>
    <r>
      <t xml:space="preserve">Frecuencia con la cual se realiza la actividad*
</t>
    </r>
    <r>
      <rPr>
        <i/>
        <sz val="10"/>
        <color theme="1"/>
        <rFont val="Arial"/>
        <family val="2"/>
      </rPr>
      <t xml:space="preserve">
¿Cuándo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</si>
  <si>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</si>
  <si>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</si>
  <si>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Aceptar (Asumir)</t>
  </si>
  <si>
    <t>Compartir</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</si>
  <si>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</si>
  <si>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</si>
  <si>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</si>
  <si>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Reasentar hogares estratos 1 y 2 que se encuentran ubicados en zonas de alto riesgo no mitigable, recomendadas por el IDIGER y/o los ordenados mediante sentencias judiciales o actos administrativos y adquirir los predios y/o mejoras de acuerdo con la normatividad vigente.</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</si>
  <si>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</si>
  <si>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t>
  </si>
  <si>
    <t>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</si>
  <si>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</si>
  <si>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t>
  </si>
  <si>
    <t>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t>
  </si>
  <si>
    <t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</si>
  <si>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</si>
  <si>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</si>
  <si>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</si>
  <si>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</si>
  <si>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</si>
  <si>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</si>
  <si>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</si>
  <si>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</si>
  <si>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</si>
  <si>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</si>
  <si>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</si>
  <si>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</si>
  <si>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</si>
  <si>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</si>
  <si>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</si>
  <si>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</si>
  <si>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</si>
  <si>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Segregación y autoridad*</t>
  </si>
  <si>
    <t>Propósito*</t>
  </si>
  <si>
    <t>Como se realiza la actividad de control*</t>
  </si>
  <si>
    <t>Que pasa con las observaciones o desviaciones*</t>
  </si>
  <si>
    <t>Evidencia de la ejecución del control*</t>
  </si>
  <si>
    <t>SUMA</t>
  </si>
  <si>
    <t>Criterio de Evaluación CONTROL</t>
  </si>
  <si>
    <t>Fortaleza del Control</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</si>
  <si>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</si>
  <si>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</si>
  <si>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</si>
  <si>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</si>
  <si>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</si>
  <si>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</si>
  <si>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</si>
  <si>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</si>
  <si>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</si>
  <si>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</si>
  <si>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</si>
  <si>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</si>
  <si>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</si>
  <si>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</si>
  <si>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</si>
  <si>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</si>
  <si>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</si>
  <si>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</si>
  <si>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</si>
  <si>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</si>
  <si>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</si>
  <si>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</si>
  <si>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</si>
  <si>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</si>
  <si>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</si>
  <si>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</si>
  <si>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</si>
  <si>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</si>
  <si>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</si>
  <si>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</si>
  <si>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</si>
  <si>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Eficacia de los controles
(SI / NO)</t>
  </si>
  <si>
    <t>Nombre del Archivo que contiene la evidencia</t>
  </si>
  <si>
    <t>¿Se materializó el riesgo?
(SI/NO)</t>
  </si>
  <si>
    <t>Descripción de la materialización del riesgo</t>
  </si>
  <si>
    <t>Acciones generadas en la materialización del riesgo</t>
  </si>
  <si>
    <t>Fecha de Seguimiento</t>
  </si>
  <si>
    <t>Fecha de Monitoreo</t>
  </si>
  <si>
    <t>Versión: 8</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</si>
  <si>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</si>
  <si>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MAPA DE RIESGOS DE GESTIÓN 
CAJA DE LA VIVIENDA POPULAR - 2023</t>
  </si>
  <si>
    <t>Giro insuficiente de los recursos comprometidos para la vigencia</t>
  </si>
  <si>
    <t>Los tiempos de ejecución de las actividades necesarias para el desarrollo del proceso de mejoramiento de barrios.</t>
  </si>
  <si>
    <t>Posibilidad de afectación económica al presupuesto de la próxima vigencia por el giro insuficiente de los recursos comprometidos para la vigencia actual debido a los tiempos de ejecución de las actividades necesarias para el desarrollo del proceso de mejoramiento de barrios.</t>
  </si>
  <si>
    <t>Negligencia del contratista (Obra, consultoría o interventoría) o factores externos no mitigados</t>
  </si>
  <si>
    <t>Indebida supervisión a los contratos (Obra, consultoría o interventoría)</t>
  </si>
  <si>
    <t>Incluir intervenciones no viables al proceso de Mejoramiento de Barrios</t>
  </si>
  <si>
    <t xml:space="preserve">Ingreso de documentos de recomendación por diferentes canales sin control.
La no existencia de una carpeta donde se unifiquen por vigencia todos los documentos de recomendación </t>
  </si>
  <si>
    <t>Los documentos de recomendación sin radicar en un sistema de información</t>
  </si>
  <si>
    <t>El documento de recomendación presenta inexactitud o hay una indebida interpretación de la información de los predios recomendados.
No se verifica con la Entidad que recomienda la información de los predios. 
No se realiza una verificación en terreno y georreferenciada de los predios antes de iniciar el Reasentamiento. 
Procesos en curso previos a la expedición del Decreto 330 de 2020 y Resolución 2073 de 2021. que no cumplían los requisitos.  
No se tiene toda la información de los procesos actualizada en el sistema de información o las bases de datos.
Las condiciones jurídicas, sociales y técnicas de las familias y los predios son dinámicas.</t>
  </si>
  <si>
    <t>Predios que ingresan al Programa sin el cumplimiento de requisitos
Información del proceso en curso sin análisis, actualización y consolidación.</t>
  </si>
  <si>
    <t>No se tiene analizada, actualizada y consolidada la información del identificador/beneficiario/proceso
Procesos en curso y/o con saldos previos a la expedición del Decreto 330 de 2020 y Resolución 2073 de 2021</t>
  </si>
  <si>
    <t>Falta de corresponsabilidad de los hogares en cuanto al cumplimiento de los requisitos legales previstos para su reubicación y búsqueda de su alternativa habitacional definitiva</t>
  </si>
  <si>
    <t>Aplicación inadecuada de la normatividad vigente, que puede generar pérdida de Procesos Judiciales o sanciones.</t>
  </si>
  <si>
    <t>Desconocimiento de la normatividad vigente.</t>
  </si>
  <si>
    <t>Rotación de los Abogados Apoderados.
Desactualización de SIPROJ - WEB.</t>
  </si>
  <si>
    <t>Falta de seguimiento y control de los Procesos asignados.</t>
  </si>
  <si>
    <t>Cuando se cambia el Secretario del Comité, no se realiza inducción a puesto de trabajo.</t>
  </si>
  <si>
    <t>Desconocimiento normativo</t>
  </si>
  <si>
    <t>Posibilidad de incumplir la periodicidad en que el Comité de Conciliaciones se debe reunir (teniendo en cuenta lo establecido en el artículo 2.2.4.3.1.2.4. del Decreto 1069 de 2015 y así como lo contenido en el Acuerdo 001 de 2021 de la Caja de la Vivienda Popular, en especial lo relativo a los Capítulos II y V</t>
  </si>
  <si>
    <t xml:space="preserve">Desconocimiento de los contratistas de servicio al ciudadano sobre los trámites y servicios e información relevante de cara a la ciudadanía, producida por las dependencias de la entidad </t>
  </si>
  <si>
    <t>Información desactualiza e incompleta por parte de las dependencias de la Caja de la Vivienda Popular</t>
  </si>
  <si>
    <t>Ausencia de documentos en el expediente contractual (persona jurídica) durante la ejecución de contratos celebrados por la Entidad.</t>
  </si>
  <si>
    <t>Los supervisores de contrato no remiten la documentación completa al expediente contractual.</t>
  </si>
  <si>
    <t>Falta de conocimiento normativo conforme a lo consagrado en el artículo 115 de la Ley  1952 de 2019 (Código General Disciplinario</t>
  </si>
  <si>
    <t>Falta de integridad del funcionario encargado del proceso.</t>
  </si>
  <si>
    <t>Posibilidad de violar la reserva legal, hasta antes de la formulación del pliego de cargos/auto de citación a audiencia o la providencia que ordene el archivo definitivo, sin perjuicio de los derechos de los sujetos procesales.</t>
  </si>
  <si>
    <t xml:space="preserve">Demora en la revisión y falta de análisis de la información suministrada, en los componentes social, validación FONVIVIENDA, técnico y jurídico. </t>
  </si>
  <si>
    <t>Falta de seguimiento a los procesos que se encuentran en curso para la titulación. La titulación es un proceso rogado donde se requiere la voluntad del beneficiario para el lleno de los requisitos legales.</t>
  </si>
  <si>
    <t xml:space="preserve">Falta de gestión de pagos de los recursos de la vigencia y de las reservas presupuestales por parte de los ordenadores de gasto y supervisores, previo cumplimiento de las obligaciones contractuales por parte de los contratistas
Falta de gestión en la depuración de pasivos exigibles, previo cumplimiento de las obligaciones contractuales por parte de los contratistas. 
</t>
  </si>
  <si>
    <t>Falta de seguimiento y control  del Plan Anual de Adquisiciones, por parte de los proyectos de inversión y gastos de funcionamiento</t>
  </si>
  <si>
    <t>Posibilidad de presentar falencias en la ejecución de compromisos y giros de los recursos programados en la vigencia, afectando drásticamente en el cumplimiento de las metas y generando rezagos por encima de lo establecido por parte de la Secretaria de Hacienda Distrital.</t>
  </si>
  <si>
    <t>Desarrollo extemporáneo de la acciones establecidas en el plan de mejoramiento, para los hallazgos encontrados en las  auditorias de la Contraloría de Bogotá D.C.</t>
  </si>
  <si>
    <t>Aplicación incorrecta de los principios de contabilidad
Aplicación inadecuada del criterio de clasificación del hecho económico establecido en el Marco Normativo para Entidades de Gobierno.
Realización de cálculos errados o aplicación de criterios de medición posterior que no corresponden al Marco Normativo para Entidades de Gobierno.
Falta de verificación o seguimiento de los registros contables
Adulteración, manipulación o duplicación de soportes y registros contables</t>
  </si>
  <si>
    <t>Los procesos generadores de información financiera no remiten los reportes o información establecida en los procedimientos o lo hacen de manera no oportuna o de manera inexacta.</t>
  </si>
  <si>
    <t>Posibilidad de generar información financiera sin las características fundamentales de relevancia y representación fiel establecidas en el Régimen de Contabilidad Pública</t>
  </si>
  <si>
    <t xml:space="preserve">Aplicación incorrecta del instructivo 208-SFIN-In-03 PROT. SEGURIDAD TESORERIA DE LA CVP y del procedimiento 208 SFIN-Pr-11 OPERACIONES DE TESORERIA
</t>
  </si>
  <si>
    <t>Desconocimiento de las actividades contempladas en el instructivo 208-SFIN-In-03 PROT. SEGURIDAD TESORERIA DE LA CVP</t>
  </si>
  <si>
    <t>Falta de cronograma con fechas límite de entrega para publicaciones por parte de las áreas que la producen.</t>
  </si>
  <si>
    <t xml:space="preserve">
Entrega de información fuera de las fechas establecidas para publicación.</t>
  </si>
  <si>
    <t>Debilidad en los controles de verificación para el pago obligaciones parafiscales, seguridad social  y/o liquidaciones definitivas de los servidores públicos</t>
  </si>
  <si>
    <t>Desconocimiento de los usuarios de la entidad frente al buen uso de herramientas y/o elementos tecnológicos de la entidad</t>
  </si>
  <si>
    <t>Deterioro o evento interno o externo de herramientas y/o elementos tecnológicos, que genera indisponibilidad total o parcial de los mismos.</t>
  </si>
  <si>
    <t>Falta de personal directo con la entidad, lo cual dificulta la continuidad de los procesos y el conocimiento adquirido.</t>
  </si>
  <si>
    <t>Líderes de política de gobierno digital que actualizan permanentemente sus directrices.</t>
  </si>
  <si>
    <t>Registro de movimientos de los elementos  sin la autorización requerida</t>
  </si>
  <si>
    <t>Ausencia de apropiación del uso y cuidado de los bienes por parte de los funcionarios y contratistas</t>
  </si>
  <si>
    <t>Deficiente idoneidad, falta de experticia y competencia técnica requeridas para realizar los trabajos de aseguramiento y consultoría aprobados en el Plan Anual de Auditorías
Deficiencia en la calidad y trazabilidad de la información entregada a la Asesoría de Control Interno por parte de las demás dependencias
Comprensión inadecuada del tema a evaluar por parte del funcionario o contratista que realizará el trabajo de aseguramiento o consultoría</t>
  </si>
  <si>
    <t>Insuficiencia de personal idóneo para atender las actividades aprobadas en el Plan Anual de Auditorías</t>
  </si>
  <si>
    <t>Ausencia de inspecciones y/o reportes de las condiciones físicas en las que se encuentra el área de archivo.</t>
  </si>
  <si>
    <t>Daños físicos en la estructura que no garanticen las medidas apropiadas para custodiar los archivos</t>
  </si>
  <si>
    <t>Desconocimiento de procesos o instrumentos archivísticos</t>
  </si>
  <si>
    <t xml:space="preserve">Equipos de gestión documental que no implementan los procesos e instrumentos archivísticos dispuestos dentro del proceso de gestión documental </t>
  </si>
  <si>
    <t>Incumplimiento de la información reportada, por parte de los gerentes de los proyectos de inversión, en cuanto a oportunidad en la entrega y cobertura de los componentes, lo cual dificulta una oportuna y correcta revisión de datos, información y consolidación.
Reprocesos que se genera con la información reportada por los gerentes de los proyectos de inversión.
Fallas humanas en el registro y consolidación de la información suministrada por los gerentes de los proyectos de inversión de la Entidad.
Alta rotación de personal.</t>
  </si>
  <si>
    <t xml:space="preserve">Fallas humanas en el registro y consolidación de la información suministrada por los gerentes de los proyectos de inversión de la Entidad. </t>
  </si>
  <si>
    <t>Fallas humanas de quien crea, modifica o elimina los documentos del SIG. 
Desconocimiento de los documentos que norman el manejo de los contenidos del Sistema Integrado de Gestión por parte de los responsables - enlaces de proceso 
No se han guardado correctamente los back-up por parte de la oficina encargada de salvaguardar la información del Sistema Integrado de Gestión.</t>
  </si>
  <si>
    <t>Falta de un sistema que permita administrar la documentación del SIG</t>
  </si>
  <si>
    <t xml:space="preserve">Desinterés en temas ambientales de funcionarios y visitantes.
 Escasa participación de las dependencias en las actividades de carácter ambiental </t>
  </si>
  <si>
    <t>Desconocimiento de la importancia de la gestión ambiental en el desarrollo de todas las actividades de la entidad</t>
  </si>
  <si>
    <t>Baja ejecución del Plan Anual Mensualizado de Caja PAC de los recursos de vigencia y de reserva presupuestal.</t>
  </si>
  <si>
    <t xml:space="preserve">Los malos hábitos de pago de los deudores de la CVP.
Aumento de la morosidad de las obligaciones crediticias colocadas en hogares vulnerables con ingresos precarios y cuya situación se agravo por la pandemia COVID 19.
</t>
  </si>
  <si>
    <t xml:space="preserve">Se otorgo créditos a familias que no contaban con la capacidad real de pago para cumplir con la obligación suscrita con la Caja de la Vivienda Popular </t>
  </si>
  <si>
    <t>Pérdida de capacidad en la ejecución del proyecto</t>
  </si>
  <si>
    <t>No oportunidad en la planeación por falta de cultura organizacional para la planeación</t>
  </si>
  <si>
    <t>Incumplimiento de los fines sociales a nivel de planes de acción de las Políticas Públicas, planes sectoriales e intersectoriales así como con el objetivo misional de la Entidad</t>
  </si>
  <si>
    <t>Debido a la no implementación y entrega de las obras por la debilidad de los mecanismos para el alineamiento y control del proyecto</t>
  </si>
  <si>
    <t>Posibilidad de incumplimiento de los fines sociales a nivel de planes de acción de las Políticas Públicas, planes sectoriales y objetivo misional de la Entidad, debido al inadecuado acompañamiento técnico y social a los hogares durante la implementación del Plan de Gestión Social para garantizar la implementación de la mejora.</t>
  </si>
  <si>
    <t>Retraso o incumplimiento de las metas institucionales</t>
  </si>
  <si>
    <t>Debido a la entrega inoportuna de los productos requeridos porque no se realizó el debido proceso de calidad.</t>
  </si>
  <si>
    <t>Incumpliendo del trámite</t>
  </si>
  <si>
    <t>Debido a la deficiencia  en el control  de tiempos a partir de la debida forma de cada proceso.</t>
  </si>
  <si>
    <t>Posibilidad de incumpliendo de los tiempos máximos estipulados por la Ley para emitir un acto administrativo a las solicitudes de apoyo técnico y del Plan Terrazas.</t>
  </si>
  <si>
    <t xml:space="preserve">Ilegalidad del acto administrativo </t>
  </si>
  <si>
    <t>Debido a la interpretación errónea de la normatividad vigente por falta conocimiento del valor normativo superior a los preceptos constitucionales.</t>
  </si>
  <si>
    <t>Debilidad en los controles de verificación de reporte de incapacidades y debido proceso para la realización de cobro ante la EPS correspondiente</t>
  </si>
  <si>
    <t>Desconocimiento para el reporte de incapacidades, así como, el trámite de las mismas ante la EPS.</t>
  </si>
  <si>
    <t>Desconocimiento de obligación normativa del plan Institucional de capacitación (PIC) debido a diferencias de los ejes temáticos definidos frente al Plan Nacional de Formación y Capacitación (PNFC).</t>
  </si>
  <si>
    <t>Falta de aseguramiento en el PIC, que garantice se contemplen todos los ejes temáticos definidos en el Plan Nacional de Formación y Capacitación (PNFC).</t>
  </si>
  <si>
    <t>Posibilidad de pérdida reputacional por incumplimiento de obligación normativa del Plan Institucional de capacitación (PIC) debido a diferencias de los ejes temáticos definidos frente al Plan Nacional de Formación y Capacitación (PNFC).</t>
  </si>
  <si>
    <t xml:space="preserve">Falta de seguimiento en los controles definidos para en la Matriz de Riesgos de SST
</t>
  </si>
  <si>
    <t>Incorrecta identificación de Riesgos de SST y/o controles deficientes</t>
  </si>
  <si>
    <t>Incorrecto seguimiento a la administración de la infraestructura física, los bienes y servicios que requieran todos los procesos de la entidad como apoyo a su gestión, garantizando que se encuentren en óptimas condiciones para el cumplimiento y desarrollo de sus funciones</t>
  </si>
  <si>
    <t>Falta de planeación y desconocimiento de las necesidades de las diferentes dependencias de la CVP en la administración de la infraestructura física, los bienes y servicios que requieran todos los procesos de la entidad como apoyo a su gestión</t>
  </si>
  <si>
    <t>Posibilidad de pérdida reputacional por insatisfacción de las dependencias y dificultades del cumplimiento de objetivos misionales y administrativos asociados a la gestión de la infraestructura física y a la adquisición, entrega y mantenimiento de bienes y servicios a cargo de la Subdirección Administrativa.</t>
  </si>
  <si>
    <t xml:space="preserve">Expedición de actos administrativos sin control de notificación y ejecutoria.
Gran volumen de actos administrativos expedidos.
Falta de un mecanismo de control de los actos administrativos expedidos
</t>
  </si>
  <si>
    <t>Actos administrativos de carácter particular sin notificar y ejecutoriar.</t>
  </si>
  <si>
    <t>Procesos en curso de vigencias anteriores al 2020 con familias que no tienen cierre financiero y que no tienen interés o no pueden continuar con el proceso de Reasentamientos
Predios recomendados sin la entrega material, ni real (cuando aplique) a la CVP y familias sin Reasentamientos Definitivo
Las condiciones jurídicas, sociales y técnicas de las familias y los predios son dinámicas.</t>
  </si>
  <si>
    <t xml:space="preserve">Familias sin corresponsabilidad y renuentes al proceso de Reasentamientos. </t>
  </si>
  <si>
    <t>Posibilidad de inmovilización de los recursos que se encuentra en Cuentas de Ahorro Programado</t>
  </si>
  <si>
    <t>Ausencia de documentos publicados en el portal de contratación SECOP II</t>
  </si>
  <si>
    <t>Se realizó el cargue parcial de los documentos en el portal de contratación SECOP II</t>
  </si>
  <si>
    <t>Los supervisores de contrato no remiten el acta de liquidación en los términos señalados en la ley</t>
  </si>
  <si>
    <t>Falta de conocimiento de los contratos que requieren ser liquidados</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</si>
  <si>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para el giro de los pagos. 
(Este control se aplica siempre que se tengan contratos en ejecución).
Ante las posibles desviaciones al control, la Directora de Mejoramiento de Barrios solicita a la Subdirección Financiera la reprogramación del PAC de conformidad a la programación de pagos dada por los contratistas.</t>
  </si>
  <si>
    <t>El profesional financiero valida trimestralmente el cumplimiento de los pagos programados en el PAC, así como de las actividades programadas en el PAA, a través de una reunión con los profesionales de apoyo a la supervisión donde se evalúa que la planificación inicial de los recursos disponibles se esté ejecutando de acuerdo a lo programado en la respectiva anualidad.
Ante las posibles desviaciones del control, la Directora de Mejoramiento de Barrios genera las alertas necesarias a la OAP para la evaluación y formulación de soluciones frente a la posible materialización del riesgo mediante una mesa de trabajo con la dirección.</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</si>
  <si>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(Este control se aplica siempre que se tengan contratos en ejecución).
Ante las posibles desviaciones, se realiza  la reprogramación de cronogramas de ejecución o se generan los planes de contingencia pertinentes.</t>
  </si>
  <si>
    <t>La interventoría y/o la supervisión verifican, aprueban o generan visto bueno, según corresponda, a los productos e informes parciales entregados por los contratistas y el cumplimiento de las condiciones pactadas en los contratos, a través del informe de supervisión mensual. 
Ante las posibles desviaciones, el ordenador del gasto solicitará a la Dirección Corporativa y CID el inicio del procedimiento administrativo para la imposición de multas, sanciones y declaratorias de incumplimientos</t>
  </si>
  <si>
    <t>Cada vez que se requiera, la Directora con el apoyo del equipo de trabajo de la DMB verifica la priorización, normatividad y reserva de las oportunidades identificadas de intervenciones en espacio publico a escala barrial, a través de comunicaciones oficiales donde se consulta a las entidades competentes sobre los aspectos técnicos o normativos de las intervenciones a viabilizar.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</si>
  <si>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Cada vez que lleguen los documentos de recomendación se deben radicar en el Orfeo y el profesional técnico lo clasificará según la tipología en nuevo, adenda o informativo, para iniciar el trámite y su respectivo archivo en el expediente.
En caso de encontrar desviación se solicitará el registro de información en el Sistema de Reasentamientos del Distrito, que administra el IDIGER</t>
  </si>
  <si>
    <t>Siempre que se vaya a iniciar un proceso de reasentamientos, el profesional técnico de Reas presentará a la Mesa Técnica de Reasentamientos el documento de recomendación, previa verificación en terreno de los predios recomendados, la georreferenciación y la confirmación de datos de solicitud. 
En caso de encontrar desviaciones en el control, el referente técnico al momento de realizar la visita al predio verificará que la información de éste coincida con lo indicado en el documento de recomendación.</t>
  </si>
  <si>
    <t>Siempre que se vaya a dar continuidad a un proceso en curso, el equipo interdisciplinario, asignado por EDT al proceso, elaborará el Informe Interdisciplinario de Procesos en Curso, con la información analizada y actualizada, y lo pasará a Mesa Técnica de Reasentamientos para la revisión y aprobación de la continuidad a las acciones.   
En caso de encontrar desviaciones en el control, los referentes jurídico o financiero al momento de hacer la revisión de los actos administrativos o tramitar las solicitudes de CDP, RP o desembolsos, verificarán el cumplimiento de los requisitos.</t>
  </si>
  <si>
    <t xml:space="preserve">Siempre que se vaya a elaborar una resolución, que asigna a un beneficiario un instrumento financiero (recursos o especie) o una oferta de compra de predio recomendado o mejora, el profesional jurídico deberá revisar la información registrada en el Informe de Factibilidad, o Informe Interdisciplinario Procesos en Curso y valor del avalúo. 
En caso de encontrar desviaciones en el control, los  referentes jurídico y financiero al momento de hacer la revisión del acto administrativo y solicitar el desembolso de los recursos, verificarán el cumplimiento de requisitos. </t>
  </si>
  <si>
    <t>Mensualmente, el profesional jurídico designado en EDT de Reas verificará la documentación y el cumplimiento de requisitos de los beneficiarios de Relocalización Transitoria y el profesional financiero registrará la información en el Tablero de Control, para viabilizar la continuidad en el proceso.
En caso de encontrar desviaciones en el control, el referente financiero al momento de hacer la revisión final para el pago de la Ayuda de Relocalización verifica el cumplimiento de Requisitos.</t>
  </si>
  <si>
    <t>Siempre que se vaya a realizar un desembolso el profesional financiero revisará la información necesaria para dar trámite al giro, considerando las condiciones, requisitos establecidos en los actos administrativos o documentos previos, y solicitará el Informe Interdisciplinario de Proceso en Curso o elaborará el Informe Interdisciplinario para pago de excedentes, verificando que el beneficiario cumpla con los requisitos.
En caso de encontrar desviaciones en el control, los referentes jurídico y financiero al momento de hacer la revisión de los actos administrativos o tramitar las solicitudes de  desembolsos, verificarán el cumplimiento de los requisitos.</t>
  </si>
  <si>
    <t>El Director Jurídico y/o a quien designe debe revisar mensualmente la "Matriz de Conceptos", en la que se verifica que los Conceptos emitidos durante el mes se encuentren incluidos en la Matriz y que los existentes se encuentren actualizados frente a los cambios normativos que se presenten. En caso de encontrar diferencias se deberá proceder a la actualización inmediata de la matriz de conceptos.</t>
  </si>
  <si>
    <t>El líder del proceso mensualmente delega a un encargado para validar en la Matriz de Procesos Judiciales que no se encuentre ningún proceso sin apoderado. En caso de identificar que algún proceso se encuentra sin apoderado se procederá a informar el líder de proceso para que sea asignado de manera inmediato abogado al proceso.</t>
  </si>
  <si>
    <t>Mensualmente el líder del proceso o a quien designe deberá validar que el comité sesione dos veces por mes y serán presentados los casos donde se puedan realizar algún tipo de conciliación o sus avances. Si se evidencia que como mínimo faltando 4 días hábiles para la terminación del mes, el comité no ha sesionado se generara un correo de alarma para programar la sesión dentro del periodo</t>
  </si>
  <si>
    <t>El Director de Gestión Corporativa y/o a quien designe solicitara de manera mensual a las dependencias de la CVP, el suministro de información actualizada de los tramites y servicios que han sido modificados e información relevante que sea de interés para la ciudadanía.</t>
  </si>
  <si>
    <t>El equipo del archivo de contratos debe verificar que el formato 208-DGC-Ft-90 Certificado inclusión documentos en expediente electrónico se encuentre registrado correctamente e ingresarlo al expediente contractual correspondiente.</t>
  </si>
  <si>
    <t xml:space="preserve">Los involucrados en el proceso de Control  Disciplinario Interno verificarán el uso de los documentos implementados para el control de la reserva de ley de las actuaciones disciplinarias (208-CID-ft-34 Acta de reparto expedientes disciplinarios;  208-CID-Ft-33 Reserva de actuación disciplinaria) </t>
  </si>
  <si>
    <t xml:space="preserve">El coordinador social o el funcionario que designe, entregara un reporte mensual en Excel, generado mediante el SIMA. En este se puede evidenciar el acompañamiento social realizado, para la consecución de información y documentos que  permiten la continuidad del proceso. </t>
  </si>
  <si>
    <t xml:space="preserve">Mensualmente el funcionario encargado del reparto, entregara un reporte en Excel, generado mediante el aplicativo para tal fin, donde se evidencia  el seguimiento realizado al flujo de los expedientes en el componente social, técnico y jurídico. 
En caso de encontrar diferencias se procederá  a la devolución del expediente al encargado del reparto para la corrección en el componente respectivo. </t>
  </si>
  <si>
    <t>El líder del proceso o a quien designe deberá realizar mensualmente seguimiento y control al Plan Anual de Adquisiciones. Realizar el seguimiento y control de cada uno de los procesos contractuales generando alertas para una mejor toma de decisiones. 
En caso de presentar desviaciones se realizarán mesas de trabajo o planes de contingencia para corregir imprevistos. Realizar mensualmente la depuración de los pasivos exigibles. Realizar planes y mesas de trabajo para la depuración de los pasivos exigibles, liquidando y haciendo los tramites correspondientes para el giro y/o liberación de los recursos.
En los eventos de encontrar desviaciones se deberán realizar planes de contingencia para los contratos que son susceptibles de liquidación, giro y/o liberación de recursos</t>
  </si>
  <si>
    <t>El funcionario delegado para tal fin, realizara la Formulación del Plan de Mejoramiento, de acuerdo al procedimiento de gestión de la mejora 208-CI-Pr-05, cada vez que se requiera.  Vincular a los funcionarios responsables en esta etapa,  permite que reconozcan las acciones y tiempos establecidos para el cierre de los hallazgos.  
En caso de encontrar desviaciones se procederá con planes de contingencia para el desarrollo de las acciones dentro de los plazos establecidos</t>
  </si>
  <si>
    <t xml:space="preserve">Anualmente se enviará por parte del encargado del proceso, cronograma de sostenibilidad contable a las áreas generadoras de información financiera, el cual contiene las fechas de los diferentes reportes. </t>
  </si>
  <si>
    <t>El contador realizará mensualmente el seguimiento y revisión aleatoria de los cálculos o aplicación de criterios. Realizar el seguimiento y revisión aleatoria de los cálculos o aplicación de los criterios de medición posterior que no corresponden al Marco Normativo para Entidades de Gobierno.</t>
  </si>
  <si>
    <t>El contador deberá efectuar de manera trimestral las conciliaciones necesarias para identificar las posibles diferencias de la información entre las áreas misionales de la Entidad y Financiera con el fin de establecer un mecanismo de control frente a los soportes y registros contables</t>
  </si>
  <si>
    <t>El tesorero realizará mensualmente el estado de Tesorería con el fin de llevar el control de los recursos, con base a la normatividad existente para tal fin</t>
  </si>
  <si>
    <t>Mensualmente el Web Master ejerce el control a través del esquema de publicación de la información cuyo seguimiento se hace mes a mes. Mediante el registro de las publicaciones en el formato 208-COM-Ft-20 .El Web Master realiza las revisiones en la pag web de las publicaciones solicitadas por las dependencias, mediante el diligenciamiento del formato 208-COM-FT-23.
En caso de encontrar desviaciones el web master se acerca a la OAP y consulta con el enlace si la información fue enviada y subida a la carpeta de calidad y solicita su aprobación para subir a la WEB</t>
  </si>
  <si>
    <t>El designado por parte del Subdirector (a) Administrativo (a) deberá validar en el operador de información que los pagos fueron correctamente aplicados por el Grupo de Gestión Financiera el último día hábil del mes (mensualmente) o antes de la fecha límite que defina la normatividad vigente.</t>
  </si>
  <si>
    <t>El delegado por el Jefe Oficina de Tecnologías de la Información y las Comunicaciones, revisa y actualiza si es necesario el Nomograma de la Oficina TIC, de manera mensual donde evidencie el 100% de la normatividad vigente en el marco de la gestión de las tecnologías de la información y las comunicaciones.</t>
  </si>
  <si>
    <t>Cada vez que sea necesario el Subdirector Administrativo o quien designe, deberá trasladar los elementos de la CVP a los funcionarios y/o contratistas responsables de su uso, en los formatos asignados. Se identifica la asignación de los bienes muebles en el formato 208-GA-Ft-90 "BIENES DEVOLUTIVOS EN SERVICIO"  y bajo el formato del aplicativo SI CAPITAL Inventario Individual.
En caso de que se detecte que los inventarios no corresponden, se realizará un traslado entre el funcionario a la bodega y se realiza una nueva asignación de los elementos.</t>
  </si>
  <si>
    <t>Trimestralmente el Subdirector Administrativo o quien designe, para el ingreso o retiro de los elementos de la CVP diligencia el formato208-GA-Ft-19 “ÚNICO DE ENTRADA Y SALIDA DE ELEMENTOS”,  para el control de los mismos. Cada vez que se requiera realizar un movimiento se debe diligenciar el formato con las autorizaciones solicitadas.
Si se encuentra un intento de salida de un elemento sin la debida autorización el personal de seguridad debe informar a la Subdirección Administrativa para que se gestionen las autorizaciones correspondientes y se guarde soporte de la actuación.</t>
  </si>
  <si>
    <t>Verificar cada vez que se requiera las necesidades de personal identificadas por el Asesor de Control Interno para el proceso de "Evaluación de la Gestión" y comunicar anualmente o cada vez que se requiera, al Director General y ordenador del gasto, las necesidades de personal para lograr cumplir con eficacia, eficiencia y efectividad el Plan Anual de Auditorías.
En caso de que el personal aprobado sea menor al solicitado, deberá ajustarse el Plan Anual de Auditorías y ser comunicada esta situación al Comité Institucional de Coordinación de Control interno.</t>
  </si>
  <si>
    <t>Verificar cada vez que se requiera la idoneidad técnica del personal mediante el proceso de selección de personal de planta, bien sea por convocatoria, por provisionalidad o encargamos mediante la definición de los perfiles necesarios para dar cumplimiento al Plan Anual de Auditorías. La Oficina de Talento Humano se encarga de gestionar la vinculación de personal idóneo.
En la evaluación de desempeño del personal de planta, se indican los correctivos a realizar y se informa a la Subdirección Administrativa en busca de la mejora del desempeño del funcionario.
Los futuros contratistas deben cumplir con el perfil requerido en los estudios previos. Si se contrata a alguna persona que, cumpliendo los requisitos, no demuestra idoneidad, se solicitará la mejora en los productos entregados y finalmente si no mejora, se solicitará la terminación del contrato, en última instancia se declarará el incumplimiento del contrato por parte del contratista.
En los casos que se presenten desviaciones la asesora de control interno se encarga de evaluar contratistas idóneos técnicamente, mediante el diseño de los perfiles y la revisión de las hojas de vida y cuando sea necesario, la aplicación de pruebas de conocimiento a futuros contratistas.</t>
  </si>
  <si>
    <t>Verificar y aprobar el plan de cada una de las auditorías de acuerdo con el Procedimiento "208-CI-Pr-01 Auditoria interna V7". El Asesor de control interno revisa la propuesta de plan de cada una de las auditorías hecha por los auditores, con el fin de verificar si cumplen los parámetros establecidos.</t>
  </si>
  <si>
    <t>De manera trimestral el Subdirector Administrativo o a quien designe, deberá formular y realizar seguimiento al sistema Integrado de Conservación y su Programa de Emergencias y manejo de desastres, mediante cronograma de seguimiento a las actividades identificadas en el Plan de conservación.</t>
  </si>
  <si>
    <t>De manera trimestral el Subdirector Administrativo o a quien designe, formulación y presentación para aprobación ante el CIGD del  Plan Institucional de Archivos - PINAR y contar con los demás instrumentos archivísticos garantizando la disponibilidad de la información.</t>
  </si>
  <si>
    <t xml:space="preserve">Enviar al inicio de la vigencia por parte de la jefe de la Oficina Asesora de Planeación, un memorando indicando los plazos oportunos para la presentación mensual de los FUSS con los criterios de calidad, claridad, coherencia y pertinencia de la información reportada.
En los casos que se presenten demoras en la entrega de los FUSS por parte de los gerentes de los proyectos, se recordará mensualmente a través de correo electrónico enviado por parte de la Oficina Asesora de Planeación, a los Gerentes de proyectos, recordando los plazos establecidos para la entrega oportuna de la Información. 
</t>
  </si>
  <si>
    <t>El equipo de la OAP deberá validar y consolidar mensualmente la integridad de la información reportada de cada área, por parte de los enlaces de los proyectos de inversión de la OAP, en el FUSS ( Formato Único de Seguimiento Sectorial) y ubicar en la carpeta la última versión emitida por las áreas y el consolidado, a fin que se encuentre disponible. 
Si la información recibida en el FUSS no cumple con los requisitos de calidad, claridad, coherencia y pertinencia de la información reportada, se solicita la revisión del informe y se realizan los ajustes de tal manera que cumpla con los requerimientos establecidos.</t>
  </si>
  <si>
    <t>El responsable del proceso o a quien se le designe el desarrollo de la actividad debe evaluar semestralmente, mediante una mesa de trabajo del equipo de la OAP, los lineamientos para la estandarización, organización, manejo y control de la información del Sistema de Gestión de la CVP, con el propósito de garantizar la disponibilidad y el acceso a la documentación del 
Sistema de Gestión.</t>
  </si>
  <si>
    <t>El responsable del proceso o a quien se le designe el desarrollo de la actividad debe actualizar, cada vez que se requiera, el Listado Maestro de Documentos y solicitar la publicación de la información actualizada en la carpeta de Calidad y, si aplica, en la Página Web de la entidad, con el fin de garantizar la disponibilidad y el acceso a la documentación del Sistema de 
Gestión, acorde a los requerimientos de los responsables de procesos. A fin de cada mes, se debe imprimir en pdf el archivo del Listado Maestro de Documentos en el que se evidencie el estado de actualización del mismo y permita validar la atención de las solicitudes de modificación y actualización realizadas en el mes.Mediante correo electrónico al líder del proceso, se confirma la publicación de la información y se reitera la responsabilidad por parte del líder del proceso de la revisión de los contenidos publicados y su socialización.</t>
  </si>
  <si>
    <t>Mensualmente, el referente ambiental realiza seguimiento al cumplimiento del Plan de Acción Anual del Plan Institucional de Gestión Ambiental (PIGA), y genera un reporte de avance del cumplimiento del mismo, el cual se incluye en el FUSS - Informe de seguimiento mensual a la ejecución de las actividades a cargo de la OAP en el marco del proyecto de inversión 7696.
Si se evidencian retrasos o incumplimiento de las actividades programadas, se procede a hacer una mesa de trabajo para analizar las causas del retraso y evaluar su reprogramación.
Si se evidencian retrasos o incumplimiento de las actividades programadas, se procede a hacer una mesa de trabajo para analizar las causas del retraso y evaluar su reprogramación.</t>
  </si>
  <si>
    <t xml:space="preserve">El líder del proceso o a quien designe cada vez que sea necesario deberá verificar y revisar trimestralmente los recursos disponibles en el PAC para así garantizar los giros de vigencia como de reserva. En los casos de presentar desviaciones realizar mesas de trabajo con los enlaces financieros  y ordenadores de gasto para establecer las acciones necesarias para los giros con previo cumplimiento de las obligaciones contractuales y/o liquidación de contratos. Trimestralmente se deberá solicitar reprogramación de Plan Anual Mensualizado de Caja PAC. </t>
  </si>
  <si>
    <t xml:space="preserve">Mensualmente por parte del delegado de la subdirección financiera se realiza un informe del estado de la cartera y la condición en la que se encuentra cada uno de los deudores. </t>
  </si>
  <si>
    <t xml:space="preserve">El Director Mejoramiento de Vivienda o a quien designe realizará espacios de dialogo cada vez que se consideren necesarios y con la participación del equipo técnico de la Dirección de Mejoramiento de Vivienda, con el propósito de continuar con la implementación del plan de gestión social, generando los controles y medidas de acompañamiento social que sean pertinentes, </t>
  </si>
  <si>
    <t xml:space="preserve">El Director Mejoramiento de Vivienda o a quien designe incorporara en la gestión del proyecto las mesas técnicas, cada vez que sea necesario, para la socialización de paquetes técnicos entregados entre estaciones de trabajo y/o para la entrega de lineamientos para la aplicación de criterios normativos y técnicos (lineamientos de diseño e ingeniería) que el equipo técnico debe tener en cuenta durante el proceso con el fin de evitar reprocesos. </t>
  </si>
  <si>
    <t>El Director Mejoramiento de Vivienda o a quien designe generará una base de seguimiento y control de tiempos en los procesos internos previos a la emisión de los actos administrativos (Desistimiento, actos de reconocimiento y/o licenciamiento)</t>
  </si>
  <si>
    <t>El Director Mejoramiento de Vivienda o a quien designe realizará la incorporación de la actualización normativa en las jornadas de información, formación y alineación  semestrales del equipo de la DMV y de ser necesario la programación de mesas técnicas para la precisión del lineamiento normativo y jurídico.</t>
  </si>
  <si>
    <t>El designado por parte del Subdirector (a) Administrativo (a), mensualmente verifica que todas las incapacidades reportadas por los servidores públicos se radiquen en la EPS correspondiente.</t>
  </si>
  <si>
    <t>Al momento de la formulación (Anualmente) el designado por parte del Subdirector (a) Administrativo (a), valida que el Plan Institucional de Capacitación contemple los ejes temáticos establecidos en el Plan Nacional de Formación y Capacitación.</t>
  </si>
  <si>
    <t>De manera trimestral el designado por parte de la subdirección administrativa, controla que el Plan Institucional de Capacitación, se este ejecutando adecuadamente de acuerdo al Plan programado para la vigencia.</t>
  </si>
  <si>
    <t>Trimestralmente el designado por parte del Subdirector (a) Administrativo (a) debe Monitorear las actividades realizadas en la CVP con el fin de identificar nuevos riesgos y/o garantizar el control  y validar la efectividad de los riesgos ya identificados en la Matriz de Riesgos SST.</t>
  </si>
  <si>
    <t>El Subdirector Administrativo o a quien designe realizará la formulación y presentación para aprobación ante el CIGD del Plan Anual de Gestión de Bienes Inmuebles, incluyendo las necesidades de las dependencias de la CVP en lo asociado a la adquisición, entrega y mantenimiento de bienes y servicios a cargo de la Subdirección Administrativa.</t>
  </si>
  <si>
    <t>Siempre que se expida un acto administrativo de carácter particular, que otorgue un derecho, el profesional jurídico inmediatamente entregará la información al equipo de notificaciones y éste, en los términos de ley, realizará la notificación y ejecutoria y registrará la información en el Tablero de Control destinado para este fin.
En caso de encontrar desviaciones en el control, el equipo de notificaciones realizará la notificación y ejecutoria de manera inmediata.</t>
  </si>
  <si>
    <t>Siempre que se identifique una familia que no haya dado respuesta para el cumplimiento de la obligación de entregar documentos o predios en alto riesgo, suscribir documentos  o hacer la devolución de los recursos, el profesional jurídico  procederá a decretar el desistimiento de oficio, se ordenará la desvinculación de la familia renuente del Programa de Reasentamientos y se dispondrá la adquisición del predio recomendado y la movilización de recursos mediante otra acción. 
En caso de encontrar desviaciones en el control, la Directora de Reasentamientos informará a la Dirección Jurídica de la CVP para iniciar las actuaciones jurídicas y administrativas pertinentes</t>
  </si>
  <si>
    <t>Verificar que la información publicada en el portal de contratación SECOP II  esté completa de acuerdo con la solicitud del área solicitante.</t>
  </si>
  <si>
    <t>Revisar el acta de liquidación para validar toda la información contractual con ocasión de la ejecución del contrato.</t>
  </si>
  <si>
    <t>Propósito* (FORM)</t>
  </si>
  <si>
    <t>Socializar con el equipo de la DMB los trámites y requisitos necesarios para la liquidación de contratos</t>
  </si>
  <si>
    <t>Director Técnico de Mejoramiento de Barrios y/o a quien Designe</t>
  </si>
  <si>
    <t xml:space="preserve">Realizar el seguimiento y control a la ejecución y giro de las reservas presupuestales y de los pasivos exigibles, a través de mesas de trabajo mensuales donde se registre el avance de las actividades necesarias para garantizar los giros respectivos . </t>
  </si>
  <si>
    <t>Realizar 1 socialización a los equipos de trabajo de la DMB sobre los puntos de control establecidos en el procedimiento de Supervisión de Contratos para evitar posibles incumplimientos por parte de los contratistas de consultoría, obra e interventoría.</t>
  </si>
  <si>
    <t xml:space="preserve">Realizar 1 socialización a los equipos de trabajo de la DMB, referente al procedimiento 208-DGC-Pr-19 IMPOSICIÓN DE MULTAS  para el inicio de procesos sancionatorios por presuntos incumplimientos  </t>
  </si>
  <si>
    <t xml:space="preserve">Revisar aleatoriamente el expediente de una de las previabilidades realizadas durante la vigencia 2023. </t>
  </si>
  <si>
    <t xml:space="preserve">Realizar una socialización cada vez que sea necesario (de acuerdo al criterio del líder) a los profesionales responsables del procedimiento sobre las actividades y formatos del procedimiento </t>
  </si>
  <si>
    <t xml:space="preserve">Socializar y verificar trimestralmente con  los equipos técnicos y de gestión documental las actividades del procedimiento relacionadas con la radicación de los documentos de recomendación en Orfeo y la clasificación y archivo en el expediente.    </t>
  </si>
  <si>
    <t>Director de Reasentamientos y a quien Designe</t>
  </si>
  <si>
    <t xml:space="preserve">Socializar y verificar trimestralmente con el equipo técnico las actividades del procedimiento relacionadas con la etapa de Ingreso al Programa. </t>
  </si>
  <si>
    <t>Socializar y verificar trimestralmente a todos colaboradores, que integran los componentes jurídico, técnico, social y financiero, las actividades de los procedimientos donde se indica la elaboración de los informes interdisciplinarios de procesos en curso, antes de continuar con el proceso de reasentamientos.</t>
  </si>
  <si>
    <t xml:space="preserve">Socializar y verificar trimestralmente con equipo jurídico los puntos de control de los procedimientos donde se verifica la información registrada en el Informe de Factibilidad, o Informe Interdisciplinario Procesos en Curso y valor del avalúo, para elaborar la resolución que asigna un instrumento financiero (recursos o especie) o una oferta de compra de predio recomendado y/o mejora. </t>
  </si>
  <si>
    <t>Actualizar mensualmente el Tablero de Control con la información de cada uno de los componentes (jurídico, técnico, social y financiero) de los procesos que se presentan a la Mesa Técnica de Reasentamientos</t>
  </si>
  <si>
    <t>Actualizar mensualmente el Tablero de Control con la información de los beneficiarios de Relocalización Transitoria, verificando el cumplimiento de requisitos.</t>
  </si>
  <si>
    <t>N/A</t>
  </si>
  <si>
    <t>Semestralmente con los abogados nuevos que ingresen al equipo de trabajo se deberá sensibilizar el protocolo 208-DJ-Ft-53 PROTOCOLO DE INDUCCIÓN Y ENTRENAMIENTO PUESTO DE TRABAJO - V1.</t>
  </si>
  <si>
    <t>Director Jurídico y/o a quien Designe</t>
  </si>
  <si>
    <t>Socializar de manera mensual con los contratistas que hacen parte de Servicio al Ciudadano los tramites y servicios que han sido modificados e información relevante que sea de interés para la ciudadanía.</t>
  </si>
  <si>
    <t>Director de Gestión Corporativa y/o a quien Designe</t>
  </si>
  <si>
    <t>Realizar seguimiento al formato 208-DGC-Ft-90 Certificado inclusión documentos en expediente electrónico se encuentre registrado correctamente e ingresarlo al expediente contractual correspondiente.</t>
  </si>
  <si>
    <t>Diligenciar los documentos implementados para  la reserva legal por  parte de los involucrados en el proceso de Gestión de Control  Disciplinario Interno.</t>
  </si>
  <si>
    <t>Jefe de Oficina de Control Disciplinario Interno y/o a quien Designe</t>
  </si>
  <si>
    <t>Generar mensualmente un informe por componente y funcionario  para identificar los tiempos  que los expedientes permanecen en cada uno.</t>
  </si>
  <si>
    <t>Director de Urbanización y Titulación y/o a quien Designe</t>
  </si>
  <si>
    <t>Emitir informes de ejecución presupuestal a cada uno de los ordenadores de gasto sobre el comportamiento del presupuesto de gastos de la vigencia, giros, reservas presupuestales y pasivos exigibles con sus respectivas recomendaciones.</t>
  </si>
  <si>
    <t>Subdirector(a) Financiero(a)
Líder Profesional de Presupuesto</t>
  </si>
  <si>
    <t xml:space="preserve">
Desarrollar trimestralmente mesas de trabajo, con los funcionarios responsables de ejecutar las acciones, para el seguimiento al cumplimiento de las mismas dentro de los tiempos y en las condiciones establecidas en el Plan de Mejoramiento de  Contraloría de Bogotá D.C.</t>
  </si>
  <si>
    <t>Directora de Urbanización y Titulación y/o a quien Designe</t>
  </si>
  <si>
    <t>Revisar selectivamente de manera mensual los hechos económicos reconocidos en el sistema de información de gestión contable.</t>
  </si>
  <si>
    <t>Subdirector Financiero y Contador</t>
  </si>
  <si>
    <t xml:space="preserve">Mensualmente se realizara la revisión selectiva de cuentas representativas del los estados financieros </t>
  </si>
  <si>
    <t xml:space="preserve">Subdirector(a) Financiero(a) o a quien Designe
</t>
  </si>
  <si>
    <t>Realizar de manera mensual por parte del profesional encargado las conciliaciones bancarias, mediante el cruce de información generada por el sistema Administrativo y Financiero SICAPITAL y la información reportada por los bancos</t>
  </si>
  <si>
    <t>Subdirector Financiero y/o Tesorero</t>
  </si>
  <si>
    <t>Desarrollar una socialización semestral que permita describir el procedimiento, los tiempos para las solicitudes y responsables para la solicitud de publicaciones a través de una actualización del formato Código: 208-COM-Ft-20 Esquema de publicación de información de la página web de la Caja de la Vivienda Popular</t>
  </si>
  <si>
    <t>Jefe Oficina Asesora de Comunicaciones y/o a quien Designe</t>
  </si>
  <si>
    <t>Verificación mensual de la Nómina, los resúmenes y la relación de autorización de pagos para cada periodo, cotejando la información contra lo reportado en pagos de seguridad social y liquidaciones definitivas de presentarse.</t>
  </si>
  <si>
    <t>Subdirector Administrativo o a quien designe</t>
  </si>
  <si>
    <t>Desarrollar una reunión mensual donde se pueda realizar el seguimiento a la ejecución del plan anual de adquisiciones</t>
  </si>
  <si>
    <t>Jefe Oficina TIC</t>
  </si>
  <si>
    <t>Se socializará al equipo de la Oficina TIC el proceso para la revisión del marco normativo en los documentos del proceso TIC que sean generados y/o actualizados por parte de los responsables de los servicios de TI.</t>
  </si>
  <si>
    <t>Mediante inspecciones aleatorias a las diferentes dependencias de la CVP, se validará la asignación de los recursos a los funcionarios y/o contratistas.</t>
  </si>
  <si>
    <t>Evaluación del cumplimiento del cronograma definido para el Sistema Integrado de Conservación y su Programa de Emergencias y manejo de desastres.</t>
  </si>
  <si>
    <t>“Realizar seguimiento trimestral al cumplimiento del Plan Institucional de Archivos - PINAR y presentarlo ante el Comité de Gestión y Desempeño”, para que guarde relación con los demás componentes de control del riesgo.</t>
  </si>
  <si>
    <t>Verificar y garantizar que los procedimientos del proceso gestión documental se encuentren actualizados y acorde a los requerimientos del área.</t>
  </si>
  <si>
    <t>Desarrollar por parte de la Oficina Asesora de Planeación, tres (3) mesas de trabajo durante la vigencia, en conjunto con los Gerentes de los Proyectos de inversión y los enlaces correspondientes, donde se reitere la importancia de presentar los FUSS cumpliendo los criterios de oportunidad, calidad, claridad, coherencia y pertinencia.</t>
  </si>
  <si>
    <t>Jefe Oficina Asesora de Planeación y enlaces de los proyectos de inversión</t>
  </si>
  <si>
    <t xml:space="preserve">Reiterar ante los responsables de cada proceso, mediante memorando interno la importancia de revisar y mantener el Listado Maestro de Documentos debidamente actualizado, donde se les recuerda que en caso de evidenciar alguna inconsistencia en el mismo deberá ser reportada a la OAP para su respectivo trámite de ajuste </t>
  </si>
  <si>
    <t xml:space="preserve">Jefe Oficina Asesora de Planeación y Equipo de trabajo que Designe </t>
  </si>
  <si>
    <t xml:space="preserve">Efectuar semestralmente una socialización con los enlaces de procesos para medir la apropiación de los temas documentales del Sistema de Gestión (rutas y manejo correcto de la información del SIG, entre otras), con los servidores y colaboradores de la entidad </t>
  </si>
  <si>
    <t>Realizar una sensibilización semestral a los funcionarios  y contratistas de la entidad sobre el Plan de Acción Anual del PIGA</t>
  </si>
  <si>
    <t>Delegado ambiental por parte de la Oficina Asesora de Planeación</t>
  </si>
  <si>
    <t>Emitir informes de programación y ejecución de PAC a cada uno de los ordenadores de gasto con sus respectivas recomendaciones.</t>
  </si>
  <si>
    <t>Subdirector(a) Financiero(a)
Líder Profesional de Pagos</t>
  </si>
  <si>
    <t>Realizar la gestión de cobro persuasivo a los deudores que se encuentran en dicha etapa y plasmar el seguimiento en la matriz de informe de gestión de cobro persuasivo diseñada para tal fin</t>
  </si>
  <si>
    <t>Líder Profesional de Cartera</t>
  </si>
  <si>
    <t>Realizar las acciones que requieran los expedientes con el fin de organizarlos y radicarlos en la Dirección Jurídica para que continúen con la etapa de cobro judicial y plasmar la información Matriz de seguimiento de deudores para cobro Judicial y memorandos</t>
  </si>
  <si>
    <t xml:space="preserve">Realizar balance semestral sobre el avance de  ejecución de metas en el cual se evidencien las medidas correctivas a tomar, cuando aplique.
</t>
  </si>
  <si>
    <t>Director Mejoramiento de Vivienda o a quien Designe</t>
  </si>
  <si>
    <t>Realizar las socializaciones y acuerdos con los potenciales beneficiarios.</t>
  </si>
  <si>
    <t>Realizar semestralmente una jornada de sensibilización con el personal de la Dirección de Mejoramiento de Vivienda sobre la aplicación de criterios normativos y técnicos (lineamientos de diseño e ingeniería) que el equipo técnico debe tener en cuenta durante el proceso para la optimización de tiempos y resultados</t>
  </si>
  <si>
    <t xml:space="preserve">Generar una muestra del 5% de los procesos mensuales </t>
  </si>
  <si>
    <t>Elaborar e implementar un procedimiento en el cual se incorporen  los lineamientos nacionales y distritales sobre incapacidades vigentes, y socializarlo a las diferentes dependencias y personal vinculado a la CVP</t>
  </si>
  <si>
    <t>El designado por parte de la Subdirección Administrativa, mensualmente verifica que todas las incapacidades reportadas por las dependencias se radiquen en la EPS correspondiente.</t>
  </si>
  <si>
    <t>Verificar que se encuentren contemplados todos los ejes temáticos en el Plan Institucional de Capacitaciones de la vigencia
Citar y presentar ante la Comisión de Personal las actividades que se implementarán.</t>
  </si>
  <si>
    <t>Realizar evaluación y análisis del impacto de la capacitación o actividad realizada, tomando una muestra significativa por actividad realizada.</t>
  </si>
  <si>
    <t>Elaborar Matriz de Riesgos de SST, la cual debe ser debidamente aprobada y socializada a los grupos de interés.</t>
  </si>
  <si>
    <t>Realizar inspecciones periódicas que garanticen el control sobre los riesgos identificados en la Matriz.</t>
  </si>
  <si>
    <t>Realizar seguimiento trimestral al cumplimiento del Plan Anual de Gestión de Bienes Inmuebles.</t>
  </si>
  <si>
    <t>Verificar y garantizar que los procedimientos del proceso gestión administrativa se encuentren actualizados y acorde a los requerimientos de la CVP</t>
  </si>
  <si>
    <t xml:space="preserve">Socializar y verificar trimestralmente con el equipo de notificaciones las actividades del procedimiento relacionadas con la notificación.    </t>
  </si>
  <si>
    <t>Elaborar el instructivo de devolución de recursos Cuentas de Ahorro Programado CAP y Depósitos A Favor de Terceros - DAFT y socializarlo con el componente financiero de Reasentamientos</t>
  </si>
  <si>
    <t>Elaborar el instructivo de renuentes, desistimiento tácito y expropiación y socializarlo con el componente jurídico de Reasentamientos</t>
  </si>
  <si>
    <t>Realizar seguimiento a la información publicada en el portal de contratación SECOP II.</t>
  </si>
  <si>
    <t xml:space="preserve">Realizar una alerta de los contratos posibles de incumplimiento de los términos señalados en la ley </t>
  </si>
  <si>
    <t>Lista de asistencia</t>
  </si>
  <si>
    <t>1 Socialización</t>
  </si>
  <si>
    <t>Generar las alertas necesarias a la OAP para la reformulación de manera inmediata del proyecto de inversión mediante una mesa de trabajo con la dirección</t>
  </si>
  <si>
    <t>Acta de reunión</t>
  </si>
  <si>
    <t>Mesas de trabajo realizadas/Mesas de trabajo programadas</t>
  </si>
  <si>
    <t>Acta de reunión y listado de asistencia</t>
  </si>
  <si>
    <t xml:space="preserve">1 Sensibilización </t>
  </si>
  <si>
    <t xml:space="preserve">Acta de reunión </t>
  </si>
  <si>
    <t xml:space="preserve">1 Revisión </t>
  </si>
  <si>
    <t xml:space="preserve">3 socializaciones y verificaciones realizadas </t>
  </si>
  <si>
    <t>El Director de Reasentamientos solicitará la radicación inmediata del documento de recomendación en el Orfeo para iniciar el trámite, cuando se identifique que éste no ingresó por éste sistema</t>
  </si>
  <si>
    <t>Realizar las actuaciones administrativas o jurídicas que sean procedentes</t>
  </si>
  <si>
    <t xml:space="preserve">Tablero de Control con estado de los procesos presentado en Mesa Técnica </t>
  </si>
  <si>
    <t>1 Tablero de Control actualizado</t>
  </si>
  <si>
    <t>Tablero de Control actualizado con la información de los beneficiarios de ayuda de relocalización</t>
  </si>
  <si>
    <t>Realizar la actualización conceptual y su inclusión en la matriz de conceptos</t>
  </si>
  <si>
    <t>Evaluar la situación actual del proceso y asignar un nuevo abogado para el mismo.</t>
  </si>
  <si>
    <t>Presentación y/o  listas de asistencia</t>
  </si>
  <si>
    <t>1 Sensibilización realizada</t>
  </si>
  <si>
    <t>Generar alerta y plan de seguimiento al cronograma del comité para evitar la ocurrencia por lo menos 4 días antes de finalizar el mes.</t>
  </si>
  <si>
    <t xml:space="preserve">Correos electrónicos  socializando a  los contratistas los trámites y servicios que han sido modificados e información relevante que sea de interés para la ciudadanía. </t>
  </si>
  <si>
    <t>(No. de correos remitidos / No. de correos programados (12)) * 100</t>
  </si>
  <si>
    <t>Solicitar  a las dependencias la  información actualizada de los tramites y servicios que han sido modificados e información relevante que sea de interés para la ciudadanía.</t>
  </si>
  <si>
    <t>Seguimiento del formato 208-DGC-Ft-90</t>
  </si>
  <si>
    <t>(No. de seguimientos realizados / No. De seguimientos programados) * 100</t>
  </si>
  <si>
    <t xml:space="preserve">Solicitar a las dependencias el formato 208-DGC-Ft-90 Certificado inclusión documentos en expediente electrónico </t>
  </si>
  <si>
    <t>formatos diligenciados</t>
  </si>
  <si>
    <t>(No de documentos diligenciados/No de documentos requeridos en los procesos)</t>
  </si>
  <si>
    <t>Solicitar al funcionario y/o contratista diligenciar los documentos implementados para el control de la reserva de ley de las actuaciones disciplinarias</t>
  </si>
  <si>
    <t>Informe en formato Excel entregado por el funcionario encargado del reparto.</t>
  </si>
  <si>
    <t>11 Informes en formato Excel entregado por el funcionario encargado del reparto, para toda la vigencia</t>
  </si>
  <si>
    <t>Informar a la Directora de Urbanizaciones y Titulación acerca de los procesos que presentan demoras y sus posibles causas, a fin de tomar las medidas necesarias de acuerdo a la complejidad del problema</t>
  </si>
  <si>
    <t>Informes de seguimiento a la ejecución del presupuesto de gastos de la vigencia, giros, reservas presupuestales y pasivos exigibles</t>
  </si>
  <si>
    <t>12 Informes de seguimiento a la ejecución del presupuesto de gastos de la vigencia, giros, reservas presupuestales y pasivos exigibles</t>
  </si>
  <si>
    <t xml:space="preserve">Informar al líder del proceso las posibles irregularidades para tomar la acciones a las que haya lugar. </t>
  </si>
  <si>
    <t>Actas de mesas de trabajo</t>
  </si>
  <si>
    <t>4 Actas de mesas de trabajo</t>
  </si>
  <si>
    <t>Informar inmediatamente a la Directora de Urbanizaciones y Titulación, la posibilidad de incumplimiento de alguna acción, quien a su vez pondrá en conocimiento a la oficina de control interno para tomar las medidas necesarias</t>
  </si>
  <si>
    <t>Informar a la área fuente para que ajuste la información  reportada</t>
  </si>
  <si>
    <t>Conciliaciones de cuentas representativas.</t>
  </si>
  <si>
    <t xml:space="preserve">48  conciliaciones de cuentas representativas </t>
  </si>
  <si>
    <t xml:space="preserve">Conciliaciones Bancarias </t>
  </si>
  <si>
    <t xml:space="preserve">Doce (12) Conciliaciones Bancarias </t>
  </si>
  <si>
    <t xml:space="preserve">2 Piezas graficas </t>
  </si>
  <si>
    <t>2 Piezas graficas y/o audiovisual socializada</t>
  </si>
  <si>
    <t>Analizar el impacto que puede generar la no publicación y tomar las medidas necesarias para la corrección de la omisión.</t>
  </si>
  <si>
    <t>Reporte mensual de pagos de seguridad social y/o liquidaciones definitivas validadas</t>
  </si>
  <si>
    <t># de pagos de seguridad social y/o liquidaciones definitivas sin inconsistencia / # de pagos de seguridad social y/o liquidaciones definitivas reportadas y pagadas.</t>
  </si>
  <si>
    <t>1 Acta de reunión mensual</t>
  </si>
  <si>
    <t>Numero de reuniones mensuales / 1 reunión mensual propuesta</t>
  </si>
  <si>
    <t>Acta de socialización</t>
  </si>
  <si>
    <t>1 Socialización realizada</t>
  </si>
  <si>
    <t>Acta de Inspecciones aleatorias a las diferentes dependencias de la CVP,
Lista de chequeo</t>
  </si>
  <si>
    <t>Inspecciones aleatorias realizadas / 6 Inspecciones aleatorias programas</t>
  </si>
  <si>
    <t>Requerir al responsable y tomar las medidas a que de lugar</t>
  </si>
  <si>
    <t>208-SADM-Ft-143 TABLERO DE CONTROL V1</t>
  </si>
  <si>
    <t># de Actividades ejecutadas según programación de cronograma / # de actividades programadas en cronograma</t>
  </si>
  <si>
    <t>Informes de seguimiento al PINAR realizados y/o acta del Comité Institucional de Gestión y Desempeño</t>
  </si>
  <si>
    <t>Informes trimestrales de seguimiento al PINAR realizados / Informes trimestrales de seguimiento al PINAR programados * 100</t>
  </si>
  <si>
    <t>Verificación de los procedimientos, identificando los que requieren actualización</t>
  </si>
  <si>
    <t xml:space="preserve"> # de procedimientos actualizados, publicados y socializados / # de procedimientos identificados para actualizar </t>
  </si>
  <si>
    <t>Lista de asistencia y presentaciones de la mesa de trabajo</t>
  </si>
  <si>
    <t>3 Mesas de trabajo durante la vigencia</t>
  </si>
  <si>
    <t>Generar notas aclaratorias en el siguiente reporte presentado, con respecto al error evidenciado</t>
  </si>
  <si>
    <t>1 Memorando</t>
  </si>
  <si>
    <t>1 Memorando semestral</t>
  </si>
  <si>
    <t>Generar una mesa de trabajo con el líder del proceso que realiza la solicitud para validar las alternativas de recuperación para el documento solicitado</t>
  </si>
  <si>
    <t>Lista de asistencia y/o acta y/o presentación</t>
  </si>
  <si>
    <t>1 Socialización semestral</t>
  </si>
  <si>
    <t>Presentación o lista de asistencia</t>
  </si>
  <si>
    <t>Informes de programación y ejecución de PAC</t>
  </si>
  <si>
    <t>Doce (12) Informes de programación y ejecución de PAC</t>
  </si>
  <si>
    <t xml:space="preserve">Evaluar alternativas tecnológicas que permitan armonizar las actividades con las diferentes áreas de la entidad </t>
  </si>
  <si>
    <t>Matriz de informe de gestión de cobro persuasivo diligenciada</t>
  </si>
  <si>
    <t>once (11) Matrices de seguimiento de Cobro Persuasivo</t>
  </si>
  <si>
    <t xml:space="preserve">Generar alertas al líder del proceso y todas las acciones a las que haya lugar. </t>
  </si>
  <si>
    <t xml:space="preserve">Matriz de seguimiento de deudores para cobro Judicial y memorandos. </t>
  </si>
  <si>
    <t>once (11) Matrices de seguimiento para cobro judicial</t>
  </si>
  <si>
    <t>Informe semestral de metas</t>
  </si>
  <si>
    <t>Generar las alertas necesarias a la OAP para la reformulación de manera inmediata del proyecto de inversión mediante una mesa de trabajo con la dirección cuando aplique.</t>
  </si>
  <si>
    <t>Generar la alerta ante la Dirección y a las demás dependencias que de lugar para tomar las medidas pertinentes</t>
  </si>
  <si>
    <t xml:space="preserve">Actas y Lista de asistencia </t>
  </si>
  <si>
    <t>Reporte del muestreo</t>
  </si>
  <si>
    <t>Reportes</t>
  </si>
  <si>
    <t>Informar ante la Oficina de Control Interno Disciplinario para que ellos tomen las medidas pertinentes</t>
  </si>
  <si>
    <t>Lista de asistencia y/o acta y presentación</t>
  </si>
  <si>
    <t>Procedimiento aprobado, publicado y socializado</t>
  </si>
  <si>
    <t>Un (1) Procedimiento aprobado, publicado y socializado</t>
  </si>
  <si>
    <t>Incapacidades reportadas y cobradas en términos.</t>
  </si>
  <si>
    <t># de incapacidades cobradas y /o tramitadas para cobro / # de incapacidades reportadas para cobro</t>
  </si>
  <si>
    <t>Plan Institucional de Capacitaciones aprobado y socializado</t>
  </si>
  <si>
    <t>Evaluación y análisis semestral del impacto del PIC</t>
  </si>
  <si>
    <t># de evaluaciones semestrales del PIC realizadas  /  # de evaluaciones semestrales del PIC programadas</t>
  </si>
  <si>
    <t>31/06/2023</t>
  </si>
  <si>
    <t>Matriz de Riesgos de SST aprobada y socializada</t>
  </si>
  <si>
    <t>una (1) Matriz de Riesgos de SST aprobada y socializada</t>
  </si>
  <si>
    <t>Inspecciones y/o informes de reporte de riesgos.</t>
  </si>
  <si>
    <t># de inspecciones ejecutadas en la vigencia  /  # de inspecciones programadas para la vigencia</t>
  </si>
  <si>
    <t>Informes de seguimiento al Plan Anual de Gestión de Bienes Inmuebles.</t>
  </si>
  <si>
    <t># de informes de seguimiento al Plan Anual de Gestión de Bienes Inmuebles realizados / # de informes de seguimiento al Plan Anual de Gestión de Bienes Inmuebles programados * 100</t>
  </si>
  <si>
    <t>Verificación de los procedimientos, identificando los que requieren actualización
Procesos actualizados</t>
  </si>
  <si>
    <t># de procedimientos actualizados y publicados  / # de procedimientos identificados para actualizar</t>
  </si>
  <si>
    <t>Instructivo devolución de recursos en CAP y DAFT elaborado y socializado</t>
  </si>
  <si>
    <t>1 instructivo elaborado y socializado</t>
  </si>
  <si>
    <t>Instructivo renuentes, desistimiento tácito y expropiación elaborado y socializado</t>
  </si>
  <si>
    <t>Seguimiento a la información publicada en el portal de contratación SECOP II.</t>
  </si>
  <si>
    <t>Realizar modificación de la información publicada en el portal de contratación SECOP II</t>
  </si>
  <si>
    <t xml:space="preserve">Alerta de los contratos posibles de incumplimiento de los términos señalados en la ley </t>
  </si>
  <si>
    <t>(No. de alertas realizadas / No. De alertas programadas) * 100</t>
  </si>
  <si>
    <t>Solicitar realizar acta de liquidación del contrato próximo a incumplir los términos señalados en la ley</t>
  </si>
  <si>
    <t>6. Mejoramiento de Barrios  (PI 7703)</t>
  </si>
  <si>
    <t>4. Reasentamientos (PI 7698)</t>
  </si>
  <si>
    <t xml:space="preserve">15. Gestión del Control Disciplinario Interno </t>
  </si>
  <si>
    <t>7. Urbanizaciones y Titulación (PI 7684)</t>
  </si>
  <si>
    <t>14. Gestión Tecnología de la Información y Comunicaciones (PI 7696)</t>
  </si>
  <si>
    <t>1. Gestión Estratégica (PI 7696)</t>
  </si>
  <si>
    <t xml:space="preserve">Falta de continuidad en el seguimiento  de los    hallazgos identificados   en el Plan de Mejoramiento Contraloría y cierre de las acciones establecidas para estos procesos. </t>
  </si>
  <si>
    <t xml:space="preserve">1 Informe semestral </t>
  </si>
  <si>
    <t>Formatos de socializaciones y  acuerdos</t>
  </si>
  <si>
    <t>Socializaciones y acuerdos suscritos cada vez que se requieran.</t>
  </si>
  <si>
    <t>Dos (2) jornadas de sensibilización sobre aplicación de criterios normativos y técnicos realizadas.</t>
  </si>
  <si>
    <t>Cada vez que se requiera realizar jornada de sensibilización normativa al equipo de la Curaduría Pública Social</t>
  </si>
  <si>
    <t>Realizar cada vez que se requiera jornadas de sensibilización con el personal de la Curaduría Pública Social  en cuanto a la actualización normativa del proceso.</t>
  </si>
  <si>
    <t>Posibilidad de afectación reputacional ante el incumplimiento de las acciones diseñadas, para los hallazgos detectados por la Contraloría de Bogotá D.C. a cargo de la Dirección de Urbanizaciones y Titulación.</t>
  </si>
  <si>
    <t>Posibilidad de afectación reputacional por omitir en la Página Web de la entidad toda la información que por normatividad se debe hacer y todas las acciones y encuentros de participación ciudadana realizadas con nuestros beneficiarios</t>
  </si>
  <si>
    <t>Posibilidad de pérdida económica o afectación reputacional por causación de intereses o multas debido al pago extemporáneo de la seguridad social o inconsistencias en las liquidaciones definitivas.</t>
  </si>
  <si>
    <t>Posibilidad de pérdida económica o afectación reputacional en los eventos que se presenten falla y/o falta de herramientas y/o elementos tecnológicos o indisponibilidad de los mismos, por factores internos o externos, que afecten el normal desarrollo de las labores diarias en la CVP</t>
  </si>
  <si>
    <t>Posibilidad de afectación económica o reputacional por la custodia y movimiento de bienes sin las medidas de seguridad y/o conservación, sumada a la Ausencia de apropiación del uso y cuidado de los bienes por parte de los funcionarios y contratistas que causa pérdida económica de los bienes de la entidad por daño o hurto.</t>
  </si>
  <si>
    <t>Probabilidad de afectación reputacional porque la tercera línea de defensa: a) Genere conclusiones, hallazgos o recomendaciones que induzcan toma de decisiones poco acertadas o inefectivas y b) No genere oportunas y adecuadas alertas para corregir desviaciones en la gestión de los procesos; afectando de manera negativa el cumplimiento de los objetivos de la Caja de la Vivienda Popular</t>
  </si>
  <si>
    <t>Posibilidad de pérdida económica o afectación reputacional por reportar de manera errónea e inoportuna la información enviada por los gerentes de los proyectos de inversión en el FUSS (Formato Único de Seguimiento Sectorial) generando perdida de credibilidad y confianza en los resultados.</t>
  </si>
  <si>
    <t>Posibilidad de afectación reputacional por no contar con la información del Sistema de Gestión al momento de atender requerimientos y demandas de los entes de control y demás grupos de valor frente a búsqueda de documentos que evidencien la ejecución, seguimiento y control de las acciones a cargo de la Entidad.</t>
  </si>
  <si>
    <t>Posibilidad de afectación reputacional por generar incumplimiento a la normatividad ambiental que rige la formulación, implementación, seguimiento y control del  Plan de Acción  PIGA.</t>
  </si>
  <si>
    <t>Posibilidad de pérdida económica o afectación reputacional por el incumplimiento de los tiempos establecidos en el Reglamento Interno de Recaudo y Administración de Cartera durante la gestión de la etapa persuasiva y la etapa administrativa.</t>
  </si>
  <si>
    <t xml:space="preserve">Posibilidad de afectación económica o reputacional por la  pérdida de la capacidad en la ejecución del proyecto de inversión debido a la no oportunidad en la planeación por falta de cultura organizacional para la planeación. </t>
  </si>
  <si>
    <t>Posibilidad de pérdida económica o afectación reputacional por retraso o incumplimiento de las metas debido a la entrega inoportuna  de productos requeridos, por errores en la ejecución y la gestión de los procesos, porque no se realizó el debido control de calidad y/o por cambios en la normatividad</t>
  </si>
  <si>
    <t>Posibilidad de pérdida económica o afectación reputacional por ilegalidad del acto administrativo debido a la interpretación errónea de la normatividad vigente por falta de conocimiento del valor normativo superior a los preceptos constitucionales.</t>
  </si>
  <si>
    <t>Posibilidad de pérdida económica y/o reputacional por la negación del reconocimiento de las incapacidades debido al incumplimiento de los requisitos exigidos por la EPS.</t>
  </si>
  <si>
    <t>Posibilidad de pérdida económica y/o reputacional por sanciones de entes de control o  demandas de los grupos de valor debido a incidentes, accidentes de trabajo, enfermedad laboral.</t>
  </si>
  <si>
    <t>Posibilidad de afectación reputacional ante un acto de administrativo sin firmeza</t>
  </si>
  <si>
    <t>Posibilidad de afectación económica o reputacional por el incumplimiento en la publicación de información de SECOP II</t>
  </si>
  <si>
    <t>Posibilidad de afectación económica o reputacional por el incumplimiento en los términos señalados en la ley para la liquidación de los contratos</t>
  </si>
  <si>
    <t>Seguimiento Actividad de Plan de Acción</t>
  </si>
  <si>
    <t xml:space="preserve">Resultado Indicador Plan de Acción (Columna BK) </t>
  </si>
  <si>
    <t xml:space="preserve">Resultado Indicador Plan de Acción (Columna AU) </t>
  </si>
  <si>
    <t xml:space="preserve">Posibilidad de afectación reputacional y económica ante el retraso o de incumplimiento de las condiciones técnicas, sociales y de SST-MA de la ejecución de los contratos por negligencia del contratista o por factores externos no mitigados debido a la indebida supervisión a los contratos </t>
  </si>
  <si>
    <t>Posibilidad de afectación reputacional al no atender los documentos de recomendación debido a la falta de seguimiento.</t>
  </si>
  <si>
    <t xml:space="preserve">Posibilidad de afectación reputacional por iniciar un reasentamiento o dar continuidad a uno sin el cumplimiento de los requisitos de ingreso, evaluación y aprobación y selección dela acción </t>
  </si>
  <si>
    <t>Posibilidad de afectación reputacional y económica por encontrar persistencia en la situación de los beneficiarios, lo que origina la vinculación al programa de reasentamientos en periodos superiores a 3 años.</t>
  </si>
  <si>
    <t>Posibilidad de afectación económica y reputacional por presentar desactualización en la normatividad vigente o en la falta de verificación de los conceptos emitidos por parte de los profesionales adscritos a la Dirección, debido al constante cambio normativo.</t>
  </si>
  <si>
    <t>Posibilidad de afectación reputacional ante el evento que  los procesos Jurídicos puedan quedar desprotegidos ante cualquier actuación que se presente, por falta de seguimiento, debido a la rotación que se presenta de Abogados Apoderados.</t>
  </si>
  <si>
    <t>Posibilidad de afectación reputacional por orientar de manera inadecuada a la ciudadanía sobre los trámites y servicios que ofrece la entidad</t>
  </si>
  <si>
    <t>Posibilidad de presentar afectación reputacional y económica ante la documentación faltante en algún expediente contractual</t>
  </si>
  <si>
    <t>Posibilidad de afectación reputacional por que el proceso de transferencia no se culmine dentro de los tiempos establecidos y las metas proyectadas, debido a la insuficiencia de los documentos necesarios para dar continuidad y  a la falta de  corresponsabilidad de los ciudadanos en su proceso de titulación.</t>
  </si>
  <si>
    <t xml:space="preserve">Probabilidad de afectación reputacional y económica ante el evento de fraude o practicas inadecuadas frente a la aplicación de los instructivos de protocolos de seguridad y de operaciones de tesorería. </t>
  </si>
  <si>
    <t>Posibilidad de afectación económica o reputacional
por la desactualización de  las herramientas de gestión de las tecnologías de la información y las comunicaciones, dado que constantemente se actualizan y despliegan Leyes, Normas, Lineamientos.</t>
  </si>
  <si>
    <t>Posibilidad de afectación reputacional ante la pérdida o alteración en los archivos de la entidad debido a la ocurrencia de incidentes o desastres naturales</t>
  </si>
  <si>
    <t xml:space="preserve">Posibilidad de afectación reputacional ante la dificultad en el acceso a la información, que puedan generar hallazgos por archivos o expedientes que no cumplen con las disposiciones normativas. </t>
  </si>
  <si>
    <t>Posibilidad de afectación económica por la omisión, preparación errada o retraso en el pago de los compromisos adquiridos por la Entidad</t>
  </si>
  <si>
    <t>El Director de Mejoramiento de Vivienda, durante el primer bimestre del 2023, hará entrega al equipo de líderes temáticos de los lineamientos para la construcción del plan operativo con sus respectivos equipos.
En caso de identificar desviaciones se identificara una muestra para la medición de las causales de reprocesos por fases del proceso (Prefactibilidad, Factibilidad, expedición de actos de reconocimiento y ejecución).</t>
  </si>
  <si>
    <t>MAPA RIESGOS DE CORRUPCIÓN</t>
  </si>
  <si>
    <t xml:space="preserve">CAJA DE LA VIVIENDA POPULAR </t>
  </si>
  <si>
    <t>VIGENCIA 2023</t>
  </si>
  <si>
    <t>CONTROL DE CAMBIOS DE REGISTROS</t>
  </si>
  <si>
    <t>FECHA</t>
  </si>
  <si>
    <t>VERSIÓN</t>
  </si>
  <si>
    <t>PROCESO</t>
  </si>
  <si>
    <t>CAMBIO SOLICITADO</t>
  </si>
  <si>
    <t xml:space="preserve">NÚMERO RADICADO </t>
  </si>
  <si>
    <t xml:space="preserve">Se ajustan los controles de los riesgos 20 y 21 </t>
  </si>
  <si>
    <t>Gestión Tecnología de la Información y Comunicaciones</t>
  </si>
  <si>
    <t>Se ajusto la Frecuencia con la cual se realiza la actividad, lo cual cambia la zona de calor del riesgo en su estado inherente</t>
  </si>
  <si>
    <t>Gestión de Comunicaciones</t>
  </si>
  <si>
    <t>Todos los procesos</t>
  </si>
  <si>
    <t>Ajuste metodológico de la OAP</t>
  </si>
  <si>
    <t>Se ajusto la redacción de la descripción de los riesgos, con el propósito de incluir la afectación del mismo en caso de una materialización dentro de la descripción de cada riesgo. El ajuste no cambia la forma ni idea de la descripción de los riesgos.</t>
  </si>
  <si>
    <t>EL RESPONSABLE DEL PROCESO DEBE DILIGENCIAR EL SEGUIMIENTO A REPORTAR DE SUS CONTROLES Y PLANES DE ACCIÓN (ACTIVIDADES DE CONTROL DE TRATAMIENTO)</t>
  </si>
  <si>
    <t>NO FILTRE ESTE ARCHIVO</t>
  </si>
  <si>
    <t>SI</t>
  </si>
  <si>
    <t>NO</t>
  </si>
  <si>
    <t>18. Esquema publicación ENERO</t>
  </si>
  <si>
    <t>18. Esquema publicación ABRIL</t>
  </si>
  <si>
    <t>18. Esquema publicación MARZO</t>
  </si>
  <si>
    <t>18. Esquema publicación FEBRERO</t>
  </si>
  <si>
    <t xml:space="preserve">No se entrego información de el acompañamiento realizado a los beneficiarios durante el proceso de titulación.  </t>
  </si>
  <si>
    <t xml:space="preserve">Mediante el aplicativo SIMA se generó un (1) reporte en Excel, el cual brinda información sobre el acompañamiento realizado a los beneficiarios durante el proceso de titulación.  </t>
  </si>
  <si>
    <t>13.1 Seguimiento SIMA-febrero</t>
  </si>
  <si>
    <t xml:space="preserve">El funcionario encargado del reparto, generó en Excel el informe, en este se observa la información relacionada con el tiempo de permanencia del expediente en el componente y por funcionario. </t>
  </si>
  <si>
    <t>13.1 Seguimiento SIMA-marzo</t>
  </si>
  <si>
    <t>El funcionario encargado del reparto, generó un (1) reporte en Excel, con la trazabilidad de los tiempos que permanecen los expedientes en cada componente.</t>
  </si>
  <si>
    <t>13.2 Reporte flujo expedientes-febrero</t>
  </si>
  <si>
    <t>13.2 Reporte flujo expedientes-marzo.</t>
  </si>
  <si>
    <t xml:space="preserve">Incompleto </t>
  </si>
  <si>
    <t xml:space="preserve">Cumplido </t>
  </si>
  <si>
    <t>Incumplido</t>
  </si>
  <si>
    <t>No reporta</t>
  </si>
  <si>
    <t>Mediante el memorando 202311300025313 reiteramos la importancia de realizar la revisión constante de los documentos que hacen parte del Sistema de Gestión de la Entidad, los cuales se encuentran disponibles en la siguiente ruta:
\\10.216.160.201\calidad</t>
  </si>
  <si>
    <t>27. MEMO control de la información del Sistema de Gestión 202311300025313</t>
  </si>
  <si>
    <t>Con el fin de garantizar la disponibilidad y el acceso a la documentación del Sistema de Gestión, se atendieron la totalidad de las solicitudes, acorde a los requerimientos de los responsables de procesos</t>
  </si>
  <si>
    <t>27.2 LM ENERO</t>
  </si>
  <si>
    <t>27.2 LM FEBRERO</t>
  </si>
  <si>
    <t>27.2 LM ABRIL</t>
  </si>
  <si>
    <t>27.2 LM MARZO</t>
  </si>
  <si>
    <t>El proceso reporta tener la actividad de tratamiento programada para el mes de mayo, estando esta dentro de los tiempos establecidos para tal fin.</t>
  </si>
  <si>
    <t>Se tiene programada a actividad para ser desarrollada en el mes de mayo</t>
  </si>
  <si>
    <t>Se realizó seguimiento al cumplimiento del Plan de Acción Anual del PIGA, mediante el reporte del "FUSS_OAP_Actividades Implementación MIPG_2022", en donde se reporta la ejecución de cada una de las actividades concertadas de este plan, en cada uno de sus programas, el cual es remitido a la Jefe de la OAP mediante correo electrónico.
Se ejecutó el 100% las actividades programadas en enero de 2023.</t>
  </si>
  <si>
    <t>28. Riesgo (1er Cuatrimestre)</t>
  </si>
  <si>
    <t>Se realizó seguimiento al cumplimiento del Plan de Acción Anual del PIGA, mediante el reporte del "FUSS_OAP_Actividades Implementación MIPG_2022", en donde se reporta la ejecución de cada una de las actividades concertadas de este plan, en cada uno de sus programas, el cual es remitido a la Jefe de la OAP mediante correo electrónico.
Se ejecutó el 100% las actividades programadas en febrero de 2023.</t>
  </si>
  <si>
    <t>Se realizó seguimiento al cumplimiento del Plan de Acción Anual del PIGA, mediante el reporte del "FUSS_OAP_Actividades Implementación MIPG_2022", en donde se reporta la ejecución de cada una de las actividades concertadas de este plan, en cada uno de sus programas, el cual es remitido a la Jefe de la OAP mediante correo electrónico.
Se ejecutó el 100% las actividades programadas en marzo de 2023.</t>
  </si>
  <si>
    <t>Se realizó seguimiento al cumplimiento del Plan de Acción Anual del PIGA, mediante el reporte del "FUSS_OAP_Actividades Implementación MIPG_2022", en donde se reporta la ejecución de cada una de las actividades concertadas de este plan, en cada uno de sus programas, el cual es remitido a la Jefe de la OAP mediante correo electrónico.
Se ejecutó el 100% las actividades programadas en abril de 2023.</t>
  </si>
  <si>
    <t>28. Presentación Plan de Acción PIGA 2023</t>
  </si>
  <si>
    <t>EL proceso reporta el seguimiento al cumplimiento del Plan de Acción Anual del Plan Institucional de Gestión Ambiental (PIGA), y genera un reporte de avance del cumplimiento del mismo, el cual se incluye en el FUSS - Informe de seguimiento mensual a la ejecución de las actividades a cargo de la OAP en el marco del proyecto de inversión 7696.
El proceso reporta cumplimiento del control dentro de la periodicidad definida y adjunta evidencia acorde al desarrollo del control. 
El control muestra seguimiento a  los posibles eventos que puedan materializar el riesgo.</t>
  </si>
  <si>
    <t>Al inicio de la vigencia la jefe de la Oficina Asesora de Planeación envío memorandos con radicado número 202311300010393 y alcance No. 202311300019253, indicando los plazos oportunos para la presentación mensual de los FUSS con los criterios de calidad, claridad, coherencia y pertinencia de la información reportada.</t>
  </si>
  <si>
    <t>26.1 Memorandos radicado número 202311300010393 y 202311300019253.</t>
  </si>
  <si>
    <t>Se realizó el 27 de abril de 2023,  por parte de la Oficina Asesora de Planeación una mesa de trabajo en el primer cuatrimestre la vigencia, en conjunto con los Gerentes de los Proyectos de inversión y los enlaces correspondientes, donde se reitero la importancia de presentar los FUSS cumpliendo los criterios de oportunidad, calidad, claridad, coherencia y pertinencia.</t>
  </si>
  <si>
    <t>26.1.1 Presentación FUSS y lista de asistencia de mesa de trabajo 1er cuatrimestre 2023</t>
  </si>
  <si>
    <t>El proceso reporta una mesa de trabajo en el mes de abril, en conjunto con los Gerentes de los Proyectos de inversión y los enlaces correspondientes, donde se reitero la importancia de presentar los FUSS cumpliendo los criterios de oportunidad, calidad, claridad, coherencia y pertinencia.
El proceso reporta cumplimiento de la actividad del plan de acción dentro de la periodicidad definida y adjunta evidencia acorde al desarrollo del plan de acción.</t>
  </si>
  <si>
    <t>13.1 Seguimiento SIMA-abril</t>
  </si>
  <si>
    <t>13.2 Reporte flujo expedientes-abril.</t>
  </si>
  <si>
    <t>Durante este mes no se realizaron mesas de trabajo con el fin de  ejecutar las acciones, para el seguimiento al cumplimiento de las mismas dentro de los tiempos y en las condiciones establecidas en el Plan de Mejoramiento de  Contraloría de Bogotá D.C.</t>
  </si>
  <si>
    <t>Durante este mes  se realizaron reuniones con los funcionarios responsables de  ejecutar las acciones, para el seguimiento al cumplimiento de las mismas dentro de los tiempos y en las condiciones establecidas en el Plan de Mejoramiento de  Contraloría de Bogotá D.C.</t>
  </si>
  <si>
    <t>El proceso reporta cumplimiento en el control programado, dado que aunque solo se realizo la mesa de trabajo en el mes de abril, el control esta dado a una periodicidad "Cada vez que se requiera", por lo tanto no se toma como incumplimiento en su ejecución.
El control muestra seguimiento a  los posibles eventos que puedan materializar el riesgo.</t>
  </si>
  <si>
    <t>El proceso reporta que la actividad de tratamiento esta programada para el mes de junio 2023. Esta dentro de los tiempos definidos</t>
  </si>
  <si>
    <t xml:space="preserve">El formato 208-CID-ft-28 "ACTA DE REPARTO EXPEDIENTES DISCIPLINARIOS" se diligenció tres (3) veces, los días enero de 3/01/ 2023; 25/01/ 2023 y 26/01/2023 </t>
  </si>
  <si>
    <t xml:space="preserve">12.Un (1) archivo consolidado del formato 208-CID-ft-28 </t>
  </si>
  <si>
    <t>El formato 208-CID-ft-28 se diligenció tres (3) veces, los días enero de 3/01/  2023; 25/01/ 2023 y 26/01/2023</t>
  </si>
  <si>
    <t xml:space="preserve">Un (1) archivo consolidado del formato 208-CID-ft-28 </t>
  </si>
  <si>
    <t xml:space="preserve">N/A </t>
  </si>
  <si>
    <t>12.Un (1) archivo consolidado del formato y 208-CID-Ft-28 y un archivo consolidado (1) del formato 208-CID-ft-27</t>
  </si>
  <si>
    <t>Un (1) archivo consolidado del formato y 208-CID-Ft-28 y un archivo consolidado (1) del formato 208-CID-ft-27</t>
  </si>
  <si>
    <t>El formato 208-CID-ft-28 se diligenció una (1) vez, el  día 17/04/ 2023</t>
  </si>
  <si>
    <t xml:space="preserve">12. Un (1) archivo consolidado del formato 208-CID-ft-28 </t>
  </si>
  <si>
    <t>El proceso reporta la verificarán el uso de los documentos implementados para el control de la reserva de ley de las actuaciones disciplinarias Acta de reparto expedientes disciplinarios.
El proceso reporta cumplimiento del control a través del esquema de publicación de la información cuyo seguimiento.
El control muestra seguimiento a  los posibles eventos que puedan materializar el riesgo.</t>
  </si>
  <si>
    <t xml:space="preserve">Se solicitó el 10 de enero de 2023  a las dependencias  de la CVP la información de los trámites y/o servicios que tuvieron alguna modificación y la información que relevante de cara a la ciudadanía. </t>
  </si>
  <si>
    <t>10. solicitud información tramites y servicios</t>
  </si>
  <si>
    <t>No se presento información remitida por las dependencias de la Entidad</t>
  </si>
  <si>
    <t>N.A.</t>
  </si>
  <si>
    <t xml:space="preserve">Se solicitó el 2 de febrero de 2023 a las dependencias  de la CVP la información de los trámites y/o servicios que tuvieron alguna modificación y la información que relevante de cara a la ciudadanía. </t>
  </si>
  <si>
    <t xml:space="preserve">Se solicitó el 6 de marzo de 2023 a las dependencias  de la CVP la información de los trámites y/o servicios que tuvieron alguna modificación y la información que relevante de cara a la ciudadanía. </t>
  </si>
  <si>
    <t xml:space="preserve">Se solicitó el 11 de abril de 2023 a las dependencias  de la CVP la información de los trámites y/o servicios que tuvieron alguna modificación y la información que relevante de cara a la ciudadanía. </t>
  </si>
  <si>
    <t>El proceso reporta que de manera mensual solicito a las dependencias el suministro de información actualizada de los tramites y servicios que han sido modificados e información relevante que sea de interés para la ciudadanía.</t>
  </si>
  <si>
    <t xml:space="preserve">Durante el primer cuatrimestre no se radicado nuevos documentos de recomendación </t>
  </si>
  <si>
    <t>Durante el primer cuatrimestre por cambio de administración y procesos de contratación de personal, no fue posible realizar las socializaciones</t>
  </si>
  <si>
    <t>El proceso reporta que para el primer cuatrimestre no se radicado nuevos documentos de recomendación.
Dado que el control esta dado para cada vez que sea necesario, se da por cumplido el control, dentro de los tiempos establecidos.</t>
  </si>
  <si>
    <t>El proceso no reporta cumplimiento de la actividad, de socializar y verificar trimestralmente con  los equipos técnicos y de gestión documental las actividades del procedimiento relacionadas con la radicación de los documentos de recomendación en Orfeo y la clasificación y archivo en el expediente.    
Se da por incumplida la actividad de control.</t>
  </si>
  <si>
    <t>Durante el primer cuatrimestre no se radicado nuevos documentos de recomendación, por lo anterior, no se pasaron a revisión de la Mesa Técnica</t>
  </si>
  <si>
    <t>Durante el primer trimestre por cambio de administración y procesos de contratación de personal, no fue posible realizar las socializaciones</t>
  </si>
  <si>
    <t>En enero para dar continuidad a un proceso en curso, el equipo interdisciplinario, elaboró el Informe Interdisciplinario de Procesos en Curso, con la información analizada y actualizada, y lo pasó a Mesa Técnica de Reasentamientos para la revisión y aprobación de la continuidad a las acciones</t>
  </si>
  <si>
    <t>5.2 Relación procesos en curso para revisión enero
5.2.1 Carpeta con informes enero</t>
  </si>
  <si>
    <t>En febrero para dar continuidad a un proceso en curso, el equipo interdisciplinario, elaboró el Informe Interdisciplinario de Procesos en Curso, con la información analizada y actualizada, y lo pasó a Mesa Técnica de Reasentamientos para la revisión y aprobación de la continuidad a las acciones</t>
  </si>
  <si>
    <t>5.2 Relación procesos en curso para revisión febrero
5.2.1 Carpeta con informes febrero</t>
  </si>
  <si>
    <t>5.2 Relación procesos en curso para revisión marzo
5.2.1 Carpeta con informes marzo</t>
  </si>
  <si>
    <t>Durante el mes de abril por cambio de administración y procesos de contratación de personal, no fue posible realizar mesas de reasentamientos para revisar procesos</t>
  </si>
  <si>
    <t>6.1 Relación procesos en curso para revisión enero
6.1.1 Carpeta con informes enero</t>
  </si>
  <si>
    <t>6.1 Relación procesos en curso para revisión febrero
6.1.1 Carpeta con informes febrero</t>
  </si>
  <si>
    <t>6.1 Relación procesos en curso para revisión marzo
6.1.1 Carpeta con informes marzo</t>
  </si>
  <si>
    <t>En enero  el profesional jurídico verificó la documentación y el cumplimiento de requisitos de los beneficiarios de Relocalización Transitoria y el profesional financiero registró la información en el Tablero de Control, para viabilizar la continuidad en el proceso.</t>
  </si>
  <si>
    <t>6.2 Se actualizó mensualmente el Tablero de Control con la información de los beneficiarios de Relocalización Transitoria, verificando el cumplimiento de requisitos</t>
  </si>
  <si>
    <t>Se actualizó mensualmente el Cuadro de Control con la información de cada uno de los componentes (jurídico, técnico, social y financiero) de los procesos que se presentan a la Mesa Técnica de Reasentamientos. Se calcula el indicador (1/12)</t>
  </si>
  <si>
    <t>6.2 Archivo Excel con la información de los procesos de Reasentamientos</t>
  </si>
  <si>
    <t>En febrero el profesional jurídico verificó la documentación y el cumplimiento de requisitos de los beneficiarios de Relocalización Transitoria y el profesional financiero registró la información en el Tablero de Control, para viabilizar la continuidad en el proceso.</t>
  </si>
  <si>
    <t>Se actualizó mensualmente el Cuadro de Control con la información de cada uno de los componentes (jurídico, técnico, social y financiero) de los procesos de Reasentamientos. Se calcula el indicador (2/12)</t>
  </si>
  <si>
    <t>En marzo el profesional jurídico verificó la documentación y el cumplimiento de requisitos de los beneficiarios de Relocalización Transitoria y el profesional financiero registró la información en el Tablero de Control, para viabilizar la continuidad en el proceso.</t>
  </si>
  <si>
    <t>Se actualizó mensualmente el Cuadro de Control con la información de cada uno de los componentes (jurídico, técnico, social y financiero) de los procesos de Reasentamientos. Se calcula el indicador (3/12)</t>
  </si>
  <si>
    <t>En abril el profesional jurídico verificó la documentación y el cumplimiento de requisitos de los beneficiarios de Relocalización Transitoria y el profesional financiero registró la información en el Tablero de Control, para viabilizar la continuidad en el proceso.</t>
  </si>
  <si>
    <t>Se actualizó mensualmente el Cuadro de Control con la información de cada uno de los componentes (jurídico, técnico, social y financiero) de los procesos de Reasentamientos. Se calcula el indicador (4/12)</t>
  </si>
  <si>
    <t>En enero al realizar el desembolso el profesional financiero revisó la información para dar trámite al giro, verificando que el beneficiario cumpliera con los requisitos.</t>
  </si>
  <si>
    <t>6.3 Cuadro de control de desembolsos enero</t>
  </si>
  <si>
    <t>Se actualizó mensualmente el Tablero de Control con la información de los beneficiarios de Relocalización Transitoria, verificando el cumplimiento de requisitos. Se calcula el indicador (1/12)</t>
  </si>
  <si>
    <t>6.3 Tablero Control Relocalización enero</t>
  </si>
  <si>
    <t>En febrero al realizar el desembolso el profesional financiero revisó la información para dar trámite al giro, verificando que el beneficiario cumpliera con los requisitos.</t>
  </si>
  <si>
    <t>6.3 Cuadro de control de desembolsos febrero</t>
  </si>
  <si>
    <t>Se actualizó mensualmente el Tablero de Control con la información de los beneficiarios de Relocalización Transitoria, verificando el cumplimiento de requisitos. Se calcula el indicador (2/12)</t>
  </si>
  <si>
    <t>6.3 Tablero Control Relocalización febrero</t>
  </si>
  <si>
    <t>En marzo al realizar el desembolso el profesional financiero revisó la información para dar trámite al giro, verificando que el beneficiario cumpliera con los requisitos.</t>
  </si>
  <si>
    <t>6.3 Cuadro de control de desembolsos marzo</t>
  </si>
  <si>
    <t>Se actualizó mensualmente el Tablero de Control con la información de los beneficiarios de Relocalización Transitoria, verificando el cumplimiento de requisitos. Se calcula el indicador (3/12)</t>
  </si>
  <si>
    <t>6.3 Tablero Control Relocalización marzo</t>
  </si>
  <si>
    <t>En abril al realizar el desembolso el profesional financiero revisó la información para dar trámite al giro, verificando que el beneficiario cumpliera con los requisitos.</t>
  </si>
  <si>
    <t>6.3 Cuadro de control de desembolsos abril</t>
  </si>
  <si>
    <t>Se actualizó mensualmente el Tablero de Control con la información de los beneficiarios de Relocalización Transitoria, verificando el cumplimiento de requisitos. Se calcula el indicador (4/12)</t>
  </si>
  <si>
    <t>6.3 Tablero Control Relocalización abril</t>
  </si>
  <si>
    <t>En marzo para dar continuidad a un proceso en curso, el equipo interdisciplinario, elaboró el Informe Interdisciplinario de Procesos en Curso, con la información analizada y actualizada, y lo pasó a Mesa Técnica de Reasentamientos para la revisión y aprobación de la continuidad a las acciones</t>
  </si>
  <si>
    <t>El proceso reporta cumplimiento del control de manera mensual correspondiente a la elaboración el Informe Interdisciplinario de Procesos en Curso, con la información analizada y actualizada, y lo pasó a Mesa Técnica de Reasentamientos para la revisión y aprobación de la continuidad a las acciones.
El proceso reporta cumplimiento del control a través del esquema de publicación de la información cuyo seguimiento.
El control muestra seguimiento a  los posibles eventos que puedan materializar el riesgo.</t>
  </si>
  <si>
    <t>El proceso no reporta cumplimiento sobre la actividad de tratamiento durante el periodo.</t>
  </si>
  <si>
    <t>El proceso reporta cumplimiento del control de manera mensual correspondiente a la verificación de la documentación y el cumplimiento de requisitos de los beneficiarios de Relocalización Transitoria.
El proceso reporta cumplimiento del control a través del esquema de publicación de la información cuyo seguimiento.
El control muestra seguimiento a  los posibles eventos que puedan materializar el riesgo.</t>
  </si>
  <si>
    <t>El proceso reporta cumplimiento del control de manera mensual correspondiente a la verificación de la información necesaria para dar trámite al giro de los desembolsos, considerando las condiciones, requisitos establecidos en los actos administrativos o documentos previos, y solicitará el Informe Interdisciplinario de Proceso en Curso
El proceso reporta cumplimiento del control a través del esquema de publicación de la información cuyo seguimiento.
El control muestra seguimiento a  los posibles eventos que puedan materializar el riesgo.</t>
  </si>
  <si>
    <t xml:space="preserve">El equipo de notificaciones, en los términos de ley, realizó las notificaciones y ejecutorias y registró la información en el Tablero de Control </t>
  </si>
  <si>
    <t>40. Tablero de Control Notificaciones</t>
  </si>
  <si>
    <t>Se iniciaron los procesos de expropiación, y acciones policivas para poder recuperar los predios, previa notificaciones a las familias renuentes</t>
  </si>
  <si>
    <t>41. Oficios de notificaciones de expropiaciones</t>
  </si>
  <si>
    <t>Se encuentra publicado en calidad el instructivo 208-REAS-In-08 
Esta actualización puede ser verificada en la ruta \\10.216.160.201\calidad\SGC\4. PROCESO REASENTAMIENTOS\6. INSTRUCTIVOS</t>
  </si>
  <si>
    <t xml:space="preserve">41.1 Instructivo 208-REAS-In-08 </t>
  </si>
  <si>
    <t>El proceso reporta en el mes de abril que se realizo la ejecución del control, ante el reporte generado por el proceso durante los meses de enero a marzo no fue necesario la ejecución del mismo.
El proceso reporta cumplimiento del control a través del esquema de publicación de la información cuyo seguimiento.
El control muestra seguimiento a  los posibles eventos que puedan materializar el riesgo.</t>
  </si>
  <si>
    <t>El proceso reporta cumplimiento de la actividad del plan de acción dentro de la periodicidad definida y adjunta evidencia acorde al desarrollo del plan de acción.</t>
  </si>
  <si>
    <t>El proceso reporta tener la actividad de tratamiento en curso, la periodicidad es anual y se encuentra dentro de los tiempos definidos por el proceso.</t>
  </si>
  <si>
    <t>Enero 27- El Director de Mejoramiento de vivienda, realiza la jornada para presentar las metas de la vigencia, el plan operativo y la organización de los equipos.</t>
  </si>
  <si>
    <t>Riesgo 31
31.1  Control.   3.1.1 Jornada para presentar las metas a líderes temáticos.</t>
  </si>
  <si>
    <r>
      <rPr>
        <sz val="10"/>
        <rFont val="Arial"/>
        <family val="2"/>
      </rPr>
      <t>Riesgo 31
31.2 Plan de Acción.
31.2.1 Balance 1er. Trim. Avance  Ejecución de metas.
Se adjunta documento "Balance Trimestral sobre el avance de ejecución de metas - Primer Semestre-"</t>
    </r>
    <r>
      <rPr>
        <sz val="10"/>
        <color theme="1"/>
        <rFont val="Arial"/>
        <family val="2"/>
      </rPr>
      <t xml:space="preserve">
</t>
    </r>
  </si>
  <si>
    <t>N.A</t>
  </si>
  <si>
    <t>N.A Cumplida en enero 2023.</t>
  </si>
  <si>
    <t>N.A. Cumplida en enero 2023.</t>
  </si>
  <si>
    <t>NA.</t>
  </si>
  <si>
    <r>
      <rPr>
        <sz val="10"/>
        <color theme="1"/>
        <rFont val="Arial"/>
        <family val="2"/>
      </rPr>
      <t xml:space="preserve">Dos (2) espacio de diálogo con líderes y lideresas.
Cuatro (4) espacio de diálogo con potenciales hogares.
Doscientos cuarenta y  dos (242) espacios de diálogo para prestar asistencia técnica a los potenciales hogares P.T.
</t>
    </r>
    <r>
      <rPr>
        <b/>
        <sz val="10"/>
        <color theme="1"/>
        <rFont val="Arial"/>
        <family val="2"/>
      </rPr>
      <t xml:space="preserve">
</t>
    </r>
  </si>
  <si>
    <t xml:space="preserve">Riesgo 32
32.1 Control. 
32.1.1  Esp. Diálogo  lideres, 32.1.1.1 Enero.
Riesgo 32
32.1 Control
32.1.2  Esp.  Diálogo Potenciales Hogares, 32.1.2.1 Enero.
Riesgo 32
32.1 Control
32.1.3 Esp. Asistencia Técnica.
32.1.3.1 Enero
</t>
  </si>
  <si>
    <r>
      <rPr>
        <sz val="10"/>
        <color theme="1"/>
        <rFont val="Arial"/>
        <family val="2"/>
      </rPr>
      <t>Riesgo 32
32.2 Plan de Acción, 
32.2.1 Acuerdos y
32.2.1.1 Enero.
Se adjunta soportes de sesenta y dos (62) acuerdos que se realizaron con igual número de potenciales beneficiarios.
Riesgo 32
32.2 Plan de Acción
32.2.2 Espacios de diálogo para la socialización., 32.2.2.1 Enero.
Durante el mes de enero se realizaron setenta y dos (72) jornadas de socialización de diseños en los cuales los potenciales beneficiarios, manifiestan estar de acuerdo o no con proceder a suscribir el acuerdo.</t>
    </r>
    <r>
      <rPr>
        <b/>
        <sz val="10"/>
        <color theme="1"/>
        <rFont val="Arial"/>
        <family val="2"/>
      </rPr>
      <t xml:space="preserve">
</t>
    </r>
  </si>
  <si>
    <r>
      <rPr>
        <sz val="10"/>
        <rFont val="Arial"/>
        <family val="2"/>
      </rPr>
      <t>62
72</t>
    </r>
    <r>
      <rPr>
        <b/>
        <sz val="10"/>
        <color rgb="FFFF0000"/>
        <rFont val="Arial"/>
        <family val="2"/>
      </rPr>
      <t xml:space="preserve">
</t>
    </r>
  </si>
  <si>
    <t>Actas espacios de diálogo</t>
  </si>
  <si>
    <r>
      <rPr>
        <sz val="10"/>
        <color theme="1"/>
        <rFont val="Arial"/>
        <family val="2"/>
      </rPr>
      <t xml:space="preserve">Siete (7) espacio de diálogo con líderes y lideresas.
Cinco (5) espacio de diálogo con potenciales hogares.
Ciento cincuenta y dos  (152) espacios de diálogo para prestar asistencia técnica a los potenciales hogares P.T.
</t>
    </r>
    <r>
      <rPr>
        <b/>
        <sz val="10"/>
        <color theme="1"/>
        <rFont val="Arial"/>
        <family val="2"/>
      </rPr>
      <t xml:space="preserve">
</t>
    </r>
  </si>
  <si>
    <t xml:space="preserve">Riesgo 32
32.1 Control. 
32.1.1  Esp. Diálogo  lideres, 32.1.1.2 febrero.
Riesgo 32
32.1 Control
32.1.2  Esp.  Diálogo Potenciales Hogares, 32.1.2.2 febrero.
Riesgo 32
32.1 Control
32.1.3 Esp. Asistencia Técnica.
32.1.3.2 febrero
</t>
  </si>
  <si>
    <r>
      <rPr>
        <sz val="10"/>
        <color theme="1"/>
        <rFont val="Arial"/>
        <family val="2"/>
      </rPr>
      <t>Riesgo 32
32.2 Plan de Acción, 
32.2.1 Acuerdos y
32.2.1.2 Febrero.
Se adjunta soportes de diez y nueve (19) acuerdos que se realizaron con igual número de potenciales beneficiarios.
Riesgo 32
32.2 Plan de Acción
32.2.2 Espacios de diálogo para la socialización., 32.2.2.2 Febrero.
Durante el mes de enero se realizaron treinta y cuatro (34) jornadas de socialización de diseños en los cuales los potenciales beneficiarios, manifiestan estar de acuerdo o no con proceder a suscribir el acuerdo.</t>
    </r>
    <r>
      <rPr>
        <b/>
        <sz val="10"/>
        <color theme="1"/>
        <rFont val="Arial"/>
        <family val="2"/>
      </rPr>
      <t xml:space="preserve">
</t>
    </r>
  </si>
  <si>
    <r>
      <rPr>
        <sz val="10"/>
        <rFont val="Arial"/>
        <family val="2"/>
      </rPr>
      <t>19
34</t>
    </r>
    <r>
      <rPr>
        <b/>
        <sz val="10"/>
        <color rgb="FFFF0000"/>
        <rFont val="Arial"/>
        <family val="2"/>
      </rPr>
      <t xml:space="preserve">
</t>
    </r>
  </si>
  <si>
    <r>
      <rPr>
        <sz val="10"/>
        <color theme="1"/>
        <rFont val="Arial"/>
        <family val="2"/>
      </rPr>
      <t xml:space="preserve">Un  (1) espacio de diálogo con líderes y lideresas.
Dos (2) espacio de diálogo con potenciales hogares.
Diez y nueve  (19) espacios de diálogo para prestar asistencia técnica a los potenciales hogares P.T.
</t>
    </r>
    <r>
      <rPr>
        <b/>
        <sz val="10"/>
        <color theme="1"/>
        <rFont val="Arial"/>
        <family val="2"/>
      </rPr>
      <t xml:space="preserve">
</t>
    </r>
  </si>
  <si>
    <t xml:space="preserve">Riesgo 32
32.1 Control. 
32.1.1  Esp. Diálogo  lideres, 32.1.1.3 marzo.
Riesgo 32
32.1 Control
32.1.2  Esp.  Diálogo Potenciales Hogares, 32.1.2.3 marzo
Riesgo 32
32.1 Control
32.1.3 Esp. Asistencia Técnica.
32.1.3.3 marzo
</t>
  </si>
  <si>
    <r>
      <rPr>
        <sz val="10"/>
        <color theme="1"/>
        <rFont val="Arial"/>
        <family val="2"/>
      </rPr>
      <t>Riesgo 32
32.2 Plan de Acción, 
32.2.1 Acuerdos y
32.2.1.3 marzo.
Se adjunta soportes de treinta (30) acuerdos que se realizaron con igual número de potenciales beneficiarios.
Riesgo 32
32.2 Plan de Acción
32.2.2 Espacios de diálogo para la socialización., 32.2.2.3 marzo.
Durante el mes de enero se realizaron treinta y siete (37) jornadas de socialización de diseños en los cuales los potenciales beneficiarios, manifiestan estar de acuerdo o no con proceder a suscribir el acuerdo.</t>
    </r>
    <r>
      <rPr>
        <b/>
        <sz val="10"/>
        <color theme="1"/>
        <rFont val="Arial"/>
        <family val="2"/>
      </rPr>
      <t xml:space="preserve">
</t>
    </r>
  </si>
  <si>
    <r>
      <rPr>
        <sz val="10"/>
        <rFont val="Arial"/>
        <family val="2"/>
      </rPr>
      <t>30
37</t>
    </r>
    <r>
      <rPr>
        <b/>
        <sz val="10"/>
        <color rgb="FFFF0000"/>
        <rFont val="Arial"/>
        <family val="2"/>
      </rPr>
      <t xml:space="preserve">
</t>
    </r>
  </si>
  <si>
    <t>En curso, se reporta el 2°, Trimestre en el mes de agosto.</t>
  </si>
  <si>
    <t xml:space="preserve">N.A. </t>
  </si>
  <si>
    <r>
      <rPr>
        <b/>
        <sz val="10"/>
        <color theme="1"/>
        <rFont val="Arial"/>
        <family val="2"/>
      </rPr>
      <t xml:space="preserve">Mesas Técnicas para socialización paquetes técnicos: </t>
    </r>
    <r>
      <rPr>
        <sz val="10"/>
        <color theme="1"/>
        <rFont val="Arial"/>
        <family val="2"/>
      </rPr>
      <t>En enero fue necesario realizar seis (6) mesas técnicas para la socialización de paquetes técnicos entre los equipos de pre factibilidad y factibilidad
.</t>
    </r>
  </si>
  <si>
    <t>Riesgo 33,
33.1 Control,
33.1.1 Mesas Técnicas enero.</t>
  </si>
  <si>
    <t>Actividad en curso, programada para el mes de mayo</t>
  </si>
  <si>
    <t>Actas y listados asistencia una vez se realice la jornada de sensibilización.</t>
  </si>
  <si>
    <r>
      <rPr>
        <b/>
        <sz val="10"/>
        <color theme="1"/>
        <rFont val="Arial"/>
        <family val="2"/>
      </rPr>
      <t xml:space="preserve">Mesas Técnicas para socialización paquetes técnicos: </t>
    </r>
    <r>
      <rPr>
        <sz val="10"/>
        <color theme="1"/>
        <rFont val="Arial"/>
        <family val="2"/>
      </rPr>
      <t>En febrero fue necesario realizar tres (3) mesas técnicas para la socialización de paquetes técnicos entre los equipos de pre factibilidad y factibilidad
.</t>
    </r>
  </si>
  <si>
    <t>Riesgo 33,
33.1 Control,
33.1.2 Mesas Técnicas febrero.</t>
  </si>
  <si>
    <r>
      <rPr>
        <b/>
        <sz val="10"/>
        <color theme="1"/>
        <rFont val="Arial"/>
        <family val="2"/>
      </rPr>
      <t xml:space="preserve">Mesas Técnicas para socialización paquetes técnicos: </t>
    </r>
    <r>
      <rPr>
        <sz val="10"/>
        <color theme="1"/>
        <rFont val="Arial"/>
        <family val="2"/>
      </rPr>
      <t>En marzo fue necesario realizar  una (1) mesas técnicas para la socialización de paquetes técnicos entre los equipos de pre factibilidad y factibilidad
.</t>
    </r>
  </si>
  <si>
    <t>Riesgo 33,
33.1 Control,
33.1.3 Mesas Técnicas marzo.</t>
  </si>
  <si>
    <r>
      <rPr>
        <b/>
        <sz val="10"/>
        <color theme="1"/>
        <rFont val="Arial"/>
        <family val="2"/>
      </rPr>
      <t xml:space="preserve">Mesas Técnicas para socialización paquetes técnicos: </t>
    </r>
    <r>
      <rPr>
        <sz val="10"/>
        <color theme="1"/>
        <rFont val="Arial"/>
        <family val="2"/>
      </rPr>
      <t>En abril  fue necesario realizar cinco (5) mesas técnicas para la socialización de paquetes técnicos entre los equipos de pre factibilidad y factibilidad. Las actas se encuentran en proceso de firma serán reportadas en el siguiente corte.
.</t>
    </r>
  </si>
  <si>
    <t>Riesgo 33,
33.1 Control,
33.1.4 Mesas Técnicas abril.</t>
  </si>
  <si>
    <r>
      <rPr>
        <sz val="10"/>
        <color theme="1"/>
        <rFont val="Arial"/>
        <family val="2"/>
      </rPr>
      <t>Se adjunta base de seguimiento y control de tiempos en los procesos internos previos a la emisión de los actos administrativos a cargo del líder de la C.P.S.</t>
    </r>
    <r>
      <rPr>
        <b/>
        <sz val="10"/>
        <color theme="1"/>
        <rFont val="Arial"/>
        <family val="2"/>
      </rPr>
      <t xml:space="preserve">
</t>
    </r>
  </si>
  <si>
    <t>Riesgo 34,
34.1 Control,
34.1.1 Enero</t>
  </si>
  <si>
    <t xml:space="preserve">Riesgo 34
34.2 Plan de Acción,
34.2.1 Reporte del muestreo,
34..2.1.1.. Enero.
Para realizar el muestreo se tomaron cuatro expedientes, se adjunta el acta de observaciones.
34.2 Plan de Acción
34.2.2 Muestra Actos administrativos 
34.2.2.1 Enero
Se verifica la subsanación de las observaciones contra la proyección del acto administrativo firmada la revisión de los distintos componentes.
</t>
  </si>
  <si>
    <t>4 muestra</t>
  </si>
  <si>
    <t>Riesgo 34,
34.1 Control,
34.1.2 febrero</t>
  </si>
  <si>
    <t xml:space="preserve">Riesgo 34
34.2 Plan de Acción,
34.2.1 Reporte del muestreo,
34..2.1.2 febrero.
Para realizar el muestreo se tomaron tres (3)  expedientes, se adjunta el acta de observaciones.
34.2 Plan de Acción
34.2.2 Muestra Actos administrativos 
34.2.2.2 febrero
Se verifica la subsanación de las observaciones contra la proyección del acto administrativo firmada la revisión de los distintos componentes.
</t>
  </si>
  <si>
    <t>3 muestra</t>
  </si>
  <si>
    <t>Riesgo 34,
34.1 Control,
34.1.3 marzo</t>
  </si>
  <si>
    <t xml:space="preserve">Riesgo 34
34.2 Plan de Acción,
34.2.1 Reporte del muestreo,
34..2.1.3 marzo
Para realizar el muestreo se tomaron tres expedientes, se adjunta el acta de observaciones.
34.2 Plan de Acción
34.2.2 Muestra Actos administrativos 
34.2.2.3 marzo
Se verifica la subsanación de las observaciones contra la proyección del acto administrativo firmada la revisión de los distintos componentes.
</t>
  </si>
  <si>
    <t>Riesgo 34,
34.1 Control,
34.1.4 abril</t>
  </si>
  <si>
    <t xml:space="preserve">Riesgo 34
34.2 Plan de Acción,
34.2.1 Reporte del muestreo,
34..2.1.4 abril
Para realizar el muestreo se tomaron tres expedientes, se adjunta el acta de observaciones.
34.2 Plan de Acción
34.2.2 Muestra Actos administrativos 
34.2.2.4 abril
Se verifica la subsanación de las observaciones contra la proyección del acto administrativo firmada la revisión de los distintos componentes.
</t>
  </si>
  <si>
    <t>Actividad en curso, programada para el mes de junio</t>
  </si>
  <si>
    <t>Listas de asistencia y/o actas de presentación una vez se realicen la jornada de sensibilización.</t>
  </si>
  <si>
    <t>El proceso reporta cumplimiento del control de entrega al equipo de líderes temáticos de los lineamientos para la construcción del plan operativo con sus respectivos equipos. en el mes de enero 2023.
El proceso reporta cumplimiento del control dentro de la periodicidad definida y adjunta evidencia acorde al desarrollo del control. 
El control muestra seguimiento a  los posibles eventos que puedan materializar el riesgo</t>
  </si>
  <si>
    <t>El proceso reporta cumplimiento de la actividad de tratamiento de riesgo en el mes de enero, correspondiente al balance semestral sobre el avance de  ejecución de metas en el cual se evidencien las medidas correctivas a tomar.
El proceso reporta cumplimiento de la actividad del plan de acción dentro de la periodicidad definida y adjunta evidencia acorde al desarrollo del plan de acción.</t>
  </si>
  <si>
    <t>El proceso reporta cumplimiento del control en cuanto a la generación de una base de seguimiento y control de tiempos en los procesos internos previos a la emisión de los actos administrativos (Desistimiento, actos de reconocimiento y/o licenciamiento).
El proceso reporta cumplimiento del control dentro de la periodicidad definida y adjunta evidencia acorde al desarrollo del control. 
El control muestra seguimiento a  los posibles eventos que puedan materializar el riesgo</t>
  </si>
  <si>
    <t>El proceso reporta cumplimiento de manera mensual en la toma de las muestras de los procesos definidas dentro de la actividad de control.</t>
  </si>
  <si>
    <t xml:space="preserve">El proceso reporta que el control de la incorporación de la actualización normativa en las jornadas de información, formación y alineación  semestrales del equipo de la DMV, esta programado para ser desarrollado en el mes de mayo.
Dado que el control es semestral el proceso esta dentro de los tiempos de reporte definidos. </t>
  </si>
  <si>
    <t xml:space="preserve">El proceso reporta que la actividad de control esta definida para ser desarrollada en el mes de junio. </t>
  </si>
  <si>
    <t>Se adelanta de conformidad con las solicitudes de concepto allegadas a la Dirección Jurídica y la emisión del concepto solicitado en consonancia con la normatividad legal vigente</t>
  </si>
  <si>
    <t>3.7.1 Base Conceptos Dirección Jurídica</t>
  </si>
  <si>
    <t>Se adelanta el seguimiento mensual a los procesos judiciales a cargo de la Dirección Jurídica realizando la respectiva actualización en la matriz de seguimiento de conformidad con las actuaciones judiciales del periodo.</t>
  </si>
  <si>
    <t>3.8.1 Matriz Procesos Administrativos y Laborales</t>
  </si>
  <si>
    <t>Se realizan de conformidad con el cronograma del Comité de Conciliación de la Caja de la Vivienda Popular las sesiones respectivas para el mes.</t>
  </si>
  <si>
    <t>3.9.1 Acta 333-2023 DEL 19 DE ENE DE 2023-F y 3.9.1 Acta 334-2023 DEL 26 DE ENE DE 2023-F</t>
  </si>
  <si>
    <t>EN CURSO</t>
  </si>
  <si>
    <t>3.9.1 Acta 335-2023 DEL 09 DE FEBRERO DE 2023-F - 3.9.1 Acta 336-2023 DEL 15 DE FEBRERO DE 2023-F - 3.9.1 Acta 337 DEL 21 DE FEB DE 2023 y 3.9.1 Acta 338-2023 FEB 23-27 DEL 2023</t>
  </si>
  <si>
    <t>3.9.1 Acta 339-2023 DEL 23 DE MARZO DE 2023 y 3.9.1 Acta 340-2023 DEL 30 DE MARZO DE 2023</t>
  </si>
  <si>
    <t>3.9.1 Acta 341-2023 DEL 13 DE ABRIL DE 2023 y 3.9.1 Acta 342-2023 DEL 27 DE ABRIL DE 2023</t>
  </si>
  <si>
    <t>El 25 de abril de 2023, se llevó a cabo la sensibilización con el Director Jurídico y el equipo de abogados de la Dirección Jurídica, socializando los procedimientos del Proceso y socializando el protocolo 208-DJ-Ft-53 PROTOCOLO DE INDUCCIÓN Y ENTRENAMIENTO PUESTO DE TRABAJO - V1.</t>
  </si>
  <si>
    <t>EFECTIVO</t>
  </si>
  <si>
    <t>3.1 Acta de Reunión ABR 2023 Supervisión y Seguimiento DJ</t>
  </si>
  <si>
    <t>El proceso reporta cumplimiento del control mediante la validación en la Matriz de Procesos Judiciales que no se encuentre ningún proceso sin apoderado. 
El proceso reporta cumplimiento del control dentro de la periodicidad definida y adjunta evidencia acorde al desarrollo del control. 
El control muestra seguimiento a  los posibles eventos que puedan materializar el riesgo.</t>
  </si>
  <si>
    <t>El proceso reporta cumplimiento del control por la validación mensual, que el comité sesione dos veces por mes y serán presentados los casos donde se puedan realizar algún tipo de conciliación o sus avances.
El proceso reporta cumplimiento del control dentro de la periodicidad definida y adjunta evidencia acorde al desarrollo del control. 
El control muestra seguimiento a  los posibles eventos que puedan materializar el riesgo.</t>
  </si>
  <si>
    <t>PRESENTACIÓN CIERRE 31-12-2022</t>
  </si>
  <si>
    <t>CIERRE AL 31 DE DICIEMBRE 2022</t>
  </si>
  <si>
    <t>PRESENTACIÓN CIERRE 31-01-2023</t>
  </si>
  <si>
    <t>CIERRE AL 31 DE ENERO 2023</t>
  </si>
  <si>
    <t>PRESENTACIÓN CIERRE 28-02-2023</t>
  </si>
  <si>
    <t>CIERRE AL 28 DE FEBRERO 2023</t>
  </si>
  <si>
    <t>PRESENTACIÓN CIERRE 31-03-2023</t>
  </si>
  <si>
    <t>CIERRE AL 31 DE MARZO 2023</t>
  </si>
  <si>
    <t>El proceso reporta el reporte de las ejecuciones presupuestales a cada uno de los ordenadores de gasto sobre el comportamiento del presupuesto de gastos de la vigencia.
El proceso reporta cumplimiento de la actividad del plan de acción dentro de la periodicidad definida y adjunta evidencia acorde al desarrollo del plan de acción.</t>
  </si>
  <si>
    <t xml:space="preserve">Se realizaron las conciliaciones bancarias del mes de diciembre. </t>
  </si>
  <si>
    <t>12. 208-SFIN-Ft-28,29,30,31,32,33 CONCILIACIONES CUENTAS - DICIEMBRE 2022</t>
  </si>
  <si>
    <t xml:space="preserve">Se realizaron las conciliaciones bancarias del mes de enero. </t>
  </si>
  <si>
    <t>1. 208-SFIN-Ft-28,29,30,31,32,33 CONCILIACIONES CUENTAS - ENERO 2023</t>
  </si>
  <si>
    <t>Se emiten la circular y el cronograma de sostenibilidad contable 2023.</t>
  </si>
  <si>
    <t>CIRCULAR PARA CRONOGRAMA DE SOSTENIBILIDAD CONTABLE 2023
Cronograma de Sostenibilidad Contable 2023</t>
  </si>
  <si>
    <t xml:space="preserve">Se realizaron las conciliaciones bancarias del mes de febrero. </t>
  </si>
  <si>
    <t>2. 208-SFIN-Ft-28,29,30,31,32,33 CONCILIACIONES CUENTAS - FEBRERO 2023</t>
  </si>
  <si>
    <t xml:space="preserve">Se realizaron las conciliaciones bancarias del mes de marzo. </t>
  </si>
  <si>
    <t>2. 208-SFIN-Ft-28,29,30,31,32,33 CONCILIACIONES CUENTAS - MARZO 2023</t>
  </si>
  <si>
    <t xml:space="preserve">Se realizo  el seguimiento y revisión aleatoria de los cálculos o aplicación de criterios del mes de diciembre </t>
  </si>
  <si>
    <t>DESCRIPCIÓN DE CONTROL DICIEMBRE</t>
  </si>
  <si>
    <t xml:space="preserve">Se realizo la revisión selectiva de cuentas representativas del los estados financieros </t>
  </si>
  <si>
    <t>PLAN DE ACCIÓN DICIEMBRE</t>
  </si>
  <si>
    <t>Se realizo  el seguimiento y revisión aleatoria de los cálculos o aplicación de criterios del mes de enero</t>
  </si>
  <si>
    <t>DESCRIPCIÓN DE CONTROL ENERO</t>
  </si>
  <si>
    <t>PLAN DE ACCIÓN ENERO</t>
  </si>
  <si>
    <t>Se realizo  el seguimiento y revisión aleatoria de los cálculos o aplicación de criterios del mes de febrero</t>
  </si>
  <si>
    <t>DESCRIPCIÓN DE CONTROL FEBRERO</t>
  </si>
  <si>
    <t>PLAN DE ACCIÓN FEBRERO</t>
  </si>
  <si>
    <t xml:space="preserve">Se realizo  el seguimiento y revisión aleatoria de los cálculos o aplicación de criterios del mes de marzo </t>
  </si>
  <si>
    <t>DESCRIPCIÓN DE CONTROL MARZO</t>
  </si>
  <si>
    <t>PLAN DE ACCIÓN MARZO</t>
  </si>
  <si>
    <t xml:space="preserve">Se realizó el estado de Tesorería con el fin de llevar el control de los recursos, con base a la normatividad existente para tal fin del mes de diciembre. </t>
  </si>
  <si>
    <t xml:space="preserve">Se realizaron las conciliaciones bancarias, mediante el cruce de información generada por el sistema Administrativo y Financiero SICAPITAL y la información reportada por los bancos del mes de diciembre. </t>
  </si>
  <si>
    <t>Se realizó el estado de Tesorería con el fin de llevar el control de los recursos, con base a la normatividad existente para tal fin del mes de enero.</t>
  </si>
  <si>
    <t xml:space="preserve">Se realizaron las conciliaciones bancarias, mediante el cruce de información generada por el sistema Administrativo y Financiero SICAPITAL y la información reportada por los bancos del mes de enero. </t>
  </si>
  <si>
    <t>12. 208-SFIN-Ft-28,29,30,31,32,33 CONCILIACIONES CUENTAS - ENERO 2022</t>
  </si>
  <si>
    <t xml:space="preserve">Se realizó el estado de Tesorería con el fin de llevar el control de los recursos, con base a la normatividad existente para tal fin del mes de febrero. </t>
  </si>
  <si>
    <t xml:space="preserve">Se realizaron las conciliaciones bancarias, mediante el cruce de información generada por el sistema Administrativo y Financiero SICAPITAL y la información reportada por los bancos del mes de  febrero. </t>
  </si>
  <si>
    <t>12. 208-SFIN-Ft-28,29,30,31,32,33 CONCILIACIONES CUENTAS - FEBRERO 2022</t>
  </si>
  <si>
    <t xml:space="preserve">Se realizó el estado de Tesorería con el fin de llevar el control de los recursos, con base a la normatividad existente para tal fin del mes de marzo. </t>
  </si>
  <si>
    <t xml:space="preserve">Se realizaron las conciliaciones bancarias, mediante el cruce de información generada por el sistema Administrativo y Financiero SICAPITAL y la información reportada por los bancos del mes de marzo. </t>
  </si>
  <si>
    <t>3. 208-SFIN-Ft-28,29,30,31,32,33 CONCILIACIONES CUENTAS - MARZO 2022</t>
  </si>
  <si>
    <t>El proceso reporta que realizo el informe del estado de Tesorería con el fin de llevar el control de los recursos, con base a la normatividad existente para tal fin.
El proceso reporta cumplimiento del control dentro de la periodicidad definida y adjunta evidencia acorde al desarrollo del control. 
El control muestra seguimiento a  los posibles eventos que puedan materializar el riesgo.</t>
  </si>
  <si>
    <t>Se emitieron informes de programación y ejecución de PAC a cada uno de los ordenadores de gasto con sus respectivas recomendaciones.</t>
  </si>
  <si>
    <t xml:space="preserve">INFORMES DE PROGRAMAMACIÓN Y EJECUCIÓN PAC </t>
  </si>
  <si>
    <t xml:space="preserve">Se realizaron la reprogramación de PAC trimestral. </t>
  </si>
  <si>
    <t xml:space="preserve">REPROGRAMACION DE PAC </t>
  </si>
  <si>
    <t>El proceso reporta que en el mes de marzo realizaron la reprogramación de PAC. 
El proceso reporta cumplimiento del control dentro de la periodicidad definida y adjunta evidencia acorde al desarrollo del control. 
El control muestra seguimiento a  los posibles eventos que puedan materializar el riesgo</t>
  </si>
  <si>
    <t>El proceso reporta que se emitieron informes de programación y ejecución de PAC a cada uno de los ordenadores de gasto con sus respectivas recomendaciones de manera mensual.
El proceso reporta cumplimiento de la actividad del plan de acción dentro de la periodicidad definida y adjunta evidencia acorde al desarrollo del plan de acción.</t>
  </si>
  <si>
    <t>12 - ESTADO DE CARTERA - 31DIC2023.xlsx</t>
  </si>
  <si>
    <t>1 - ESTADO DE CARTERA - 31ENE2023.xlsx</t>
  </si>
  <si>
    <t>2 - ESTADO DE CARTERA - 28FEB2023.xlsx</t>
  </si>
  <si>
    <t>3 - ESTADO DE CARTERA - 31MAR2023.xlsx</t>
  </si>
  <si>
    <t xml:space="preserve">Memorando 202311200009493
</t>
  </si>
  <si>
    <t>Teniendo en cuenta el control estructurado relacionado con las necesidades de personal identificadas por el Asesor de Control Interno para el proceso de "Evaluación de la Gestión", para el mes de marzo, se aporta como cumplimiento los estudios previos de los seis contratistas incluidos en al PAA de la vigencia 2023.</t>
  </si>
  <si>
    <t>1. Estudios previos_MYRC
2. Estudios previos_MLPA.
3. Estudios previos_KJSR.
4. Estudios previos_JMWGF
5. Estudios previos_JASP.
6. Estudios previos_CAVH.</t>
  </si>
  <si>
    <t>Teniendo en cuenta el control estructurado, para el mes de marzo, se aporta el programa de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t>
  </si>
  <si>
    <t>Programa de trabajo definitivo</t>
  </si>
  <si>
    <t>El proceso reporta que solo en el mes de marzo fue necesario verificar y aprobar el plan de cada una de las auditorías de acuerdo con el Procedimiento "208-CI-Pr-01 Auditoria interna V7".</t>
  </si>
  <si>
    <t>Se tiene programada a actividad para ser desarrollada entre el mes de mayo y junio de 2023</t>
  </si>
  <si>
    <t>Se tiene programada a actividad para ser desarrollada entre el mes de mayo y junio de 2023.</t>
  </si>
  <si>
    <t>Se tiene programada a actividad para ser desarrollada entre el mes de mayo y junio de  2023.</t>
  </si>
  <si>
    <t>El proceso reporta cumplimiento del control a través del esquema de publicación de la información mediante el registro de las publicaciones en el formato 208-COM-Ft-20 .
El proceso reporta cumplimiento del control dentro de la periodicidad definida y adjunta evidencia acorde al desarrollo del control. 
El control muestra seguimiento a  los posibles eventos que puedan materializar el riesgo.</t>
  </si>
  <si>
    <t>Esta actividad se realiza de forma anual y para este período no hubo actividades</t>
  </si>
  <si>
    <t>Se desarrolló reunión para el mes de enero donde se realizó el seguimiento a la ejecución del plan anual de adquisiciones</t>
  </si>
  <si>
    <t>20 ACTA ENERO</t>
  </si>
  <si>
    <t>Se desarrolló reunión para el mes de febrero donde se realizó el seguimiento a la ejecución del plan anual de adquisiciones</t>
  </si>
  <si>
    <t>20 ACTA FEBRERO</t>
  </si>
  <si>
    <t>Se desarrolló reunión para el mes de marzo donde se realizó el seguimiento a la ejecución del plan anual de adquisiciones</t>
  </si>
  <si>
    <t>20 ACTA MARZO</t>
  </si>
  <si>
    <t>Se desarrolló reunión para el mes de abril donde se realizó el seguimiento a la ejecución del plan anual de adquisiciones</t>
  </si>
  <si>
    <t>20 ACTA ABRIL</t>
  </si>
  <si>
    <t>En abril, se realizó verificación y actualización del normograma con corte al 30 de marzo.</t>
  </si>
  <si>
    <t>21 208-TIC-Nr-01 NORMOGRAMA GESTION TIC-ACTUALIZADO corte 30 de marzo 2023</t>
  </si>
  <si>
    <t>Para este mes no fue necesaria la actualización del Nomograma de la Oficina TIC.</t>
  </si>
  <si>
    <t xml:space="preserve">19. Reporte de pagos de seguridad social </t>
  </si>
  <si>
    <t>NO APLICA</t>
  </si>
  <si>
    <t>El proceso reporta cumplimiento del control mediante la verificación que los pagos hayan sido efectuados de manera correcta al final del mes por medio de las planillas de pago de la seguridad social. 
El proceso reporta cumplimiento del control dentro de la periodicidad definida y adjunta evidencia acorde al desarrollo del control. 
El control muestra seguimiento a  los posibles eventos que puedan materializar el riesgo.</t>
  </si>
  <si>
    <t>El proceso reporta el cumplimiento mediante la verificación que los pagos hayan sido efectuados de manera correcta al final de cada mes. 
El proceso reporta cumplimiento de la actividad del plan de acción dentro de la periodicidad definida y adjunta evidencia acorde al desarrollo del plan de acción.</t>
  </si>
  <si>
    <t>PROGRAMADO PARA EL MES DE MAYO.</t>
  </si>
  <si>
    <t>No fue necesario realizar la actividad de control del riesgo</t>
  </si>
  <si>
    <t>El proceso reporta que se espera implementar el control para el mes de mayo. Es de aclarar que se define el riesgo como no eficiente, ante la falta de su aplicación, lo cual impide definir su resultado.</t>
  </si>
  <si>
    <t>24. Cronograma y Documentos Vigentes</t>
  </si>
  <si>
    <t>24. 208-SADM-Ft-143 Tablero de control</t>
  </si>
  <si>
    <t>El proceso reporta que formulo y ha realizado seguimiento al sistema Integrado de Conservación y su Programa de Emergencias y manejo de desastres en el mes de marzo, mediante cronograma de seguimiento a las actividades identificadas en el Plan de conservación.
El proceso reporta cumplimiento del control dentro de la periodicidad definida y adjunta evidencia acorde al desarrollo del control. 
El control muestra seguimiento a  los posibles eventos que puedan materializar el riesgo.</t>
  </si>
  <si>
    <t>El proceso reporta cumplimiento en el mes de abril sobre la evaluación del cumplimiento del cronograma definido para el Sistema Integrado de Conservación y su Programa de Emergencias y manejo de desastres.
El proceso reporta cumplimiento de la actividad del plan de acción dentro de la periodicidad definida y adjunta evidencia acorde al desarrollo del plan de acción.</t>
  </si>
  <si>
    <t>25. ACTA N°1-2023_COMITÉ INSTITUCIONAL DE GESTIÓN Y DESEMPEÑO.</t>
  </si>
  <si>
    <t>Se realiza seguimiento trimestral al cumplimiento de los Planes PINAR. PGD y SIC</t>
  </si>
  <si>
    <t>25. Informes de Gestión primer trimestre 2023 PINAR, PGD y SIC</t>
  </si>
  <si>
    <t>El proceso reporta el seguimiento trimestral al cumplimiento de los Planes PINAR. PGD y SIC
El proceso reporta cumplimiento de la actividad del plan de acción dentro de la periodicidad definida y adjunta evidencia acorde al desarrollo del plan de acción.</t>
  </si>
  <si>
    <t>36. Relación Incapacidades radicadas vigencia Enero a Abril 2023</t>
  </si>
  <si>
    <t>36. Procedimiento 208-SADM-PR-41</t>
  </si>
  <si>
    <t>Se realizaron comités técnicos de seguimiento y control a las actividades y cronogramas de ejecución de los siguientes Territorios: Suba-Usaquén y Caracolí.</t>
  </si>
  <si>
    <t>1. ENERO</t>
  </si>
  <si>
    <t>2. FEBRERO</t>
  </si>
  <si>
    <t>3. MARZO</t>
  </si>
  <si>
    <t xml:space="preserve">4. ABRIL </t>
  </si>
  <si>
    <t>Se realizó mesa de trabajo para el seguimiento y control a la ejecución y giro de las reservas presupuestales y de los pasivos exigibles.</t>
  </si>
  <si>
    <t>El profesional financiero validó el cumplimiento de los pagos programados en el PAC, así como de las actividades programadas en el PAA.</t>
  </si>
  <si>
    <t>Reunión Seguimiento PAC - PAA- I TRIMESTRE 2022</t>
  </si>
  <si>
    <t>4. ABRIL</t>
  </si>
  <si>
    <t>El proceso reporta que se realizaron comités técnicos de seguimiento y control a las actividades y cronogramas de ejecución de los Territorios.
El proceso reporta cumplimiento del control a través del esquema de publicación de la información cuyo seguimiento.
El control muestra seguimiento a  los posibles eventos que puedan materializar el riesgo.</t>
  </si>
  <si>
    <t>Se realizaron comités técnicos de seguimiento y control al cumplimiento de los cronogramas de ejecución de actividades y entregas de productos de los siguientes Territorios: Suba-Usaquén y Caracolí.</t>
  </si>
  <si>
    <t>4. MARZO</t>
  </si>
  <si>
    <t>No fue necesario realizar el control durante el periodo toda vez que no se tramitaron pagos durante el mes de enero. Se adelantan tramites de presunto incumplimiento Contrato de obra 668-2021, territorio: Suba-Usaquén.</t>
  </si>
  <si>
    <t xml:space="preserve">Presunto incumplimiento en la metodología, programación de actividades e implementación plan de contingencia. </t>
  </si>
  <si>
    <t>Se continua en el trámite del presunto incumplimiento. El 24 de enero de 2023, se emitió la Resolución 018, en la cual se impone una multa por la suma de $107.340.175. 
Se recibieron los descargos del contratista de obra frente al presunto incumplimiento mediante Radicado No: 202317000004252. Sin embargo, mediante comunicado la interventoría GNG Servicios de Ingeniería SAS manifiesta el contratista no subsanó los puntos de presunto incumplimiento, por tal motivo el apoderado del Consorcio AB 003 instauró recurso de apelación fijándose como fecha de reanudación de la audiencia el próximo 08 de febrero.</t>
  </si>
  <si>
    <t>Durante el mes de febrero se tramitó el pago correspondiente a las actividades del mes de noviembre, por lo que se adjunta como evidencia del control los informes de supervisión e interventoría emitidos para el pago correspondiente. Se adelantan tramites de presunto incumplimiento Contrato de obra 668-2021, territorio: Suba-Usaquén.</t>
  </si>
  <si>
    <t xml:space="preserve">El contratista de obra incumplió con la obligación referente a: -6.4 ENTREGA E IMPLEMENTACION DEL PROGRAMA DE GERENCIA </t>
  </si>
  <si>
    <t>Durante el mes de marzo se tramitó el pago correspondiente a las actividades del mes de noviembre, por lo que se adjunta como evidencia del control los informes de supervisión e interventoría emitidos para el pago correspondiente. Se adelantan tramites de presunto incumplimiento Contrato de obra 668-2021, territorio: Suba-Usaquén.</t>
  </si>
  <si>
    <t>El contrato de obra refleja un porcentaje programado de 86.02% y un ejecutado de 79.74%, lo cual arroja un atraso del 6.28%</t>
  </si>
  <si>
    <t>No fue necesario realizar el control durante el periodo toda vez que no se tramitaron pagos para el mes de abril.  Se adelantan tramites de presunto incumplimiento Contrato de obra 668-2021, territorio: Suba-Usaquén.</t>
  </si>
  <si>
    <t>A fecha de corte del 15 de abril de 2023, el contratista de obra presuntamente no cumplió con: 
El Plan de Contingencia presentado el 13 de marzo de 2023. 
La disponibilidad total del personal mínimo establecido en el Anexo Técnico de obra.
El componente SST-MA y lo establecido en su anexo técnico
Entrega de los Informes de inversión y buen manejo del anticipo</t>
  </si>
  <si>
    <t xml:space="preserve">Se adelantan las consultas a las entidades competentes sobre los aspectos técnicos o normativos de las intervenciones a viabilizar en María Cano de la Localidad de Ciudad Bolívar y La Carolina de la localidad de Suba. </t>
  </si>
  <si>
    <t>Se adelantan las consultas a las entidades competentes sobre los aspectos técnicos o normativos de las intervenciones a viabilizar en María Cano de la Localidad de Ciudad Bolívar</t>
  </si>
  <si>
    <t>El proceso reporta que en el mes de enero y abril se adelantaron las consultas a las entidades competentes sobre los aspectos técnicos o normativos de las intervenciones a viabilizar.</t>
  </si>
  <si>
    <t>El proceso reporta que se realizaron las conciliaciones bancarias de manera mensual</t>
  </si>
  <si>
    <t>El proceso reporta cumplimiento del control dentro de la periodicidad definida y adjunta evidencia acorde al desarrollo del control. 
El control muestra seguimiento a  los posibles eventos que puedan materializar el riesgo.</t>
  </si>
  <si>
    <t>El equipo del archivo de contratos  realizó la verificación de 391  certificados de  inclusión documentos en expediente electrónico se encuentre registrado correctamente e ingresarlo al expediente contractual correspondiente.</t>
  </si>
  <si>
    <t>11. Enlace carpetas de contratación</t>
  </si>
  <si>
    <t>El equipo del archivo de contratos  realizó la verificación de 35  certificados de  inclusión documentos en expediente electrónico se encuentre registrado correctamente e ingresarlo al expediente contractual correspondiente.</t>
  </si>
  <si>
    <t>El equipo del archivo de contratos  realizó la verificación de 189  certificados de  inclusión documentos en expediente electrónico  se encuentre registrado correctamente e ingresarlo al expediente contractual correspondiente.</t>
  </si>
  <si>
    <t>El equipo del archivo de contratos  realizó la verificación de 108  certificados de  inclusión documentos en expediente electrónico  se encuentre registrado correctamente e ingresarlo al expediente contractual correspondiente.</t>
  </si>
  <si>
    <t>11. Enlace carpeta de contratación</t>
  </si>
  <si>
    <t>Se realizó el seguimiento al formato 208-DGC-Ft-90 Certificado inclusión documentos en expediente electrónico se encuentre registrado correctamente e ingresarlo al expediente contractual correspondiente.</t>
  </si>
  <si>
    <t>11. Base de datos</t>
  </si>
  <si>
    <t>El proceso reporta verificación de los certificados de  inclusión documentos en expediente electrónico  se encuentre registrado correctamente e ingresarlo al expediente contractual correspondiente, para este cuatrimestre.
El proceso reporta cumplimiento del control a través del esquema de publicación de la información cuyo seguimiento.
El control muestra seguimiento a  los posibles eventos que puedan materializar el riesgo.</t>
  </si>
  <si>
    <t xml:space="preserve">El Profesional designado por la subdirección cada que se presenta una salida o ingreso de la Entidad verifica la información registrada en el formato 208-GA-Ft-19 “ÚNICO DE ENTRADA Y SALIDA DE ELEMENTOS y lo avala con su firma. </t>
  </si>
  <si>
    <t>22. Formato 208-GA-Ft-19 “ÚNICO DE ENTRADA Y SALIDA DE ELEMENTOS</t>
  </si>
  <si>
    <t>El proceso reporta que en el mes de marzo genero el control.
El proceso reporta cumplimiento del control dentro de la periodicidad definida y adjunta evidencia acorde al desarrollo del control. 
El control muestra seguimiento a  los posibles eventos que puedan materializar el riesgo.</t>
  </si>
  <si>
    <t>El PIC de capacitación contempla todos los ejes temáticos y fue aprobado en Comité institucional de gestión y desempeño.</t>
  </si>
  <si>
    <t xml:space="preserve">Se elabora el PIC, se aprueba y se socializa. </t>
  </si>
  <si>
    <t xml:space="preserve">La profesional designada por la Subdirección administrativa realiza seguimiento trimestral a la ejecución del Plan de Capacitación a través la Matriz de relación del Plan de Trabajo e Indicadores de Gestión por Proceso. </t>
  </si>
  <si>
    <t xml:space="preserve">37. Seguimiento Trimestral Plan de Capacitación. </t>
  </si>
  <si>
    <t>El proceso reporta la actividad de control en enero sustentando la verificación de que se encuentren contemplados todos los ejes temáticos en el Plan Institucional de Capacitaciones de la vigencia
Se sugiere fortalecer la actividad de control ya que esta es el mismo control</t>
  </si>
  <si>
    <t>El proceso reporta cumplimiento del control a través del esquema de publicación de la información cuyo seguimiento.
El control muestra seguimiento a  los posibles eventos que puedan materializar el riesgo.</t>
  </si>
  <si>
    <t>PROGRAMADO PARA EL MES DE JUNIO.</t>
  </si>
  <si>
    <t>El proceso reporta que no fue necesario realizar la actividad de control del riesgo</t>
  </si>
  <si>
    <t>El proceso reporta que el control esta programado para el mes de junio 2023</t>
  </si>
  <si>
    <t>Se esta concertando con las diferentes áreas involucradas el establecimiento del Plan Anual de Gestión de Bienes Inmuebles vigencia 2023</t>
  </si>
  <si>
    <t>El proceso reporta estar trabajando en la actividad mediante la concertación con las diferentes áreas involucradas el establecimiento del Plan Anual de Gestión de Bienes Inmuebles vigencia 2023</t>
  </si>
  <si>
    <t>El proceso no reporta actividad sobre el plan de acción, pero este esta aun dentro de los tiempos de ejecución</t>
  </si>
  <si>
    <t>El proceso reporta que ejecuto el control trimestral en el mes de abril, ya que se requería tener la información completa del trimestre para realizarlo.
El proceso reporta cumplimiento del control a través del esquema de publicación de la información cuyo seguimiento.
El control muestra seguimiento a  los posibles eventos que puedan materializar el riesgo.</t>
  </si>
  <si>
    <t>El proceso reporta que se realizaron comités técnicos de seguimiento y control al cumplimiento de los cronogramas de ejecución de actividades y entregas de productos de los Territorios.
El proceso reporta cumplimiento del control a través del esquema de publicación de la información cuyo seguimiento.
El control muestra seguimiento a  los posibles eventos que puedan materializar el riesgo.</t>
  </si>
  <si>
    <t xml:space="preserve">Se adelanta revisión del informe de presunto incumplimiento, radicado el 08 de marzo de 2023 por la interventoría -Rad. No. 202317000041172-, no obstante el 10 de marzo la supervisión presentó observaciones -Rad. No. 202315000040231-, las cuales fueron subsanadas por la interventoría en la versión ajustada del informe radicada el 30 de marzo -Rad. No. 202317000057212-. Esta última versión del informe de presunto Incumplimiento está siendo revisada por la supervisión, teniendo en cuenta que el contratista de obra presentó Plan de Contingencia el cual podría reducir el atraso de obra, y por ende se deberá actualizar nuevamente el informe de presunto incumplimiento. </t>
  </si>
  <si>
    <t>El 04 de abril de 2023, la interventoría radicó informe actualizado del presunto incumplimiento por parte del contratista de obra 668-2021, mediante comunicado 202317000069922. El 24 de abril de 2023, la supervisión envío a la Dirección de Gestión Corporativa Solicitud de apertura del proceso administrativo sancionatorio, con el informe radicado por la interventoría como soporte del presunto incumplimiento, mediante memorando No. 202315000033453, con una tasación de multa a imponer de $97.258.055,66 directamente proporcional al atraso del 9,23%.</t>
  </si>
  <si>
    <t>No se evidencia reporte de la actividad por parte del proceso, ya que la información que enviar no corresponde al desarrollo de la actividad.</t>
  </si>
  <si>
    <t>Desarrollar las actividades de probabilidad fuera de los requerimientos establecidos en el procedimiento</t>
  </si>
  <si>
    <t>Posibilidad de afectación reputacional, ante la programación de las cantidades y costos de las metas en cada vigencia por incluir intervenciones no viables al proceso de Mejoramiento de Barrios debido al desarrollo de las actividades de probabilidad fuera de los requerimientos establecidos en el procedimiento</t>
  </si>
  <si>
    <t xml:space="preserve">Se realiza revisión aleatoria del expediente de probabilidad realizado para la viabilización de tres segmentos viales en  barrio Islandia de la localidad de Bosa. </t>
  </si>
  <si>
    <t>Acta de reunión revisión probabilidad Bosa.</t>
  </si>
  <si>
    <t>El proceso reporta que se realiza en el mes de abril la revisión aleatoria del expediente de probabilidad realizado para la viabilización de tres segmentos viales en  barrio Islandia de la localidad de Bosa. 
El proceso reporta cumplimiento de la actividad del plan de acción dentro de la periodicidad definida y adjunta evidencia acorde al desarrollo del plan de acción.</t>
  </si>
  <si>
    <t>Cada vez que se requiera, la Directora con el apoyo del equipo de trabajo de la DMB verifica la viabilidad Técnica, Social y SSTMA de las oportunidades identificadas de intervenciones en espacio publico a escala barrial, a través del diligenciamiento insitu de las fichas de probabilidad técnica, social y SSTMA.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</si>
  <si>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 xml:space="preserve">Se verificó la viabilidad Técnica, Social y SSTMA de las oportunidades identificadas de intervenciones en espacio publico a escala barrial, a través del diligenciamiento insitu de las fichas de probabilidad técnica, social y SSTMA.
</t>
  </si>
  <si>
    <t xml:space="preserve">El proceso reporta que en el mes de abril se verificó la viabilidad Técnica, Social y SSTMA de las oportunidades identificadas de intervenciones en espacio publico a escala barrial, a través del diligenciamiento insitu de las fichas de probabilidad técnica, social y SSTMA.
</t>
  </si>
  <si>
    <t>El proceso no reporta desarrollo de la actividad de socialización durante este primer cuatrimestre.
Esta dentro de los tiempos de ejecución</t>
  </si>
  <si>
    <t>El proceso reporta que no se radicado nuevos documentos de recomendación, por lo anterior, no se pasaron a revisión de la Mesa Técnica. Luego del monitoreo se evidencia que aunque se iniciaron proceso de reasentamientos no se recibió concepto del Idiger, por lo tanto aunque el proceso ha gestionado la actividad no se ha podido realizar el control como se programo.</t>
  </si>
  <si>
    <t>El proceso no reporta desarrollo de la actividad de socialización durante este primer cuatrimestre.
Se da como incumplida la actividad de tratamiento.</t>
  </si>
  <si>
    <t>El proceso reporta actualización del Cuadro de Control con la información de cada uno de los componentes (jurídico, técnico, social y financiero) de los procesos de Reasentamientos.
El proceso reporta cumplimiento de la actividad del plan de acción dentro de la periodicidad definida y adjunta evidencia acorde al desarrollo del plan de acción.</t>
  </si>
  <si>
    <t>El proceso reporta cumplimiento del control sustentando la revisión de la  "Matriz de Conceptos" de manera mensual.
El proceso reporta cumplimiento del control dentro de la periodicidad definida y adjunta evidencia acorde al desarrollo del control. 
El control muestra seguimiento a  los posibles eventos que puedan materializar el riesgo.</t>
  </si>
  <si>
    <t>El proceso reporta el cumplimiento de la actividad de tratamiento mediante la reunión realizada en el mes de abril con todo el equipo jurídico.</t>
  </si>
  <si>
    <t>El proceso reporta que no se recibió de parte de las dependencias información de los tramites y servicios que han sido modificados e información relevante que sea de interés para la ciudadanía. Por lo tanto no se realizaron socializaciones.</t>
  </si>
  <si>
    <t>En el mes no se requirió el  uso de los formatos 208-OCDI-Ft-27 "reserva de actuación disciplinaria", ni del formato  208-OCDI-ft-28 "ACTA DE REPARTO EXPEDIENTES DISCIPLINARIOS"</t>
  </si>
  <si>
    <t xml:space="preserve">El formato 208-CID-ft-28 "ACTA DE REPARTO EXPEDIENTES DISCIPLINARIOS" se diligenció si es (6) veces, los días 7/03/ 2023; 21/03/2023, 22/03/2023 (3) y 31/03/2023 y en cuanto al 208-OCDI-Ft-27 "reserva de actuación disciplinaria" se diligenció siete (7) veces los días 29/03/2023 (3) veces, 30/03/2023 y 31/03/2023 tres (3) veces </t>
  </si>
  <si>
    <t>El proceso reporta haber realizado la actividad de diligenciar los documentos implementados para  la reserva legal por  parte de los involucrados en el proceso de Gestión de Control  Disciplinario Interno, durante los meses de enero, marzo y abril, además aclara que no fue necesario realizarlo en el mes de febrero.
El proceso reporta cumplimiento de la actividad del plan de acción dentro de la periodicidad definida y adjunta evidencia acorde al desarrollo del plan de acción.</t>
  </si>
  <si>
    <t>El proceso no reporta seguimiento del cumplimiento del control en el mes de enero 2023, incumpliendo de esta manera la ejecución del control dentro de los tiempos definidos.
No obstante desde el mes de febrero reporta cumplimiento del control presentando el reporte, generado mediante el SIMA. En este se puede evidenciar el acompañamiento social realizado, para la consecución de información y documentos que  permiten la continuidad del proceso. 
El control muestra seguimiento a  los posibles eventos que puedan materializar el riesgo.</t>
  </si>
  <si>
    <t>El proceso no reporta seguimiento del cumplimiento de la actividad en el mes de enero 2023, incumpliendo de esta manera la ejecución de la actividad dentro de los tiempos definidos.
No obstante desde el mes de febrero reporta cumplimiento de la actividad mediante el informe por componente y funcionario  para identificar los tiempos  que los expedientes permanecen en cada uno.
El proceso reporta cumplimiento de la actividad pero no da cumplimiento a la periodicidad propuesta y adjunta evidencia acorde al desarrollo de la actividad. 
Se sugiere ajustar el indicador ya que no es clara la expresión del mismo en términos cuantitativos.</t>
  </si>
  <si>
    <t>No se generó   reporte en Excel, con la trazabilidad de los tiempos que permanecen los expedientes en cada componente.</t>
  </si>
  <si>
    <t>El proceso no reporta seguimiento del cumplimiento del control en el mes de enero 2023, incumpliendo de esta manera la ejecución del control dentro de los tiempos definidos.
No obstante desde el mes de febrero reporta cumplimiento del control presentando el reporte, generó un (1) reporte en Excel, con la trazabilidad de los tiempos que permanecen los expedientes en cada componente. 
El control muestra seguimiento a  los posibles eventos que puedan materializar el riesgo.</t>
  </si>
  <si>
    <t xml:space="preserve">Se envió presentación del mes de diciembre a los enlaces financieros y Directivos del seguimiento y control de  la ejecución presupuestal  que permita la toma de decisiones. . </t>
  </si>
  <si>
    <t>Se enviaron y se reportaron las ejecuciones presupuestales a cada uno de los ordenadores de gasto sobre el comportamiento del presupuesto de gastos de la vigencia, giros, reservas presupuestales y pasivos exigibles con sus respectivas recomendaciones.</t>
  </si>
  <si>
    <t xml:space="preserve">Se envió presentación del mes de enero a los enlaces financieros y Directivos del seguimiento y control de  la ejecución presupuestal  que permita la toma de decisiones. . </t>
  </si>
  <si>
    <t xml:space="preserve">Se envió presentación del mes de febrero a los enlaces financieros y Directivos del seguimiento y control de  la ejecución presupuestal  que permita la toma de decisiones. . </t>
  </si>
  <si>
    <t xml:space="preserve">Se envió presentación del mes de marzo a los enlaces financieros y Directivos del seguimiento y control de  la ejecución presupuestal  que permita la toma de decisiones. . </t>
  </si>
  <si>
    <t>El proceso reporta el envío de las presentación de cada uno de los meses a los enlaces financieros y Directivos del seguimiento y control de  la ejecución presupuestal  que permita la toma de decisiones. 
El proceso reporta cumplimiento del control dentro de la periodicidad definida y adjunta evidencia acorde al desarrollo del control. 
El control muestra seguimiento a  los posibles eventos que puedan materializar el riesgo.</t>
  </si>
  <si>
    <t>No se realizaron actividades durante este periodo de tiempo</t>
  </si>
  <si>
    <t>15.1. Base Plan de Mejoramiento DUT.  15.1. Base Plan de Mejoramiento por Procesos DUT.</t>
  </si>
  <si>
    <t>El proceso reporta cumplimiento en la actividad de tratamiento mediante la realización de una mesa de trabajo, con los funcionarios responsables de ejecutar las acciones, para el seguimiento al cumplimiento de las mismas dentro de los tiempos y en las condiciones establecidas en el Plan de Mejoramiento de  Contraloría de Bogotá D.C.. Se realizo en el mes de abril ya que informan que se hace necesario el cierre del trimestre para realizarlo.
El proceso reporta cumplimiento de la actividad pero no da cumplimiento a la periodicidad propuesta y adjunta evidencia acorde al desarrollo de la actividad. 
Se sugiere ajustar el indicador ya que no es clara la expresión del mismo en términos cuantitativos.</t>
  </si>
  <si>
    <t>Conciliaciones Interáreas</t>
  </si>
  <si>
    <t>Doce (12) Conciliaciones Interáreas</t>
  </si>
  <si>
    <t>El proceso reporta que se emitió la circular y el cronograma de sostenibilidad contable 2023.
El control muestra seguimiento a  los posibles eventos que puedan materializar el riesgo.</t>
  </si>
  <si>
    <t>Estados de Tesorería Diciembre 2022</t>
  </si>
  <si>
    <t>Estados de Tesorería Enero 2023</t>
  </si>
  <si>
    <t>Estados de Tesorería Febrero 2023</t>
  </si>
  <si>
    <t>Estados de Tesorería Marzo 2023</t>
  </si>
  <si>
    <t>El proceso reporta que la validación de las conciliaciones bancarias, mediante el cruce de información generada por el sistema Administrativo y Financiero SICAPITAL y la información reportada por los bancos, durante los meses se seguimiento.
El proceso reporta cumplimiento de la actividad del plan de acción dentro de la periodicidad definida y adjunta evidencia acorde al desarrollo del plan de acción.</t>
  </si>
  <si>
    <t>El Web Master realizó un control a través del esquema de publicación de la información cuyo seguimiento. Mediante el registro de las publicaciones en el formato 208-COM-Ft-20 .
El Web Master realizó una revisión en la pag web de las publicaciones solicitadas por las dependencias, mediante el diligenciamiento del formato 208-COM-FT-23.</t>
  </si>
  <si>
    <t xml:space="preserve">El profesional del Proceso de Talento Humano verifica que los pagos hayan sido efectuados de manera correcta al final del mes por medio de las planillas de pago de la seguridad social. </t>
  </si>
  <si>
    <t xml:space="preserve">El profesional del Proceso de Talento Humano verifica que los pagos hayan sido efectuados de manera correcta al final de cada mes. </t>
  </si>
  <si>
    <t>De manera anual el delegado por parte del Jefe Oficina de Tecnologías de la Información y las Comunicaciones, propenderá por asignar los recursos para los procesos de contratación para el mantenimiento, la actualización y continuidad de los servicios tecnológicos de la CVP.  
En caso de identificar desviaciones deberán realizar la solicitud para el PAA, justificando esta modificación</t>
  </si>
  <si>
    <t>El proceso reporta que durante este cuatrimestre no fue necesario aplicar el control y dado que su periodicidad es anual, aun están dentro de los tiempos</t>
  </si>
  <si>
    <t>El proceso reporta que aunque la actividad debe ser mensual en los casos que sea necesario, solo efectuó la actualización del normograma del proceso en el mes de Abril al corte del 30 de marzo.
El proceso reporta cumplimiento del control dentro de la periodicidad definida y adjunta evidencia acorde al desarrollo del control. 
El control muestra seguimiento a  los posibles eventos que puedan materializar el riesgo.</t>
  </si>
  <si>
    <t xml:space="preserve">El proceso reporta que la actividad no ha sido ejecutada y que esta dentro de los tiempos establecidos.
No obstante se sugiere revisar la periodicidad de la actividad, para que validar si esta mitiga o no el riesgo con esta frecuencia de ejecución </t>
  </si>
  <si>
    <t>El proceso reporta que no ha sido necesario aplicar la actividad.
No obstante dado que la meta propuesta según el indicador es 6, se sugiere ir implementando la actividad lo antes posible. De igual manera están dentro de los tiempos de la actividad.</t>
  </si>
  <si>
    <t>No se efectuó ejecución del control para el mes de enero de 2023</t>
  </si>
  <si>
    <t>Teniendo en cuenta el control estructurado relacionado con las necesidades de personal identificadas por el Asesor de Control Interno para el proceso de "Evaluación de la Gestión", para el mes de febrero, se aporta como cumplimiento el comunicado del Ordenador del Gasto a Planeación con la solicitud de modificación del PAA de la vigencia 2023 de las lieas asignadas a la ACI.</t>
  </si>
  <si>
    <t>No se efectuó ejecución del control para el mes de abril de 2023</t>
  </si>
  <si>
    <t>El proceso reporta que en el mes de febrero y marzo aportaron como cumplimiento, el comunicado del Ordenador del Gasto a Planeación con la solicitud de modificación del PAA de la vigencia 2023 de las lieas asignadas a la ACI.
El proceso reporta cumplimiento del control dentro de la periodicidad definida y adjunta evidencia acorde al desarrollo del control. 
El control muestra seguimiento a  los posibles eventos que puedan materializar el riesgo.</t>
  </si>
  <si>
    <t>Teniendo en cuenta el control estructurado, para el mes de enero, no se aporta ejecución del control teniendo en cuenta que no se tienen contratistas nuevos para la ACI, se mantienen los de la vigencia 2023.</t>
  </si>
  <si>
    <t>Teniendo en cuenta el control estructurado, para el mes de febrero, no se aporta ejecución del control teniendo en cuenta que no se tienen contratistas nuevos para la ACI, se mantienen los de la vigencia 2023.</t>
  </si>
  <si>
    <t>Teniendo en cuenta el control estructurado, para el mes de marzo, no se aporta ejecución del control teniendo en cuenta que no se tienen contratistas nuevos para la ACI, se mantienen los de la vigencia 2023.</t>
  </si>
  <si>
    <t>Teniendo en cuenta el control estructurado, para el mes de abril, no se aporta ejecución del control teniendo en cuenta que no se tienen contratistas nuevos para la ACI, se mantienen los de la vigencia 2023.</t>
  </si>
  <si>
    <t>El proceso reporta que no fue necesario ejecutar el control dado que no entraron contratistas nuevos para la ACI, se mantienen los de la vigencia 2023.
El proceso reporta cumplimiento del control dentro de la periodicidad definida y adjunta evidencia acorde al desarrollo del control. 
El control muestra seguimiento a  los posibles eventos que puedan materializar el riesgo.</t>
  </si>
  <si>
    <t>Teniendo en cuenta el control estructurado, para el mes de enero, no se iniciaron auditorias internas, no se aporta ejecución del control.</t>
  </si>
  <si>
    <t>Teniendo en cuenta el control estructurado, para el mes de febrero, no se iniciaron auditorias internas, no se aporta ejecución del control.</t>
  </si>
  <si>
    <t>Teniendo en cuenta el control estructurado, para el mes de abril, no se iniciaron auditorias internas, no se aporta ejecución del control.</t>
  </si>
  <si>
    <t xml:space="preserve">El líder del proceso de Gestión Documental realiza seguimiento al sistema Integrado de Conservación y su Programa de Emergencias y manejo de desastres, mediante cronograma de seguimiento a las actividades identificadas en el Plan de conservación por medio de tablero de control de indicadores.   </t>
  </si>
  <si>
    <t xml:space="preserve">Se evalúa el cumplimiento del cronograma establecido por medio de indicadores en e tablero de control. </t>
  </si>
  <si>
    <t xml:space="preserve">El líder del proceso de Gestión Documental realiza seguimiento trimestral a las acciones establecidas dentro de los planes que integran la gestión.   Se formulan y se presentan los diferentes planes que se establecen dentro del proceso de Gestión Documental "PINAR, PGD y SIC" al comité el 30 de enero de 2023. </t>
  </si>
  <si>
    <t>El proceso reporta que en el mes de enero presentaron ante el comité de MIPG la aprobación del plan. No obstante la actividad menciona también hacer seguimiento, por lo tanto esta en curso.
El proceso reporta cumplimiento del control dentro de la periodicidad definida y adjunta evidencia acorde al desarrollo del control. 
El control muestra seguimiento a  los posibles eventos que puedan materializar el riesgo</t>
  </si>
  <si>
    <t>El proceso no reporta información se seguimiento para la actividad de control</t>
  </si>
  <si>
    <t>El proceso reporta que emitió un memorando indicando los plazos oportunos para la presentación mensual de los FUSS con los criterios de calidad, claridad, coherencia y pertinencia de la información reportada en el mes de enero 2023.
El proceso reporta cumplimiento del control dentro de la periodicidad definida y adjunta evidencia acorde al desarrollo del control. 
El control muestra seguimiento a  los posibles eventos que puedan materializar el riesgo</t>
  </si>
  <si>
    <t>El día 15 de marzo se realizó un mesa de trabajo entre los profesionales del proceso de Gestión Estratégica con el fin de validar los lineamientos para la estandarización, organización, manejo y control de la información del Sistema de Gestión de la CVP, con el propósito de garantizar la disponibilidad y el acceso a la documentación del 
Sistema de Gestión.</t>
  </si>
  <si>
    <t>El proceso reporta la realización de una mesa de trabajo del equipo de la OAP, los lineamientos para la estandarización, organización, manejo y control de la información del Sistema de Gestión de la CVP, con el propósito de garantizar la disponibilidad y el acceso a la documentación del Sistema de Gestión, dando cumplimiento al control propuesto para el semestre.
El proceso reporta cumplimiento del control dentro de la periodicidad definida y adjunta evidencia acorde al desarrollo del control. 
El control muestra seguimiento a  los posibles eventos que puedan materializar el riesgo.</t>
  </si>
  <si>
    <t>El proceso reporta la generación de un  memorando interno para reiterar la importancia de revisar y mantener el Listado Maestro de Documentos debidamente actualizado, donde se les recuerda que en caso de evidenciar alguna inconsistencia en el mismo deberá ser reportada a la OAP.
El proceso reporta cumplimiento de la actividad del plan de acción dentro de la periodicidad definida y adjunta evidencia acorde al desarrollo del plan de acción.</t>
  </si>
  <si>
    <t>El proceso presenta el listado maestro de documentos, de manera mensual, donde evidencia la gestión realizada para la disponibilidad y el acceso a la documentación del Sistema de Gestión.
El proceso reporta cumplimiento del control dentro de la periodicidad definida y adjunta evidencia acorde al desarrollo del control. 
El control muestra seguimiento a  los posibles eventos que puedan materializar el riesgo.</t>
  </si>
  <si>
    <t>En el mes de febrero se realizo la jornada de sensibilización sobre las actividades del Plan de acción Anual del PIGA 2023, de igual forma de divulgo la política ambiental y los programas que hacen parte del PIGA; ésta actividad fue dirigida a los funcionarios y contratistas de la CVP, la cual se llevó a cabo de manera presencial a través con apoyo audiovisual de una presentación .</t>
  </si>
  <si>
    <t>El proceso reporta cumplimiento en el desarrollo de la sensibilización sobre el Plan de Acción Anual del PIGA.
El proceso reporta cumplimiento de la actividad del plan de acción dentro de la periodicidad definida y adjunta evidencia acorde al desarrollo del plan de acción.</t>
  </si>
  <si>
    <t xml:space="preserve">En virtud de la resolución 2261 del 16 de noviembre del 2022 se suspenden los términos en las actuaciones administrativas relacionadas con los procesos de cobros persuasivos. </t>
  </si>
  <si>
    <t>Resolución 055 de 2023.pdf
Resolución 2261 de 2022.pdf</t>
  </si>
  <si>
    <t>El proceso reporta la realización de un informe mensual del estado de la cartera y la condición en la que se encuentra cada uno de los deudores. 
El proceso reporta cumplimiento de la actividad del plan de acción dentro de la periodicidad definida y adjunta evidencia acorde al desarrollo del plan de acción.</t>
  </si>
  <si>
    <t>El proceso reporta que no se realizo la actividad de tratamiento en virtud de la resolución 2261 del 16 de noviembre del 2022 se suspenden los términos en las actuaciones administrativas relacionadas con los procesos de cobros persuasivos.
Se sugiere cambiar la actividad de tratamiento por una que realmente fortalezca el control y que permita evitar la materialización del riesgo. 
La actividad se define como en curso pero se sugiere ser reformulada</t>
  </si>
  <si>
    <t xml:space="preserve">En virtud de la resolución 2261 del 16 de noviembre del 2022 se suspenden los términos en las actuaciones judiciales relacionadas con los procesos de cobros persuasivos. </t>
  </si>
  <si>
    <t>Balance Semestral Plan Terrazas.</t>
  </si>
  <si>
    <t>El proceso reporta la realización de espacios de dialogo durante los meses del cuatrimestre con la participación del equipo técnico de la Dirección de Mejoramiento de Vivienda.
El proceso reporta cumplimiento del control dentro de la periodicidad definida y adjunta evidencia acorde al desarrollo del control. 
El control muestra seguimiento a  los posibles eventos que puedan materializar el riesgo</t>
  </si>
  <si>
    <t>El proceso reporta cumplimiento de la actividad de tratamiento de riesgo mediante los acuerdos con los potenciales beneficiarios y programación de las sensibilizaciones.
El proceso reporta cumplimiento de la actividad del plan de acción dentro de la periodicidad definida y adjunta evidencia acorde al desarrollo del plan de acción.</t>
  </si>
  <si>
    <t>El proceso reporta cumplimiento del control en cuanto a la incorporación en la gestión del proyecto las mesas técnicas.
El proceso reporta cumplimiento del control dentro de la periodicidad definida y adjunta evidencia acorde al desarrollo del control. 
El control muestra seguimiento a  los posibles eventos que puedan materializar el riesgo</t>
  </si>
  <si>
    <t>El proceso reporta que la sensibilización esta programada para el mes de mayo de la vigencia. Teniendo en cuenta que la actividad es semestral el proceso reporta cumplimiento en cuanto a los tiempos de la actividad.</t>
  </si>
  <si>
    <t>Actividad en curso programada para el mes de mayo</t>
  </si>
  <si>
    <t xml:space="preserve">El profesional de Talento Humano verifica la radicación de las incapacidades, unas a través de correo electrónico o en plataforma de la respectiva EPS. Una vez se radica se toma un pantallazo de aprobación. </t>
  </si>
  <si>
    <t xml:space="preserve">Se crea, aprueba y publica el procedimiento 208-SADM-PR-41 Trámite y reconocimiento de licencias remuneradas y no remuneradas, pendiente la socialización </t>
  </si>
  <si>
    <t>El proceso reporta que verifico la radicación de las incapacidades, as a través de correo electrónico o en plataforma de la respectiva EPS. 
El proceso reporta cumplimiento del control dentro de la periodicidad definida y adjunta evidencia acorde al desarrollo del control. 
El control muestra seguimiento a  los posibles eventos que puedan materializar el riesgo</t>
  </si>
  <si>
    <t>El proceso evidencia la actualización del proceso desde el año 2022, pero tiene pendiente la socialización del mismo, por lo tanto la actividad se toma como cumplida al 50%, es de aclarar que dado que la actualización documental fue en periodos antes del cuatrimestre, se sugiere tanto validar la formulación de la actividad como de la realización de la sensibilización.</t>
  </si>
  <si>
    <t xml:space="preserve">37. Plan Institucional de Capacitación </t>
  </si>
  <si>
    <t>El proceso reporta el control en enero sustentando la verificación de que se encuentren contemplados todos los ejes temáticos en el Plan Institucional de Capacitaciones de la vigencia
El proceso reporta cumplimiento del control dentro de la periodicidad definida y adjunta evidencia acorde al desarrollo del control. 
El control muestra seguimiento a  los posibles eventos que puedan materializar el riesgo</t>
  </si>
  <si>
    <t xml:space="preserve">El profesional del Proceso de Talento Humano verifica que  se hayan cumplido las actividades establecidas para cada uno de los meses que se reportan en el trimestre. </t>
  </si>
  <si>
    <t>El proceso reporta cumplimiento del control de mediante la verificación de  la notificación y ejecutoria y registrará la información en el Tablero de Control
El proceso reporta cumplimiento del control a través del esquema de publicación de la información cuyo seguimiento.
El control muestra seguimiento a  los posibles eventos que puedan materializar el riesgo.</t>
  </si>
  <si>
    <t>El proceso no reporta ninguna acción o gestión realizada para este control</t>
  </si>
  <si>
    <t>El proceso no reporta ninguna acción o gestión realizada para la actividad de tratamiento</t>
  </si>
  <si>
    <t>Director de Gestión Corporativa</t>
  </si>
  <si>
    <t>Falta de control por parte del Fideicomitente (CVP)</t>
  </si>
  <si>
    <t xml:space="preserve">Posibilidad de afectación económica o reputacional por el incumplimiento y respuesta tardía requerimientos de carácter financiero y administrativo solicitados por el Fideicomitente (CVP) </t>
  </si>
  <si>
    <t>(No. de alertas realizadas</t>
  </si>
  <si>
    <t>Urbanizaciones y Titulación</t>
  </si>
  <si>
    <t>Se creo por solicitud del proceso el riesgo número 44</t>
  </si>
  <si>
    <t>Vigente desde: Junio 2022</t>
  </si>
  <si>
    <t>19. VERIFICACIÓN PAGOS</t>
  </si>
  <si>
    <t>19. NOMINA</t>
  </si>
  <si>
    <t>NA</t>
  </si>
  <si>
    <t>El proceso reporta cumplimiento de la ejecución del control definido sin presentar novedades en su ejecución.
El proceso adjunta evidencias de la ejecución del control dentro de los tiempos establecidos conforme a lo establecido en el diseño del mismo.
El control muestra seguimiento a  los posibles eventos que puedan materializar el riesgo.</t>
  </si>
  <si>
    <t>22.1 TRASLADO ELEMENTOS</t>
  </si>
  <si>
    <t>22. INSPECCIONES ALEATORIAS</t>
  </si>
  <si>
    <t>Trimestralmente el Subdirector Administrativo o quien designe, para el ingreso o retiro de los elementos de la CVP diligencia el formato208-GA-Ft-19 “ÚNICO DE ENTRADA Y SALIDA DE ELEMENTOS”,  para el control de los mismos. Cada vez que se requiera realizar un movimiento se debe diligenciar el formato con las autorizaciones solicitadas.</t>
  </si>
  <si>
    <t>22-2 ELEMENTOS</t>
  </si>
  <si>
    <t xml:space="preserve">NA </t>
  </si>
  <si>
    <t>El proceso reporta el cumplimiento mediante la verificación que los pagos hayan sido efectuados de manera correcta, ejecutado en los meses de mayo y junio 2023.
El proceso reporta cumplimiento de la actividad del plan de acción dentro de la periodicidad definida y adjunta evidencia acorde al desarrollo del plan de acción.</t>
  </si>
  <si>
    <t>El proceso reporta cumplimiento de la ejecución del control definido sin presentar novedades en su ejecución.
El proceso adjunta evidencias de la ejecución del control en el mes de junio del 2023, estando dentro de los tiempos establecidos conforme a lo establecido en el diseño del mismo.
El control muestra seguimiento a  los posibles eventos que puedan materializar el riesgo.</t>
  </si>
  <si>
    <t>El proceso reporta cumplimiento de la ejecución del control definido sin presentar novedades en su ejecución.
El proceso adjunta evidencias de la ejecución del control en los periodos de mayo y junio, dentro de los tiempos establecidos conforme a lo establecido en el diseño del mismo.
El control muestra seguimiento a  los posibles eventos que puedan materializar el riesgo.</t>
  </si>
  <si>
    <t>24. SISTEMA DE CONSERVACIÓN</t>
  </si>
  <si>
    <t>24. EVALUACIÓN SIC</t>
  </si>
  <si>
    <t>El proceso reporta el cumplimiento de la actividad de control correspondiente al cumplimiento del cronograma definido para el Sistema Integrado de Conservación y su Programa de Emergencias y manejo de desastres.
El proceso reporta cumplimiento de la actividad dentro de la periodicidad definida y adjunta evidencia acorde al desarrollo del plan de acción.</t>
  </si>
  <si>
    <t>25. INSTRUMENTOS</t>
  </si>
  <si>
    <t>Realizar seguimiento trimestral al cumplimiento del Plan Institucional de Archivos - PINAR y presentarlo ante el Comité de Gestión y Desempeño”, para que guarde relación con los demás componentes de control del riesgo.</t>
  </si>
  <si>
    <t>25-1Informes instrumentos</t>
  </si>
  <si>
    <t>El proceso reporta cumplimiento de la ejecución del control definido sin presentar novedades en su ejecución.
El proceso adjunta evidencias acordes a la ejecución del control, estando dentro de los tiempos establecidos conforme a lo establecido en el diseño del mismo.
El control muestra seguimiento a  los posibles eventos que puedan materializar el riesgo.</t>
  </si>
  <si>
    <t>El proceso reporta el cumplimiento para el mes de junio de la actividad de control correspondiente al cumplimiento del Plan PINAR.
El proceso reporta cumplimiento de la actividad dentro de la periodicidad definida y adjunta evidencia acorde al desarrollo del plan de acción.</t>
  </si>
  <si>
    <t>El proceso reporta el cumplimiento del control entre los meses de julio y agosto, donde repórtan la verificación de la actualización documental conforme a los requerimientos del proceso.
El proceso reporta cumplimiento de la actividad dentro de la periodicidad definida y adjunta evidencia acorde al desarrollo del plan de acción.</t>
  </si>
  <si>
    <t>Cumplida</t>
  </si>
  <si>
    <t>36. INCAPACIDADES</t>
  </si>
  <si>
    <t>36-1 Procedimiento Tramite Licencias</t>
  </si>
  <si>
    <t>36-2 Incapacidades</t>
  </si>
  <si>
    <t>El proceso reporta el cumplimiento de la actividad de plan de acción. 
El proceso reporta cumplimiento de la actividad dentro de la periodicidad definida y adjunta evidencia acorde al desarrollo del plan de acción.
Se evidencia seguimiento sobre la actividad de tratamiento mitigando la posible materialización del riesgo.</t>
  </si>
  <si>
    <t>En ejecución</t>
  </si>
  <si>
    <t>ACTIVIDAD CUMPLIDA</t>
  </si>
  <si>
    <t>37-2 EJECUCIÓN PC</t>
  </si>
  <si>
    <t>Verificar la ejecución del Plan Institucional de Capacitaciones - 2023</t>
  </si>
  <si>
    <t>Realizar evaluación y análisis del impacto de la capacitación o actividad realizada, tomando una muestra significativa por actividad realizada</t>
  </si>
  <si>
    <t xml:space="preserve">NO EJECUTADA </t>
  </si>
  <si>
    <t xml:space="preserve">El proceso reporta cumplimiento de la ejecución del control definido sin presentar novedades en su ejecución durante el primer cuatrimestre de la vigencia.
</t>
  </si>
  <si>
    <t xml:space="preserve">El proceso reporta cumplimiento de la ejecución de la actividad de control (plan de acción) definido sin presentar novedades en su ejecución durante el primer cuatrimestre de la vigencia.
</t>
  </si>
  <si>
    <t>38-1 MATRIZ DE SST</t>
  </si>
  <si>
    <t>38-2 INSPECCIONES SST</t>
  </si>
  <si>
    <t>39. PLAN ANUAL DE BIENES</t>
  </si>
  <si>
    <t>Realizar seguimiento trimestral al cumplimiento del Plan Anual de Gestión de Bienes Inmuebles</t>
  </si>
  <si>
    <t>39-1 PLAN ANUAL DE BIENES</t>
  </si>
  <si>
    <t>Verificar y garantizar que los procedimientos del proceso gestión administrativa se encuentren actualizados y acorde a los requerimientos de la CV</t>
  </si>
  <si>
    <t>39-2 PROCEDIMIENTO PABI</t>
  </si>
  <si>
    <t>Se realizó seguimiento al cumplimiento del Plan de Acción Anual del PIGA, mediante el reporte del "FUSS_OAP_Actividades Implementación MIPG_2022", en donde se reporta la ejecución de cada una de las actividades concertadas de este plan, en cada uno de sus programas, el cual es remitido a la Jefe de la OAP mediante correo electrónico.
Se ejecutó el 100% las actividades programadas en mayo de 2023.</t>
  </si>
  <si>
    <t>28.FUSS (Riesgo _2do Cuatrimestre)</t>
  </si>
  <si>
    <t>SE TIENE PROGRAMADA ACTIVIDAD PARA EL TERCER CUATRIMESTRE</t>
  </si>
  <si>
    <t>FUSS_OAP Act Implemen MIPG 2023 mayo 2023</t>
  </si>
  <si>
    <t>Se realizó seguimiento al cumplimiento del Plan de Acción Anual del PIGA, mediante el reporte del "FUSS_OAP_Actividades Implementación MIPG_2022", en donde se reporta la ejecución de cada una de las actividades concertadas de este plan, en cada uno de sus programas, el cual es remitido a la Jefe de la OAP mediante correo electrónico.
Se ejecutó el 100% las actividades programadas en junio de 2023.</t>
  </si>
  <si>
    <t>FUSS_OAP Act Implemen MIPG 2023 junio 2023</t>
  </si>
  <si>
    <t>Se realizó seguimiento al cumplimiento del Plan de Acción Anual del PIGA, mediante el reporte del "FUSS_OAP_Actividades Implementación MIPG_2022", en donde se reporta la ejecución de cada una de las actividades concertadas de este plan, en cada uno de sus programas, el cual es remitido a la Jefe de la OAP mediante correo electrónico.
Se ejecutó el 100% las actividades programadas en julio de 2023.</t>
  </si>
  <si>
    <t>FUSS_OAP Act Implemen MIPG 2023 julio 2023</t>
  </si>
  <si>
    <t>Se realizó seguimiento al cumplimiento del Plan de Acción Anual del PIGA, mediante el reporte del "FUSS_OAP_Actividades Implementación MIPG_2022", en donde se reporta la ejecución de cada una de las actividades concertadas de este plan, en cada uno de sus programas, el cual es remitido a la Jefe de la OAP mediante correo electrónico.
Se ejecutó el 100% las actividades programadas en agosto de 2023.</t>
  </si>
  <si>
    <t>FUSS_OAP Act Implemen MIPG 2023 agosto 2023</t>
  </si>
  <si>
    <t>El proceso reporta avance de la actividad para el primer cuatrimestre y reporta que la ejecución para el segundo semestre de la vigencia esta programada para el ultimo trimestre de la vigencia 2023.
Se evidencia seguimiento sobre la actividad de tratamiento mitigando la posible materialización del riesgo.</t>
  </si>
  <si>
    <t>ACTIVIDA CUMPLIDA EN EL PRIMER CUATRIMESTRE</t>
  </si>
  <si>
    <t>LA ACTIVIDAD SE DESARROLLARA EN EL MES DE AGOSTO</t>
  </si>
  <si>
    <t>26. MESAS DE TRABAJO GERENTES DE PI</t>
  </si>
  <si>
    <t xml:space="preserve">Se validó y consolidó la integridad de la información reportada de cada área correspondiente al mes de abril de 2023 (reporte mes vencido), por parte de los enlaces de los proyectos de inversión de la OAP, en el FUSS ( Formato Único de Seguimiento Sectorial) y ubicó en la carpeta respectiva, la última versión emitida por las áreas y el consolidado, a fin que se encuentre disponible. </t>
  </si>
  <si>
    <t>26.2 Seguimiento a la Gestión Sectorial - Hábitat CVP 30_04_2023</t>
  </si>
  <si>
    <t xml:space="preserve">Se validó y consolidó la integridad de la información reportada de cada área correspondiente al mes de mayo de 2023 (reporte mes vencido), por parte de los enlaces de los proyectos de inversión de la OAP, en el FUSS ( Formato Único de Seguimiento Sectorial) y ubicó en la carpeta respectiva, la última versión emitida por las áreas y el consolidado, a fin que se encuentre disponible. </t>
  </si>
  <si>
    <t>26.2 Seguimiento a la Gestión Sectorial - Hábitat CVP 30_05_2023</t>
  </si>
  <si>
    <t xml:space="preserve">Se validó y consolidó la integridad de la información reportada de cada área correspondiente al mes de junio de 2023 (reporte mes vencido), por parte de los enlaces de los proyectos de inversión de la OAP, en el FUSS ( Formato Único de Seguimiento Sectorial) y ubicó en la carpeta respectiva, la última versión emitida por las áreas y el consolidado, a fin que se encuentre disponible. </t>
  </si>
  <si>
    <t>26.2 Seguimiento a la Gestión Sectorial - Hábitat CVP 30_06_2023</t>
  </si>
  <si>
    <t xml:space="preserve">Se validó y consolidó la integridad de la información reportada de cada área correspondiente al mes de julio de 2023 (reporte mes vencido), por parte de los enlaces de los proyectos de inversión de la OAP, en el FUSS ( Formato Único de Seguimiento Sectorial) y ubicó en la carpeta respectiva, la última versión emitida por las áreas y el consolidado, a fin que se encuentre disponible. </t>
  </si>
  <si>
    <t>26.2 Seguimiento a la Gestión Sectorial - Hábitat CVP 30_07_2023</t>
  </si>
  <si>
    <t>El control fue ejecutado y cumplido en el primer cuatrimestre de la vigencia.</t>
  </si>
  <si>
    <t>El proceso reporta cumplimiento de la actividad durante el cuatrimestre reportado, mediante la validación y consolidación mensual de la integridad de la información reportada de cada área, por parte de los enlaces de los proyectos de inversión de la OAP, en el FUSS ( Formato Único de Seguimiento Sectorial)</t>
  </si>
  <si>
    <t>La actividad esta programada para el segundo cuatrimestre de la vigencia 2023</t>
  </si>
  <si>
    <t>El control esta programado para el segundo cuatrimestre de la vigencia 2023</t>
  </si>
  <si>
    <t>27. Listado Maestro de Documentos</t>
  </si>
  <si>
    <t>Actividad programada para el mes de junio 2023</t>
  </si>
  <si>
    <t xml:space="preserve">Se desarrolla  una socialización con los enlaces de procesos para medir la apropiación de los temas documentales del Sistema de Gestión (rutas y manejo correcto de la información del SIG, entre otras), con los servidores y colaboradores de la entidad </t>
  </si>
  <si>
    <t>RIESGO 27. Socialización SIG y Medición del apropiación_JUNIO 203</t>
  </si>
  <si>
    <t>El cumplimiento total de la actividad se desarrollara en el segundo cuatrimestre de la vigencia</t>
  </si>
  <si>
    <t>El proceso reporta cumplimiento de la actividad mediante los listados maestros de documentos, reportados en los meses del cuatrimestre.
El proceso adjunta evidencias acordes a la ejecución del control, estando dentro de los tiempos establecidos conforme a lo establecido en el diseño del mismo.
El control muestra seguimiento a  los posibles eventos que puedan materializar el riesgo.</t>
  </si>
  <si>
    <t>El proceso reporta avance de la actividad mediante la socialización realizada en el mes de junio 2023.
Se evidencia seguimiento sobre la actividad de tratamiento mitigando la posible materialización del riesgo.</t>
  </si>
  <si>
    <t xml:space="preserve">El formato 208-CID-ft-28 "ACTA DE REPARTO EXPEDIENTES DISCIPLINARIOS" se diligenció seis (6) veces, los días de mayo de 05/05/ 2023; 10/05/ 2023 (3); 17/05/2023 y 24/05/2023 </t>
  </si>
  <si>
    <t xml:space="preserve">El formato 208-CID-ft-28 se diligenció se diligenció seis (6) veces, los días de mayo de 05/05/ 2023; 10/05/ 2023 (3); 17/05/2023 y 24/05/2023 </t>
  </si>
  <si>
    <t>El formato 208-CID-ft-28 "ACTA DE REPARTO EXPEDIENTES DISCIPLINARIOS" se diligenció tres (3) veces, los días de junio de 23/06/ 2023; 26/06/ 2023; y 29/06/2023 y en cuanto al 208-OCDI-Ft-27 "reserva de actuación disciplinaria" se diligenció dos (2) el día 09/06/2023 y 14/06/2023</t>
  </si>
  <si>
    <t>12.Un (1) archivo consolidado del formato 208-CID-ft-28 y un archivo consolidado (1) del formato 208-CID-ft-27</t>
  </si>
  <si>
    <t>El formato 208-CID-ft-28 se diligenció tres (3) veces, los días de junio de 23/06/ 2023; 26/06/ 2023; y 29/06/2023 y en cuanto al 208-OCDI-Ft-27"reserva de actuación disciplinaria" se diligenció dos (2) el día 09/06/2023 y 14/06/2023</t>
  </si>
  <si>
    <t>Un (1) archivo consolidado del formato 208-CID-ft-28 y un archivo consolidado (1) del formato 208-CID-ft-27</t>
  </si>
  <si>
    <t>El formato 208-CID-ft-28 "ACTA DE REPARTO EXPEDIENTES DISCIPLINARIOS" se diligenció cuatro (4) veces, en los días de julio de 11/07/ 2023 (3) y 19/07/2023 y en cuanto al 208-OCDI-Ft-27 "reserva de actuación disciplinaria" se diligenció uno (1) el día 14/07/2023</t>
  </si>
  <si>
    <t>12.Un (1) archivo consolidado del formato y 208-CID-Ft-28  y un archivo consolidado (1) del formato 208-CID-ft-27</t>
  </si>
  <si>
    <t>El formato 208-CID-ft-28 se diligenció cuatro (4) veces, en los días julio de 11/07/ 2023 (3) y 19/07/2023 y en cuanto al 208-OCDI-Ft-27 "reserva de actuación disciplinaria" se diligenció uno (1) el día 14/07/2023</t>
  </si>
  <si>
    <t>El formato 208-CID-ft-28 "ACTA DE REPARTO EXPEDIENTES DISCIPLINARIOS" se diligenció cuatro (4) veces, en los días de agosto de 02/08/2023; 14/08/2023; 18/08/2023 y 25/08/2023</t>
  </si>
  <si>
    <t>El formato 208-CID-ft-28 se diligenció cuatro (4) veces, en los días agosto 02/08/2023; 14/08/2023; 18/08/2023 y 25/08/2023</t>
  </si>
  <si>
    <t xml:space="preserve">Un (1) archivo consolidado del formato y 208-CID-Ft-28 </t>
  </si>
  <si>
    <t>El proceso reporta el cumplimiento de la actividad, mediante los documentos implementados para  la reserva legal por  parte de los involucrados en el proceso de Gestión de Control  Disciplinario Interno.
El proceso reporta cumplimiento de la actividad del plan de acción dentro de la periodicidad definida y adjunta evidencia acorde al desarrollo del plan de acción.</t>
  </si>
  <si>
    <t xml:space="preserve">Durante el segundo cuatrimestre no se radicado nuevos documentos de recomendación </t>
  </si>
  <si>
    <t xml:space="preserve">034. LISTA DE ASISTENCIA 2 DA CAPACITACION PROEDIMIENTOS REASENTAMIENTOS 8 JUNIO 2023 </t>
  </si>
  <si>
    <t>El proceso reporta que para este cuatrimestre no fue necesario aplicar o ejecutar este control.
El control muestra seguimiento a  los posibles eventos que puedan materializar el riesgo.</t>
  </si>
  <si>
    <t>PDF INFORMES
INFORME MESAS REASENTAMIENTO AÑO 2023
Relación de Informes con corte a agosto de 2023</t>
  </si>
  <si>
    <t>208-SADM-Ft-06 ACTA DE REUNION CONCEPTO
SOCIALIZACION EQUIPO TECNICO</t>
  </si>
  <si>
    <t xml:space="preserve">018. LISTA DE ASISTENCIA SOCIALIZACION - PRESENCIAL PROCEDIMIENTOS REASENTAMIENTOS - 31 MAYO 2023034. LISTA DE ASISTENCIA 2 DA CAPACITACION PROEDIMIENTOS REASENTAMIENTOS 8 JUNIO 2023 </t>
  </si>
  <si>
    <t>Se tiene un tablero de control el cual nos permite mantener actualizado todos los procesos.</t>
  </si>
  <si>
    <t>BD RELOCALIZACIÓN TRANSITORIA - CORTE AL 31-08-2023</t>
  </si>
  <si>
    <t>Tablero de control procesos de reasentamientos</t>
  </si>
  <si>
    <t>Pagos 20 de agosto de 2023 por objeto (1)</t>
  </si>
  <si>
    <t>CONSOLIDADO RESOLUCIONES 2023 (1)
RESOLUCIONES RELOCALIZACION   (1)</t>
  </si>
  <si>
    <t>no</t>
  </si>
  <si>
    <t>El proceso reporta cumplimiento del control de acuerdo con lo establecido en el diseño del control.
El control muestra seguimiento a  los posibles eventos que puedan materializar el riesgo.</t>
  </si>
  <si>
    <t>Se realizara en el siguiente cuatrimestre el instructivo</t>
  </si>
  <si>
    <t>El proceso reporta que no fue necesario la ejecución del control para este periodo.
El control muestra seguimiento a  los posibles eventos que puedan materializar el riesgo.</t>
  </si>
  <si>
    <t>El proceso reporta que la actividad se desarrollaró en el primer cuatrimestre de la vigencia</t>
  </si>
  <si>
    <t>si</t>
  </si>
  <si>
    <t>3.9.1 Acta 344-2023 DEL 25 DE MAY  DE 2023-F y 3.9.1 Acta 343-2023 DEL 11 DE MAYO DE 2023-F</t>
  </si>
  <si>
    <t>3.9.1 Acta 345-2023 DEL 15 DE JUNIO  DE 2023-F y 3.9.1 Acta 346-2023 DEL 29 DE JUNIO DE 2023-F</t>
  </si>
  <si>
    <t>3.9.1 Acta 348-2023 DEL 28 DE JUL DE 2023-F y 3.9.1 Acta 349-2023 DEL 31 DE JULIO  DE 2023-F</t>
  </si>
  <si>
    <t xml:space="preserve">Se solicitó el 8 de mayo de 2023 a las dependencias  de la CVP la información de los trámites y/o servicios que tuvieron alguna modificación y la información que relevante de cara a la ciudadanía. </t>
  </si>
  <si>
    <t xml:space="preserve">Se solicitó el 7 de junio de 2023 a las dependencias  de la CVP la información de los trámites y/o servicios que tuvieron alguna modificación y la información que relevante de cara a la ciudadanía. </t>
  </si>
  <si>
    <t xml:space="preserve">Se solicitó el 10 de julio de 2023 a las dependencias  de la CVP la información de los trámites y/o servicios que tuvieron alguna modificación y la información que relevante de cara a la ciudadanía. </t>
  </si>
  <si>
    <t xml:space="preserve">Se solicitó el 15 de agosto de 2023 a las dependencias  de la CVP la información de los trámites y/o servicios que tuvieron alguna modificación y la información que relevante de cara a la ciudadanía. </t>
  </si>
  <si>
    <t>El equipo del archivo de contratos  realizó la verificación de 91 certificados de  inclusión documentos en expediente electrónico se encuentra registrado correctamente e ingresado al expediente contractual correspondiente.</t>
  </si>
  <si>
    <t>El equipo del archivo de contratos  realizó la verificación de 148 certificados de  inclusión documentos en expediente electrónico se encuentra registrado correctamente e ingresado al expediente contractual correspondiente.</t>
  </si>
  <si>
    <t>El equipo del archivo de contratos  realizó la verificación de 126 certificados de  inclusión documentos en expediente electrónico se encuentra registrado correctamente e ingresado al expediente contractual correspondiente.</t>
  </si>
  <si>
    <t>El equipo del archivo de contratos  realizó la verificación de 433 certificados de  inclusión documentos en expediente electrónico se encuentra registrado correctamente e ingresado al expediente contractual correspondiente.</t>
  </si>
  <si>
    <t>El proceso reporta en el mes de agosto seguimiento al formato 208-DGC-Ft-90 Certificado inclusión documentos en expediente electrónico se encuentre registrado correctamente e ingresarlo al expediente contractual correspondiente.
El proceso reporta cumplimiento de la actividad del plan de acción dentro de la periodicidad definida y adjunta evidencia acorde al desarrollo del plan de acción.</t>
  </si>
  <si>
    <t>Se realizó la verificación de la información publicada en el portal de contratación SECOP II de 88 contratos durante el mes de mayo.</t>
  </si>
  <si>
    <t>42. Base de datos contratos.</t>
  </si>
  <si>
    <t>Se realizó la verificación de la información publicada en el portal de contratación SECOP II de 144 contratos durante el mes de junio.</t>
  </si>
  <si>
    <t>Se realizó la verificación de la información publicada en el portal de contratación SECOP II de 05 contratos durante el mes de julio.</t>
  </si>
  <si>
    <t>Se realizó el seguimiento a la información publicada en el portal de contratación SECOP II.</t>
  </si>
  <si>
    <t>42. Acta de reunión</t>
  </si>
  <si>
    <t>Se realizó la revisión de 10 actas de liquidación durante el mes de mayo.</t>
  </si>
  <si>
    <t>43. Base de datos</t>
  </si>
  <si>
    <t>Se realizó la revisión de 15 actas de liquidación durante el mes de junio.</t>
  </si>
  <si>
    <t>Se realizó la revisión de 8 actas de liquidación durante el mes de julio.</t>
  </si>
  <si>
    <t>Se realizó la revisión de 15 actas de liquidación durante el mes de agosto.</t>
  </si>
  <si>
    <t>Se remitieron correos con el propósito de efectuar seguimiento a los contratos que requieren actas de liquidación y con el fin de que no pierdan competencia</t>
  </si>
  <si>
    <t>43. Correos</t>
  </si>
  <si>
    <t>Se presentaron informes del seguimiento y control de ejecución presupuestal a los enlaces financieros y Directivos de gasto de funcionamiento e inversiones del mes de abril para toma de decisiones.
Se realizaron mesas de trabajo con los enlaces financieros para hacer seguimiento y acompañamiento.</t>
  </si>
  <si>
    <t>14.PRESENTACIÓN CIERRE 30-04-2023</t>
  </si>
  <si>
    <t>Se presentaron informes de ejecución presupuestal de gastos de funcionamiento e inversiones de la vigencia, giros, reservas presupuestales y pasivos exigibles del mes de abril, a cada uno de los ordenadores de gasto, para la  toma de decisiones.
Se enviaron memorandos de seguimiento trimestral con recomendaciones para un adecuado cierre presupuestal.</t>
  </si>
  <si>
    <t>14.CIERRE AL 30 DE ABRIL 2023</t>
  </si>
  <si>
    <t>Se presentaron informes del seguimiento y control de ejecución presupuestal a los enlaces financieros y Directivos de gasto de funcionamiento e inversiones del mes de mayo para toma de decisiones.
Se realizaron mesas de trabajo con los enlaces financieros para hacer seguimiento y acompañamiento.</t>
  </si>
  <si>
    <t>14.PRESENTACIÓN CIERRE 31-05-2023</t>
  </si>
  <si>
    <t>Se presentaron informes de ejecución presupuestal de gastos de funcionamiento e inversiones de la vigencia, giros, reservas presupuestales y pasivos exigibles del mes de mayo, a cada uno de los ordenadores de gasto, para la  toma de decisiones.
Se enviaron memorandos de seguimiento trimestral con recomendaciones para un adecuado cierre presupuestal.</t>
  </si>
  <si>
    <t>14.CIERRE AL 31 DE MAYO 2023</t>
  </si>
  <si>
    <t>Se presentaron informes del seguimiento y control de ejecución presupuestal a los enlaces financieros y Directivos de gasto de funcionamiento e inversiones del mes de junio para toma de decisiones.
Se realizaron mesas de trabajo con los enlaces financieros para hacer seguimiento y acompañamiento.</t>
  </si>
  <si>
    <t>14.PRESENTACIÓN CIERRE 30-06-2023</t>
  </si>
  <si>
    <t>Se presentaron informes de ejecución presupuestal de gastos de funcionamiento e inversiones de la vigencia, giros, reservas presupuestales y pasivos exigibles del mes de junio, a cada uno de los ordenadores de gasto, para la  toma de decisiones.
Se enviaron memorandos de seguimiento trimestral con recomendaciones para un adecuado cierre presupuestal.</t>
  </si>
  <si>
    <t>14.CIERRE AL 30 DE JUNIO 2023</t>
  </si>
  <si>
    <t>Se presentaron informes del seguimiento y control de ejecución presupuestal a los enlaces financieros y Directivos de gasto de funcionamiento e inversiones del mes de julio para toma de decisiones.
Se realizaron mesas de trabajo con los enlaces financieros para hacer seguimiento y acompañamiento.</t>
  </si>
  <si>
    <t>14.PRESENTACIÓN CIERRE 31-07-2023</t>
  </si>
  <si>
    <t>Se presentaron informes de ejecución presupuestal de gastos de funcionamiento e inversiones de la vigencia, giros, reservas presupuestales y pasivos exigibles del mes de julio, a cada uno de los ordenadores de gasto, para la  toma de decisiones.
Se enviaron memorandos de seguimiento trimestral con recomendaciones para un adecuado cierre presupuestal.</t>
  </si>
  <si>
    <t>14.CIERRE AL 31 DE JULIO 2023</t>
  </si>
  <si>
    <t xml:space="preserve">16, 208-SFIN-Ft-28,29,30,31,32,33 CONCILIACIONES CUENTAS -  ABRIL 2023
16, CONCILIACIÓN INTERAREAS ABRIL
</t>
  </si>
  <si>
    <t>16. 208-SFIN-Ft-28,29,30,31,32,33 CONCILIACIONES CUENTAS -  MAYO 2023
16. CONCILIACIÓN INTERAREAS MAYO</t>
  </si>
  <si>
    <t>16. 208-SFIN-Ft-28,29,30,31,32,33 CONCILIACIONES CUENTAS -  JUNIO 2023
16. CONCILIACIÓN INTERAREAS JUNIO</t>
  </si>
  <si>
    <t xml:space="preserve">16. 208-SFIN-Ft-28,29,30,31,32,33 CONCILIACIONES CUENTAS -  JULIO 2023
16. CONCILIACIÓN INTERAREAS JULIO
</t>
  </si>
  <si>
    <t xml:space="preserve">Realizar el seguimiento y revisión aleatoria de los cálculos o aplicación de los criterios de medición posterior  del mes de abril
</t>
  </si>
  <si>
    <t xml:space="preserve">
16.2. CERTIFICACIÓN DE ESTADOS FINANCEROS  MES DE ABRIL</t>
  </si>
  <si>
    <t xml:space="preserve">Se realizo la revisión selectiva de cuentas representativas del los Estados Financieros 
</t>
  </si>
  <si>
    <t>16.2. CONCILIACIÓN DE CUENTAS REPRESENTATIVAS MES DE  ABRIL</t>
  </si>
  <si>
    <t xml:space="preserve">Realizar el seguimiento y revisión aleatoria de los cálculos o aplicación de los criterios de medición posterior  del mes de mayo
</t>
  </si>
  <si>
    <t xml:space="preserve">
16.2. CERTIFICACIÓN DE ESTADOS FINANCEROS  MES DE MAYO</t>
  </si>
  <si>
    <t>16.2. CONCILIACIÓN DE CUENTAS REPRESENTATIVAS MES DE  MAYO</t>
  </si>
  <si>
    <t xml:space="preserve">Realizar el seguimiento y revisión aleatoria de los cálculos o aplicación de los criterios de medición posterior  del mes de junio
</t>
  </si>
  <si>
    <t xml:space="preserve">
16.2. CERTIFICACIÓN DE ESTADOS FINANCEROS  MES DE JUNIO</t>
  </si>
  <si>
    <t>16.2. CONCILIACIÓN DE CUENTAS REPRESENTATIVAS MES DE  JUNIO</t>
  </si>
  <si>
    <t xml:space="preserve">Realizar el seguimiento y revisión aleatoria de los cálculos o aplicación de los criterios de medición posterior  del mes de julio
</t>
  </si>
  <si>
    <t xml:space="preserve">
16.2. CERTIFICACIÓN DE ESTADOS FINANCEROS  MES DE JULIO</t>
  </si>
  <si>
    <t>16.2. CONCILIACIÓN DE CUENTAS REPRESENTATIVAS MES DE  JULIO</t>
  </si>
  <si>
    <t>16.3. 208-SFIN-Ft-28,29,30,31,32,33 CONCILIACIONES CUENTAS MES DE JUNIO
16.3 CONCILIACIÓN INTERAREAS JUNIO</t>
  </si>
  <si>
    <t>El proceso reporta la revisión selectiva de cuentas representativas del los Estados Financieros 
El proceso reporta cumplimiento de la actividad del plan de acción dentro de la periodicidad definida y adjunta evidencia acorde al desarrollo del plan de acción.</t>
  </si>
  <si>
    <t xml:space="preserve">Se realizó el estado de Tesorería con el fin de llevar el control de los recursos, con base a la normatividad existente para tal fin del mes de abril. </t>
  </si>
  <si>
    <t>17.Estados de Tesorería Abril 2023</t>
  </si>
  <si>
    <t xml:space="preserve">Se realizaron las conciliaciones bancarias, mediante el cruce de información generada por el sistema Administrativo y Financiero SICAPITAL y la información reportada por los bancos del mes de abril. </t>
  </si>
  <si>
    <t>17. CONCILIACIONES CUENTAS – ABRIL 2023</t>
  </si>
  <si>
    <t xml:space="preserve">Se realizó el estado de Tesorería con el fin de llevar el control de los recursos, con base a la normatividad existente para tal fin del mes de mayo. </t>
  </si>
  <si>
    <t>17.Estados de Tesorería Mayo 2023</t>
  </si>
  <si>
    <t xml:space="preserve">Se realizaron las conciliaciones bancarias, mediante el cruce de información generada por el sistema Administrativo y Financiero SICAPITAL y la información reportada por los bancos del mes de mayo. </t>
  </si>
  <si>
    <t>17. CONCILIACIONES CUENTAS – MAYO 2023</t>
  </si>
  <si>
    <t>Se realizó el estado de Tesorería con el fin de llevar el control de los recursos, con base a la normatividad existente para tal fin del mes de junio.</t>
  </si>
  <si>
    <t>17.Estados de Tesorería Junio 2023</t>
  </si>
  <si>
    <t>Se realizaron las conciliaciones bancarias, mediante el cruce de información generada por el sistema Administrativo y Financiero SICAPITAL y la información reportada por los bancos del mes de junio.</t>
  </si>
  <si>
    <t>17.CONCILIACIONES CUENTAS – JUNIO 2023</t>
  </si>
  <si>
    <t>Se realizó el estado de Tesorería con el fin de llevar el control de los recursos, con base a la normatividad existente para tal fin del mes de julio.</t>
  </si>
  <si>
    <t>17.Estados de Tesorería Julio 2023</t>
  </si>
  <si>
    <t>Se realizaron las conciliaciones bancarias, mediante el cruce de información generada por el sistema Administrativo y Financiero SICAPITAL y la información reportada por los bancos del mes de julio.</t>
  </si>
  <si>
    <t>17.CONCILIACIONES CUENTAS – JULIO 2023</t>
  </si>
  <si>
    <t>El proceso reporta que realizo las conciliaciones bancarias, mediante el cruce de información generada por el sistema Administrativo y Financiero SICAPITAL
El proceso reporta cumplimiento de la actividad del plan de acción dentro de la periodicidad definida y adjunta evidencia acorde al desarrollo del plan de acción.</t>
  </si>
  <si>
    <t>29. INFORMES DE SEGUIMIENTO A LA  EJECUCIÓN PAC</t>
  </si>
  <si>
    <t>Se realizó mesas de trabajo para la reprogramación trimestral de PAC</t>
  </si>
  <si>
    <t xml:space="preserve">29. Actas mesas de trabajo 
</t>
  </si>
  <si>
    <t xml:space="preserve">29. INFORMES DE SEGUIMIENTO A LA  EJECUCIÓN PAC </t>
  </si>
  <si>
    <t>El proceso reporta avance de cumplimiento sobre la actividad del plan de acción para este riesgo.
El proceso reporta cumplimiento de la actividad del plan de acción dentro de la periodicidad definida y adjunta evidencia acorde al desarrollo del plan de acción.</t>
  </si>
  <si>
    <t>30 - ESTADO DE CARTERA – 30 ABRIL2023.xlsx</t>
  </si>
  <si>
    <t>30.Resolución 055 de 2023.pdf
30.Resolución 2261 de 2022.pdf
30.Resolución 235 de 2023
30. Resolución 236 de 2023
30. Resolución 238 de 2may2023</t>
  </si>
  <si>
    <t>30 - ESTADO DE CARTERA – 31MAY2023.xlsx</t>
  </si>
  <si>
    <t>30.Resolución 055 de 2023.pdf
30.Resolución 2261 de 2022.pdf
30. Resolución 235 de 2023
30. Resolución 236 de 2023
30. Resolución 238 de 2may2023
30. Resolución 499 de 30jun 2023
30. Resolución 500 de 30jun 2023</t>
  </si>
  <si>
    <t>30- ESTADO DE CARTERA – 30JUN2023.xlsx</t>
  </si>
  <si>
    <t>30 - ESTADO DE CARTERA - 31JUL2023.xlsx</t>
  </si>
  <si>
    <t xml:space="preserve">Esta actividad se realiza de forma anual y para este período no hubo actividades.
</t>
  </si>
  <si>
    <t>Se realiza reunión mensual Acta Bitácora Contratación para el mes de Mayo 2023.</t>
  </si>
  <si>
    <t xml:space="preserve">20. ACTA BITACORA CONTRATACION 4 MAYO 2023
20. ACTA BITACORA CONTRATACION 11 MAYO 2023
20. ACTA BITACORA CONTRATACION 18 MAYO 2023
20. ACTA BITACORA CONTRATACION 25 MAYO 2023
</t>
  </si>
  <si>
    <t>Se realiza reunión mensual Acta Bitácora Contratación para el mes de Junio 2023.</t>
  </si>
  <si>
    <t xml:space="preserve">20. ACTA BITACORA CONTRATACION 1 JUNIO 2023
20. ACTA BITACORA CONTRATACION 8 JUNIO 2023
20. ACTA BITACORA CONTRATACION 15 JUNIO 2023
20. ACTA BITACORA CONTRATACION 27 JUNIO 2023
</t>
  </si>
  <si>
    <t>Se realiza reunión mensual Acta Bitácora Contratación para el mes de JULIO 2023.</t>
  </si>
  <si>
    <t xml:space="preserve">20. ACTA BITACORA CONTRATACION 6 JULIO 2023
20. ACTA BITACORA CONTRATACION 13 JULIO 2023
20. ACTA BITACORA CONTRATACION 27 JULIO 2023
</t>
  </si>
  <si>
    <t>Se realiza reunión mensual Acta Bitácora Contratación para el mes de AGOSTO 2023.</t>
  </si>
  <si>
    <t>20. ACTA BITACORA CONTRATACION 2 AGOSTO 2023</t>
  </si>
  <si>
    <t>El proceso reporta que el control esta definido de manera anual y que para este periodo no se desarrollaron actividades asociadas.</t>
  </si>
  <si>
    <t>El proceso reporta que desarrollo mensualmente  reuniones mensuales donde se pueda realizar el seguimiento a la ejecución del plan anual de adquisiciones.
El proceso reporta cumplimiento de la actividad del plan de acción dentro de la periodicidad definida y adjunta evidencia acorde al desarrollo del plan de acción.</t>
  </si>
  <si>
    <t>En el mes se hace la reunión con fin de verificar y actualizar la matriz de requisitos legales. No fue necesario la actualización del Nomograma de la Oficina TIC.</t>
  </si>
  <si>
    <t>5. MAYO</t>
  </si>
  <si>
    <t>6. JUNIO</t>
  </si>
  <si>
    <t>Se socializó con el equipo de la DMB los trámites y requisitos necesarios para la liquidación de contratos.</t>
  </si>
  <si>
    <t>Acta socialización procedimientos</t>
  </si>
  <si>
    <t>Se realizaron comités técnicos de seguimiento y control a las actividades y cronogramas de ejecución en el territorio Caracolí.</t>
  </si>
  <si>
    <t>7. JULIO</t>
  </si>
  <si>
    <t>Se realizaron comités técnicos de seguimiento y control a las actividades y cronogramas de ejecución de los siguientes Territorios: Caracolí y Suba.</t>
  </si>
  <si>
    <t>8. AGOSTO</t>
  </si>
  <si>
    <t>Reunión Seguimiento PAC - PAA- II TRIMESTRE 2023</t>
  </si>
  <si>
    <t>5.MAYO</t>
  </si>
  <si>
    <t>Se realizó 1 socialización a los equipos de trabajo de la DMB sobre los puntos de control establecidos en el procedimiento de Supervisión de Contratos para evitar posibles incumplimientos por parte de los contratistas de consultoría, obra e interventoría.</t>
  </si>
  <si>
    <t>Se realizaron comités técnicos de seguimiento y control al cumplimiento de los cronogramas de ejecución de actividades y entregas de productos del territorio Caracolí.</t>
  </si>
  <si>
    <t>Se realizaron comités técnicos de seguimiento y control al cumplimiento de los cronogramas de ejecución de actividades y entregas de productos de los siguientes Territorios: Caracolí y Suba.</t>
  </si>
  <si>
    <t xml:space="preserve">Se tramitaron los pagos de los contratos 592-2021, 668-2021 y 877-2021  por lo que se adjunta como evidencia del control los informes de supervisión e interventoría emitidos para el pago correspondiente. </t>
  </si>
  <si>
    <t xml:space="preserve">Se tramitaron los pagos de los contratos 592-2021, 668-2021, 593-2021, 720-2022 y 761-2022  por lo que se adjunta como evidencia del control los informes de supervisión e interventoría emitidos para el pago correspondiente. </t>
  </si>
  <si>
    <t xml:space="preserve">Se tramitaron los pagos de los contratos 470-2021, 720-2022 y 761-2022  por lo que se adjunta como evidencia del control los informes de supervisión e interventoría emitidos para el pago correspondiente. </t>
  </si>
  <si>
    <t xml:space="preserve">Se tramitaron los pagos de los contratos 592-2021, 668-2021, 891-2021, 908-2021, 720-2022 y 761-2022  por lo que se adjunta como evidencia del control los informes de supervisión e interventoría emitidos para el pago correspondiente. </t>
  </si>
  <si>
    <t xml:space="preserve">Se adelantan otras consultas a las entidades competentes sobre los aspectos técnicos o normativos de las intervenciones a viabilizar en María Cano de la Localidad de Ciudad Bolívar. </t>
  </si>
  <si>
    <t xml:space="preserve">Se adelantan otras consultas a las entidades competentes sobre los aspectos técnicos o normativos de las intervenciones a viabilizar en Valles de Cafam. </t>
  </si>
  <si>
    <t xml:space="preserve">Se adelantan otras consultas a las entidades competentes sobre los aspectos técnicos o normativos de las intervenciones a viabilizar en La Roca. </t>
  </si>
  <si>
    <t>Se adelantan las consultas a las entidades competentes sobre los aspectos técnicos o normativos de las intervenciones a viabilizar.</t>
  </si>
  <si>
    <t>Se verificó la viabilidad Técnica de las oportunidades identificadas de intervenciones en espacio publico a escala barrial en La Roca, a través del diligenciamiento insitu de las fichas de previabilidad.</t>
  </si>
  <si>
    <t>Se verificó la viabilidad SSTMA de las oportunidades identificadas de intervenciones en espacio publico a escala barrial en San Isidro, Compostela y Yomasita, a través del diligenciamiento insitu de las fichas de previabilidad.</t>
  </si>
  <si>
    <t>Se verificó la viabilidad Técnica de las oportunidades identificadas de intervenciones en espacio publico a escala barrial en Valles de Cafam, a través del diligenciamiento insitu de las fichas de previabilidad.</t>
  </si>
  <si>
    <t>El proceso reporta el cumplimiento de la actividad, de manera mensual mediante mesas de trabajo para el seguimiento y control a la ejecución y giro de las reservas presupuestales y de los pasivos exigibles.
El proceso reporta cumplimiento de la actividad del plan de acción dentro de la periodicidad definida y adjunta evidencia acorde al desarrollo del plan de acción.</t>
  </si>
  <si>
    <t>El proceso no reporta seguimiento para este periodo, no obstante esta dentro de los tiempos de ejecución en conformidad a la formulación del plan de acción.</t>
  </si>
  <si>
    <t>13.1 Seguimiento SIMA-mayo</t>
  </si>
  <si>
    <t>13.1 Seguimiento SIMA-junio</t>
  </si>
  <si>
    <t>13.1 Seguimiento SIMA-julio</t>
  </si>
  <si>
    <t>13.1 Seguimiento SIMA-agosto</t>
  </si>
  <si>
    <t>El proceso reporta avance en la ejecución de la actividad de tratamiento y  adjunta evidencias de su ejecución dentro de los tiempos establecidos conforme a lo establecido en el diseño del mismo.</t>
  </si>
  <si>
    <t>Este riesgo fue generado a finales del mes de junio, por lo tanto aun no presenta avance en sus controles para reportar.
No es medido en este cuatrimestre.</t>
  </si>
  <si>
    <t>Este riesgo fue generado a finales del mes de junio, por lo tanto aun no presenta avance en sus actividades de tratamiento o plan de acción para reportar.
No es medido en este cuatrimestre.</t>
  </si>
  <si>
    <t>El designado por parte del Subdirector (a) Administrativo realiza el seguimiento  correspondiente a los meses Abril, Mayo y Junio del cumplimiento del Plan de Trabajo del SG SST con el fin de identificar nuevos riesgos y/o garantizar el control  y validar la efectividad de los riesgos ya identificados en la Matriz de Riesgos SST.</t>
  </si>
  <si>
    <t>38. MATRIZ Y SEGUIMIENTO DE SST</t>
  </si>
  <si>
    <t>Actividad Cumplida</t>
  </si>
  <si>
    <t xml:space="preserve">No se llevan a cabo para este mes </t>
  </si>
  <si>
    <t>PROGRAMADO PARA EL MES DE JULIO.</t>
  </si>
  <si>
    <t>El proceso reporta avance de la actividad de plan de acción dentro de la periodicidad definida y adjunta evidencia acorde al desarrollo del plan de acción.
Se evidencia seguimiento sobre la actividad de tratamiento mitigando la posible materialización del riesgo.</t>
  </si>
  <si>
    <t>El proceso reporta la realización de las inspecciones periódicas que garanticen el control sobre los riesgos identificados en la Matriz.
Se evidencia seguimiento sobre la actividad de tratamiento mitigando la posible materialización del riesgo.</t>
  </si>
  <si>
    <t>El proceso no reporta cumplimiento de la actividad para este cuatrimestre. Aunque se valido con el enlace del proyecto manifiestan no tener la información para reportar.</t>
  </si>
  <si>
    <t>El proceso reporta no se realizo la actividad de tratamiento puesto que no se presentaron actualizaciones normativas del proceso.
El proceso reporta cumplimiento de la actividad del plan de acción dentro de la periodicidad definida y adjunta evidencia acorde al desarrollo del plan de acción.</t>
  </si>
  <si>
    <t>18. Esquema publicación MAYO</t>
  </si>
  <si>
    <t>Se tiene programada a actividad para ser desarrollada entre el mes de mayo y agosto de  2023.</t>
  </si>
  <si>
    <t>18. Esquema publicación JUNIO</t>
  </si>
  <si>
    <t>18. Esquema publicación JULIO</t>
  </si>
  <si>
    <t>18. Esquema publicación AGOSTO</t>
  </si>
  <si>
    <t>El proceso reporta que en este cuatrimestre no se desarrollo la actividad de tratamiento, no obstante esta dentro de los tiempos de ejecución ya que es semestral y adjunta evidencia acorde al desarrollo del plan de acción.</t>
  </si>
  <si>
    <t>Si</t>
  </si>
  <si>
    <t>No se requirió personal adicional para el mes de mayo 2023, la contratación d la entidad fue 4 personas en abril y 2 en mayo, sin embargo, ya se había ejecutado el control previamente.</t>
  </si>
  <si>
    <t>No</t>
  </si>
  <si>
    <t>No se requirió personal adicional para el mes de junio 2023</t>
  </si>
  <si>
    <t>No se requirió personal adicional para el mes de julio 2023</t>
  </si>
  <si>
    <t>No se requirió personal adicional para el mes de agosto 2023</t>
  </si>
  <si>
    <t>Para el mes de mayo no ingresaron nuevos contratista, no se requirieron a los contratistas con los que cuenta el proceso para mejorar productos ni se realizó la evaluación de desempeño.</t>
  </si>
  <si>
    <t>Para el mes de junio no ingresaron nuevos contratista, no se requirieron a los contratistas con los que cuenta el proceso para mejorar productos ni se realizó la evaluación de desempeño.</t>
  </si>
  <si>
    <t>Para el mes de julio no ingresaron nuevos contratista, no se requirieron a los contratistas con los que cuenta el proceso para mejorar productos ni se realizó la evaluación de desempeño.</t>
  </si>
  <si>
    <t>Para el mes de agosto no ingresaron nuevos contratista, no se requirieron a los contratistas con los que cuenta el proceso para mejorar productos. Sin embargo se realizó la evaluación de desempeño, para la única persona de planta de la dependencia.</t>
  </si>
  <si>
    <t>Control 2</t>
  </si>
  <si>
    <t>Control 3. Transporte
Control  3. Plan TI
Control 3. ABS</t>
  </si>
  <si>
    <t>Se realizó verificaron y se aprobaron dos programas de auditorías, se cuenta con la verificación y la firma de la Jefe de Control Interno:
1. Auditoría a la Gestión del Riesgo
2. Auditoría incapacidades y nómina</t>
  </si>
  <si>
    <t>Control 3. Riesgos
Control  3. Incapacidades</t>
  </si>
  <si>
    <t>No se iniciaron nuevas auditorías en julio 2023</t>
  </si>
  <si>
    <t>No se iniciaron nuevas auditorías en agosto 2023</t>
  </si>
  <si>
    <t>El proceso reporta que no ingresaron nuevos contratista, no se requirieron a los contratistas con los que cuenta el proceso para mejorar productos. Sin embargo se realizó la evaluación de desempeño, para la única persona de planta de la dependencia en el mes de agosto .
El control muestra seguimiento a  los posibles eventos que puedan materializar el riesgo.</t>
  </si>
  <si>
    <t>El proceso reporta que en los meses de mayo y junio se realizaron, verificaron y se aprobaron los programas de auditorías fijados para estos periodos.
El control muestra seguimiento a  los posibles eventos que puedan materializar el riesgo.</t>
  </si>
  <si>
    <t>EL PROCESO NO REPORTO SEGUIMIENTO DE AVANCE PARA EL 2 CUATRIMESTRE DE LA VIGENCIA 2023</t>
  </si>
  <si>
    <t>El proceso reporta cumplimiento de la actividad del plan de acción, reportando en el mes de junio la socialización con el equipo de la DMB los trámites y requisitos necesarios para la liquidación de contratos.
Se valida la evidencia reportada y esta es coherente con el reporte dentro del periodo.</t>
  </si>
  <si>
    <t xml:space="preserve">Mediante Resolución 071 del 17 De febrero de 2023, se revocó de manera parcial y se modificó el artículo segundo de la Resolución No. 18 del 24 de enero de 2023, en la cual se impone la sanción de multa de conformidad con la clausula No. 15 del contrato, en la suma de $53.670.087. </t>
  </si>
  <si>
    <t>Se revisa la información presentada por el proceso en su reporte y adicionalmente se validan las evidencias presentadas y se entiende una materialización del riesgo.
El proceso dado que reporto hoy 8 de mayo sobre las 4:30 pm, no responde y se envía correo aclaratorio por parte de la OAP.
No obstante, ante la posible materialización del riesgo se evidencia incumplimiento por parte del proceso de acuerdo al procedimiento 208-PLA-Pr-08 PROCEDIMIENTO ADMINISTRACIÓN DEL RIESGO V9, ante el no reporte de la materialización de este riesgo.
Se requiere validar con el proceso si la materialización se dio o no.</t>
  </si>
  <si>
    <t>El proceso no reporta seguimiento para este periodo, no obstante esta dentro de los tiempos de ejecución en conformidad a la formulación del plan de acción.
Para el primer cuatrimestre reporta un avance del 25%, pero en caso de no requerir mas seguimientos la actividad quedaría cumplida ya que la meta es 1.</t>
  </si>
  <si>
    <t>Se realiza la capacitación en procedimientos incluidos el de sistema de Gestión documental y orfeo.</t>
  </si>
  <si>
    <t>El proceso reporta el cumplimiento de la actividad, para el mes de junio mediante  capacitación en procedimientos incluidos el de sistema de Gestión documental y orfeo.
Dado que el proceso no realizo la actividad para el primer cuatrimestre se encuentra pendiente de la ejecución de una actividad para estar al día en la implementación de acuerdo al indicador.
El proceso reporta cumplimiento de la actividad del plan de acción dentro de la periodicidad definida y adjunta evidencia acorde al desarrollo del plan de acción.</t>
  </si>
  <si>
    <t>Se realizaron Mesa técnicas de Reasentamientos las cuales permitieron analizar todos los componentes juridicos,sociales,tecnicos y financieros , en cada uno de los casos.</t>
  </si>
  <si>
    <t>Se socializo con el área técnica los procedimientos de la Dirección.</t>
  </si>
  <si>
    <t>El proceso reporta cumplimiento del control mediante las mesas técnicas de Reasentamientos las cuales permitieron analizar todos los componentes juridicos,sociales,tecnicos y financieros , en cada uno de los casos.
El control muestra seguimiento a  los posibles eventos que puedan materializar el riesgo.</t>
  </si>
  <si>
    <t>El proceso reporta cumplimiento de la ejecución del plan de acción mediante la socialización con el área técnica los procedimientos de la Dirección.
El proceso reporta cumplimiento de la actividad del plan de acción dentro de la periodicidad definida y adjunta evidencia acorde al desarrollo del plan de acción.</t>
  </si>
  <si>
    <t>Se socializo con el área técnica, jurídica, financiera y social los procedimientos de la Dirección.</t>
  </si>
  <si>
    <t>El proceso reporta cumplimiento de la ejecución del plan de acción mediante la socialización con el área técnica, jurídica, financiera y social los procedimientos de la Dirección.
El proceso reporta cumplimiento de la actividad del plan de acción dentro de la periodicidad definida y adjunta evidencia acorde al desarrollo del plan de acción.</t>
  </si>
  <si>
    <t>Se realiza un seguimiento por localidad de los procesos de Reasentamiento que se llevan acabo.</t>
  </si>
  <si>
    <t>Se tiene un tablero de control de pagos y desembolsos el cual es verificado a través de resoluciones y datos suministrados por  los sociales, financieros y  técnicos para su posterior pago.</t>
  </si>
  <si>
    <t>Actividad programada para el ultimo cuatrimestre de la vigencia</t>
  </si>
  <si>
    <t>Actualmente se encuentran en redacción y espera de aprobación.</t>
  </si>
  <si>
    <t>El proceso reporta que la actividad esta programada para el ultimo cuatrimestre de la vigencia 2023</t>
  </si>
  <si>
    <t>El proceso reporta que no se recibió por parte de los procesos información de los trámites y/o servicios que tuvieron alguna modificación y la información que relevante de cara a la ciudadanía, por lo tanto aunque el control es mensual ante el no reporte no se hizo necesaria su ejecución.</t>
  </si>
  <si>
    <t>13.2. Reporte flujo expedientes - mayo</t>
  </si>
  <si>
    <t>13.2. Reporte flujo expedientes - junio</t>
  </si>
  <si>
    <t>13.2. Reporte flujo expedientes - julio</t>
  </si>
  <si>
    <t>13.2. Reporte flujo expedientes - agosto</t>
  </si>
  <si>
    <t>El proceso reporta los informes de ejecución presupuestal de gastos de funcionamiento e inversiones de la vigencia, giros, reservas presupuestales y pasivos exigibles, durante los periodos de seguimiento.
El proceso reporta cumplimiento de la actividad del plan de acción dentro de la periodicidad definida y adjunta evidencia acorde al desarrollo del plan de acción.</t>
  </si>
  <si>
    <t xml:space="preserve">15.1  Memorando radicación Seguimiento Plan de Mejoramiento por procesos y Plan de Mejoramiento Contraloría cote marzo 31 de 2023.                                                        15.2  Bases Plan  de Mejoramiento por proceso con torre 31 de marzo de 2023.    </t>
  </si>
  <si>
    <t xml:space="preserve">Se realizo el seguimiento a los hallazgos realizados por la Contraloría en auditores, de igual manera se realizaron las actividades correspondientes para dar cumplimiento al Plan de Mejoramiento presentado por la DUT: </t>
  </si>
  <si>
    <t xml:space="preserve">15.1  Correo de envío  Seguimiento Plan de Mejoramiento por procesos y Plan de Mejoramiento Contraloría cote junio 30 de 2023.                                                        15.2  Bases Plan  de Mejoramiento por proceso con torre 31 de marzo de 2023.    </t>
  </si>
  <si>
    <t xml:space="preserve">
Se presentan las conciliaciones interáreas del mes de abril</t>
  </si>
  <si>
    <t>Se presentan las conciliaciones interáreas del mes de mayo</t>
  </si>
  <si>
    <t xml:space="preserve">
Se presentan las conciliaciones interáreas del mes de junio</t>
  </si>
  <si>
    <t xml:space="preserve">
Se presentan las conciliaciones interáreas del mes de julio</t>
  </si>
  <si>
    <t xml:space="preserve">El control tiene una periodicidad anual y no se genero avance para este cuatrimestre de la vigencia.
</t>
  </si>
  <si>
    <t>El proceso reporta de manera mensual la presentación de las conciliaciones interáreas
El proceso reporta cumplimiento de la actividad del plan de acción dentro de la periodicidad definida y adjunta evidencia acorde al desarrollo del plan de acción.</t>
  </si>
  <si>
    <t>El proceso reporta que durante los meses de este cual trimestre se realizó el seguimiento a la ejecución del plan anual de adquisiciones mediante reuniones mensuales.
El proceso reporta cumplimiento de la actividad del plan de acción dentro de la periodicidad definida y adjunta evidencia acorde al desarrollo del plan de acción.</t>
  </si>
  <si>
    <t>ACTA Actualización Normograma TIC 9 MAYO 2023</t>
  </si>
  <si>
    <t xml:space="preserve">Aunque se realizaron reuniones mensuales, no se realizo la socialización pese a que no se dieron actualizaciones a la matriz de requisitos legales
</t>
  </si>
  <si>
    <t>ACTA Actualización Normograma TIC 22 JUNIO 2023</t>
  </si>
  <si>
    <t>ACTA Actualización Normograma TIC 11 JULIO 2023</t>
  </si>
  <si>
    <t>ACTA Actualización Normograma TIC 29 agosto 2023</t>
  </si>
  <si>
    <t>El proceso reporta que no le fue necesario realizar contrataciones en el periodo de medición, por lo tanto no se aplico el control, al esta esta sujeto a esta condición.</t>
  </si>
  <si>
    <t xml:space="preserve">Se realizó verificaron y se aprobaron tres programas de auditorías, se cuenta con la verificación y la firma de la Jefe de Control Interno:
1. Auditoría al contrato de transporte
2. Auditoría al Plan estratégico TI
3. Auditoría al proceso de Adquisición de Bienes y servicios </t>
  </si>
  <si>
    <t>El proceso reporta cumplimiento de la ejecución del control definido sin presentar novedades en su ejecución.
El proceso adjunta evidencias de la ejecución del control mediante el informe trimestral del SIC, estando dentro de los tiempos establecidos conforme a lo establecido en el diseño del mismo.
El control muestra seguimiento a  los posibles eventos que puedan materializar el riesgo.</t>
  </si>
  <si>
    <t>25-2 Procedimientos gestión d</t>
  </si>
  <si>
    <t xml:space="preserve">Se realizó el día 16 de agosto de 2023,  por parte de la Oficina Asesora de Planeación una mesa de trabajo en el segundo cuatrimestre la vigencia, en conjunto con los responsables de temas y enlaces de proyectos de inversión correspondiente del PI de Reasentamientos, donde se reitero la importancia de presentar los FUSS cumpliendo los criterios de oportunidad, calidad, claridad, coherencia y pertinencia.
Se realizó el día 23 de agosto de 2023,  por parte de la Oficina Asesora de Planeación una mesa de trabajo en el segundo cuatrimestre la vigencia, en conjunto con los responsables de temas y enlaces de proyectos de inversión correspondiente del PI 7680, 7684,7696y 7703, donde se enfatizó en los diferentes ítems que cada PI tiene falencias. </t>
  </si>
  <si>
    <t>El proceso reporta cumplimiento de la actividad del plan de acción, reportando en el mes de agosto el desarrollo de la mesa de trabajo en conjunto con los responsables de temas y enlaces de proyectos de inversión correspondiente del PI de Reasentamientos, donde se reitero la importancia de presentar los FUSS.</t>
  </si>
  <si>
    <t>El proceso reporta seguimiento en la ejecución del control definido sin presentar novedades en su ejecución.
Pero reporta que será ejecutado en el segundo semestre de la vigencia.
El control muestra seguimiento a  los posibles eventos que puedan materializar el riesgo.</t>
  </si>
  <si>
    <t>El proceso reporta seguimiento en la ejecución de la actividad del control definido sin presentar novedades en su ejecución.
Pero reporta que será ejecutado en el segundo semestre de la vigencia.
La actividad muestra seguimiento a  los posibles eventos que puedan materializar el riesgo.</t>
  </si>
  <si>
    <t>El proceso reporta el cumplimiento de la actividad de plan de acción, mediante la verificación de las incapacidades allegadas al proceso.
Se reporta cumplimiento de la actividad dentro de la periodicidad definida y adjunta evidencia acorde al desarrollo del plan de acción.</t>
  </si>
  <si>
    <t>El proceso reporta cumplimiento de la ejecución del control definido sin presentar novedades en su ejecución, mediante el control de ejecución del Plan Institucional de Capacitación.
El proceso adjunta evidencias acordes a la ejecución del control, estando dentro de los tiempos establecidos conforme a lo establecido en el diseño del mismo.
El control muestra seguimiento a  los posibles eventos que puedan materializar el riesgo.</t>
  </si>
  <si>
    <t>El proceso reporta la gestión de verificación para la ejecución del Plan Institucional de Capacitaciones - 2023.</t>
  </si>
  <si>
    <t>Próximo reporte al cierre del tercer trimestre mes de Septiembre</t>
  </si>
  <si>
    <t>Se lleva registro de todas las notificaciones a través de una base de datos,  llevando el control de los tiempos de ley.</t>
  </si>
  <si>
    <t>Se realiza capacitación de todos los procedimientos REAS, incluido notificaciones.</t>
  </si>
  <si>
    <t>El proceso reporta cumplimiento de la ejecución del plan de acción mediante el registro de todas las notificaciones a través de una base de datos,  llevando el control de los tiempos de ley.
El proceso reporta cumplimiento de la actividad del plan de acción dentro de la periodicidad definida y adjunta evidencia acorde al desarrollo del plan de acción.</t>
  </si>
  <si>
    <t>No se han presentado desistimientos para que las familias se salgan del programa, siempre han tomado otra opción como vivienda por los proyectos de la caja o buscan su predio.</t>
  </si>
  <si>
    <t>El proceso reporta cumplimiento de la ejecución del plan de acción mediante el registro de todas las notificaciones a través del seguimiento a la información publicada en el portal de contratación SECOP II.
El proceso reporta cumplimiento de la actividad del plan de acción dentro de la periodicidad definida y adjunta evidencia acorde al desarrollo del plan de acción.</t>
  </si>
  <si>
    <t>El proceso reporta cumplimiento de la ejecución del plan de acción mediante el registro de todas las notificaciones a través de alertas mediante correos, con el propósito de efectuar seguimiento a los contratos que requieren actas de liquidación y con el fin de que no pierdan competencia
El proceso reporta cumplimiento de la actividad del plan de acción dentro de la periodicidad definida y adjunta evidencia acorde al desarrollo del plan de acción.</t>
  </si>
  <si>
    <t xml:space="preserve">La Fiduciaria da respuesta tardía  a los requerimientos de carácter financiero y administrativo solicitados por el Fideicomitente (CVP)  </t>
  </si>
  <si>
    <t>Cada vez que se requiera el líder del proceso  o a quien delegue la tarea, deberá exigir el cumplimiento del Manual Operativo, Contable y de Contratación Derivada, para que la Fiduciaria de respuesta oportuna a los diferentes requerimientos y trámites solicitados por el Fideicomitente a través de solicitudes escritas y/o correos electrónicos previo al vencimiento del término inicialmente pactado.</t>
  </si>
  <si>
    <t xml:space="preserve">Realizar una alerta a los incumplimientos de los términos señalados en el Manual Operativo Contable y de Contratación Derivada, con respecto a los requerimientos de índole administrativos y financieros solicitados por el Fideicomitente. </t>
  </si>
  <si>
    <t xml:space="preserve">Alerta a los incumplimientos de los términos señalados en el Manual Operativo Contable y de Contratación Derivada, con respecto a los requerimientos de índole administrativos y financieros solicitados por el Fideicomitente. </t>
  </si>
  <si>
    <t>Solicitar a la Fiduciaria el reporte de la información solicitada por medio de correo electrónico o videollamada.</t>
  </si>
  <si>
    <t xml:space="preserve">No se han realizado alertas  a los incumplimientos de los términos señalados en el Manual Operativo Contable y de Contratación Derivada, con respecto a los requerimientos de índole administrativos y financieros solicitados por el Fideicomitente para este periodo de tiempo. </t>
  </si>
  <si>
    <t>Matriz de Indicadores</t>
  </si>
  <si>
    <t>4 Actualizaciones de seguimiento matriz de indicadores</t>
  </si>
  <si>
    <t xml:space="preserve">Fecha de Actualización: 31 de octubre 2023      _Versión: 04 - 2023  </t>
  </si>
  <si>
    <t xml:space="preserve">Gestión del Talento Humano </t>
  </si>
  <si>
    <t>Se ajustaron las actividades del plan de acción para el riesgo 37, de acuerdo a lo solicitado en el ORFEO 202317200084863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</si>
</sst>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1" formatCode="_-* #,##0_-;\-* #,##0_-;_-* &quot;-&quot;_-;_-@_-"/>
    <numFmt numFmtId="43" formatCode="_-* #,##0.00_-;\-* #,##0.00_-;_-* &quot;-&quot;??_-;_-@_-"/>
    <numFmt numFmtId="164" formatCode="#,##0_ ;\-#,##0\ "/>
    <numFmt numFmtId="165" formatCode="#,##0;[Red]#,##0"/>
    <numFmt numFmtId="166" formatCode="dd/mm/yyyy;@"/>
    <numFmt numFmtId="167" formatCode="_-* #,##0_-;\-* #,##0_-;_-* &quot;-&quot;??_-;_-@_-"/>
    <numFmt numFmtId="168" formatCode="_-* #,##0_-;\-* #,##0_-;_-* \-_-;_-@_-"/>
  </numFmts>
  <fonts count="69" x14ac:knownFonts="1">
    <font>
      <sz val="11"/>
      <color theme="1"/>
      <name val="Calibri"/>
      <family val="2"/>
      <scheme val="minor"/>
    </font>
    <font>
      <sz val="10"/>
      <color rgb="FF000000"/>
      <name val="Arial Narrow"/>
      <family val="2"/>
    </font>
    <font>
      <b/>
      <sz val="11"/>
      <color theme="1"/>
      <name val="Arial Narrow"/>
      <family val="2"/>
    </font>
    <font>
      <sz val="10"/>
      <color theme="1"/>
      <name val="Calibri"/>
      <family val="2"/>
      <scheme val="minor"/>
    </font>
    <font>
      <sz val="18"/>
      <name val="Arial"/>
      <family val="2"/>
    </font>
    <font>
      <b/>
      <sz val="20"/>
      <color rgb="FF000000"/>
      <name val="Arial Narrow"/>
      <family val="2"/>
    </font>
    <font>
      <sz val="20"/>
      <color rgb="FF000000"/>
      <name val="Arial Narrow"/>
      <family val="2"/>
    </font>
    <font>
      <sz val="20"/>
      <color rgb="FFFFFFFF"/>
      <name val="Arial Narrow"/>
      <family val="2"/>
    </font>
    <font>
      <sz val="11"/>
      <color theme="1"/>
      <name val="Calibri"/>
      <family val="2"/>
      <scheme val="minor"/>
    </font>
    <font>
      <sz val="11"/>
      <name val="Calibri"/>
      <family val="2"/>
      <scheme val="minor"/>
    </font>
    <font>
      <b/>
      <sz val="18"/>
      <color theme="1"/>
      <name val="Arial Narrow"/>
      <family val="2"/>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8"/>
      <name val="Arial"/>
      <family val="2"/>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sz val="20"/>
      <color theme="1"/>
      <name val="Arial Narrow"/>
      <family val="2"/>
    </font>
    <font>
      <sz val="20"/>
      <name val="Arial"/>
      <family val="2"/>
    </font>
    <font>
      <sz val="20"/>
      <color theme="0"/>
      <name val="Calibri"/>
      <family val="2"/>
      <scheme val="minor"/>
    </font>
    <font>
      <sz val="20"/>
      <name val="Calibri"/>
      <family val="2"/>
      <scheme val="minor"/>
    </font>
    <font>
      <sz val="20"/>
      <color rgb="FFFF0000"/>
      <name val="Arial Narrow"/>
      <family val="2"/>
    </font>
    <font>
      <sz val="20"/>
      <color rgb="FFFF0000"/>
      <name val="Calibri"/>
      <family val="2"/>
      <scheme val="minor"/>
    </font>
    <font>
      <sz val="20"/>
      <color rgb="FF030303"/>
      <name val="Arial"/>
      <family val="2"/>
    </font>
    <font>
      <b/>
      <sz val="10"/>
      <color rgb="FF000000"/>
      <name val="Century Gothic"/>
      <family val="2"/>
    </font>
    <font>
      <b/>
      <i/>
      <sz val="10"/>
      <color theme="1"/>
      <name val="Arial"/>
      <family val="2"/>
    </font>
    <font>
      <i/>
      <sz val="10"/>
      <color theme="1"/>
      <name val="Arial"/>
      <family val="2"/>
    </font>
    <font>
      <b/>
      <sz val="11"/>
      <color theme="9" tint="-0.499984740745262"/>
      <name val="Arial Rounded MT Bold"/>
      <family val="2"/>
    </font>
    <font>
      <b/>
      <sz val="11"/>
      <color theme="9" tint="-0.499984740745262"/>
      <name val="Calibri"/>
      <family val="2"/>
      <scheme val="minor"/>
    </font>
    <font>
      <b/>
      <sz val="11.5"/>
      <color rgb="FF373936"/>
      <name val="Arial"/>
      <family val="2"/>
    </font>
    <font>
      <b/>
      <sz val="8"/>
      <color theme="1"/>
      <name val="Arial"/>
      <family val="2"/>
    </font>
    <font>
      <sz val="8"/>
      <color theme="1"/>
      <name val="Arial"/>
      <family val="2"/>
    </font>
    <font>
      <sz val="10"/>
      <color rgb="FF373936"/>
      <name val="Arial"/>
      <family val="2"/>
    </font>
    <font>
      <b/>
      <sz val="26"/>
      <color rgb="FFFF0000"/>
      <name val="Arial"/>
      <family val="2"/>
    </font>
    <font>
      <b/>
      <sz val="16"/>
      <name val="Arial"/>
      <family val="2"/>
    </font>
    <font>
      <b/>
      <sz val="12"/>
      <color rgb="FF000000"/>
      <name val="Arial"/>
      <family val="2"/>
    </font>
    <font>
      <b/>
      <sz val="10"/>
      <color rgb="FFFF0000"/>
      <name val="Arial"/>
      <family val="2"/>
    </font>
    <font>
      <sz val="14"/>
      <color theme="1"/>
      <name val="Arial"/>
      <family val="2"/>
    </font>
    <font>
      <b/>
      <sz val="14"/>
      <color theme="1"/>
      <name val="Arial"/>
      <family val="2"/>
    </font>
    <font>
      <b/>
      <sz val="14"/>
      <name val="Arial"/>
      <family val="2"/>
    </font>
    <font>
      <sz val="11"/>
      <color rgb="FF000000"/>
      <name val="Calibri"/>
      <family val="2"/>
    </font>
    <font>
      <sz val="10"/>
      <color indexed="81"/>
      <name val="Tahoma"/>
      <family val="2"/>
    </font>
    <font>
      <b/>
      <sz val="10"/>
      <color indexed="81"/>
      <name val="Tahoma"/>
      <family val="2"/>
    </font>
    <font>
      <b/>
      <sz val="11"/>
      <color indexed="81"/>
      <name val="Tahoma"/>
      <family val="2"/>
    </font>
    <font>
      <sz val="11"/>
      <color indexed="81"/>
      <name val="Tahoma"/>
      <family val="2"/>
    </font>
    <font>
      <sz val="10"/>
      <color theme="3" tint="-0.499984740745262"/>
      <name val="Arial"/>
      <family val="2"/>
    </font>
    <font>
      <sz val="11"/>
      <color indexed="8"/>
      <name val="Calibri"/>
      <family val="2"/>
      <charset val="1"/>
    </font>
  </fonts>
  <fills count="41">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6" tint="0.39997558519241921"/>
        <bgColor indexed="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
      <patternFill patternType="solid">
        <fgColor theme="0"/>
        <bgColor rgb="FFD8D8D8"/>
      </patternFill>
    </fill>
    <fill>
      <patternFill patternType="solid">
        <fgColor indexed="9"/>
        <bgColor indexed="26"/>
      </patternFill>
    </fill>
  </fills>
  <borders count="80">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thin">
        <color indexed="64"/>
      </left>
      <right/>
      <top style="thin">
        <color indexed="64"/>
      </top>
      <bottom/>
      <diagonal/>
    </border>
    <border>
      <left/>
      <right style="thin">
        <color indexed="64"/>
      </right>
      <top style="thin">
        <color indexed="64"/>
      </top>
      <bottom/>
      <diagonal/>
    </border>
    <border>
      <left style="dashed">
        <color rgb="FFFFC000"/>
      </left>
      <right/>
      <top/>
      <bottom style="dashed">
        <color rgb="FFFFC000"/>
      </bottom>
      <diagonal/>
    </border>
    <border>
      <left/>
      <right/>
      <top/>
      <bottom style="dashed">
        <color rgb="FFFFC000"/>
      </bottom>
      <diagonal/>
    </border>
    <border>
      <left/>
      <right style="dashed">
        <color rgb="FFFFC000"/>
      </right>
      <top/>
      <bottom style="dashed">
        <color rgb="FFFFC000"/>
      </bottom>
      <diagonal/>
    </border>
    <border>
      <left style="dashed">
        <color rgb="FFFFC000"/>
      </left>
      <right style="dashed">
        <color rgb="FFFFC000"/>
      </right>
      <top style="dashed">
        <color theme="9" tint="-0.24994659260841701"/>
      </top>
      <bottom/>
      <diagonal/>
    </border>
    <border>
      <left style="dashed">
        <color rgb="FFFFC000"/>
      </left>
      <right/>
      <top/>
      <bottom/>
      <diagonal/>
    </border>
    <border>
      <left/>
      <right style="dashed">
        <color rgb="FFFFC000"/>
      </right>
      <top/>
      <bottom/>
      <diagonal/>
    </border>
    <border>
      <left style="dashed">
        <color rgb="FFFFC000"/>
      </left>
      <right style="dashed">
        <color rgb="FFFFC000"/>
      </right>
      <top style="dashed">
        <color rgb="FFFFC000"/>
      </top>
      <bottom/>
      <diagonal/>
    </border>
    <border>
      <left style="thick">
        <color rgb="FFFFC000"/>
      </left>
      <right/>
      <top style="thick">
        <color rgb="FFFFC000"/>
      </top>
      <bottom style="dashed">
        <color rgb="FFFFC000"/>
      </bottom>
      <diagonal/>
    </border>
    <border>
      <left/>
      <right/>
      <top style="thick">
        <color rgb="FFFFC000"/>
      </top>
      <bottom style="dashed">
        <color rgb="FFFFC000"/>
      </bottom>
      <diagonal/>
    </border>
    <border>
      <left/>
      <right style="thick">
        <color rgb="FFFFC000"/>
      </right>
      <top style="thick">
        <color rgb="FFFFC000"/>
      </top>
      <bottom style="dashed">
        <color rgb="FFFFC000"/>
      </bottom>
      <diagonal/>
    </border>
    <border>
      <left style="dashed">
        <color rgb="FFFFC000"/>
      </left>
      <right style="dashed">
        <color rgb="FFFFC000"/>
      </right>
      <top style="dashed">
        <color rgb="FFFFC000"/>
      </top>
      <bottom style="dashed">
        <color rgb="FFFFC000"/>
      </bottom>
      <diagonal/>
    </border>
    <border>
      <left style="thick">
        <color rgb="FFFFC000"/>
      </left>
      <right style="dashed">
        <color rgb="FFFFC000"/>
      </right>
      <top style="dashed">
        <color rgb="FFFFC000"/>
      </top>
      <bottom/>
      <diagonal/>
    </border>
    <border>
      <left style="dashed">
        <color rgb="FFFFC000"/>
      </left>
      <right style="thick">
        <color rgb="FFFFC000"/>
      </right>
      <top style="dashed">
        <color rgb="FFFFC000"/>
      </top>
      <bottom/>
      <diagonal/>
    </border>
  </borders>
  <cellStyleXfs count="8">
    <xf numFmtId="0" fontId="0" fillId="0" borderId="0"/>
    <xf numFmtId="9" fontId="8" fillId="0" borderId="0" applyFont="0" applyFill="0" applyBorder="0" applyAlignment="0" applyProtection="0"/>
    <xf numFmtId="0" fontId="19" fillId="0" borderId="0"/>
    <xf numFmtId="0" fontId="20" fillId="0" borderId="0"/>
    <xf numFmtId="0" fontId="3" fillId="0" borderId="0"/>
    <xf numFmtId="41" fontId="8" fillId="0" borderId="0" applyFont="0" applyFill="0" applyBorder="0" applyAlignment="0" applyProtection="0"/>
    <xf numFmtId="43" fontId="8" fillId="0" borderId="0" applyFont="0" applyFill="0" applyBorder="0" applyAlignment="0" applyProtection="0"/>
    <xf numFmtId="168" fontId="68" fillId="0" borderId="0" applyFill="0" applyBorder="0" applyProtection="0"/>
  </cellStyleXfs>
  <cellXfs count="472">
    <xf numFmtId="0" fontId="0" fillId="0" borderId="0" xfId="0"/>
    <xf numFmtId="0" fontId="3" fillId="0" borderId="0" xfId="0" applyFont="1"/>
    <xf numFmtId="0" fontId="1" fillId="0" borderId="1" xfId="0" applyFont="1" applyBorder="1" applyAlignment="1">
      <alignment horizontal="left" vertical="center" wrapText="1" indent="1" readingOrder="1"/>
    </xf>
    <xf numFmtId="0" fontId="4" fillId="0" borderId="0" xfId="0" applyFont="1" applyAlignment="1">
      <alignment horizontal="center" vertical="center" wrapText="1"/>
    </xf>
    <xf numFmtId="0" fontId="5" fillId="5" borderId="0" xfId="0" applyFont="1" applyFill="1" applyAlignment="1">
      <alignment horizontal="center" vertical="center" wrapText="1" readingOrder="1"/>
    </xf>
    <xf numFmtId="0" fontId="6" fillId="4" borderId="10" xfId="0" applyFont="1" applyFill="1" applyBorder="1" applyAlignment="1">
      <alignment horizontal="center" vertical="center" wrapText="1" readingOrder="1"/>
    </xf>
    <xf numFmtId="0" fontId="6" fillId="0" borderId="10" xfId="0" applyFont="1" applyBorder="1" applyAlignment="1">
      <alignment horizontal="justify" vertical="center" wrapText="1" readingOrder="1"/>
    </xf>
    <xf numFmtId="9" fontId="6" fillId="0" borderId="10" xfId="0" applyNumberFormat="1" applyFont="1" applyBorder="1" applyAlignment="1">
      <alignment horizontal="center" vertical="center" wrapText="1" readingOrder="1"/>
    </xf>
    <xf numFmtId="0" fontId="6" fillId="6" borderId="1" xfId="0" applyFont="1" applyFill="1" applyBorder="1" applyAlignment="1">
      <alignment horizontal="center" vertical="center" wrapText="1" readingOrder="1"/>
    </xf>
    <xf numFmtId="0" fontId="6" fillId="0" borderId="1" xfId="0" applyFont="1" applyBorder="1" applyAlignment="1">
      <alignment horizontal="justify" vertical="center" wrapText="1" readingOrder="1"/>
    </xf>
    <xf numFmtId="9" fontId="6" fillId="0" borderId="1" xfId="0" applyNumberFormat="1" applyFont="1" applyBorder="1" applyAlignment="1">
      <alignment horizontal="center" vertical="center" wrapText="1" readingOrder="1"/>
    </xf>
    <xf numFmtId="0" fontId="6" fillId="3" borderId="1" xfId="0" applyFont="1" applyFill="1" applyBorder="1" applyAlignment="1">
      <alignment horizontal="center" vertical="center" wrapText="1" readingOrder="1"/>
    </xf>
    <xf numFmtId="0" fontId="6" fillId="7" borderId="1" xfId="0" applyFont="1" applyFill="1" applyBorder="1" applyAlignment="1">
      <alignment horizontal="center" vertical="center" wrapText="1" readingOrder="1"/>
    </xf>
    <xf numFmtId="0" fontId="7" fillId="8" borderId="1" xfId="0" applyFont="1" applyFill="1" applyBorder="1" applyAlignment="1">
      <alignment horizontal="center" vertical="center" wrapText="1" readingOrder="1"/>
    </xf>
    <xf numFmtId="0" fontId="0" fillId="2" borderId="0" xfId="0" applyFill="1"/>
    <xf numFmtId="0" fontId="3" fillId="2" borderId="0" xfId="0" applyFont="1" applyFill="1"/>
    <xf numFmtId="0" fontId="12" fillId="2" borderId="0" xfId="0" applyFont="1" applyFill="1"/>
    <xf numFmtId="0" fontId="13" fillId="2" borderId="18" xfId="0" applyFont="1" applyFill="1" applyBorder="1" applyAlignment="1">
      <alignment horizontal="center" vertical="center" wrapText="1" readingOrder="1"/>
    </xf>
    <xf numFmtId="0" fontId="14" fillId="2" borderId="18" xfId="0" applyFont="1" applyFill="1" applyBorder="1" applyAlignment="1">
      <alignment horizontal="justify" vertical="center" wrapText="1" readingOrder="1"/>
    </xf>
    <xf numFmtId="9" fontId="13" fillId="2" borderId="26" xfId="0" applyNumberFormat="1" applyFont="1" applyFill="1" applyBorder="1" applyAlignment="1">
      <alignment horizontal="center" vertical="center" wrapText="1" readingOrder="1"/>
    </xf>
    <xf numFmtId="0" fontId="13" fillId="2" borderId="17" xfId="0" applyFont="1" applyFill="1" applyBorder="1" applyAlignment="1">
      <alignment horizontal="center" vertical="center" wrapText="1" readingOrder="1"/>
    </xf>
    <xf numFmtId="0" fontId="14" fillId="2" borderId="17" xfId="0" applyFont="1" applyFill="1" applyBorder="1" applyAlignment="1">
      <alignment horizontal="justify" vertical="center" wrapText="1" readingOrder="1"/>
    </xf>
    <xf numFmtId="9" fontId="13" fillId="2" borderId="22" xfId="0" applyNumberFormat="1" applyFont="1" applyFill="1" applyBorder="1" applyAlignment="1">
      <alignment horizontal="center" vertical="center" wrapText="1" readingOrder="1"/>
    </xf>
    <xf numFmtId="0" fontId="18" fillId="2" borderId="0" xfId="0" applyFont="1" applyFill="1"/>
    <xf numFmtId="0" fontId="13" fillId="10" borderId="28" xfId="0" applyFont="1" applyFill="1" applyBorder="1" applyAlignment="1">
      <alignment horizontal="center" vertical="center" wrapText="1" readingOrder="1"/>
    </xf>
    <xf numFmtId="0" fontId="13" fillId="10" borderId="29" xfId="0" applyFont="1" applyFill="1" applyBorder="1" applyAlignment="1">
      <alignment horizontal="center" vertical="center" wrapText="1" readingOrder="1"/>
    </xf>
    <xf numFmtId="0" fontId="9" fillId="2" borderId="0" xfId="0" applyFont="1" applyFill="1"/>
    <xf numFmtId="0" fontId="2" fillId="2" borderId="0" xfId="0" applyFont="1" applyFill="1" applyAlignment="1">
      <alignment horizontal="left" vertical="center"/>
    </xf>
    <xf numFmtId="9" fontId="0" fillId="0" borderId="0" xfId="1" applyFont="1"/>
    <xf numFmtId="0" fontId="27" fillId="0" borderId="0" xfId="0" applyFont="1"/>
    <xf numFmtId="9" fontId="6" fillId="4" borderId="10" xfId="0" applyNumberFormat="1" applyFont="1" applyFill="1" applyBorder="1" applyAlignment="1">
      <alignment horizontal="center" vertical="center" wrapText="1" readingOrder="1"/>
    </xf>
    <xf numFmtId="9" fontId="6" fillId="6" borderId="1" xfId="0" applyNumberFormat="1" applyFont="1" applyFill="1" applyBorder="1" applyAlignment="1">
      <alignment horizontal="center" vertical="center" wrapText="1" readingOrder="1"/>
    </xf>
    <xf numFmtId="9" fontId="6" fillId="3" borderId="1" xfId="0" applyNumberFormat="1" applyFont="1" applyFill="1" applyBorder="1" applyAlignment="1">
      <alignment horizontal="center" vertical="center" wrapText="1" readingOrder="1"/>
    </xf>
    <xf numFmtId="9" fontId="6" fillId="7" borderId="1" xfId="0" applyNumberFormat="1" applyFont="1" applyFill="1" applyBorder="1" applyAlignment="1">
      <alignment horizontal="center" vertical="center" wrapText="1" readingOrder="1"/>
    </xf>
    <xf numFmtId="9" fontId="7" fillId="8" borderId="1" xfId="0" applyNumberFormat="1" applyFont="1" applyFill="1" applyBorder="1" applyAlignment="1">
      <alignment horizontal="center" vertical="center" wrapText="1" readingOrder="1"/>
    </xf>
    <xf numFmtId="0" fontId="28" fillId="12" borderId="0" xfId="0" applyFont="1" applyFill="1" applyAlignment="1">
      <alignment horizontal="center" vertical="center" wrapText="1"/>
    </xf>
    <xf numFmtId="0" fontId="29" fillId="0" borderId="0" xfId="0" applyFont="1"/>
    <xf numFmtId="0" fontId="7" fillId="2" borderId="1" xfId="0" applyFont="1" applyFill="1" applyBorder="1" applyAlignment="1">
      <alignment horizontal="center" vertical="center" wrapText="1" readingOrder="1"/>
    </xf>
    <xf numFmtId="0" fontId="26" fillId="0" borderId="0" xfId="0" applyFont="1" applyAlignment="1">
      <alignment horizontal="center"/>
    </xf>
    <xf numFmtId="10" fontId="3" fillId="2" borderId="0" xfId="0" applyNumberFormat="1" applyFont="1" applyFill="1"/>
    <xf numFmtId="0" fontId="13" fillId="14" borderId="17" xfId="0" applyFont="1" applyFill="1" applyBorder="1" applyAlignment="1">
      <alignment horizontal="center" vertical="center" wrapText="1" readingOrder="1"/>
    </xf>
    <xf numFmtId="0" fontId="14" fillId="14" borderId="17" xfId="0" applyFont="1" applyFill="1" applyBorder="1" applyAlignment="1">
      <alignment horizontal="justify" vertical="center" wrapText="1" readingOrder="1"/>
    </xf>
    <xf numFmtId="10" fontId="14" fillId="14" borderId="22" xfId="0" applyNumberFormat="1" applyFont="1" applyFill="1" applyBorder="1" applyAlignment="1">
      <alignment horizontal="center" vertical="center" wrapText="1" readingOrder="1"/>
    </xf>
    <xf numFmtId="9" fontId="14" fillId="14" borderId="22" xfId="0" applyNumberFormat="1" applyFont="1" applyFill="1" applyBorder="1" applyAlignment="1">
      <alignment horizontal="center" vertical="center" wrapText="1" readingOrder="1"/>
    </xf>
    <xf numFmtId="0" fontId="13" fillId="14" borderId="24" xfId="0" applyFont="1" applyFill="1" applyBorder="1" applyAlignment="1">
      <alignment horizontal="center" vertical="center" wrapText="1" readingOrder="1"/>
    </xf>
    <xf numFmtId="0" fontId="14" fillId="14" borderId="24" xfId="0" applyFont="1" applyFill="1" applyBorder="1" applyAlignment="1">
      <alignment horizontal="justify" vertical="center" wrapText="1" readingOrder="1"/>
    </xf>
    <xf numFmtId="0" fontId="28" fillId="15" borderId="48" xfId="0" applyFont="1" applyFill="1" applyBorder="1" applyAlignment="1">
      <alignment horizontal="center" vertical="center" wrapText="1"/>
    </xf>
    <xf numFmtId="0" fontId="30" fillId="5" borderId="49" xfId="0" applyFont="1" applyFill="1" applyBorder="1" applyAlignment="1">
      <alignment vertical="center" wrapText="1"/>
    </xf>
    <xf numFmtId="0" fontId="31" fillId="0" borderId="50" xfId="0" applyFont="1" applyBorder="1" applyAlignment="1">
      <alignment horizontal="justify" vertical="center" wrapText="1"/>
    </xf>
    <xf numFmtId="0" fontId="30" fillId="5" borderId="51" xfId="0" applyFont="1" applyFill="1" applyBorder="1" applyAlignment="1">
      <alignment vertical="center" wrapText="1"/>
    </xf>
    <xf numFmtId="0" fontId="32" fillId="0" borderId="2" xfId="0" applyFont="1" applyBorder="1" applyAlignment="1" applyProtection="1">
      <alignment horizontal="justify" vertical="top" wrapText="1"/>
      <protection locked="0"/>
    </xf>
    <xf numFmtId="0" fontId="32" fillId="2" borderId="0" xfId="0" applyFont="1" applyFill="1"/>
    <xf numFmtId="0" fontId="33" fillId="11" borderId="8" xfId="0" applyFont="1" applyFill="1" applyBorder="1" applyAlignment="1">
      <alignment horizontal="center" vertical="center"/>
    </xf>
    <xf numFmtId="0" fontId="32" fillId="0" borderId="2" xfId="0" applyFont="1" applyBorder="1" applyAlignment="1" applyProtection="1">
      <alignment horizontal="center" vertical="top" textRotation="90"/>
      <protection locked="0"/>
    </xf>
    <xf numFmtId="9" fontId="32" fillId="0" borderId="2" xfId="1" applyFont="1" applyBorder="1" applyAlignment="1" applyProtection="1">
      <alignment horizontal="center" vertical="top"/>
      <protection hidden="1"/>
    </xf>
    <xf numFmtId="9" fontId="32" fillId="0" borderId="2" xfId="0" applyNumberFormat="1" applyFont="1" applyBorder="1" applyAlignment="1" applyProtection="1">
      <alignment horizontal="center" vertical="top"/>
      <protection hidden="1"/>
    </xf>
    <xf numFmtId="0" fontId="25" fillId="0" borderId="0" xfId="0" applyFont="1" applyAlignment="1">
      <alignment vertical="center"/>
    </xf>
    <xf numFmtId="0" fontId="35" fillId="0" borderId="0" xfId="0" applyFont="1" applyAlignment="1">
      <alignment vertical="center"/>
    </xf>
    <xf numFmtId="0" fontId="22" fillId="0" borderId="33" xfId="0" applyFont="1" applyBorder="1" applyAlignment="1">
      <alignment vertical="center"/>
    </xf>
    <xf numFmtId="0" fontId="22" fillId="0" borderId="52" xfId="0" applyFont="1" applyBorder="1" applyAlignment="1">
      <alignment vertical="center"/>
    </xf>
    <xf numFmtId="0" fontId="22" fillId="0" borderId="53" xfId="0" applyFont="1" applyBorder="1" applyAlignment="1">
      <alignment vertical="center"/>
    </xf>
    <xf numFmtId="0" fontId="22" fillId="0" borderId="0" xfId="0" applyFont="1" applyAlignment="1">
      <alignment vertical="center"/>
    </xf>
    <xf numFmtId="0" fontId="19" fillId="0" borderId="11" xfId="2" quotePrefix="1" applyBorder="1" applyAlignment="1">
      <alignment vertical="top" wrapText="1"/>
    </xf>
    <xf numFmtId="0" fontId="19" fillId="0" borderId="0" xfId="2" quotePrefix="1" applyAlignment="1">
      <alignment vertical="top" wrapText="1"/>
    </xf>
    <xf numFmtId="0" fontId="19" fillId="0" borderId="12" xfId="2" quotePrefix="1" applyBorder="1" applyAlignment="1">
      <alignment vertical="top" wrapText="1"/>
    </xf>
    <xf numFmtId="0" fontId="19" fillId="2" borderId="11" xfId="2" applyFill="1" applyBorder="1"/>
    <xf numFmtId="0" fontId="19" fillId="2" borderId="12" xfId="2" applyFill="1" applyBorder="1"/>
    <xf numFmtId="0" fontId="19" fillId="2" borderId="13" xfId="2" applyFill="1" applyBorder="1"/>
    <xf numFmtId="0" fontId="19" fillId="2" borderId="15" xfId="2" applyFill="1" applyBorder="1"/>
    <xf numFmtId="0" fontId="19" fillId="2" borderId="14" xfId="2" applyFill="1" applyBorder="1"/>
    <xf numFmtId="0" fontId="22" fillId="2" borderId="0" xfId="0" applyFont="1" applyFill="1" applyAlignment="1">
      <alignment horizontal="left" vertical="center" wrapText="1"/>
    </xf>
    <xf numFmtId="0" fontId="22" fillId="9" borderId="56" xfId="3" applyFont="1" applyFill="1" applyBorder="1" applyAlignment="1">
      <alignment horizontal="center" vertical="center" wrapText="1"/>
    </xf>
    <xf numFmtId="0" fontId="22" fillId="9" borderId="57" xfId="2" applyFont="1" applyFill="1" applyBorder="1" applyAlignment="1">
      <alignment horizontal="center" vertical="center"/>
    </xf>
    <xf numFmtId="0" fontId="33" fillId="16" borderId="58" xfId="0" applyFont="1" applyFill="1" applyBorder="1" applyAlignment="1">
      <alignment horizontal="left" vertical="center"/>
    </xf>
    <xf numFmtId="0" fontId="37" fillId="2" borderId="59" xfId="0" applyFont="1" applyFill="1" applyBorder="1" applyAlignment="1">
      <alignment horizontal="justify" vertical="center" wrapText="1"/>
    </xf>
    <xf numFmtId="0" fontId="22" fillId="2" borderId="58" xfId="0" applyFont="1" applyFill="1" applyBorder="1" applyAlignment="1">
      <alignment vertical="center" wrapText="1"/>
    </xf>
    <xf numFmtId="0" fontId="19" fillId="2" borderId="59" xfId="2" applyFill="1" applyBorder="1" applyAlignment="1">
      <alignment vertical="center" wrapText="1"/>
    </xf>
    <xf numFmtId="0" fontId="19" fillId="2" borderId="59" xfId="2" applyFill="1" applyBorder="1" applyAlignment="1">
      <alignment horizontal="justify" vertical="center" wrapText="1"/>
    </xf>
    <xf numFmtId="0" fontId="33" fillId="2" borderId="58" xfId="0" applyFont="1" applyFill="1" applyBorder="1" applyAlignment="1">
      <alignment horizontal="left" vertical="center" wrapText="1"/>
    </xf>
    <xf numFmtId="0" fontId="33" fillId="16" borderId="58" xfId="0" applyFont="1" applyFill="1" applyBorder="1" applyAlignment="1">
      <alignment horizontal="left" vertical="center" wrapText="1"/>
    </xf>
    <xf numFmtId="0" fontId="22" fillId="2" borderId="60" xfId="0" applyFont="1" applyFill="1" applyBorder="1" applyAlignment="1">
      <alignment vertical="center" wrapText="1"/>
    </xf>
    <xf numFmtId="0" fontId="22" fillId="2" borderId="61" xfId="0" applyFont="1" applyFill="1" applyBorder="1" applyAlignment="1">
      <alignment vertical="center" wrapText="1"/>
    </xf>
    <xf numFmtId="0" fontId="27" fillId="2" borderId="0" xfId="0" applyFont="1" applyFill="1"/>
    <xf numFmtId="0" fontId="40" fillId="2" borderId="0" xfId="0" applyFont="1" applyFill="1" applyAlignment="1">
      <alignment horizontal="center" vertical="center" wrapText="1"/>
    </xf>
    <xf numFmtId="0" fontId="41" fillId="2" borderId="0" xfId="0" applyFont="1" applyFill="1"/>
    <xf numFmtId="0" fontId="6" fillId="0" borderId="10" xfId="0" applyFont="1" applyBorder="1" applyAlignment="1">
      <alignment horizontal="center" vertical="center" wrapText="1" readingOrder="1"/>
    </xf>
    <xf numFmtId="0" fontId="6" fillId="0" borderId="1" xfId="0" applyFont="1" applyBorder="1" applyAlignment="1">
      <alignment horizontal="center" vertical="center" wrapText="1" readingOrder="1"/>
    </xf>
    <xf numFmtId="0" fontId="6" fillId="2" borderId="0" xfId="0" applyFont="1" applyFill="1" applyAlignment="1">
      <alignment horizontal="justify" vertical="center" wrapText="1" readingOrder="1"/>
    </xf>
    <xf numFmtId="0" fontId="39" fillId="2" borderId="0" xfId="0" applyFont="1" applyFill="1" applyAlignment="1">
      <alignment vertical="center"/>
    </xf>
    <xf numFmtId="0" fontId="42" fillId="2" borderId="0" xfId="0" applyFont="1" applyFill="1"/>
    <xf numFmtId="0" fontId="41" fillId="0" borderId="0" xfId="0" applyFont="1"/>
    <xf numFmtId="0" fontId="6" fillId="0" borderId="0" xfId="0" applyFont="1" applyAlignment="1">
      <alignment horizontal="justify" vertical="center" wrapText="1" readingOrder="1"/>
    </xf>
    <xf numFmtId="0" fontId="43" fillId="0" borderId="0" xfId="0" applyFont="1" applyAlignment="1">
      <alignment vertical="center"/>
    </xf>
    <xf numFmtId="0" fontId="27" fillId="0" borderId="0" xfId="0" pivotButton="1" applyFont="1"/>
    <xf numFmtId="0" fontId="44" fillId="0" borderId="0" xfId="0" applyFont="1"/>
    <xf numFmtId="0" fontId="45" fillId="0" borderId="0" xfId="0" applyFont="1"/>
    <xf numFmtId="0" fontId="42" fillId="0" borderId="0" xfId="0" applyFont="1"/>
    <xf numFmtId="9" fontId="32" fillId="2" borderId="2" xfId="0" applyNumberFormat="1" applyFont="1" applyFill="1" applyBorder="1" applyAlignment="1">
      <alignment horizontal="center"/>
    </xf>
    <xf numFmtId="0" fontId="34" fillId="0" borderId="0" xfId="0" applyFont="1" applyAlignment="1">
      <alignment wrapText="1"/>
    </xf>
    <xf numFmtId="0" fontId="30" fillId="5" borderId="51" xfId="0" applyFont="1" applyFill="1" applyBorder="1" applyAlignment="1" applyProtection="1">
      <alignment vertical="center" wrapText="1"/>
      <protection locked="0"/>
    </xf>
    <xf numFmtId="0" fontId="31" fillId="0" borderId="50" xfId="0" applyFont="1" applyBorder="1" applyAlignment="1" applyProtection="1">
      <alignment horizontal="justify" vertical="center" wrapText="1"/>
      <protection locked="0"/>
    </xf>
    <xf numFmtId="0" fontId="28" fillId="15" borderId="63" xfId="0" applyFont="1" applyFill="1" applyBorder="1" applyAlignment="1">
      <alignment horizontal="center" vertical="center" wrapText="1"/>
    </xf>
    <xf numFmtId="0" fontId="34" fillId="29" borderId="64" xfId="0" applyFont="1" applyFill="1" applyBorder="1" applyAlignment="1">
      <alignment vertical="center" wrapText="1"/>
    </xf>
    <xf numFmtId="0" fontId="34" fillId="30" borderId="0" xfId="0" applyFont="1" applyFill="1" applyAlignment="1">
      <alignment wrapText="1"/>
    </xf>
    <xf numFmtId="0" fontId="50" fillId="2" borderId="0" xfId="0" applyFont="1" applyFill="1"/>
    <xf numFmtId="0" fontId="0" fillId="30" borderId="0" xfId="0" applyFill="1"/>
    <xf numFmtId="0" fontId="51" fillId="0" borderId="17" xfId="0" applyFont="1" applyBorder="1" applyAlignment="1">
      <alignment horizontal="center" vertical="center" wrapText="1"/>
    </xf>
    <xf numFmtId="0" fontId="52" fillId="4" borderId="65" xfId="0" applyFont="1" applyFill="1" applyBorder="1" applyAlignment="1">
      <alignment vertical="center" wrapText="1"/>
    </xf>
    <xf numFmtId="0" fontId="53" fillId="31" borderId="65" xfId="0" applyFont="1" applyFill="1" applyBorder="1" applyAlignment="1">
      <alignment vertical="center" wrapText="1"/>
    </xf>
    <xf numFmtId="0" fontId="53" fillId="31" borderId="35" xfId="0" applyFont="1" applyFill="1" applyBorder="1" applyAlignment="1">
      <alignment vertical="center" wrapText="1"/>
    </xf>
    <xf numFmtId="0" fontId="53" fillId="31" borderId="66" xfId="0" applyFont="1" applyFill="1" applyBorder="1" applyAlignment="1">
      <alignment vertical="center" wrapText="1"/>
    </xf>
    <xf numFmtId="0" fontId="54" fillId="0" borderId="17" xfId="0" applyFont="1" applyBorder="1" applyAlignment="1">
      <alignment vertical="center" wrapText="1"/>
    </xf>
    <xf numFmtId="0" fontId="54" fillId="0" borderId="17" xfId="0" applyFont="1" applyBorder="1" applyAlignment="1">
      <alignment horizontal="center" vertical="center" wrapText="1"/>
    </xf>
    <xf numFmtId="0" fontId="52" fillId="32" borderId="42" xfId="0" applyFont="1" applyFill="1" applyBorder="1" applyAlignment="1">
      <alignment vertical="center" wrapText="1"/>
    </xf>
    <xf numFmtId="0" fontId="54" fillId="0" borderId="17" xfId="0" applyFont="1" applyBorder="1" applyAlignment="1">
      <alignment horizontal="justify" vertical="center" wrapText="1"/>
    </xf>
    <xf numFmtId="0" fontId="52" fillId="8" borderId="47" xfId="0" applyFont="1" applyFill="1" applyBorder="1" applyAlignment="1">
      <alignment vertical="center" wrapText="1"/>
    </xf>
    <xf numFmtId="0" fontId="32" fillId="2" borderId="0" xfId="0" applyFont="1" applyFill="1" applyProtection="1">
      <protection hidden="1"/>
    </xf>
    <xf numFmtId="41" fontId="32" fillId="2" borderId="0" xfId="5" applyFont="1" applyFill="1" applyProtection="1">
      <protection hidden="1"/>
    </xf>
    <xf numFmtId="41" fontId="32" fillId="2" borderId="0" xfId="5" applyFont="1" applyFill="1" applyBorder="1" applyProtection="1">
      <protection hidden="1"/>
    </xf>
    <xf numFmtId="0" fontId="55" fillId="2" borderId="0" xfId="0" applyFont="1" applyFill="1" applyAlignment="1" applyProtection="1">
      <alignment vertical="center"/>
      <protection hidden="1"/>
    </xf>
    <xf numFmtId="0" fontId="22" fillId="26" borderId="73" xfId="0" applyFont="1" applyFill="1" applyBorder="1" applyAlignment="1" applyProtection="1">
      <alignment horizontal="center" vertical="center" wrapText="1"/>
      <protection hidden="1"/>
    </xf>
    <xf numFmtId="0" fontId="22" fillId="36" borderId="73" xfId="0" applyFont="1" applyFill="1" applyBorder="1" applyAlignment="1" applyProtection="1">
      <alignment horizontal="center" vertical="center" wrapText="1"/>
      <protection hidden="1"/>
    </xf>
    <xf numFmtId="0" fontId="22" fillId="27" borderId="73" xfId="0" applyFont="1" applyFill="1" applyBorder="1" applyAlignment="1" applyProtection="1">
      <alignment horizontal="center" vertical="center" wrapText="1"/>
      <protection hidden="1"/>
    </xf>
    <xf numFmtId="0" fontId="22" fillId="37" borderId="73" xfId="0" applyFont="1" applyFill="1" applyBorder="1" applyAlignment="1" applyProtection="1">
      <alignment horizontal="center" vertical="center" wrapText="1"/>
      <protection hidden="1"/>
    </xf>
    <xf numFmtId="0" fontId="22" fillId="28" borderId="73" xfId="0" applyFont="1" applyFill="1" applyBorder="1" applyAlignment="1" applyProtection="1">
      <alignment horizontal="center" vertical="center" wrapText="1"/>
      <protection hidden="1"/>
    </xf>
    <xf numFmtId="0" fontId="22" fillId="38" borderId="73" xfId="0" applyFont="1" applyFill="1" applyBorder="1" applyAlignment="1" applyProtection="1">
      <alignment horizontal="center" vertical="center" wrapText="1"/>
      <protection hidden="1"/>
    </xf>
    <xf numFmtId="9" fontId="32" fillId="0" borderId="2" xfId="1" applyFont="1" applyFill="1" applyBorder="1" applyAlignment="1" applyProtection="1">
      <alignment horizontal="center" vertical="center" wrapText="1"/>
      <protection hidden="1"/>
    </xf>
    <xf numFmtId="9" fontId="32" fillId="2" borderId="2" xfId="1" applyFont="1" applyFill="1" applyBorder="1" applyAlignment="1" applyProtection="1">
      <alignment vertical="center" wrapText="1"/>
      <protection hidden="1"/>
    </xf>
    <xf numFmtId="9" fontId="32" fillId="2" borderId="2" xfId="1" applyFont="1" applyFill="1" applyBorder="1" applyAlignment="1" applyProtection="1">
      <alignment horizontal="center" vertical="center" wrapText="1"/>
      <protection hidden="1"/>
    </xf>
    <xf numFmtId="9" fontId="33" fillId="0" borderId="2" xfId="1" applyFont="1" applyFill="1" applyBorder="1" applyAlignment="1" applyProtection="1">
      <alignment vertical="center" wrapText="1"/>
      <protection hidden="1"/>
    </xf>
    <xf numFmtId="41" fontId="32" fillId="0" borderId="2" xfId="5" applyFont="1" applyFill="1" applyBorder="1" applyAlignment="1" applyProtection="1">
      <alignment vertical="center" wrapText="1"/>
      <protection hidden="1"/>
    </xf>
    <xf numFmtId="1" fontId="32" fillId="2" borderId="2" xfId="5" applyNumberFormat="1" applyFont="1" applyFill="1" applyBorder="1" applyAlignment="1" applyProtection="1">
      <alignment horizontal="center" vertical="center" wrapText="1"/>
      <protection hidden="1"/>
    </xf>
    <xf numFmtId="9" fontId="32" fillId="0" borderId="2" xfId="1" applyFont="1" applyFill="1" applyBorder="1" applyAlignment="1" applyProtection="1">
      <alignment vertical="center" wrapText="1"/>
      <protection hidden="1"/>
    </xf>
    <xf numFmtId="41" fontId="32" fillId="2" borderId="2" xfId="5" applyFont="1" applyFill="1" applyBorder="1" applyAlignment="1" applyProtection="1">
      <alignment vertical="center" wrapText="1"/>
      <protection hidden="1"/>
    </xf>
    <xf numFmtId="14" fontId="32" fillId="0" borderId="2" xfId="1" applyNumberFormat="1" applyFont="1" applyFill="1" applyBorder="1" applyAlignment="1" applyProtection="1">
      <alignment horizontal="center" vertical="center" wrapText="1"/>
      <protection hidden="1"/>
    </xf>
    <xf numFmtId="1" fontId="32" fillId="0" borderId="2" xfId="5" applyNumberFormat="1" applyFont="1" applyFill="1" applyBorder="1" applyAlignment="1" applyProtection="1">
      <alignment vertical="center" wrapText="1"/>
      <protection hidden="1"/>
    </xf>
    <xf numFmtId="9" fontId="33" fillId="0" borderId="2" xfId="1" applyFont="1" applyFill="1" applyBorder="1" applyAlignment="1" applyProtection="1">
      <alignment horizontal="center" vertical="center" wrapText="1"/>
      <protection hidden="1"/>
    </xf>
    <xf numFmtId="9" fontId="32" fillId="0" borderId="2" xfId="1" applyFont="1" applyFill="1" applyBorder="1" applyAlignment="1" applyProtection="1">
      <alignment horizontal="justify" vertical="center" wrapText="1"/>
      <protection hidden="1"/>
    </xf>
    <xf numFmtId="164" fontId="32" fillId="0" borderId="2" xfId="5" applyNumberFormat="1" applyFont="1" applyFill="1" applyBorder="1" applyAlignment="1" applyProtection="1">
      <alignment horizontal="center" vertical="center" wrapText="1"/>
      <protection hidden="1"/>
    </xf>
    <xf numFmtId="0" fontId="32" fillId="0" borderId="2" xfId="0" applyFont="1" applyBorder="1" applyAlignment="1" applyProtection="1">
      <alignment horizontal="center" vertical="center"/>
      <protection hidden="1"/>
    </xf>
    <xf numFmtId="10" fontId="32" fillId="2" borderId="2" xfId="5" applyNumberFormat="1" applyFont="1" applyFill="1" applyBorder="1" applyAlignment="1" applyProtection="1">
      <alignment vertical="center" wrapText="1"/>
      <protection hidden="1"/>
    </xf>
    <xf numFmtId="41" fontId="32" fillId="2" borderId="2" xfId="5" applyFont="1" applyFill="1" applyBorder="1" applyAlignment="1" applyProtection="1">
      <alignment horizontal="center" vertical="center" wrapText="1"/>
      <protection hidden="1"/>
    </xf>
    <xf numFmtId="9" fontId="32" fillId="2" borderId="2" xfId="1" applyFont="1" applyFill="1" applyBorder="1" applyAlignment="1" applyProtection="1">
      <alignment horizontal="justify" vertical="center" wrapText="1"/>
      <protection hidden="1"/>
    </xf>
    <xf numFmtId="0" fontId="32" fillId="2" borderId="2" xfId="5" applyNumberFormat="1" applyFont="1" applyFill="1" applyBorder="1" applyAlignment="1" applyProtection="1">
      <alignment vertical="center" wrapText="1"/>
      <protection hidden="1"/>
    </xf>
    <xf numFmtId="0" fontId="32" fillId="0" borderId="2" xfId="1" applyNumberFormat="1" applyFont="1" applyFill="1" applyBorder="1" applyAlignment="1" applyProtection="1">
      <alignment horizontal="center" vertical="center" wrapText="1"/>
      <protection hidden="1"/>
    </xf>
    <xf numFmtId="9" fontId="32" fillId="0" borderId="2" xfId="1" applyFont="1" applyFill="1" applyBorder="1" applyAlignment="1" applyProtection="1">
      <alignment wrapText="1"/>
      <protection hidden="1"/>
    </xf>
    <xf numFmtId="9" fontId="32" fillId="0" borderId="2" xfId="1" applyFont="1" applyFill="1" applyBorder="1" applyAlignment="1" applyProtection="1">
      <alignment horizontal="left" vertical="center" wrapText="1"/>
      <protection hidden="1"/>
    </xf>
    <xf numFmtId="2" fontId="58" fillId="0" borderId="2" xfId="1" applyNumberFormat="1" applyFont="1" applyFill="1" applyBorder="1" applyAlignment="1" applyProtection="1">
      <alignment horizontal="center" vertical="top" wrapText="1"/>
      <protection hidden="1"/>
    </xf>
    <xf numFmtId="9" fontId="32" fillId="0" borderId="2" xfId="1" applyFont="1" applyFill="1" applyBorder="1" applyAlignment="1" applyProtection="1">
      <alignment vertical="top" wrapText="1"/>
      <protection hidden="1"/>
    </xf>
    <xf numFmtId="9" fontId="33" fillId="0" borderId="2" xfId="1" applyFont="1" applyFill="1" applyBorder="1" applyAlignment="1" applyProtection="1">
      <alignment vertical="top" wrapText="1"/>
      <protection hidden="1"/>
    </xf>
    <xf numFmtId="165" fontId="32" fillId="0" borderId="2" xfId="1" applyNumberFormat="1" applyFont="1" applyFill="1" applyBorder="1" applyAlignment="1" applyProtection="1">
      <alignment horizontal="center" vertical="center" wrapText="1"/>
      <protection hidden="1"/>
    </xf>
    <xf numFmtId="9" fontId="32" fillId="2" borderId="2" xfId="5" applyNumberFormat="1" applyFont="1" applyFill="1" applyBorder="1" applyAlignment="1" applyProtection="1">
      <alignment horizontal="center" vertical="center" wrapText="1"/>
      <protection hidden="1"/>
    </xf>
    <xf numFmtId="0" fontId="32" fillId="2" borderId="2" xfId="0" applyFont="1" applyFill="1" applyBorder="1" applyProtection="1">
      <protection hidden="1"/>
    </xf>
    <xf numFmtId="0" fontId="32" fillId="0" borderId="2" xfId="0" applyFont="1" applyBorder="1" applyAlignment="1" applyProtection="1">
      <alignment horizontal="justify" vertical="center" wrapText="1"/>
      <protection hidden="1"/>
    </xf>
    <xf numFmtId="0" fontId="32" fillId="2" borderId="2" xfId="0" applyFont="1" applyFill="1" applyBorder="1" applyAlignment="1" applyProtection="1">
      <alignment horizontal="justify" vertical="center" wrapText="1"/>
      <protection hidden="1"/>
    </xf>
    <xf numFmtId="0" fontId="32" fillId="0" borderId="2" xfId="0" applyFont="1" applyBorder="1" applyAlignment="1" applyProtection="1">
      <alignment horizontal="justify" vertical="top" wrapText="1"/>
      <protection hidden="1"/>
    </xf>
    <xf numFmtId="0" fontId="19" fillId="0" borderId="2" xfId="0" applyFont="1" applyBorder="1" applyAlignment="1" applyProtection="1">
      <alignment horizontal="justify" vertical="center" wrapText="1"/>
      <protection hidden="1"/>
    </xf>
    <xf numFmtId="0" fontId="19" fillId="2" borderId="2" xfId="0" applyFont="1" applyFill="1" applyBorder="1" applyAlignment="1" applyProtection="1">
      <alignment horizontal="justify" vertical="center" wrapText="1"/>
      <protection hidden="1"/>
    </xf>
    <xf numFmtId="0" fontId="32" fillId="0" borderId="2" xfId="0" applyFont="1" applyBorder="1" applyAlignment="1" applyProtection="1">
      <alignment horizontal="center" vertical="center" wrapText="1"/>
      <protection hidden="1"/>
    </xf>
    <xf numFmtId="0" fontId="32" fillId="2" borderId="2" xfId="0" applyFont="1" applyFill="1" applyBorder="1" applyAlignment="1" applyProtection="1">
      <alignment horizontal="center" vertical="top"/>
      <protection hidden="1"/>
    </xf>
    <xf numFmtId="0" fontId="32" fillId="2" borderId="2" xfId="0" applyFont="1" applyFill="1" applyBorder="1" applyAlignment="1">
      <alignment vertical="center"/>
    </xf>
    <xf numFmtId="0" fontId="32" fillId="2" borderId="0" xfId="0" applyFont="1" applyFill="1" applyAlignment="1">
      <alignment vertical="center"/>
    </xf>
    <xf numFmtId="0" fontId="32" fillId="0" borderId="2" xfId="0" applyFont="1" applyBorder="1" applyAlignment="1" applyProtection="1">
      <alignment horizontal="center" vertical="top" textRotation="90" wrapText="1"/>
      <protection locked="0"/>
    </xf>
    <xf numFmtId="0" fontId="32" fillId="2" borderId="2" xfId="0" applyFont="1" applyFill="1" applyBorder="1" applyAlignment="1">
      <alignment horizontal="center" vertical="top" textRotation="90" wrapText="1"/>
    </xf>
    <xf numFmtId="9" fontId="19" fillId="0" borderId="2" xfId="1" applyFont="1" applyFill="1" applyBorder="1" applyAlignment="1" applyProtection="1">
      <alignment vertical="center" wrapText="1"/>
      <protection hidden="1"/>
    </xf>
    <xf numFmtId="0" fontId="37" fillId="39" borderId="2" xfId="0" applyFont="1" applyFill="1" applyBorder="1" applyAlignment="1" applyProtection="1">
      <alignment horizontal="center" vertical="center" wrapText="1"/>
      <protection hidden="1"/>
    </xf>
    <xf numFmtId="0" fontId="37" fillId="30" borderId="2" xfId="0" applyFont="1" applyFill="1" applyBorder="1" applyAlignment="1" applyProtection="1">
      <alignment horizontal="center" vertical="center" wrapText="1"/>
      <protection hidden="1"/>
    </xf>
    <xf numFmtId="9" fontId="19" fillId="2" borderId="2" xfId="1" applyFont="1" applyFill="1" applyBorder="1" applyAlignment="1" applyProtection="1">
      <alignment vertical="center" wrapText="1"/>
      <protection hidden="1"/>
    </xf>
    <xf numFmtId="0" fontId="32" fillId="2" borderId="0" xfId="0" applyFont="1" applyFill="1" applyAlignment="1">
      <alignment horizontal="center" vertical="center"/>
    </xf>
    <xf numFmtId="0" fontId="32" fillId="0" borderId="2" xfId="0" applyFont="1" applyBorder="1" applyAlignment="1" applyProtection="1">
      <alignment horizontal="center" vertical="center" wrapText="1"/>
      <protection locked="0"/>
    </xf>
    <xf numFmtId="9" fontId="33" fillId="2" borderId="2" xfId="1" applyFont="1" applyFill="1" applyBorder="1" applyAlignment="1" applyProtection="1">
      <alignment vertical="center" wrapText="1"/>
      <protection hidden="1"/>
    </xf>
    <xf numFmtId="14" fontId="32" fillId="2" borderId="2" xfId="1" applyNumberFormat="1" applyFont="1" applyFill="1" applyBorder="1" applyAlignment="1" applyProtection="1">
      <alignment horizontal="center" vertical="center" wrapText="1"/>
      <protection hidden="1"/>
    </xf>
    <xf numFmtId="14" fontId="32" fillId="0" borderId="2" xfId="1" applyNumberFormat="1" applyFont="1" applyFill="1" applyBorder="1" applyAlignment="1" applyProtection="1">
      <alignment vertical="center" wrapText="1"/>
      <protection hidden="1"/>
    </xf>
    <xf numFmtId="14" fontId="37" fillId="2" borderId="2" xfId="0" applyNumberFormat="1" applyFont="1" applyFill="1" applyBorder="1" applyAlignment="1" applyProtection="1">
      <alignment horizontal="justify" vertical="center" wrapText="1"/>
      <protection hidden="1"/>
    </xf>
    <xf numFmtId="14" fontId="37" fillId="2" borderId="2" xfId="0" applyNumberFormat="1" applyFont="1" applyFill="1" applyBorder="1" applyAlignment="1" applyProtection="1">
      <alignment horizontal="center" vertical="center" wrapText="1"/>
      <protection hidden="1"/>
    </xf>
    <xf numFmtId="14" fontId="37" fillId="2" borderId="2" xfId="0" applyNumberFormat="1" applyFont="1" applyFill="1" applyBorder="1" applyAlignment="1" applyProtection="1">
      <alignment vertical="center" wrapText="1"/>
      <protection hidden="1"/>
    </xf>
    <xf numFmtId="166" fontId="32" fillId="0" borderId="2" xfId="1" applyNumberFormat="1" applyFont="1" applyFill="1" applyBorder="1" applyAlignment="1" applyProtection="1">
      <alignment horizontal="center" vertical="center" wrapText="1"/>
      <protection hidden="1"/>
    </xf>
    <xf numFmtId="166" fontId="32" fillId="0" borderId="2" xfId="1" applyNumberFormat="1" applyFont="1" applyFill="1" applyBorder="1" applyAlignment="1" applyProtection="1">
      <alignment vertical="center" wrapText="1"/>
      <protection hidden="1"/>
    </xf>
    <xf numFmtId="14" fontId="19" fillId="0" borderId="2" xfId="1" applyNumberFormat="1" applyFont="1" applyFill="1" applyBorder="1" applyAlignment="1" applyProtection="1">
      <alignment vertical="center" wrapText="1"/>
      <protection hidden="1"/>
    </xf>
    <xf numFmtId="14" fontId="32" fillId="2" borderId="2" xfId="1" applyNumberFormat="1" applyFont="1" applyFill="1" applyBorder="1" applyAlignment="1" applyProtection="1">
      <alignment vertical="center" wrapText="1"/>
      <protection hidden="1"/>
    </xf>
    <xf numFmtId="14" fontId="37" fillId="39" borderId="2" xfId="0" applyNumberFormat="1" applyFont="1" applyFill="1" applyBorder="1" applyAlignment="1" applyProtection="1">
      <alignment horizontal="center" vertical="center" wrapText="1"/>
      <protection hidden="1"/>
    </xf>
    <xf numFmtId="14" fontId="37" fillId="30" borderId="2" xfId="0" applyNumberFormat="1" applyFont="1" applyFill="1" applyBorder="1" applyAlignment="1" applyProtection="1">
      <alignment horizontal="center" vertical="center" wrapText="1"/>
      <protection hidden="1"/>
    </xf>
    <xf numFmtId="14" fontId="19" fillId="2" borderId="2" xfId="1" applyNumberFormat="1" applyFont="1" applyFill="1" applyBorder="1" applyAlignment="1" applyProtection="1">
      <alignment vertical="center" wrapText="1"/>
      <protection hidden="1"/>
    </xf>
    <xf numFmtId="0" fontId="32" fillId="0" borderId="2" xfId="0" applyFont="1" applyBorder="1" applyAlignment="1">
      <alignment horizontal="center" vertical="center"/>
    </xf>
    <xf numFmtId="0" fontId="59" fillId="2" borderId="0" xfId="0" applyFont="1" applyFill="1" applyProtection="1">
      <protection hidden="1"/>
    </xf>
    <xf numFmtId="0" fontId="32" fillId="0" borderId="2" xfId="0" applyFont="1" applyBorder="1" applyAlignment="1" applyProtection="1">
      <alignment horizontal="justify" vertical="center" wrapText="1"/>
      <protection locked="0"/>
    </xf>
    <xf numFmtId="0" fontId="32" fillId="2" borderId="2" xfId="0" applyFont="1" applyFill="1" applyBorder="1" applyAlignment="1" applyProtection="1">
      <alignment horizontal="center" vertical="center" wrapText="1"/>
      <protection locked="0"/>
    </xf>
    <xf numFmtId="0" fontId="26" fillId="11" borderId="77" xfId="0" applyFont="1" applyFill="1" applyBorder="1" applyAlignment="1">
      <alignment horizontal="center" vertical="center"/>
    </xf>
    <xf numFmtId="14" fontId="0" fillId="2" borderId="77" xfId="0" applyNumberFormat="1" applyFill="1" applyBorder="1" applyAlignment="1">
      <alignment horizontal="center" vertical="center"/>
    </xf>
    <xf numFmtId="0" fontId="0" fillId="2" borderId="77" xfId="0" applyFill="1" applyBorder="1" applyAlignment="1">
      <alignment horizontal="center" vertical="center"/>
    </xf>
    <xf numFmtId="0" fontId="62" fillId="2" borderId="77" xfId="0" applyFont="1" applyFill="1" applyBorder="1" applyAlignment="1">
      <alignment vertical="center"/>
    </xf>
    <xf numFmtId="0" fontId="62" fillId="2" borderId="77" xfId="0" applyFont="1" applyFill="1" applyBorder="1" applyAlignment="1">
      <alignment horizontal="justify" vertical="center" wrapText="1"/>
    </xf>
    <xf numFmtId="1" fontId="62" fillId="2" borderId="77" xfId="0" applyNumberFormat="1" applyFont="1" applyFill="1" applyBorder="1" applyAlignment="1">
      <alignment horizontal="center" vertical="center"/>
    </xf>
    <xf numFmtId="1" fontId="0" fillId="2" borderId="77" xfId="0" applyNumberFormat="1" applyFill="1" applyBorder="1" applyAlignment="1">
      <alignment horizontal="center" vertical="center"/>
    </xf>
    <xf numFmtId="0" fontId="0" fillId="2" borderId="77" xfId="0" applyFill="1" applyBorder="1"/>
    <xf numFmtId="0" fontId="0" fillId="2" borderId="77" xfId="0" applyFill="1" applyBorder="1" applyAlignment="1">
      <alignment horizontal="justify" vertical="center" wrapText="1"/>
    </xf>
    <xf numFmtId="0" fontId="0" fillId="2" borderId="77" xfId="0" applyFill="1" applyBorder="1" applyAlignment="1">
      <alignment vertical="center"/>
    </xf>
    <xf numFmtId="0" fontId="0" fillId="2" borderId="77" xfId="0" applyFill="1" applyBorder="1" applyAlignment="1">
      <alignment vertical="center" wrapText="1"/>
    </xf>
    <xf numFmtId="14" fontId="0" fillId="2" borderId="77" xfId="0" applyNumberFormat="1" applyFill="1" applyBorder="1" applyAlignment="1">
      <alignment horizontal="right" vertical="center" wrapText="1"/>
    </xf>
    <xf numFmtId="0" fontId="0" fillId="2" borderId="77" xfId="0" applyFill="1" applyBorder="1" applyAlignment="1">
      <alignment horizontal="center" vertical="center" wrapText="1"/>
    </xf>
    <xf numFmtId="1" fontId="0" fillId="2" borderId="77" xfId="0" applyNumberFormat="1" applyFill="1" applyBorder="1" applyAlignment="1">
      <alignment horizontal="left" vertical="center" wrapText="1"/>
    </xf>
    <xf numFmtId="1" fontId="0" fillId="2" borderId="77" xfId="0" applyNumberFormat="1" applyFill="1" applyBorder="1" applyAlignment="1">
      <alignment horizontal="center" vertical="center" wrapText="1"/>
    </xf>
    <xf numFmtId="0" fontId="0" fillId="2" borderId="0" xfId="0" applyFill="1" applyAlignment="1">
      <alignment horizontal="center" vertical="center"/>
    </xf>
    <xf numFmtId="0" fontId="55" fillId="2" borderId="0" xfId="0" applyFont="1" applyFill="1" applyAlignment="1">
      <alignment vertical="center"/>
    </xf>
    <xf numFmtId="0" fontId="32" fillId="0" borderId="4" xfId="1" applyNumberFormat="1" applyFont="1" applyFill="1" applyBorder="1" applyAlignment="1" applyProtection="1">
      <alignment horizontal="center" vertical="center" wrapText="1"/>
      <protection hidden="1"/>
    </xf>
    <xf numFmtId="0" fontId="32" fillId="2" borderId="4" xfId="1" applyNumberFormat="1" applyFont="1" applyFill="1" applyBorder="1" applyAlignment="1" applyProtection="1">
      <alignment horizontal="center" vertical="center" wrapText="1"/>
      <protection hidden="1"/>
    </xf>
    <xf numFmtId="0" fontId="32" fillId="2" borderId="2" xfId="1" applyNumberFormat="1" applyFont="1" applyFill="1" applyBorder="1" applyAlignment="1" applyProtection="1">
      <alignment horizontal="center" vertical="center" wrapText="1"/>
      <protection hidden="1"/>
    </xf>
    <xf numFmtId="0" fontId="32" fillId="2" borderId="2" xfId="1" applyNumberFormat="1" applyFont="1" applyFill="1" applyBorder="1" applyAlignment="1" applyProtection="1">
      <alignment vertical="center" wrapText="1"/>
      <protection hidden="1"/>
    </xf>
    <xf numFmtId="0" fontId="32" fillId="2" borderId="2" xfId="5" applyNumberFormat="1" applyFont="1" applyFill="1" applyBorder="1" applyAlignment="1" applyProtection="1">
      <alignment horizontal="center" vertical="center" wrapText="1"/>
      <protection hidden="1"/>
    </xf>
    <xf numFmtId="0" fontId="32" fillId="0" borderId="2" xfId="1" applyNumberFormat="1" applyFont="1" applyFill="1" applyBorder="1" applyAlignment="1" applyProtection="1">
      <alignment vertical="center" wrapText="1"/>
      <protection hidden="1"/>
    </xf>
    <xf numFmtId="0" fontId="32" fillId="0" borderId="2" xfId="5" applyNumberFormat="1" applyFont="1" applyFill="1" applyBorder="1" applyAlignment="1" applyProtection="1">
      <alignment vertical="center" wrapText="1"/>
      <protection hidden="1"/>
    </xf>
    <xf numFmtId="0" fontId="33" fillId="0" borderId="2" xfId="1" applyNumberFormat="1" applyFont="1" applyFill="1" applyBorder="1" applyAlignment="1" applyProtection="1">
      <alignment horizontal="center" vertical="center" wrapText="1"/>
      <protection hidden="1"/>
    </xf>
    <xf numFmtId="0" fontId="32" fillId="0" borderId="2" xfId="1" applyNumberFormat="1" applyFont="1" applyFill="1" applyBorder="1" applyAlignment="1" applyProtection="1">
      <alignment horizontal="justify" vertical="center" wrapText="1"/>
      <protection hidden="1"/>
    </xf>
    <xf numFmtId="0" fontId="32" fillId="0" borderId="2" xfId="5" applyNumberFormat="1" applyFont="1" applyFill="1" applyBorder="1" applyAlignment="1" applyProtection="1">
      <alignment horizontal="center" vertical="center" wrapText="1"/>
      <protection hidden="1"/>
    </xf>
    <xf numFmtId="0" fontId="32" fillId="0" borderId="2" xfId="1" applyNumberFormat="1" applyFont="1" applyFill="1" applyBorder="1" applyAlignment="1" applyProtection="1">
      <alignment horizontal="left" vertical="center" wrapText="1"/>
      <protection hidden="1"/>
    </xf>
    <xf numFmtId="0" fontId="32" fillId="0" borderId="2" xfId="1" applyNumberFormat="1" applyFont="1" applyFill="1" applyBorder="1" applyAlignment="1" applyProtection="1">
      <alignment vertical="top" wrapText="1"/>
      <protection hidden="1"/>
    </xf>
    <xf numFmtId="0" fontId="32" fillId="2" borderId="0" xfId="5" applyNumberFormat="1" applyFont="1" applyFill="1" applyProtection="1">
      <protection hidden="1"/>
    </xf>
    <xf numFmtId="9" fontId="32" fillId="0" borderId="2" xfId="1" applyFont="1" applyFill="1" applyBorder="1" applyAlignment="1" applyProtection="1">
      <alignment vertical="center" wrapText="1"/>
      <protection locked="0"/>
    </xf>
    <xf numFmtId="167" fontId="32" fillId="2" borderId="2" xfId="6" applyNumberFormat="1" applyFont="1" applyFill="1" applyBorder="1" applyAlignment="1" applyProtection="1">
      <alignment vertical="center" wrapText="1"/>
      <protection hidden="1"/>
    </xf>
    <xf numFmtId="0" fontId="32" fillId="2" borderId="2" xfId="5" applyNumberFormat="1" applyFont="1" applyFill="1" applyBorder="1" applyAlignment="1" applyProtection="1">
      <alignment horizontal="justify" vertical="center" wrapText="1"/>
      <protection hidden="1"/>
    </xf>
    <xf numFmtId="14" fontId="32" fillId="2" borderId="2" xfId="5" applyNumberFormat="1" applyFont="1" applyFill="1" applyBorder="1" applyAlignment="1" applyProtection="1">
      <alignment horizontal="center" vertical="center" wrapText="1"/>
      <protection hidden="1"/>
    </xf>
    <xf numFmtId="9" fontId="32" fillId="2" borderId="2" xfId="1" applyFont="1" applyFill="1" applyBorder="1" applyAlignment="1" applyProtection="1">
      <alignment horizontal="center" vertical="center" wrapText="1"/>
      <protection locked="0"/>
    </xf>
    <xf numFmtId="14" fontId="32" fillId="2" borderId="2" xfId="5" applyNumberFormat="1" applyFont="1" applyFill="1" applyBorder="1" applyAlignment="1" applyProtection="1">
      <alignment vertical="center" wrapText="1"/>
      <protection hidden="1"/>
    </xf>
    <xf numFmtId="41" fontId="32" fillId="0" borderId="2" xfId="5" applyFont="1" applyFill="1" applyBorder="1" applyAlignment="1" applyProtection="1">
      <alignment horizontal="center" vertical="center" wrapText="1"/>
      <protection hidden="1"/>
    </xf>
    <xf numFmtId="14" fontId="32" fillId="0" borderId="2" xfId="5" applyNumberFormat="1" applyFont="1" applyFill="1" applyBorder="1" applyAlignment="1" applyProtection="1">
      <alignment vertical="center" wrapText="1"/>
      <protection hidden="1"/>
    </xf>
    <xf numFmtId="0" fontId="32" fillId="2" borderId="2" xfId="0" applyFont="1" applyFill="1" applyBorder="1" applyAlignment="1" applyProtection="1">
      <alignment wrapText="1"/>
      <protection hidden="1"/>
    </xf>
    <xf numFmtId="1" fontId="22" fillId="0" borderId="2" xfId="5" applyNumberFormat="1" applyFont="1" applyFill="1" applyBorder="1" applyAlignment="1" applyProtection="1">
      <alignment horizontal="center" vertical="center" wrapText="1"/>
      <protection hidden="1"/>
    </xf>
    <xf numFmtId="0" fontId="32" fillId="0" borderId="2" xfId="1" applyNumberFormat="1" applyFont="1" applyFill="1" applyBorder="1" applyAlignment="1" applyProtection="1">
      <alignment horizontal="center" vertical="top" wrapText="1"/>
      <protection hidden="1"/>
    </xf>
    <xf numFmtId="167" fontId="32" fillId="0" borderId="2" xfId="6" applyNumberFormat="1" applyFont="1" applyFill="1" applyBorder="1" applyAlignment="1" applyProtection="1">
      <alignment vertical="center" wrapText="1"/>
      <protection hidden="1"/>
    </xf>
    <xf numFmtId="10" fontId="32" fillId="0" borderId="2" xfId="1" applyNumberFormat="1" applyFont="1" applyFill="1" applyBorder="1" applyAlignment="1" applyProtection="1">
      <alignment horizontal="center" vertical="center" wrapText="1"/>
      <protection hidden="1"/>
    </xf>
    <xf numFmtId="14" fontId="32" fillId="0" borderId="2" xfId="5" applyNumberFormat="1" applyFont="1" applyFill="1" applyBorder="1" applyAlignment="1" applyProtection="1">
      <alignment horizontal="center" vertical="center" wrapText="1"/>
      <protection hidden="1"/>
    </xf>
    <xf numFmtId="10" fontId="32" fillId="0" borderId="2" xfId="0" applyNumberFormat="1" applyFont="1" applyBorder="1" applyAlignment="1" applyProtection="1">
      <alignment horizontal="center" vertical="center"/>
      <protection hidden="1"/>
    </xf>
    <xf numFmtId="14" fontId="32" fillId="0" borderId="2" xfId="0" applyNumberFormat="1" applyFont="1" applyBorder="1" applyAlignment="1" applyProtection="1">
      <alignment horizontal="center" vertical="center"/>
      <protection hidden="1"/>
    </xf>
    <xf numFmtId="9" fontId="32" fillId="2" borderId="2" xfId="5" applyNumberFormat="1" applyFont="1" applyFill="1" applyBorder="1" applyAlignment="1" applyProtection="1">
      <alignment vertical="center" wrapText="1"/>
      <protection hidden="1"/>
    </xf>
    <xf numFmtId="10" fontId="32" fillId="2" borderId="2" xfId="5" applyNumberFormat="1" applyFont="1" applyFill="1" applyBorder="1" applyAlignment="1" applyProtection="1">
      <alignment horizontal="center" vertical="center" wrapText="1"/>
      <protection hidden="1"/>
    </xf>
    <xf numFmtId="0" fontId="32" fillId="2" borderId="2" xfId="0" applyFont="1" applyFill="1" applyBorder="1" applyAlignment="1" applyProtection="1">
      <alignment horizontal="center" vertical="center" wrapText="1"/>
      <protection hidden="1"/>
    </xf>
    <xf numFmtId="0" fontId="32" fillId="2" borderId="2" xfId="0" applyFont="1" applyFill="1" applyBorder="1" applyAlignment="1" applyProtection="1">
      <alignment horizontal="center" vertical="center"/>
      <protection hidden="1"/>
    </xf>
    <xf numFmtId="9" fontId="32" fillId="0" borderId="2" xfId="5" applyNumberFormat="1" applyFont="1" applyFill="1" applyBorder="1" applyAlignment="1" applyProtection="1">
      <alignment vertical="center" wrapText="1"/>
      <protection hidden="1"/>
    </xf>
    <xf numFmtId="10" fontId="32" fillId="2" borderId="2" xfId="1" applyNumberFormat="1" applyFont="1" applyFill="1" applyBorder="1" applyAlignment="1" applyProtection="1">
      <alignment horizontal="center" vertical="center" wrapText="1"/>
      <protection hidden="1"/>
    </xf>
    <xf numFmtId="10" fontId="32" fillId="2" borderId="2" xfId="0" applyNumberFormat="1" applyFont="1" applyFill="1" applyBorder="1" applyAlignment="1" applyProtection="1">
      <alignment horizontal="center" vertical="center"/>
      <protection hidden="1"/>
    </xf>
    <xf numFmtId="0" fontId="32" fillId="2" borderId="2" xfId="1" applyNumberFormat="1" applyFont="1" applyFill="1" applyBorder="1" applyAlignment="1" applyProtection="1">
      <alignment horizontal="justify" vertical="center" wrapText="1"/>
      <protection hidden="1"/>
    </xf>
    <xf numFmtId="0" fontId="32" fillId="2" borderId="2" xfId="0" applyFont="1" applyFill="1" applyBorder="1" applyAlignment="1" applyProtection="1">
      <alignment vertical="center" wrapText="1"/>
      <protection hidden="1"/>
    </xf>
    <xf numFmtId="0" fontId="32" fillId="2" borderId="2" xfId="0" applyFont="1" applyFill="1" applyBorder="1" applyAlignment="1" applyProtection="1">
      <alignment vertical="center"/>
      <protection hidden="1"/>
    </xf>
    <xf numFmtId="9" fontId="32" fillId="2" borderId="2" xfId="0" applyNumberFormat="1" applyFont="1" applyFill="1" applyBorder="1" applyAlignment="1" applyProtection="1">
      <alignment horizontal="center" vertical="center"/>
      <protection hidden="1"/>
    </xf>
    <xf numFmtId="14" fontId="32" fillId="2" borderId="2" xfId="0" applyNumberFormat="1" applyFont="1" applyFill="1" applyBorder="1" applyAlignment="1" applyProtection="1">
      <alignment horizontal="center" vertical="center"/>
      <protection hidden="1"/>
    </xf>
    <xf numFmtId="0" fontId="33" fillId="2" borderId="2" xfId="0" applyFont="1" applyFill="1" applyBorder="1" applyAlignment="1" applyProtection="1">
      <alignment horizontal="left" vertical="center"/>
      <protection hidden="1"/>
    </xf>
    <xf numFmtId="9" fontId="33" fillId="0" borderId="2" xfId="5" applyNumberFormat="1" applyFont="1" applyFill="1" applyBorder="1" applyAlignment="1" applyProtection="1">
      <alignment horizontal="center" vertical="center" wrapText="1"/>
      <protection hidden="1"/>
    </xf>
    <xf numFmtId="9" fontId="32" fillId="0" borderId="2" xfId="5" applyNumberFormat="1" applyFont="1" applyFill="1" applyBorder="1" applyAlignment="1" applyProtection="1">
      <alignment horizontal="center" vertical="center" wrapText="1"/>
      <protection hidden="1"/>
    </xf>
    <xf numFmtId="0" fontId="32" fillId="0" borderId="0" xfId="0" applyFont="1" applyAlignment="1">
      <alignment vertical="center"/>
    </xf>
    <xf numFmtId="0" fontId="32" fillId="0" borderId="0" xfId="0" applyFont="1"/>
    <xf numFmtId="0" fontId="67" fillId="2" borderId="2" xfId="1" applyNumberFormat="1" applyFont="1" applyFill="1" applyBorder="1" applyAlignment="1" applyProtection="1">
      <alignment horizontal="center" vertical="top" wrapText="1"/>
      <protection hidden="1"/>
    </xf>
    <xf numFmtId="37" fontId="32" fillId="2" borderId="2" xfId="6" applyNumberFormat="1" applyFont="1" applyFill="1" applyBorder="1" applyAlignment="1" applyProtection="1">
      <alignment horizontal="center" vertical="center" wrapText="1"/>
      <protection hidden="1"/>
    </xf>
    <xf numFmtId="167" fontId="32" fillId="0" borderId="2" xfId="6" applyNumberFormat="1" applyFont="1" applyFill="1" applyBorder="1" applyAlignment="1" applyProtection="1">
      <alignment horizontal="center" vertical="center" wrapText="1"/>
      <protection hidden="1"/>
    </xf>
    <xf numFmtId="41" fontId="32" fillId="2" borderId="2" xfId="5" applyFont="1" applyFill="1" applyBorder="1" applyProtection="1">
      <protection hidden="1"/>
    </xf>
    <xf numFmtId="9" fontId="32" fillId="2" borderId="2" xfId="1" applyFont="1" applyFill="1" applyBorder="1" applyAlignment="1" applyProtection="1">
      <alignment horizontal="left" vertical="center" wrapText="1"/>
      <protection hidden="1"/>
    </xf>
    <xf numFmtId="10" fontId="32" fillId="2" borderId="2" xfId="5" applyNumberFormat="1" applyFont="1" applyFill="1" applyBorder="1" applyAlignment="1" applyProtection="1">
      <alignment horizontal="left" vertical="center" wrapText="1"/>
      <protection hidden="1"/>
    </xf>
    <xf numFmtId="9" fontId="32" fillId="2" borderId="2" xfId="1" applyFont="1" applyFill="1" applyBorder="1" applyAlignment="1" applyProtection="1">
      <alignment horizontal="left" wrapText="1"/>
      <protection hidden="1"/>
    </xf>
    <xf numFmtId="0" fontId="19" fillId="0" borderId="2" xfId="0" applyFont="1" applyBorder="1" applyAlignment="1" applyProtection="1">
      <alignment horizontal="center" vertical="center" wrapText="1"/>
      <protection hidden="1"/>
    </xf>
    <xf numFmtId="0" fontId="33" fillId="11" borderId="3" xfId="0" applyFont="1" applyFill="1" applyBorder="1" applyAlignment="1">
      <alignment horizontal="center" vertical="center" textRotation="90" wrapText="1"/>
    </xf>
    <xf numFmtId="0" fontId="33" fillId="11" borderId="3" xfId="0" applyFont="1" applyFill="1" applyBorder="1" applyAlignment="1">
      <alignment horizontal="center" vertical="center" textRotation="90"/>
    </xf>
    <xf numFmtId="9" fontId="32" fillId="2" borderId="2" xfId="5" applyNumberFormat="1" applyFont="1" applyFill="1" applyBorder="1" applyAlignment="1" applyProtection="1">
      <alignment horizontal="center" vertical="center"/>
      <protection hidden="1"/>
    </xf>
    <xf numFmtId="9" fontId="32" fillId="2" borderId="6" xfId="1" applyFont="1" applyFill="1" applyBorder="1" applyAlignment="1" applyProtection="1">
      <alignment horizontal="center" vertical="center" wrapText="1"/>
      <protection hidden="1"/>
    </xf>
    <xf numFmtId="1" fontId="32" fillId="2" borderId="6" xfId="5" applyNumberFormat="1" applyFont="1" applyFill="1" applyBorder="1" applyAlignment="1" applyProtection="1">
      <alignment horizontal="center" vertical="center" wrapText="1"/>
      <protection hidden="1"/>
    </xf>
    <xf numFmtId="41" fontId="32" fillId="0" borderId="6" xfId="5" applyFont="1" applyFill="1" applyBorder="1" applyAlignment="1" applyProtection="1">
      <alignment vertical="center" wrapText="1"/>
      <protection hidden="1"/>
    </xf>
    <xf numFmtId="41" fontId="32" fillId="2" borderId="6" xfId="5" applyFont="1" applyFill="1" applyBorder="1" applyAlignment="1" applyProtection="1">
      <alignment vertical="center" wrapText="1"/>
      <protection hidden="1"/>
    </xf>
    <xf numFmtId="9" fontId="32" fillId="0" borderId="6" xfId="1" applyFont="1" applyFill="1" applyBorder="1" applyAlignment="1" applyProtection="1">
      <alignment vertical="center" wrapText="1"/>
      <protection hidden="1"/>
    </xf>
    <xf numFmtId="1" fontId="32" fillId="0" borderId="6" xfId="5" applyNumberFormat="1" applyFont="1" applyFill="1" applyBorder="1" applyAlignment="1" applyProtection="1">
      <alignment vertical="center" wrapText="1"/>
      <protection hidden="1"/>
    </xf>
    <xf numFmtId="9" fontId="32" fillId="0" borderId="6" xfId="1" applyFont="1" applyFill="1" applyBorder="1" applyAlignment="1" applyProtection="1">
      <alignment horizontal="center" vertical="center" wrapText="1"/>
      <protection hidden="1"/>
    </xf>
    <xf numFmtId="9" fontId="32" fillId="2" borderId="6" xfId="1" applyFont="1" applyFill="1" applyBorder="1" applyAlignment="1" applyProtection="1">
      <alignment vertical="center" wrapText="1"/>
      <protection hidden="1"/>
    </xf>
    <xf numFmtId="9" fontId="33" fillId="0" borderId="6" xfId="1" applyFont="1" applyFill="1" applyBorder="1" applyAlignment="1" applyProtection="1">
      <alignment horizontal="center" vertical="center" wrapText="1"/>
      <protection hidden="1"/>
    </xf>
    <xf numFmtId="164" fontId="32" fillId="0" borderId="6" xfId="5" applyNumberFormat="1" applyFont="1" applyFill="1" applyBorder="1" applyAlignment="1" applyProtection="1">
      <alignment horizontal="center" vertical="center" wrapText="1"/>
      <protection hidden="1"/>
    </xf>
    <xf numFmtId="0" fontId="32" fillId="0" borderId="6" xfId="0" applyFont="1" applyBorder="1" applyAlignment="1" applyProtection="1">
      <alignment horizontal="center" vertical="center"/>
      <protection hidden="1"/>
    </xf>
    <xf numFmtId="10" fontId="32" fillId="2" borderId="6" xfId="5" applyNumberFormat="1" applyFont="1" applyFill="1" applyBorder="1" applyAlignment="1" applyProtection="1">
      <alignment vertical="center" wrapText="1"/>
      <protection hidden="1"/>
    </xf>
    <xf numFmtId="9" fontId="33" fillId="0" borderId="6" xfId="1" applyFont="1" applyFill="1" applyBorder="1" applyAlignment="1" applyProtection="1">
      <alignment vertical="center" wrapText="1"/>
      <protection hidden="1"/>
    </xf>
    <xf numFmtId="41" fontId="32" fillId="2" borderId="6" xfId="5" applyFont="1" applyFill="1" applyBorder="1" applyAlignment="1" applyProtection="1">
      <alignment horizontal="center" vertical="center" wrapText="1"/>
      <protection hidden="1"/>
    </xf>
    <xf numFmtId="0" fontId="32" fillId="2" borderId="6" xfId="5" applyNumberFormat="1" applyFont="1" applyFill="1" applyBorder="1" applyAlignment="1" applyProtection="1">
      <alignment vertical="center" wrapText="1"/>
      <protection hidden="1"/>
    </xf>
    <xf numFmtId="0" fontId="32" fillId="0" borderId="6" xfId="1" applyNumberFormat="1" applyFont="1" applyFill="1" applyBorder="1" applyAlignment="1" applyProtection="1">
      <alignment horizontal="center" vertical="center" wrapText="1"/>
      <protection hidden="1"/>
    </xf>
    <xf numFmtId="2" fontId="58" fillId="0" borderId="6" xfId="1" applyNumberFormat="1" applyFont="1" applyFill="1" applyBorder="1" applyAlignment="1" applyProtection="1">
      <alignment horizontal="center" vertical="top" wrapText="1"/>
      <protection hidden="1"/>
    </xf>
    <xf numFmtId="9" fontId="33" fillId="0" borderId="6" xfId="1" applyFont="1" applyFill="1" applyBorder="1" applyAlignment="1" applyProtection="1">
      <alignment vertical="top" wrapText="1"/>
      <protection hidden="1"/>
    </xf>
    <xf numFmtId="165" fontId="32" fillId="0" borderId="6" xfId="1" applyNumberFormat="1" applyFont="1" applyFill="1" applyBorder="1" applyAlignment="1" applyProtection="1">
      <alignment horizontal="center" vertical="center" wrapText="1"/>
      <protection hidden="1"/>
    </xf>
    <xf numFmtId="9" fontId="32" fillId="2" borderId="6" xfId="5" applyNumberFormat="1" applyFont="1" applyFill="1" applyBorder="1" applyAlignment="1" applyProtection="1">
      <alignment horizontal="center" vertical="center" wrapText="1"/>
      <protection hidden="1"/>
    </xf>
    <xf numFmtId="0" fontId="33" fillId="11" borderId="3" xfId="0" applyFont="1" applyFill="1" applyBorder="1" applyAlignment="1">
      <alignment vertical="center" textRotation="90" wrapText="1"/>
    </xf>
    <xf numFmtId="17" fontId="22" fillId="18" borderId="78" xfId="0" applyNumberFormat="1" applyFont="1" applyFill="1" applyBorder="1" applyAlignment="1" applyProtection="1">
      <alignment horizontal="center" vertical="center" wrapText="1"/>
      <protection hidden="1"/>
    </xf>
    <xf numFmtId="17" fontId="22" fillId="18" borderId="73" xfId="0" applyNumberFormat="1" applyFont="1" applyFill="1" applyBorder="1" applyAlignment="1" applyProtection="1">
      <alignment horizontal="center" vertical="center" wrapText="1"/>
      <protection hidden="1"/>
    </xf>
    <xf numFmtId="41" fontId="22" fillId="18" borderId="73" xfId="5" applyFont="1" applyFill="1" applyBorder="1" applyAlignment="1" applyProtection="1">
      <alignment horizontal="center" vertical="center" wrapText="1"/>
      <protection hidden="1"/>
    </xf>
    <xf numFmtId="41" fontId="22" fillId="18" borderId="79" xfId="5" applyFont="1" applyFill="1" applyBorder="1" applyAlignment="1" applyProtection="1">
      <alignment horizontal="center" vertical="center" wrapText="1"/>
      <protection hidden="1"/>
    </xf>
    <xf numFmtId="17" fontId="22" fillId="19" borderId="78" xfId="0" applyNumberFormat="1" applyFont="1" applyFill="1" applyBorder="1" applyAlignment="1" applyProtection="1">
      <alignment horizontal="center" vertical="center" wrapText="1"/>
      <protection hidden="1"/>
    </xf>
    <xf numFmtId="17" fontId="22" fillId="19" borderId="73" xfId="0" applyNumberFormat="1" applyFont="1" applyFill="1" applyBorder="1" applyAlignment="1" applyProtection="1">
      <alignment horizontal="center" vertical="center" wrapText="1"/>
      <protection hidden="1"/>
    </xf>
    <xf numFmtId="41" fontId="22" fillId="19" borderId="73" xfId="5" applyFont="1" applyFill="1" applyBorder="1" applyAlignment="1" applyProtection="1">
      <alignment horizontal="center" vertical="center" wrapText="1"/>
      <protection hidden="1"/>
    </xf>
    <xf numFmtId="41" fontId="22" fillId="19" borderId="79" xfId="5" applyFont="1" applyFill="1" applyBorder="1" applyAlignment="1" applyProtection="1">
      <alignment horizontal="center" vertical="center" wrapText="1"/>
      <protection hidden="1"/>
    </xf>
    <xf numFmtId="17" fontId="22" fillId="20" borderId="78" xfId="0" applyNumberFormat="1" applyFont="1" applyFill="1" applyBorder="1" applyAlignment="1" applyProtection="1">
      <alignment horizontal="center" vertical="center" wrapText="1"/>
      <protection hidden="1"/>
    </xf>
    <xf numFmtId="17" fontId="22" fillId="20" borderId="73" xfId="0" applyNumberFormat="1" applyFont="1" applyFill="1" applyBorder="1" applyAlignment="1" applyProtection="1">
      <alignment horizontal="center" vertical="center" wrapText="1"/>
      <protection hidden="1"/>
    </xf>
    <xf numFmtId="41" fontId="22" fillId="20" borderId="73" xfId="5" applyFont="1" applyFill="1" applyBorder="1" applyAlignment="1" applyProtection="1">
      <alignment horizontal="center" vertical="center" wrapText="1"/>
      <protection hidden="1"/>
    </xf>
    <xf numFmtId="41" fontId="22" fillId="20" borderId="79" xfId="5" applyFont="1" applyFill="1" applyBorder="1" applyAlignment="1" applyProtection="1">
      <alignment horizontal="center" vertical="center" wrapText="1"/>
      <protection hidden="1"/>
    </xf>
    <xf numFmtId="0" fontId="32" fillId="2" borderId="2" xfId="5" applyNumberFormat="1" applyFont="1" applyFill="1" applyBorder="1" applyProtection="1">
      <protection hidden="1"/>
    </xf>
    <xf numFmtId="41" fontId="32" fillId="2" borderId="2" xfId="5" applyFont="1" applyFill="1" applyBorder="1" applyAlignment="1" applyProtection="1">
      <alignment horizontal="center" vertical="center"/>
      <protection hidden="1"/>
    </xf>
    <xf numFmtId="9" fontId="19" fillId="0" borderId="2" xfId="1" applyFont="1" applyFill="1" applyBorder="1" applyAlignment="1" applyProtection="1">
      <alignment horizontal="center" vertical="center" wrapText="1"/>
      <protection hidden="1"/>
    </xf>
    <xf numFmtId="10" fontId="19" fillId="0" borderId="2" xfId="1" applyNumberFormat="1" applyFont="1" applyFill="1" applyBorder="1" applyAlignment="1" applyProtection="1">
      <alignment horizontal="center" vertical="center" wrapText="1"/>
      <protection hidden="1"/>
    </xf>
    <xf numFmtId="164" fontId="19" fillId="0" borderId="2" xfId="7" applyNumberFormat="1" applyFont="1" applyFill="1" applyBorder="1" applyAlignment="1" applyProtection="1">
      <alignment horizontal="center" vertical="center" wrapText="1"/>
      <protection hidden="1"/>
    </xf>
    <xf numFmtId="0" fontId="19" fillId="0" borderId="2" xfId="1" applyNumberFormat="1" applyFont="1" applyFill="1" applyBorder="1" applyAlignment="1" applyProtection="1">
      <alignment horizontal="center" vertical="center" wrapText="1"/>
      <protection hidden="1"/>
    </xf>
    <xf numFmtId="10" fontId="19" fillId="40" borderId="2" xfId="1" applyNumberFormat="1" applyFont="1" applyFill="1" applyBorder="1" applyAlignment="1" applyProtection="1">
      <alignment horizontal="center" vertical="center" wrapText="1"/>
      <protection hidden="1"/>
    </xf>
    <xf numFmtId="0" fontId="19" fillId="40" borderId="2" xfId="1" applyNumberFormat="1" applyFont="1" applyFill="1" applyBorder="1" applyAlignment="1" applyProtection="1">
      <alignment horizontal="center" vertical="center" wrapText="1"/>
      <protection hidden="1"/>
    </xf>
    <xf numFmtId="0" fontId="19" fillId="40" borderId="2" xfId="0" applyFont="1" applyFill="1" applyBorder="1" applyAlignment="1" applyProtection="1">
      <alignment horizontal="center" vertical="center"/>
      <protection hidden="1"/>
    </xf>
    <xf numFmtId="0" fontId="19" fillId="0" borderId="2" xfId="0" applyFont="1" applyBorder="1" applyAlignment="1" applyProtection="1">
      <alignment horizontal="center" vertical="center"/>
      <protection hidden="1"/>
    </xf>
    <xf numFmtId="0" fontId="19" fillId="40" borderId="2" xfId="0" applyFont="1" applyFill="1" applyBorder="1" applyAlignment="1" applyProtection="1">
      <alignment horizontal="justify" vertical="center" wrapText="1"/>
      <protection hidden="1"/>
    </xf>
    <xf numFmtId="9" fontId="19" fillId="0" borderId="2" xfId="1" applyFont="1" applyFill="1" applyBorder="1" applyAlignment="1" applyProtection="1">
      <alignment horizontal="justify" vertical="center" wrapText="1"/>
      <protection hidden="1"/>
    </xf>
    <xf numFmtId="0" fontId="19" fillId="0" borderId="2" xfId="7" applyNumberFormat="1" applyFont="1" applyFill="1" applyBorder="1" applyAlignment="1" applyProtection="1">
      <alignment horizontal="center" vertical="center" wrapText="1"/>
      <protection hidden="1"/>
    </xf>
    <xf numFmtId="168" fontId="19" fillId="0" borderId="2" xfId="7" applyFont="1" applyFill="1" applyBorder="1" applyAlignment="1" applyProtection="1">
      <alignment horizontal="center" vertical="center" wrapText="1"/>
      <protection hidden="1"/>
    </xf>
    <xf numFmtId="168" fontId="19" fillId="40" borderId="2" xfId="7" applyFont="1" applyFill="1" applyBorder="1" applyAlignment="1" applyProtection="1">
      <alignment horizontal="center" vertical="center"/>
      <protection hidden="1"/>
    </xf>
    <xf numFmtId="0" fontId="19" fillId="40" borderId="2" xfId="7" applyNumberFormat="1" applyFont="1" applyFill="1" applyBorder="1" applyAlignment="1" applyProtection="1">
      <alignment horizontal="center" vertical="center" wrapText="1"/>
      <protection hidden="1"/>
    </xf>
    <xf numFmtId="9" fontId="33" fillId="2" borderId="2" xfId="1" applyFont="1" applyFill="1" applyBorder="1" applyAlignment="1" applyProtection="1">
      <alignment horizontal="center" vertical="center" wrapText="1"/>
      <protection hidden="1"/>
    </xf>
    <xf numFmtId="14" fontId="33" fillId="0" borderId="2" xfId="1" applyNumberFormat="1" applyFont="1" applyFill="1" applyBorder="1" applyAlignment="1" applyProtection="1">
      <alignment vertical="center" wrapText="1"/>
      <protection hidden="1"/>
    </xf>
    <xf numFmtId="0" fontId="49" fillId="2" borderId="0" xfId="0" applyFont="1" applyFill="1" applyAlignment="1">
      <alignment horizontal="center"/>
    </xf>
    <xf numFmtId="0" fontId="19" fillId="2" borderId="11" xfId="2" applyFill="1" applyBorder="1" applyAlignment="1">
      <alignment horizontal="left" vertical="top" wrapText="1"/>
    </xf>
    <xf numFmtId="0" fontId="19" fillId="2" borderId="0" xfId="2" applyFill="1" applyAlignment="1">
      <alignment horizontal="left" vertical="top" wrapText="1"/>
    </xf>
    <xf numFmtId="0" fontId="19" fillId="2" borderId="12" xfId="2" applyFill="1" applyBorder="1" applyAlignment="1">
      <alignment horizontal="left" vertical="top" wrapText="1"/>
    </xf>
    <xf numFmtId="0" fontId="22" fillId="9" borderId="31" xfId="2" applyFont="1" applyFill="1" applyBorder="1" applyAlignment="1">
      <alignment horizontal="center" vertical="center" wrapText="1"/>
    </xf>
    <xf numFmtId="0" fontId="22" fillId="9" borderId="32" xfId="2" applyFont="1" applyFill="1" applyBorder="1" applyAlignment="1">
      <alignment horizontal="center" vertical="center" wrapText="1"/>
    </xf>
    <xf numFmtId="0" fontId="22" fillId="9" borderId="33" xfId="2" applyFont="1" applyFill="1" applyBorder="1" applyAlignment="1">
      <alignment horizontal="center" vertical="center" wrapText="1"/>
    </xf>
    <xf numFmtId="0" fontId="36" fillId="2" borderId="34" xfId="2" quotePrefix="1" applyFont="1" applyFill="1" applyBorder="1" applyAlignment="1">
      <alignment horizontal="justify" vertical="center" wrapText="1"/>
    </xf>
    <xf numFmtId="0" fontId="36" fillId="2" borderId="35" xfId="2" quotePrefix="1" applyFont="1" applyFill="1" applyBorder="1" applyAlignment="1">
      <alignment horizontal="justify" vertical="center" wrapText="1"/>
    </xf>
    <xf numFmtId="0" fontId="36" fillId="2" borderId="36" xfId="2" quotePrefix="1" applyFont="1" applyFill="1" applyBorder="1" applyAlignment="1">
      <alignment horizontal="justify" vertical="center" wrapText="1"/>
    </xf>
    <xf numFmtId="0" fontId="19" fillId="2" borderId="37" xfId="2" quotePrefix="1" applyFill="1" applyBorder="1" applyAlignment="1">
      <alignment horizontal="justify" vertical="center" wrapText="1"/>
    </xf>
    <xf numFmtId="0" fontId="19" fillId="2" borderId="38" xfId="2" quotePrefix="1" applyFill="1" applyBorder="1" applyAlignment="1">
      <alignment horizontal="justify" vertical="center" wrapText="1"/>
    </xf>
    <xf numFmtId="0" fontId="19" fillId="2" borderId="39" xfId="2" quotePrefix="1" applyFill="1" applyBorder="1" applyAlignment="1">
      <alignment horizontal="justify" vertical="center" wrapText="1"/>
    </xf>
    <xf numFmtId="0" fontId="19" fillId="0" borderId="11" xfId="2" quotePrefix="1" applyBorder="1" applyAlignment="1">
      <alignment horizontal="justify" vertical="top" wrapText="1"/>
    </xf>
    <xf numFmtId="0" fontId="19" fillId="0" borderId="0" xfId="2" quotePrefix="1" applyAlignment="1">
      <alignment horizontal="justify" vertical="top" wrapText="1"/>
    </xf>
    <xf numFmtId="0" fontId="19" fillId="0" borderId="12" xfId="2" quotePrefix="1" applyBorder="1" applyAlignment="1">
      <alignment horizontal="justify" vertical="top" wrapText="1"/>
    </xf>
    <xf numFmtId="0" fontId="19" fillId="0" borderId="37" xfId="2" quotePrefix="1" applyBorder="1" applyAlignment="1">
      <alignment horizontal="justify" vertical="center" wrapText="1"/>
    </xf>
    <xf numFmtId="0" fontId="19" fillId="0" borderId="38" xfId="2" quotePrefix="1" applyBorder="1" applyAlignment="1">
      <alignment horizontal="justify" vertical="center" wrapText="1"/>
    </xf>
    <xf numFmtId="0" fontId="19" fillId="0" borderId="39" xfId="2" quotePrefix="1" applyBorder="1" applyAlignment="1">
      <alignment horizontal="justify" vertical="center" wrapText="1"/>
    </xf>
    <xf numFmtId="14" fontId="32" fillId="0" borderId="2" xfId="1" applyNumberFormat="1" applyFont="1" applyFill="1" applyBorder="1" applyAlignment="1" applyProtection="1">
      <alignment horizontal="center" vertical="center" wrapText="1"/>
      <protection hidden="1"/>
    </xf>
    <xf numFmtId="9" fontId="32" fillId="0" borderId="2" xfId="1" applyFont="1" applyFill="1" applyBorder="1" applyAlignment="1" applyProtection="1">
      <alignment horizontal="center" vertical="center" wrapText="1"/>
      <protection hidden="1"/>
    </xf>
    <xf numFmtId="9" fontId="33" fillId="0" borderId="2" xfId="1" applyFont="1" applyFill="1" applyBorder="1" applyAlignment="1" applyProtection="1">
      <alignment horizontal="center" vertical="center" wrapText="1"/>
    </xf>
    <xf numFmtId="0" fontId="33" fillId="0" borderId="2" xfId="0" applyFont="1" applyBorder="1" applyAlignment="1">
      <alignment horizontal="center" vertical="center"/>
    </xf>
    <xf numFmtId="0" fontId="33" fillId="0" borderId="2" xfId="0" applyFont="1" applyBorder="1" applyAlignment="1">
      <alignment horizontal="center" vertical="center" wrapText="1"/>
    </xf>
    <xf numFmtId="9" fontId="32" fillId="2" borderId="2" xfId="0" applyNumberFormat="1" applyFont="1" applyFill="1" applyBorder="1" applyAlignment="1">
      <alignment horizontal="center" vertical="center"/>
    </xf>
    <xf numFmtId="0" fontId="32" fillId="2" borderId="2" xfId="0" applyFont="1" applyFill="1" applyBorder="1" applyAlignment="1">
      <alignment horizontal="center" vertical="center"/>
    </xf>
    <xf numFmtId="9" fontId="33" fillId="0" borderId="2" xfId="1" applyFont="1" applyFill="1" applyBorder="1" applyAlignment="1" applyProtection="1">
      <alignment horizontal="center" vertical="center" wrapText="1"/>
      <protection hidden="1"/>
    </xf>
    <xf numFmtId="9" fontId="32" fillId="2" borderId="2" xfId="1" applyFont="1" applyFill="1" applyBorder="1" applyAlignment="1" applyProtection="1">
      <alignment horizontal="center" vertical="center" wrapText="1"/>
      <protection hidden="1"/>
    </xf>
    <xf numFmtId="0" fontId="33" fillId="0" borderId="2" xfId="0" applyFont="1" applyBorder="1" applyAlignment="1">
      <alignment horizontal="center" vertical="top"/>
    </xf>
    <xf numFmtId="0" fontId="21" fillId="0" borderId="46" xfId="0" applyFont="1" applyBorder="1" applyAlignment="1">
      <alignment horizontal="center" vertical="center" wrapText="1"/>
    </xf>
    <xf numFmtId="0" fontId="21" fillId="0" borderId="16" xfId="0" applyFont="1" applyBorder="1" applyAlignment="1">
      <alignment horizontal="center" vertical="center" wrapText="1"/>
    </xf>
    <xf numFmtId="0" fontId="21" fillId="0" borderId="42" xfId="0" applyFont="1" applyBorder="1" applyAlignment="1">
      <alignment horizontal="center" vertical="center" wrapText="1"/>
    </xf>
    <xf numFmtId="0" fontId="21" fillId="0" borderId="0" xfId="0" applyFont="1" applyAlignment="1">
      <alignment horizontal="center" vertical="center" wrapText="1"/>
    </xf>
    <xf numFmtId="0" fontId="21" fillId="0" borderId="47" xfId="0" applyFont="1" applyBorder="1" applyAlignment="1">
      <alignment horizontal="center" vertical="center" wrapText="1"/>
    </xf>
    <xf numFmtId="0" fontId="21" fillId="0" borderId="15" xfId="0" applyFont="1" applyBorder="1" applyAlignment="1">
      <alignment horizontal="center" vertical="center" wrapText="1"/>
    </xf>
    <xf numFmtId="0" fontId="33" fillId="11" borderId="2" xfId="0" applyFont="1" applyFill="1" applyBorder="1" applyAlignment="1" applyProtection="1">
      <alignment horizontal="center" vertical="center"/>
      <protection locked="0"/>
    </xf>
    <xf numFmtId="0" fontId="33" fillId="11" borderId="3" xfId="0" applyFont="1" applyFill="1" applyBorder="1" applyAlignment="1" applyProtection="1">
      <alignment horizontal="center" vertical="center"/>
      <protection locked="0"/>
    </xf>
    <xf numFmtId="0" fontId="33" fillId="11" borderId="2" xfId="0" applyFont="1" applyFill="1" applyBorder="1" applyAlignment="1">
      <alignment horizontal="center" vertical="center"/>
    </xf>
    <xf numFmtId="0" fontId="33" fillId="11" borderId="3" xfId="0" applyFont="1" applyFill="1" applyBorder="1" applyAlignment="1">
      <alignment horizontal="center" vertical="center"/>
    </xf>
    <xf numFmtId="0" fontId="22" fillId="0" borderId="31" xfId="0" applyFont="1" applyBorder="1" applyAlignment="1">
      <alignment horizontal="left" vertical="center"/>
    </xf>
    <xf numFmtId="0" fontId="22" fillId="0" borderId="33" xfId="0" applyFont="1" applyBorder="1" applyAlignment="1">
      <alignment horizontal="left" vertical="center"/>
    </xf>
    <xf numFmtId="0" fontId="22" fillId="0" borderId="54" xfId="0" applyFont="1" applyBorder="1" applyAlignment="1">
      <alignment horizontal="left" vertical="center"/>
    </xf>
    <xf numFmtId="0" fontId="22" fillId="0" borderId="52" xfId="0" applyFont="1" applyBorder="1" applyAlignment="1">
      <alignment horizontal="left" vertical="center"/>
    </xf>
    <xf numFmtId="0" fontId="22" fillId="0" borderId="55" xfId="0" applyFont="1" applyBorder="1" applyAlignment="1">
      <alignment horizontal="left" vertical="center"/>
    </xf>
    <xf numFmtId="0" fontId="22" fillId="0" borderId="53" xfId="0" applyFont="1" applyBorder="1" applyAlignment="1">
      <alignment horizontal="left" vertical="center"/>
    </xf>
    <xf numFmtId="0" fontId="32" fillId="0" borderId="2" xfId="0" applyFont="1" applyBorder="1" applyAlignment="1" applyProtection="1">
      <alignment horizontal="center" vertical="center" wrapText="1"/>
      <protection locked="0"/>
    </xf>
    <xf numFmtId="0" fontId="32" fillId="0" borderId="2" xfId="0" applyFont="1" applyBorder="1" applyAlignment="1">
      <alignment horizontal="center" vertical="center" wrapText="1"/>
    </xf>
    <xf numFmtId="9" fontId="32" fillId="0" borderId="2" xfId="0" applyNumberFormat="1" applyFont="1" applyBorder="1" applyAlignment="1" applyProtection="1">
      <alignment horizontal="center" vertical="center" wrapText="1"/>
      <protection locked="0"/>
    </xf>
    <xf numFmtId="0" fontId="32" fillId="0" borderId="2" xfId="0" applyFont="1" applyBorder="1" applyAlignment="1" applyProtection="1">
      <alignment horizontal="center" vertical="center"/>
      <protection hidden="1"/>
    </xf>
    <xf numFmtId="9" fontId="32" fillId="0" borderId="2" xfId="0" applyNumberFormat="1" applyFont="1" applyBorder="1" applyAlignment="1">
      <alignment horizontal="center" vertical="center" wrapText="1"/>
    </xf>
    <xf numFmtId="0" fontId="33" fillId="11" borderId="4" xfId="0" applyFont="1" applyFill="1" applyBorder="1" applyAlignment="1">
      <alignment horizontal="center" vertical="center" wrapText="1"/>
    </xf>
    <xf numFmtId="0" fontId="33" fillId="11" borderId="3" xfId="0" applyFont="1" applyFill="1" applyBorder="1" applyAlignment="1">
      <alignment horizontal="center" vertical="center" wrapText="1"/>
    </xf>
    <xf numFmtId="0" fontId="32" fillId="0" borderId="2" xfId="0" applyFont="1" applyBorder="1" applyAlignment="1">
      <alignment horizontal="center" vertical="center"/>
    </xf>
    <xf numFmtId="0" fontId="32" fillId="0" borderId="2" xfId="0" applyFont="1" applyBorder="1" applyAlignment="1" applyProtection="1">
      <alignment horizontal="center" vertical="center" wrapText="1"/>
      <protection hidden="1"/>
    </xf>
    <xf numFmtId="0" fontId="19" fillId="0" borderId="2" xfId="0" applyFont="1" applyBorder="1" applyAlignment="1" applyProtection="1">
      <alignment horizontal="center" vertical="center" wrapText="1"/>
      <protection hidden="1"/>
    </xf>
    <xf numFmtId="0" fontId="19" fillId="2" borderId="2" xfId="0" applyFont="1" applyFill="1" applyBorder="1" applyAlignment="1" applyProtection="1">
      <alignment horizontal="center" vertical="center" wrapText="1"/>
      <protection hidden="1"/>
    </xf>
    <xf numFmtId="0" fontId="33" fillId="11" borderId="7" xfId="0" applyFont="1" applyFill="1" applyBorder="1" applyAlignment="1">
      <alignment horizontal="center" vertical="center" wrapText="1"/>
    </xf>
    <xf numFmtId="0" fontId="33" fillId="11" borderId="2" xfId="0" applyFont="1" applyFill="1" applyBorder="1" applyAlignment="1">
      <alignment horizontal="center" vertical="center" wrapText="1"/>
    </xf>
    <xf numFmtId="0" fontId="33" fillId="11" borderId="7" xfId="0" applyFont="1" applyFill="1" applyBorder="1" applyAlignment="1">
      <alignment horizontal="center" vertical="center"/>
    </xf>
    <xf numFmtId="0" fontId="33" fillId="11" borderId="2" xfId="0" applyFont="1" applyFill="1" applyBorder="1" applyAlignment="1">
      <alignment horizontal="center" vertical="center" textRotation="90" wrapText="1"/>
    </xf>
    <xf numFmtId="0" fontId="33" fillId="11" borderId="3" xfId="0" applyFont="1" applyFill="1" applyBorder="1" applyAlignment="1">
      <alignment horizontal="center" vertical="center" textRotation="90" wrapText="1"/>
    </xf>
    <xf numFmtId="0" fontId="33" fillId="11" borderId="5" xfId="0" applyFont="1" applyFill="1" applyBorder="1" applyAlignment="1">
      <alignment horizontal="center" vertical="center"/>
    </xf>
    <xf numFmtId="0" fontId="33" fillId="11" borderId="9" xfId="0" applyFont="1" applyFill="1" applyBorder="1" applyAlignment="1">
      <alignment horizontal="center" vertical="center"/>
    </xf>
    <xf numFmtId="0" fontId="33" fillId="11" borderId="6" xfId="0" applyFont="1" applyFill="1" applyBorder="1" applyAlignment="1">
      <alignment horizontal="center" vertical="center"/>
    </xf>
    <xf numFmtId="0" fontId="33" fillId="11" borderId="8" xfId="0" applyFont="1" applyFill="1" applyBorder="1" applyAlignment="1">
      <alignment horizontal="center" vertical="center" wrapText="1"/>
    </xf>
    <xf numFmtId="0" fontId="33" fillId="11" borderId="8" xfId="0" applyFont="1" applyFill="1" applyBorder="1" applyAlignment="1">
      <alignment horizontal="center" vertical="center"/>
    </xf>
    <xf numFmtId="0" fontId="32" fillId="2" borderId="40" xfId="0" applyFont="1" applyFill="1" applyBorder="1" applyAlignment="1">
      <alignment horizontal="center"/>
    </xf>
    <xf numFmtId="0" fontId="32" fillId="2" borderId="43" xfId="0" applyFont="1" applyFill="1" applyBorder="1" applyAlignment="1">
      <alignment horizontal="center"/>
    </xf>
    <xf numFmtId="0" fontId="32" fillId="2" borderId="41" xfId="0" applyFont="1" applyFill="1" applyBorder="1" applyAlignment="1">
      <alignment horizontal="center"/>
    </xf>
    <xf numFmtId="0" fontId="32" fillId="2" borderId="21" xfId="0" applyFont="1" applyFill="1" applyBorder="1" applyAlignment="1">
      <alignment horizontal="center"/>
    </xf>
    <xf numFmtId="0" fontId="32" fillId="2" borderId="44" xfId="0" applyFont="1" applyFill="1" applyBorder="1" applyAlignment="1">
      <alignment horizontal="center"/>
    </xf>
    <xf numFmtId="0" fontId="32" fillId="2" borderId="17" xfId="0" applyFont="1" applyFill="1" applyBorder="1" applyAlignment="1">
      <alignment horizontal="center"/>
    </xf>
    <xf numFmtId="0" fontId="32" fillId="2" borderId="23" xfId="0" applyFont="1" applyFill="1" applyBorder="1" applyAlignment="1">
      <alignment horizontal="center"/>
    </xf>
    <xf numFmtId="0" fontId="32" fillId="2" borderId="45" xfId="0" applyFont="1" applyFill="1" applyBorder="1" applyAlignment="1">
      <alignment horizontal="center"/>
    </xf>
    <xf numFmtId="0" fontId="32" fillId="2" borderId="24" xfId="0" applyFont="1" applyFill="1" applyBorder="1" applyAlignment="1">
      <alignment horizontal="center"/>
    </xf>
    <xf numFmtId="0" fontId="33" fillId="11" borderId="62" xfId="0" applyFont="1" applyFill="1" applyBorder="1" applyAlignment="1">
      <alignment horizontal="center" vertical="center" wrapText="1"/>
    </xf>
    <xf numFmtId="0" fontId="32" fillId="0" borderId="2" xfId="0" applyFont="1" applyBorder="1" applyAlignment="1" applyProtection="1">
      <alignment horizontal="center" vertical="top" wrapText="1"/>
      <protection hidden="1"/>
    </xf>
    <xf numFmtId="0" fontId="19" fillId="2" borderId="2" xfId="0" applyFont="1" applyFill="1" applyBorder="1" applyAlignment="1" applyProtection="1">
      <alignment horizontal="center" vertical="top" wrapText="1"/>
      <protection hidden="1"/>
    </xf>
    <xf numFmtId="0" fontId="33" fillId="11" borderId="7" xfId="0" applyFont="1" applyFill="1" applyBorder="1" applyAlignment="1">
      <alignment horizontal="center" vertical="center" textRotation="90" wrapText="1"/>
    </xf>
    <xf numFmtId="0" fontId="33" fillId="11" borderId="3" xfId="0" applyFont="1" applyFill="1" applyBorder="1" applyAlignment="1">
      <alignment horizontal="center" vertical="center" textRotation="90"/>
    </xf>
    <xf numFmtId="0" fontId="33" fillId="11" borderId="7" xfId="0" applyFont="1" applyFill="1" applyBorder="1" applyAlignment="1">
      <alignment horizontal="center" vertical="center" textRotation="90"/>
    </xf>
    <xf numFmtId="0" fontId="19" fillId="0" borderId="2" xfId="0" applyFont="1" applyBorder="1" applyAlignment="1" applyProtection="1">
      <alignment horizontal="center" vertical="top" wrapText="1"/>
      <protection hidden="1"/>
    </xf>
    <xf numFmtId="0" fontId="32" fillId="2" borderId="2" xfId="0" applyFont="1" applyFill="1" applyBorder="1" applyAlignment="1" applyProtection="1">
      <alignment horizontal="center" vertical="center" wrapText="1"/>
      <protection hidden="1"/>
    </xf>
    <xf numFmtId="0" fontId="32" fillId="0" borderId="2" xfId="0" applyFont="1" applyBorder="1" applyAlignment="1" applyProtection="1">
      <alignment horizontal="justify" vertical="center" wrapText="1"/>
      <protection hidden="1"/>
    </xf>
    <xf numFmtId="0" fontId="32" fillId="2" borderId="2" xfId="0" applyFont="1" applyFill="1" applyBorder="1" applyAlignment="1" applyProtection="1">
      <alignment horizontal="center" vertical="top" wrapText="1"/>
      <protection hidden="1"/>
    </xf>
    <xf numFmtId="0" fontId="57" fillId="35" borderId="71" xfId="0" applyFont="1" applyFill="1" applyBorder="1" applyAlignment="1" applyProtection="1">
      <alignment horizontal="center" vertical="center"/>
      <protection hidden="1"/>
    </xf>
    <xf numFmtId="0" fontId="57" fillId="35" borderId="0" xfId="0" applyFont="1" applyFill="1" applyAlignment="1" applyProtection="1">
      <alignment horizontal="center" vertical="center"/>
      <protection hidden="1"/>
    </xf>
    <xf numFmtId="0" fontId="57" fillId="35" borderId="72" xfId="0" applyFont="1" applyFill="1" applyBorder="1" applyAlignment="1" applyProtection="1">
      <alignment horizontal="center" vertical="center"/>
      <protection hidden="1"/>
    </xf>
    <xf numFmtId="0" fontId="57" fillId="35" borderId="67" xfId="0" applyFont="1" applyFill="1" applyBorder="1" applyAlignment="1" applyProtection="1">
      <alignment horizontal="center" vertical="center"/>
      <protection hidden="1"/>
    </xf>
    <xf numFmtId="0" fontId="57" fillId="35" borderId="68" xfId="0" applyFont="1" applyFill="1" applyBorder="1" applyAlignment="1" applyProtection="1">
      <alignment horizontal="center" vertical="center"/>
      <protection hidden="1"/>
    </xf>
    <xf numFmtId="0" fontId="57" fillId="35" borderId="69" xfId="0" applyFont="1" applyFill="1" applyBorder="1" applyAlignment="1" applyProtection="1">
      <alignment horizontal="center" vertical="center"/>
      <protection hidden="1"/>
    </xf>
    <xf numFmtId="0" fontId="33" fillId="13" borderId="70" xfId="0" applyFont="1" applyFill="1" applyBorder="1" applyAlignment="1">
      <alignment horizontal="center" vertical="center"/>
    </xf>
    <xf numFmtId="0" fontId="33" fillId="13" borderId="71" xfId="0" applyFont="1" applyFill="1" applyBorder="1" applyAlignment="1">
      <alignment horizontal="center" vertical="center"/>
    </xf>
    <xf numFmtId="0" fontId="61" fillId="11" borderId="71" xfId="0" applyFont="1" applyFill="1" applyBorder="1" applyAlignment="1" applyProtection="1">
      <alignment horizontal="center" vertical="center"/>
      <protection hidden="1"/>
    </xf>
    <xf numFmtId="0" fontId="56" fillId="11" borderId="0" xfId="0" applyFont="1" applyFill="1" applyAlignment="1" applyProtection="1">
      <alignment horizontal="center" vertical="center"/>
      <protection hidden="1"/>
    </xf>
    <xf numFmtId="0" fontId="56" fillId="11" borderId="72" xfId="0" applyFont="1" applyFill="1" applyBorder="1" applyAlignment="1" applyProtection="1">
      <alignment horizontal="center" vertical="center"/>
      <protection hidden="1"/>
    </xf>
    <xf numFmtId="17" fontId="56" fillId="17" borderId="74" xfId="0" applyNumberFormat="1" applyFont="1" applyFill="1" applyBorder="1" applyAlignment="1" applyProtection="1">
      <alignment horizontal="center" vertical="center" wrapText="1"/>
      <protection hidden="1"/>
    </xf>
    <xf numFmtId="17" fontId="56" fillId="17" borderId="75" xfId="0" applyNumberFormat="1" applyFont="1" applyFill="1" applyBorder="1" applyAlignment="1" applyProtection="1">
      <alignment horizontal="center" vertical="center" wrapText="1"/>
      <protection hidden="1"/>
    </xf>
    <xf numFmtId="17" fontId="56" fillId="17" borderId="76" xfId="0" applyNumberFormat="1" applyFont="1" applyFill="1" applyBorder="1" applyAlignment="1" applyProtection="1">
      <alignment horizontal="center" vertical="center" wrapText="1"/>
      <protection hidden="1"/>
    </xf>
    <xf numFmtId="17" fontId="56" fillId="21" borderId="74" xfId="0" applyNumberFormat="1" applyFont="1" applyFill="1" applyBorder="1" applyAlignment="1" applyProtection="1">
      <alignment horizontal="center" vertical="center" wrapText="1"/>
      <protection hidden="1"/>
    </xf>
    <xf numFmtId="17" fontId="56" fillId="21" borderId="75" xfId="0" applyNumberFormat="1" applyFont="1" applyFill="1" applyBorder="1" applyAlignment="1" applyProtection="1">
      <alignment horizontal="center" vertical="center" wrapText="1"/>
      <protection hidden="1"/>
    </xf>
    <xf numFmtId="17" fontId="56" fillId="21" borderId="76" xfId="0" applyNumberFormat="1" applyFont="1" applyFill="1" applyBorder="1" applyAlignment="1" applyProtection="1">
      <alignment horizontal="center" vertical="center" wrapText="1"/>
      <protection hidden="1"/>
    </xf>
    <xf numFmtId="17" fontId="56" fillId="22" borderId="74" xfId="0" applyNumberFormat="1" applyFont="1" applyFill="1" applyBorder="1" applyAlignment="1" applyProtection="1">
      <alignment horizontal="center" vertical="center" wrapText="1"/>
      <protection hidden="1"/>
    </xf>
    <xf numFmtId="17" fontId="56" fillId="22" borderId="75" xfId="0" applyNumberFormat="1" applyFont="1" applyFill="1" applyBorder="1" applyAlignment="1" applyProtection="1">
      <alignment horizontal="center" vertical="center" wrapText="1"/>
      <protection hidden="1"/>
    </xf>
    <xf numFmtId="17" fontId="56" fillId="22" borderId="76" xfId="0" applyNumberFormat="1" applyFont="1" applyFill="1" applyBorder="1" applyAlignment="1" applyProtection="1">
      <alignment horizontal="center" vertical="center" wrapText="1"/>
      <protection hidden="1"/>
    </xf>
    <xf numFmtId="0" fontId="57" fillId="23" borderId="71" xfId="0" applyFont="1" applyFill="1" applyBorder="1" applyAlignment="1" applyProtection="1">
      <alignment horizontal="center" vertical="center"/>
      <protection hidden="1"/>
    </xf>
    <xf numFmtId="0" fontId="57" fillId="23" borderId="0" xfId="0" applyFont="1" applyFill="1" applyAlignment="1" applyProtection="1">
      <alignment horizontal="center" vertical="center"/>
      <protection hidden="1"/>
    </xf>
    <xf numFmtId="0" fontId="57" fillId="23" borderId="72" xfId="0" applyFont="1" applyFill="1" applyBorder="1" applyAlignment="1" applyProtection="1">
      <alignment horizontal="center" vertical="center"/>
      <protection hidden="1"/>
    </xf>
    <xf numFmtId="0" fontId="57" fillId="23" borderId="67" xfId="0" applyFont="1" applyFill="1" applyBorder="1" applyAlignment="1" applyProtection="1">
      <alignment horizontal="center" vertical="center"/>
      <protection hidden="1"/>
    </xf>
    <xf numFmtId="0" fontId="57" fillId="23" borderId="68" xfId="0" applyFont="1" applyFill="1" applyBorder="1" applyAlignment="1" applyProtection="1">
      <alignment horizontal="center" vertical="center"/>
      <protection hidden="1"/>
    </xf>
    <xf numFmtId="0" fontId="57" fillId="23" borderId="69" xfId="0" applyFont="1" applyFill="1" applyBorder="1" applyAlignment="1" applyProtection="1">
      <alignment horizontal="center" vertical="center"/>
      <protection hidden="1"/>
    </xf>
    <xf numFmtId="0" fontId="57" fillId="33" borderId="71" xfId="0" applyFont="1" applyFill="1" applyBorder="1" applyAlignment="1" applyProtection="1">
      <alignment horizontal="center" vertical="center"/>
      <protection hidden="1"/>
    </xf>
    <xf numFmtId="0" fontId="57" fillId="33" borderId="0" xfId="0" applyFont="1" applyFill="1" applyAlignment="1" applyProtection="1">
      <alignment horizontal="center" vertical="center"/>
      <protection hidden="1"/>
    </xf>
    <xf numFmtId="0" fontId="57" fillId="33" borderId="72" xfId="0" applyFont="1" applyFill="1" applyBorder="1" applyAlignment="1" applyProtection="1">
      <alignment horizontal="center" vertical="center"/>
      <protection hidden="1"/>
    </xf>
    <xf numFmtId="0" fontId="57" fillId="33" borderId="67" xfId="0" applyFont="1" applyFill="1" applyBorder="1" applyAlignment="1" applyProtection="1">
      <alignment horizontal="center" vertical="center"/>
      <protection hidden="1"/>
    </xf>
    <xf numFmtId="0" fontId="57" fillId="33" borderId="68" xfId="0" applyFont="1" applyFill="1" applyBorder="1" applyAlignment="1" applyProtection="1">
      <alignment horizontal="center" vertical="center"/>
      <protection hidden="1"/>
    </xf>
    <xf numFmtId="0" fontId="57" fillId="33" borderId="69" xfId="0" applyFont="1" applyFill="1" applyBorder="1" applyAlignment="1" applyProtection="1">
      <alignment horizontal="center" vertical="center"/>
      <protection hidden="1"/>
    </xf>
    <xf numFmtId="0" fontId="57" fillId="25" borderId="71" xfId="0" applyFont="1" applyFill="1" applyBorder="1" applyAlignment="1" applyProtection="1">
      <alignment horizontal="center" vertical="center"/>
      <protection hidden="1"/>
    </xf>
    <xf numFmtId="0" fontId="57" fillId="25" borderId="0" xfId="0" applyFont="1" applyFill="1" applyAlignment="1" applyProtection="1">
      <alignment horizontal="center" vertical="center"/>
      <protection hidden="1"/>
    </xf>
    <xf numFmtId="0" fontId="57" fillId="25" borderId="72" xfId="0" applyFont="1" applyFill="1" applyBorder="1" applyAlignment="1" applyProtection="1">
      <alignment horizontal="center" vertical="center"/>
      <protection hidden="1"/>
    </xf>
    <xf numFmtId="0" fontId="57" fillId="25" borderId="67" xfId="0" applyFont="1" applyFill="1" applyBorder="1" applyAlignment="1" applyProtection="1">
      <alignment horizontal="center" vertical="center"/>
      <protection hidden="1"/>
    </xf>
    <xf numFmtId="0" fontId="57" fillId="25" borderId="68" xfId="0" applyFont="1" applyFill="1" applyBorder="1" applyAlignment="1" applyProtection="1">
      <alignment horizontal="center" vertical="center"/>
      <protection hidden="1"/>
    </xf>
    <xf numFmtId="0" fontId="57" fillId="25" borderId="69" xfId="0" applyFont="1" applyFill="1" applyBorder="1" applyAlignment="1" applyProtection="1">
      <alignment horizontal="center" vertical="center"/>
      <protection hidden="1"/>
    </xf>
    <xf numFmtId="0" fontId="57" fillId="24" borderId="71" xfId="0" applyFont="1" applyFill="1" applyBorder="1" applyAlignment="1" applyProtection="1">
      <alignment horizontal="center" vertical="center"/>
      <protection hidden="1"/>
    </xf>
    <xf numFmtId="0" fontId="57" fillId="24" borderId="0" xfId="0" applyFont="1" applyFill="1" applyAlignment="1" applyProtection="1">
      <alignment horizontal="center" vertical="center"/>
      <protection hidden="1"/>
    </xf>
    <xf numFmtId="0" fontId="57" fillId="24" borderId="72" xfId="0" applyFont="1" applyFill="1" applyBorder="1" applyAlignment="1" applyProtection="1">
      <alignment horizontal="center" vertical="center"/>
      <protection hidden="1"/>
    </xf>
    <xf numFmtId="0" fontId="57" fillId="24" borderId="67" xfId="0" applyFont="1" applyFill="1" applyBorder="1" applyAlignment="1" applyProtection="1">
      <alignment horizontal="center" vertical="center"/>
      <protection hidden="1"/>
    </xf>
    <xf numFmtId="0" fontId="57" fillId="24" borderId="68" xfId="0" applyFont="1" applyFill="1" applyBorder="1" applyAlignment="1" applyProtection="1">
      <alignment horizontal="center" vertical="center"/>
      <protection hidden="1"/>
    </xf>
    <xf numFmtId="0" fontId="57" fillId="24" borderId="69" xfId="0" applyFont="1" applyFill="1" applyBorder="1" applyAlignment="1" applyProtection="1">
      <alignment horizontal="center" vertical="center"/>
      <protection hidden="1"/>
    </xf>
    <xf numFmtId="0" fontId="57" fillId="34" borderId="71" xfId="0" applyFont="1" applyFill="1" applyBorder="1" applyAlignment="1" applyProtection="1">
      <alignment horizontal="center" vertical="center"/>
      <protection hidden="1"/>
    </xf>
    <xf numFmtId="0" fontId="57" fillId="34" borderId="0" xfId="0" applyFont="1" applyFill="1" applyAlignment="1" applyProtection="1">
      <alignment horizontal="center" vertical="center"/>
      <protection hidden="1"/>
    </xf>
    <xf numFmtId="0" fontId="57" fillId="34" borderId="72" xfId="0" applyFont="1" applyFill="1" applyBorder="1" applyAlignment="1" applyProtection="1">
      <alignment horizontal="center" vertical="center"/>
      <protection hidden="1"/>
    </xf>
    <xf numFmtId="0" fontId="57" fillId="34" borderId="67" xfId="0" applyFont="1" applyFill="1" applyBorder="1" applyAlignment="1" applyProtection="1">
      <alignment horizontal="center" vertical="center"/>
      <protection hidden="1"/>
    </xf>
    <xf numFmtId="0" fontId="57" fillId="34" borderId="68" xfId="0" applyFont="1" applyFill="1" applyBorder="1" applyAlignment="1" applyProtection="1">
      <alignment horizontal="center" vertical="center"/>
      <protection hidden="1"/>
    </xf>
    <xf numFmtId="0" fontId="57" fillId="34" borderId="69" xfId="0" applyFont="1" applyFill="1" applyBorder="1" applyAlignment="1" applyProtection="1">
      <alignment horizontal="center" vertical="center"/>
      <protection hidden="1"/>
    </xf>
    <xf numFmtId="0" fontId="33" fillId="2" borderId="0" xfId="0" applyFont="1" applyFill="1" applyAlignment="1">
      <alignment horizontal="center" vertical="center" wrapText="1"/>
    </xf>
    <xf numFmtId="9" fontId="32" fillId="2" borderId="0" xfId="0" applyNumberFormat="1" applyFont="1" applyFill="1" applyAlignment="1">
      <alignment horizontal="center" vertical="center" wrapText="1"/>
    </xf>
    <xf numFmtId="9" fontId="32" fillId="2" borderId="0" xfId="0" applyNumberFormat="1" applyFont="1" applyFill="1" applyAlignment="1" applyProtection="1">
      <alignment horizontal="center" vertical="center" wrapText="1"/>
      <protection locked="0"/>
    </xf>
    <xf numFmtId="9" fontId="33" fillId="2" borderId="0" xfId="1" applyFont="1" applyFill="1" applyBorder="1" applyAlignment="1" applyProtection="1">
      <alignment horizontal="center" vertical="center" wrapText="1"/>
    </xf>
    <xf numFmtId="0" fontId="33" fillId="2" borderId="0" xfId="0" applyFont="1" applyFill="1" applyAlignment="1">
      <alignment horizontal="center" vertical="center"/>
    </xf>
    <xf numFmtId="0" fontId="16" fillId="10" borderId="19" xfId="0" applyFont="1" applyFill="1" applyBorder="1" applyAlignment="1">
      <alignment horizontal="center" vertical="center" wrapText="1" readingOrder="1"/>
    </xf>
    <xf numFmtId="0" fontId="16" fillId="10" borderId="20" xfId="0" applyFont="1" applyFill="1" applyBorder="1" applyAlignment="1">
      <alignment horizontal="center" vertical="center" wrapText="1" readingOrder="1"/>
    </xf>
    <xf numFmtId="0" fontId="16" fillId="10" borderId="30" xfId="0" applyFont="1" applyFill="1" applyBorder="1" applyAlignment="1">
      <alignment horizontal="center" vertical="center" wrapText="1" readingOrder="1"/>
    </xf>
    <xf numFmtId="0" fontId="11" fillId="2" borderId="0" xfId="0" applyFont="1" applyFill="1" applyAlignment="1">
      <alignment horizontal="justify" vertical="center" wrapText="1"/>
    </xf>
    <xf numFmtId="0" fontId="13" fillId="10" borderId="27" xfId="0" applyFont="1" applyFill="1" applyBorder="1" applyAlignment="1">
      <alignment horizontal="center" vertical="center" wrapText="1" readingOrder="1"/>
    </xf>
    <xf numFmtId="0" fontId="13" fillId="10" borderId="28" xfId="0" applyFont="1" applyFill="1" applyBorder="1" applyAlignment="1">
      <alignment horizontal="center" vertical="center" wrapText="1" readingOrder="1"/>
    </xf>
    <xf numFmtId="0" fontId="13" fillId="2" borderId="25" xfId="0" applyFont="1" applyFill="1" applyBorder="1" applyAlignment="1">
      <alignment horizontal="center" vertical="center" wrapText="1" readingOrder="1"/>
    </xf>
    <xf numFmtId="0" fontId="13" fillId="2" borderId="21" xfId="0" applyFont="1" applyFill="1" applyBorder="1" applyAlignment="1">
      <alignment horizontal="center" vertical="center" wrapText="1" readingOrder="1"/>
    </xf>
    <xf numFmtId="0" fontId="13" fillId="2" borderId="18" xfId="0" applyFont="1" applyFill="1" applyBorder="1" applyAlignment="1">
      <alignment horizontal="center" vertical="center" wrapText="1" readingOrder="1"/>
    </xf>
    <xf numFmtId="0" fontId="13" fillId="2" borderId="17" xfId="0" applyFont="1" applyFill="1" applyBorder="1" applyAlignment="1">
      <alignment horizontal="center" vertical="center" wrapText="1" readingOrder="1"/>
    </xf>
    <xf numFmtId="0" fontId="13" fillId="14" borderId="21" xfId="0" applyFont="1" applyFill="1" applyBorder="1" applyAlignment="1">
      <alignment horizontal="center" vertical="center" wrapText="1" readingOrder="1"/>
    </xf>
    <xf numFmtId="0" fontId="13" fillId="14" borderId="23" xfId="0" applyFont="1" applyFill="1" applyBorder="1" applyAlignment="1">
      <alignment horizontal="center" vertical="center" wrapText="1" readingOrder="1"/>
    </xf>
    <xf numFmtId="0" fontId="13" fillId="14" borderId="17" xfId="0" applyFont="1" applyFill="1" applyBorder="1" applyAlignment="1">
      <alignment horizontal="center" vertical="center" wrapText="1" readingOrder="1"/>
    </xf>
    <xf numFmtId="0" fontId="13" fillId="14" borderId="24" xfId="0" applyFont="1" applyFill="1" applyBorder="1" applyAlignment="1">
      <alignment horizontal="center" vertical="center" wrapText="1" readingOrder="1"/>
    </xf>
    <xf numFmtId="0" fontId="10" fillId="0" borderId="0" xfId="0" applyFont="1" applyAlignment="1">
      <alignment horizontal="center" vertical="center"/>
    </xf>
    <xf numFmtId="0" fontId="39" fillId="0" borderId="0" xfId="0" applyFont="1" applyAlignment="1">
      <alignment horizontal="center" vertical="center"/>
    </xf>
    <xf numFmtId="0" fontId="60" fillId="2" borderId="0" xfId="0" applyFont="1" applyFill="1" applyAlignment="1">
      <alignment horizontal="center" vertical="center"/>
    </xf>
    <xf numFmtId="0" fontId="61" fillId="2" borderId="0" xfId="0" applyFont="1" applyFill="1" applyAlignment="1">
      <alignment horizontal="center" vertical="center"/>
    </xf>
    <xf numFmtId="0" fontId="61" fillId="2" borderId="0" xfId="0" applyFont="1" applyFill="1" applyAlignment="1">
      <alignment horizontal="center" vertical="center" wrapText="1"/>
    </xf>
    <xf numFmtId="0" fontId="54" fillId="0" borderId="17" xfId="0" applyFont="1" applyBorder="1" applyAlignment="1">
      <alignment horizontal="left" vertical="center" wrapText="1"/>
    </xf>
  </cellXfs>
  <cellStyles count="8">
    <cellStyle name="Excel Built-in Comma [0]" xfId="7" xr:uid="{68387771-C31F-4163-A9CA-458E1C82078C}"/>
    <cellStyle name="Millares" xfId="6" builtinId="3"/>
    <cellStyle name="Millares [0]" xfId="5" builtinId="6"/>
    <cellStyle name="Normal" xfId="0" builtinId="0"/>
    <cellStyle name="Normal - Style1 2" xfId="2" xr:uid="{00000000-0005-0000-0000-000003000000}"/>
    <cellStyle name="Normal 2" xfId="4" xr:uid="{00000000-0005-0000-0000-000004000000}"/>
    <cellStyle name="Normal 2 2" xfId="3" xr:uid="{00000000-0005-0000-0000-000005000000}"/>
    <cellStyle name="Porcentaje" xfId="1" builtinId="5"/>
  </cellStyles>
  <dxfs count="18050">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Arial Narrow"/>
        <scheme val="none"/>
      </font>
      <fill>
        <patternFill patternType="none">
          <fgColor indexed="64"/>
          <bgColor indexed="65"/>
        </patternFill>
      </fill>
      <alignment horizontal="general" vertical="center" textRotation="0" wrapText="0" indent="0" justifyLastLine="0" shrinkToFit="0" readingOrder="0"/>
    </dxf>
    <dxf>
      <font>
        <sz val="20"/>
      </font>
    </dxf>
    <dxf>
      <font>
        <sz val="20"/>
      </font>
    </dxf>
    <dxf>
      <font>
        <sz val="20"/>
      </font>
    </dxf>
    <dxf>
      <font>
        <sz val="20"/>
      </font>
    </dxf>
    <dxf>
      <font>
        <sz val="20"/>
      </font>
    </dxf>
    <dxf>
      <font>
        <sz val="20"/>
      </font>
    </dxf>
    <dxf>
      <font>
        <sz val="10"/>
      </font>
    </dxf>
    <dxf>
      <font>
        <sz val="10"/>
      </font>
    </dxf>
    <dxf>
      <font>
        <sz val="10"/>
      </font>
    </dxf>
    <dxf>
      <font>
        <sz val="10"/>
      </font>
    </dxf>
    <dxf>
      <font>
        <sz val="10"/>
      </font>
    </dxf>
    <dxf>
      <font>
        <sz val="10"/>
      </font>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pivotCacheDefinition" Target="pivotCache/pivotCacheDefinition1.xml"/><Relationship Id="rId10" Type="http://schemas.openxmlformats.org/officeDocument/2006/relationships/worksheet" Target="worksheets/sheet10.xml"/><Relationship Id="rId19"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jp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685799</xdr:colOff>
      <xdr:row>3</xdr:row>
      <xdr:rowOff>123825</xdr:rowOff>
    </xdr:from>
    <xdr:to>
      <xdr:col>9</xdr:col>
      <xdr:colOff>419100</xdr:colOff>
      <xdr:row>10</xdr:row>
      <xdr:rowOff>76200</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09799" y="552450"/>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MAPA DE RIESGOS DE GESTIÓN 2023</a:t>
          </a:r>
        </a:p>
      </xdr:txBody>
    </xdr:sp>
    <xdr:clientData/>
  </xdr:twoCellAnchor>
  <xdr:twoCellAnchor>
    <xdr:from>
      <xdr:col>2</xdr:col>
      <xdr:colOff>295276</xdr:colOff>
      <xdr:row>19</xdr:row>
      <xdr:rowOff>161925</xdr:rowOff>
    </xdr:from>
    <xdr:to>
      <xdr:col>10</xdr:col>
      <xdr:colOff>314326</xdr:colOff>
      <xdr:row>24</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31 de enero 2023 </a:t>
          </a:r>
          <a:endParaRPr lang="es-CO" sz="1400" b="1">
            <a:solidFill>
              <a:schemeClr val="accent6">
                <a:lumMod val="50000"/>
              </a:schemeClr>
            </a:solidFill>
          </a:endParaRPr>
        </a:p>
        <a:p>
          <a:pPr algn="ctr"/>
          <a:r>
            <a:rPr lang="es-CO" sz="1400" b="1">
              <a:solidFill>
                <a:schemeClr val="accent6">
                  <a:lumMod val="50000"/>
                </a:schemeClr>
              </a:solidFill>
            </a:rPr>
            <a:t>Fecha actualizaciòn V1: 31 de enero 2023</a:t>
          </a:r>
        </a:p>
      </xdr:txBody>
    </xdr:sp>
    <xdr:clientData/>
  </xdr:twoCellAnchor>
  <xdr:twoCellAnchor>
    <xdr:from>
      <xdr:col>2</xdr:col>
      <xdr:colOff>257175</xdr:colOff>
      <xdr:row>12</xdr:row>
      <xdr:rowOff>95249</xdr:rowOff>
    </xdr:from>
    <xdr:to>
      <xdr:col>10</xdr:col>
      <xdr:colOff>304800</xdr:colOff>
      <xdr:row>19</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2</xdr:col>
      <xdr:colOff>295275</xdr:colOff>
      <xdr:row>23</xdr:row>
      <xdr:rowOff>47625</xdr:rowOff>
    </xdr:from>
    <xdr:to>
      <xdr:col>2</xdr:col>
      <xdr:colOff>295275</xdr:colOff>
      <xdr:row>31</xdr:row>
      <xdr:rowOff>0</xdr:rowOff>
    </xdr:to>
    <xdr:pic>
      <xdr:nvPicPr>
        <xdr:cNvPr id="6" name="Imagen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19275" y="5381625"/>
          <a:ext cx="0" cy="1476375"/>
        </a:xfrm>
        <a:prstGeom prst="rect">
          <a:avLst/>
        </a:prstGeom>
        <a:noFill/>
      </xdr:spPr>
    </xdr:pic>
    <xdr:clientData/>
  </xdr:twoCellAnchor>
  <xdr:twoCellAnchor editAs="oneCell">
    <xdr:from>
      <xdr:col>0</xdr:col>
      <xdr:colOff>1</xdr:colOff>
      <xdr:row>24</xdr:row>
      <xdr:rowOff>943</xdr:rowOff>
    </xdr:from>
    <xdr:to>
      <xdr:col>0</xdr:col>
      <xdr:colOff>1</xdr:colOff>
      <xdr:row>33</xdr:row>
      <xdr:rowOff>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a:stretch>
          <a:fillRect/>
        </a:stretch>
      </xdr:blipFill>
      <xdr:spPr>
        <a:xfrm>
          <a:off x="1" y="5382568"/>
          <a:ext cx="0" cy="1713557"/>
        </a:xfrm>
        <a:prstGeom prst="rect">
          <a:avLst/>
        </a:prstGeom>
      </xdr:spPr>
    </xdr:pic>
    <xdr:clientData/>
  </xdr:twoCellAnchor>
  <xdr:twoCellAnchor editAs="oneCell">
    <xdr:from>
      <xdr:col>4</xdr:col>
      <xdr:colOff>542450</xdr:colOff>
      <xdr:row>23</xdr:row>
      <xdr:rowOff>28575</xdr:rowOff>
    </xdr:from>
    <xdr:to>
      <xdr:col>4</xdr:col>
      <xdr:colOff>542450</xdr:colOff>
      <xdr:row>30</xdr:row>
      <xdr:rowOff>171450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3590450" y="5381625"/>
          <a:ext cx="0" cy="1476375"/>
        </a:xfrm>
        <a:prstGeom prst="rect">
          <a:avLst/>
        </a:prstGeom>
      </xdr:spPr>
    </xdr:pic>
    <xdr:clientData/>
  </xdr:twoCellAnchor>
  <xdr:twoCellAnchor editAs="oneCell">
    <xdr:from>
      <xdr:col>9</xdr:col>
      <xdr:colOff>427583</xdr:colOff>
      <xdr:row>8</xdr:row>
      <xdr:rowOff>28576</xdr:rowOff>
    </xdr:from>
    <xdr:to>
      <xdr:col>9</xdr:col>
      <xdr:colOff>427583</xdr:colOff>
      <xdr:row>23</xdr:row>
      <xdr:rowOff>19051</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7285583" y="1352551"/>
          <a:ext cx="0" cy="2495550"/>
        </a:xfrm>
        <a:prstGeom prst="rect">
          <a:avLst/>
        </a:prstGeom>
      </xdr:spPr>
    </xdr:pic>
    <xdr:clientData/>
  </xdr:twoCellAnchor>
  <xdr:twoCellAnchor editAs="oneCell">
    <xdr:from>
      <xdr:col>6</xdr:col>
      <xdr:colOff>104775</xdr:colOff>
      <xdr:row>8</xdr:row>
      <xdr:rowOff>25967</xdr:rowOff>
    </xdr:from>
    <xdr:to>
      <xdr:col>6</xdr:col>
      <xdr:colOff>104775</xdr:colOff>
      <xdr:row>23</xdr:row>
      <xdr:rowOff>9525</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4676775" y="1349942"/>
          <a:ext cx="0" cy="2488633"/>
        </a:xfrm>
        <a:prstGeom prst="rect">
          <a:avLst/>
        </a:prstGeom>
      </xdr:spPr>
    </xdr:pic>
    <xdr:clientData/>
  </xdr:twoCellAnchor>
  <xdr:twoCellAnchor editAs="oneCell">
    <xdr:from>
      <xdr:col>7</xdr:col>
      <xdr:colOff>247649</xdr:colOff>
      <xdr:row>23</xdr:row>
      <xdr:rowOff>19050</xdr:rowOff>
    </xdr:from>
    <xdr:to>
      <xdr:col>7</xdr:col>
      <xdr:colOff>247649</xdr:colOff>
      <xdr:row>30</xdr:row>
      <xdr:rowOff>171449</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5581649" y="5372100"/>
          <a:ext cx="0" cy="1485899"/>
        </a:xfrm>
        <a:prstGeom prst="rect">
          <a:avLst/>
        </a:prstGeom>
      </xdr:spPr>
    </xdr:pic>
    <xdr:clientData/>
  </xdr:twoCellAnchor>
  <xdr:twoCellAnchor editAs="oneCell">
    <xdr:from>
      <xdr:col>2</xdr:col>
      <xdr:colOff>704849</xdr:colOff>
      <xdr:row>8</xdr:row>
      <xdr:rowOff>47626</xdr:rowOff>
    </xdr:from>
    <xdr:to>
      <xdr:col>2</xdr:col>
      <xdr:colOff>704849</xdr:colOff>
      <xdr:row>23</xdr:row>
      <xdr:rowOff>9525</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2228849" y="1371601"/>
          <a:ext cx="0" cy="2466974"/>
        </a:xfrm>
        <a:prstGeom prst="rect">
          <a:avLst/>
        </a:prstGeom>
      </xdr:spPr>
    </xdr:pic>
    <xdr:clientData/>
  </xdr:twoCellAnchor>
  <xdr:twoCellAnchor editAs="oneCell">
    <xdr:from>
      <xdr:col>10</xdr:col>
      <xdr:colOff>247650</xdr:colOff>
      <xdr:row>23</xdr:row>
      <xdr:rowOff>19050</xdr:rowOff>
    </xdr:from>
    <xdr:to>
      <xdr:col>10</xdr:col>
      <xdr:colOff>247650</xdr:colOff>
      <xdr:row>30</xdr:row>
      <xdr:rowOff>161926</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7867650" y="5372100"/>
          <a:ext cx="0" cy="1476376"/>
        </a:xfrm>
        <a:prstGeom prst="rect">
          <a:avLst/>
        </a:prstGeom>
      </xdr:spPr>
    </xdr:pic>
    <xdr:clientData/>
  </xdr:twoCellAnchor>
  <xdr:twoCellAnchor editAs="oneCell">
    <xdr:from>
      <xdr:col>0</xdr:col>
      <xdr:colOff>38100</xdr:colOff>
      <xdr:row>8</xdr:row>
      <xdr:rowOff>19050</xdr:rowOff>
    </xdr:from>
    <xdr:to>
      <xdr:col>0</xdr:col>
      <xdr:colOff>38100</xdr:colOff>
      <xdr:row>21</xdr:row>
      <xdr:rowOff>0</xdr:rowOff>
    </xdr:to>
    <xdr:pic>
      <xdr:nvPicPr>
        <xdr:cNvPr id="14" name="image27.jpg" descr="Un grupo de personas en una plaza&#10;&#10;Descripción generada automáticamente">
          <a:extLst>
            <a:ext uri="{FF2B5EF4-FFF2-40B4-BE49-F238E27FC236}">
              <a16:creationId xmlns:a16="http://schemas.microsoft.com/office/drawing/2014/main" id="{00000000-0008-0000-0000-00000E000000}"/>
            </a:ext>
          </a:extLst>
        </xdr:cNvPr>
        <xdr:cNvPicPr/>
      </xdr:nvPicPr>
      <xdr:blipFill>
        <a:blip xmlns:r="http://schemas.openxmlformats.org/officeDocument/2006/relationships" r:embed="rId10"/>
        <a:srcRect/>
        <a:stretch>
          <a:fillRect/>
        </a:stretch>
      </xdr:blipFill>
      <xdr:spPr>
        <a:xfrm>
          <a:off x="38100" y="1343025"/>
          <a:ext cx="0" cy="2266950"/>
        </a:xfrm>
        <a:prstGeom prst="rect">
          <a:avLst/>
        </a:prstGeom>
        <a:ln/>
      </xdr:spPr>
    </xdr:pic>
    <xdr:clientData/>
  </xdr:twoCellAnchor>
  <xdr:twoCellAnchor editAs="oneCell">
    <xdr:from>
      <xdr:col>3</xdr:col>
      <xdr:colOff>57150</xdr:colOff>
      <xdr:row>8</xdr:row>
      <xdr:rowOff>9525</xdr:rowOff>
    </xdr:from>
    <xdr:to>
      <xdr:col>3</xdr:col>
      <xdr:colOff>57150</xdr:colOff>
      <xdr:row>20</xdr:row>
      <xdr:rowOff>190499</xdr:rowOff>
    </xdr:to>
    <xdr:pic>
      <xdr:nvPicPr>
        <xdr:cNvPr id="15" name="Imagen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8"/>
        <a:stretch>
          <a:fillRect/>
        </a:stretch>
      </xdr:blipFill>
      <xdr:spPr>
        <a:xfrm>
          <a:off x="2343150" y="1333500"/>
          <a:ext cx="0" cy="2276474"/>
        </a:xfrm>
        <a:prstGeom prst="rect">
          <a:avLst/>
        </a:prstGeom>
      </xdr:spPr>
    </xdr:pic>
    <xdr:clientData/>
  </xdr:twoCellAnchor>
  <xdr:twoCellAnchor editAs="oneCell">
    <xdr:from>
      <xdr:col>6</xdr:col>
      <xdr:colOff>266700</xdr:colOff>
      <xdr:row>8</xdr:row>
      <xdr:rowOff>9525</xdr:rowOff>
    </xdr:from>
    <xdr:to>
      <xdr:col>6</xdr:col>
      <xdr:colOff>266700</xdr:colOff>
      <xdr:row>21</xdr:row>
      <xdr:rowOff>21658</xdr:rowOff>
    </xdr:to>
    <xdr:pic>
      <xdr:nvPicPr>
        <xdr:cNvPr id="16" name="Imagen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6"/>
        <a:stretch>
          <a:fillRect/>
        </a:stretch>
      </xdr:blipFill>
      <xdr:spPr>
        <a:xfrm>
          <a:off x="4838700" y="1333500"/>
          <a:ext cx="0" cy="2298133"/>
        </a:xfrm>
        <a:prstGeom prst="rect">
          <a:avLst/>
        </a:prstGeom>
      </xdr:spPr>
    </xdr:pic>
    <xdr:clientData/>
  </xdr:twoCellAnchor>
  <xdr:twoCellAnchor editAs="oneCell">
    <xdr:from>
      <xdr:col>9</xdr:col>
      <xdr:colOff>427583</xdr:colOff>
      <xdr:row>8</xdr:row>
      <xdr:rowOff>9525</xdr:rowOff>
    </xdr:from>
    <xdr:to>
      <xdr:col>9</xdr:col>
      <xdr:colOff>427583</xdr:colOff>
      <xdr:row>21</xdr:row>
      <xdr:rowOff>28575</xdr:rowOff>
    </xdr:to>
    <xdr:pic>
      <xdr:nvPicPr>
        <xdr:cNvPr id="17" name="Imagen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5"/>
        <a:stretch>
          <a:fillRect/>
        </a:stretch>
      </xdr:blipFill>
      <xdr:spPr>
        <a:xfrm>
          <a:off x="7285583" y="1333500"/>
          <a:ext cx="0" cy="2305050"/>
        </a:xfrm>
        <a:prstGeom prst="rect">
          <a:avLst/>
        </a:prstGeom>
      </xdr:spPr>
    </xdr:pic>
    <xdr:clientData/>
  </xdr:twoCellAnchor>
  <xdr:twoCellAnchor editAs="oneCell">
    <xdr:from>
      <xdr:col>0</xdr:col>
      <xdr:colOff>38100</xdr:colOff>
      <xdr:row>26</xdr:row>
      <xdr:rowOff>47625</xdr:rowOff>
    </xdr:from>
    <xdr:to>
      <xdr:col>0</xdr:col>
      <xdr:colOff>38100</xdr:colOff>
      <xdr:row>35</xdr:row>
      <xdr:rowOff>46682</xdr:rowOff>
    </xdr:to>
    <xdr:pic>
      <xdr:nvPicPr>
        <xdr:cNvPr id="18" name="Imagen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3"/>
        <a:stretch>
          <a:fillRect/>
        </a:stretch>
      </xdr:blipFill>
      <xdr:spPr>
        <a:xfrm>
          <a:off x="38100" y="5810250"/>
          <a:ext cx="0" cy="1713557"/>
        </a:xfrm>
        <a:prstGeom prst="rect">
          <a:avLst/>
        </a:prstGeom>
      </xdr:spPr>
    </xdr:pic>
    <xdr:clientData/>
  </xdr:twoCellAnchor>
  <xdr:twoCellAnchor editAs="oneCell">
    <xdr:from>
      <xdr:col>2</xdr:col>
      <xdr:colOff>428625</xdr:colOff>
      <xdr:row>26</xdr:row>
      <xdr:rowOff>38100</xdr:rowOff>
    </xdr:from>
    <xdr:to>
      <xdr:col>2</xdr:col>
      <xdr:colOff>428625</xdr:colOff>
      <xdr:row>35</xdr:row>
      <xdr:rowOff>85725</xdr:rowOff>
    </xdr:to>
    <xdr:pic>
      <xdr:nvPicPr>
        <xdr:cNvPr id="19" name="Imagen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800725"/>
          <a:ext cx="0" cy="1762125"/>
        </a:xfrm>
        <a:prstGeom prst="rect">
          <a:avLst/>
        </a:prstGeom>
        <a:noFill/>
      </xdr:spPr>
    </xdr:pic>
    <xdr:clientData/>
  </xdr:twoCellAnchor>
  <xdr:twoCellAnchor editAs="oneCell">
    <xdr:from>
      <xdr:col>4</xdr:col>
      <xdr:colOff>714375</xdr:colOff>
      <xdr:row>26</xdr:row>
      <xdr:rowOff>28575</xdr:rowOff>
    </xdr:from>
    <xdr:to>
      <xdr:col>4</xdr:col>
      <xdr:colOff>714375</xdr:colOff>
      <xdr:row>35</xdr:row>
      <xdr:rowOff>114300</xdr:rowOff>
    </xdr:to>
    <xdr:pic>
      <xdr:nvPicPr>
        <xdr:cNvPr id="20" name="Imagen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4"/>
        <a:stretch>
          <a:fillRect/>
        </a:stretch>
      </xdr:blipFill>
      <xdr:spPr>
        <a:xfrm>
          <a:off x="3762375" y="5791200"/>
          <a:ext cx="0" cy="1800225"/>
        </a:xfrm>
        <a:prstGeom prst="rect">
          <a:avLst/>
        </a:prstGeom>
      </xdr:spPr>
    </xdr:pic>
    <xdr:clientData/>
  </xdr:twoCellAnchor>
  <xdr:twoCellAnchor editAs="oneCell">
    <xdr:from>
      <xdr:col>7</xdr:col>
      <xdr:colOff>628650</xdr:colOff>
      <xdr:row>26</xdr:row>
      <xdr:rowOff>19050</xdr:rowOff>
    </xdr:from>
    <xdr:to>
      <xdr:col>7</xdr:col>
      <xdr:colOff>628650</xdr:colOff>
      <xdr:row>35</xdr:row>
      <xdr:rowOff>114299</xdr:rowOff>
    </xdr:to>
    <xdr:pic>
      <xdr:nvPicPr>
        <xdr:cNvPr id="21" name="Imagen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7"/>
        <a:stretch>
          <a:fillRect/>
        </a:stretch>
      </xdr:blipFill>
      <xdr:spPr>
        <a:xfrm>
          <a:off x="5962650" y="5781675"/>
          <a:ext cx="0" cy="1809749"/>
        </a:xfrm>
        <a:prstGeom prst="rect">
          <a:avLst/>
        </a:prstGeom>
      </xdr:spPr>
    </xdr:pic>
    <xdr:clientData/>
  </xdr:twoCellAnchor>
  <xdr:twoCellAnchor editAs="oneCell">
    <xdr:from>
      <xdr:col>10</xdr:col>
      <xdr:colOff>628650</xdr:colOff>
      <xdr:row>26</xdr:row>
      <xdr:rowOff>19050</xdr:rowOff>
    </xdr:from>
    <xdr:to>
      <xdr:col>10</xdr:col>
      <xdr:colOff>628650</xdr:colOff>
      <xdr:row>35</xdr:row>
      <xdr:rowOff>104776</xdr:rowOff>
    </xdr:to>
    <xdr:pic>
      <xdr:nvPicPr>
        <xdr:cNvPr id="22" name="Imagen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9"/>
        <a:stretch>
          <a:fillRect/>
        </a:stretch>
      </xdr:blipFill>
      <xdr:spPr>
        <a:xfrm>
          <a:off x="8248650" y="5781675"/>
          <a:ext cx="0" cy="1800226"/>
        </a:xfrm>
        <a:prstGeom prst="rect">
          <a:avLst/>
        </a:prstGeom>
      </xdr:spPr>
    </xdr:pic>
    <xdr:clientData/>
  </xdr:twoCellAnchor>
  <xdr:twoCellAnchor editAs="oneCell">
    <xdr:from>
      <xdr:col>0</xdr:col>
      <xdr:colOff>28575</xdr:colOff>
      <xdr:row>8</xdr:row>
      <xdr:rowOff>47625</xdr:rowOff>
    </xdr:from>
    <xdr:to>
      <xdr:col>0</xdr:col>
      <xdr:colOff>28575</xdr:colOff>
      <xdr:row>20</xdr:row>
      <xdr:rowOff>28575</xdr:rowOff>
    </xdr:to>
    <xdr:pic>
      <xdr:nvPicPr>
        <xdr:cNvPr id="23" name="image27.jpg" descr="Un grupo de personas en una plaza&#10;&#10;Descripción generada automáticamente">
          <a:extLst>
            <a:ext uri="{FF2B5EF4-FFF2-40B4-BE49-F238E27FC236}">
              <a16:creationId xmlns:a16="http://schemas.microsoft.com/office/drawing/2014/main" id="{00000000-0008-0000-0000-000017000000}"/>
            </a:ext>
          </a:extLst>
        </xdr:cNvPr>
        <xdr:cNvPicPr/>
      </xdr:nvPicPr>
      <xdr:blipFill>
        <a:blip xmlns:r="http://schemas.openxmlformats.org/officeDocument/2006/relationships" r:embed="rId10"/>
        <a:srcRect/>
        <a:stretch>
          <a:fillRect/>
        </a:stretch>
      </xdr:blipFill>
      <xdr:spPr>
        <a:xfrm>
          <a:off x="28575" y="1371600"/>
          <a:ext cx="2286000" cy="2076450"/>
        </a:xfrm>
        <a:prstGeom prst="rect">
          <a:avLst/>
        </a:prstGeom>
        <a:ln/>
      </xdr:spPr>
    </xdr:pic>
    <xdr:clientData/>
  </xdr:twoCellAnchor>
  <xdr:twoCellAnchor editAs="oneCell">
    <xdr:from>
      <xdr:col>2</xdr:col>
      <xdr:colOff>752475</xdr:colOff>
      <xdr:row>8</xdr:row>
      <xdr:rowOff>47625</xdr:rowOff>
    </xdr:from>
    <xdr:to>
      <xdr:col>2</xdr:col>
      <xdr:colOff>752475</xdr:colOff>
      <xdr:row>20</xdr:row>
      <xdr:rowOff>38099</xdr:rowOff>
    </xdr:to>
    <xdr:pic>
      <xdr:nvPicPr>
        <xdr:cNvPr id="24" name="Imagen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8"/>
        <a:stretch>
          <a:fillRect/>
        </a:stretch>
      </xdr:blipFill>
      <xdr:spPr>
        <a:xfrm>
          <a:off x="2276475" y="1371600"/>
          <a:ext cx="2505075" cy="2085974"/>
        </a:xfrm>
        <a:prstGeom prst="rect">
          <a:avLst/>
        </a:prstGeom>
      </xdr:spPr>
    </xdr:pic>
    <xdr:clientData/>
  </xdr:twoCellAnchor>
  <xdr:twoCellAnchor editAs="oneCell">
    <xdr:from>
      <xdr:col>6</xdr:col>
      <xdr:colOff>190500</xdr:colOff>
      <xdr:row>8</xdr:row>
      <xdr:rowOff>47625</xdr:rowOff>
    </xdr:from>
    <xdr:to>
      <xdr:col>6</xdr:col>
      <xdr:colOff>190500</xdr:colOff>
      <xdr:row>20</xdr:row>
      <xdr:rowOff>59758</xdr:rowOff>
    </xdr:to>
    <xdr:pic>
      <xdr:nvPicPr>
        <xdr:cNvPr id="25" name="Imagen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6"/>
        <a:stretch>
          <a:fillRect/>
        </a:stretch>
      </xdr:blipFill>
      <xdr:spPr>
        <a:xfrm>
          <a:off x="4762500" y="1371600"/>
          <a:ext cx="2695576" cy="2107633"/>
        </a:xfrm>
        <a:prstGeom prst="rect">
          <a:avLst/>
        </a:prstGeom>
      </xdr:spPr>
    </xdr:pic>
    <xdr:clientData/>
  </xdr:twoCellAnchor>
  <xdr:twoCellAnchor editAs="oneCell">
    <xdr:from>
      <xdr:col>9</xdr:col>
      <xdr:colOff>600075</xdr:colOff>
      <xdr:row>8</xdr:row>
      <xdr:rowOff>47625</xdr:rowOff>
    </xdr:from>
    <xdr:to>
      <xdr:col>9</xdr:col>
      <xdr:colOff>600075</xdr:colOff>
      <xdr:row>20</xdr:row>
      <xdr:rowOff>66675</xdr:rowOff>
    </xdr:to>
    <xdr:pic>
      <xdr:nvPicPr>
        <xdr:cNvPr id="26" name="Imagen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5"/>
        <a:stretch>
          <a:fillRect/>
        </a:stretch>
      </xdr:blipFill>
      <xdr:spPr>
        <a:xfrm>
          <a:off x="7458075" y="1371600"/>
          <a:ext cx="2400300" cy="2114550"/>
        </a:xfrm>
        <a:prstGeom prst="rect">
          <a:avLst/>
        </a:prstGeom>
      </xdr:spPr>
    </xdr:pic>
    <xdr:clientData/>
  </xdr:twoCellAnchor>
  <xdr:twoCellAnchor editAs="oneCell">
    <xdr:from>
      <xdr:col>0</xdr:col>
      <xdr:colOff>38100</xdr:colOff>
      <xdr:row>25</xdr:row>
      <xdr:rowOff>133350</xdr:rowOff>
    </xdr:from>
    <xdr:to>
      <xdr:col>0</xdr:col>
      <xdr:colOff>38100</xdr:colOff>
      <xdr:row>34</xdr:row>
      <xdr:rowOff>132407</xdr:rowOff>
    </xdr:to>
    <xdr:pic>
      <xdr:nvPicPr>
        <xdr:cNvPr id="27" name="Imagen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a:stretch>
          <a:fillRect/>
        </a:stretch>
      </xdr:blipFill>
      <xdr:spPr>
        <a:xfrm>
          <a:off x="38100" y="5705475"/>
          <a:ext cx="1914524" cy="1713557"/>
        </a:xfrm>
        <a:prstGeom prst="rect">
          <a:avLst/>
        </a:prstGeom>
      </xdr:spPr>
    </xdr:pic>
    <xdr:clientData/>
  </xdr:twoCellAnchor>
  <xdr:twoCellAnchor editAs="oneCell">
    <xdr:from>
      <xdr:col>2</xdr:col>
      <xdr:colOff>428625</xdr:colOff>
      <xdr:row>25</xdr:row>
      <xdr:rowOff>142875</xdr:rowOff>
    </xdr:from>
    <xdr:to>
      <xdr:col>2</xdr:col>
      <xdr:colOff>428625</xdr:colOff>
      <xdr:row>35</xdr:row>
      <xdr:rowOff>0</xdr:rowOff>
    </xdr:to>
    <xdr:pic>
      <xdr:nvPicPr>
        <xdr:cNvPr id="28" name="Imagen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715000"/>
          <a:ext cx="1819275" cy="1762125"/>
        </a:xfrm>
        <a:prstGeom prst="rect">
          <a:avLst/>
        </a:prstGeom>
        <a:noFill/>
      </xdr:spPr>
    </xdr:pic>
    <xdr:clientData/>
  </xdr:twoCellAnchor>
  <xdr:twoCellAnchor editAs="oneCell">
    <xdr:from>
      <xdr:col>4</xdr:col>
      <xdr:colOff>714375</xdr:colOff>
      <xdr:row>25</xdr:row>
      <xdr:rowOff>133350</xdr:rowOff>
    </xdr:from>
    <xdr:to>
      <xdr:col>4</xdr:col>
      <xdr:colOff>714375</xdr:colOff>
      <xdr:row>35</xdr:row>
      <xdr:rowOff>28575</xdr:rowOff>
    </xdr:to>
    <xdr:pic>
      <xdr:nvPicPr>
        <xdr:cNvPr id="29" name="Imagen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4"/>
        <a:stretch>
          <a:fillRect/>
        </a:stretch>
      </xdr:blipFill>
      <xdr:spPr>
        <a:xfrm>
          <a:off x="3762375" y="5705475"/>
          <a:ext cx="2205275" cy="1800225"/>
        </a:xfrm>
        <a:prstGeom prst="rect">
          <a:avLst/>
        </a:prstGeom>
      </xdr:spPr>
    </xdr:pic>
    <xdr:clientData/>
  </xdr:twoCellAnchor>
  <xdr:twoCellAnchor editAs="oneCell">
    <xdr:from>
      <xdr:col>7</xdr:col>
      <xdr:colOff>628650</xdr:colOff>
      <xdr:row>25</xdr:row>
      <xdr:rowOff>133350</xdr:rowOff>
    </xdr:from>
    <xdr:to>
      <xdr:col>7</xdr:col>
      <xdr:colOff>628650</xdr:colOff>
      <xdr:row>35</xdr:row>
      <xdr:rowOff>38099</xdr:rowOff>
    </xdr:to>
    <xdr:pic>
      <xdr:nvPicPr>
        <xdr:cNvPr id="30" name="Imagen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7"/>
        <a:stretch>
          <a:fillRect/>
        </a:stretch>
      </xdr:blipFill>
      <xdr:spPr>
        <a:xfrm>
          <a:off x="5962650" y="5705475"/>
          <a:ext cx="2295525" cy="1809749"/>
        </a:xfrm>
        <a:prstGeom prst="rect">
          <a:avLst/>
        </a:prstGeom>
      </xdr:spPr>
    </xdr:pic>
    <xdr:clientData/>
  </xdr:twoCellAnchor>
  <xdr:twoCellAnchor editAs="oneCell">
    <xdr:from>
      <xdr:col>10</xdr:col>
      <xdr:colOff>638175</xdr:colOff>
      <xdr:row>25</xdr:row>
      <xdr:rowOff>142875</xdr:rowOff>
    </xdr:from>
    <xdr:to>
      <xdr:col>10</xdr:col>
      <xdr:colOff>638175</xdr:colOff>
      <xdr:row>35</xdr:row>
      <xdr:rowOff>38101</xdr:rowOff>
    </xdr:to>
    <xdr:pic>
      <xdr:nvPicPr>
        <xdr:cNvPr id="31" name="Imagen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9"/>
        <a:stretch>
          <a:fillRect/>
        </a:stretch>
      </xdr:blipFill>
      <xdr:spPr>
        <a:xfrm>
          <a:off x="8258175" y="5715000"/>
          <a:ext cx="163830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1</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152399</xdr:colOff>
      <xdr:row>0</xdr:row>
      <xdr:rowOff>104775</xdr:rowOff>
    </xdr:from>
    <xdr:to>
      <xdr:col>1</xdr:col>
      <xdr:colOff>942974</xdr:colOff>
      <xdr:row>3</xdr:row>
      <xdr:rowOff>161925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5D05684E-B3D4-4CD7-B5CB-A0DBADB62264}"/>
            </a:ext>
          </a:extLst>
        </xdr:cNvPr>
        <xdr:cNvPicPr/>
      </xdr:nvPicPr>
      <xdr:blipFill>
        <a:blip xmlns:r="http://schemas.openxmlformats.org/officeDocument/2006/relationships" r:embed="rId1" cstate="print"/>
        <a:srcRect/>
        <a:stretch>
          <a:fillRect/>
        </a:stretch>
      </xdr:blipFill>
      <xdr:spPr bwMode="auto">
        <a:xfrm>
          <a:off x="1362074" y="104775"/>
          <a:ext cx="790575" cy="742950"/>
        </a:xfrm>
        <a:prstGeom prst="rect">
          <a:avLst/>
        </a:prstGeom>
        <a:noFill/>
        <a:ln w="9525">
          <a:noFill/>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7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GESTION%20SOLICITUD%20AJUSTE%20DUT_JUNIO%202023.xlsx" TargetMode="External"/><Relationship Id="rId1" Type="http://schemas.openxmlformats.org/officeDocument/2006/relationships/externalLinkPath" Target="/INGRID%20DALILA%20MARI&#209;O/DALILA/CAJA%20VIVIENDA%20POPULAR%202023/PAAC/RIESGOS/SOLICITUDES%20MODIFICACION/2023/MAPA%20GESTION%20SOLICITUD%20AJUSTE%20DUT_JUNIO%202023.xlsx" TargetMode="External"/></Relationships>
</file>

<file path=xl/externalLinks/_rels/externalLink3.xml.rels><?xml version="1.0" encoding="UTF-8" standalone="yes"?>
<Relationships xmlns="http://schemas.openxmlformats.org/package/2006/relationships"><Relationship Id="rId1" Type="http://schemas.microsoft.com/office/2006/relationships/xlExternalLinkPath/xlPathMissing" Target="Seguimiento%20Mapa%20de%20Riesgos%20de%20Gesti&#243;n%20202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269">
          <cell r="U269" t="str">
            <v>Preventivo</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row r="15">
          <cell r="A15" t="str">
            <v>Tipo Control</v>
          </cell>
          <cell r="B15"/>
        </row>
        <row r="16">
          <cell r="A16" t="str">
            <v>Preventivo</v>
          </cell>
          <cell r="B16" t="str">
            <v>Probabilidad</v>
          </cell>
        </row>
        <row r="17">
          <cell r="A17" t="str">
            <v>Detectivo</v>
          </cell>
          <cell r="B17" t="str">
            <v>Probabilidad</v>
          </cell>
        </row>
        <row r="18">
          <cell r="A18" t="str">
            <v>Correctivo</v>
          </cell>
          <cell r="B18" t="str">
            <v>Impacto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cell r="F54" t="str">
            <v>Preventivo</v>
          </cell>
          <cell r="G54" t="str">
            <v>Prevenir</v>
          </cell>
        </row>
        <row r="55">
          <cell r="D55">
            <v>0</v>
          </cell>
          <cell r="G55" t="str">
            <v>Detectar</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RMULAS"/>
    </sheetNames>
    <sheetDataSet>
      <sheetData sheetId="0" refreshError="1"/>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Andres Marin" refreshedDate="44186.276661689815" createdVersion="6" refreshedVersion="6" minRefreshableVersion="3" recordCount="10" xr:uid="{00000000-000A-0000-FFFF-FFFF01000000}">
  <cacheSource type="worksheet">
    <worksheetSource name="Tabla1"/>
  </cacheSource>
  <cacheFields count="2">
    <cacheField name="Criterios" numFmtId="0">
      <sharedItems count="2">
        <s v="Afectación Económica o presupuestal"/>
        <s v="Pérdida Reputacional"/>
      </sharedItems>
    </cacheField>
    <cacheField name="Subcriterios" numFmtId="0">
      <sharedItems count="10">
        <s v="Afectación menor a 10 SMLMV ."/>
        <s v="Entre 10 y 50 SMLMV "/>
        <s v="Entre 50 y 100 SMLMV "/>
        <s v="Entre 100 y 500 SMLMV "/>
        <s v="Mayor a 500 SMLMV "/>
        <s v="El riesgo afecta la imagen de alguna área de la organización"/>
        <s v="El riesgo afecta la imagen de la entidad internamente, de conocimiento general, nivel interno, de junta dircetiva y accionistas y/o de provedores"/>
        <s v="El riesgo afecta la imagen de la entidad con algunos usuarios de relevancia frente al logro de los objetivos"/>
        <s v="El riesgo afecta la imagen de de la entidad con efecto publicitario sostenido a nivel de sector administrativo, nivel departamental o municipal"/>
        <s v="El riesgo afecta la imagen de la entidad a nivel nacional, con efecto publicitarios sostenible a nivel país"/>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r>
  <r>
    <x v="0"/>
    <x v="1"/>
  </r>
  <r>
    <x v="0"/>
    <x v="2"/>
  </r>
  <r>
    <x v="0"/>
    <x v="3"/>
  </r>
  <r>
    <x v="0"/>
    <x v="4"/>
  </r>
  <r>
    <x v="1"/>
    <x v="5"/>
  </r>
  <r>
    <x v="1"/>
    <x v="6"/>
  </r>
  <r>
    <x v="1"/>
    <x v="7"/>
  </r>
  <r>
    <x v="1"/>
    <x v="8"/>
  </r>
  <r>
    <x v="1"/>
    <x v="9"/>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500-000000000000}" name="TablaDinámica1" cacheId="0" applyNumberFormats="0" applyBorderFormats="0" applyFontFormats="0" applyPatternFormats="0" applyAlignmentFormats="0" applyWidthHeightFormats="1" dataCaption="Valores" updatedVersion="6" minRefreshableVersion="3" useAutoFormatting="1" rowGrandTotals="0" colGrandTotals="0" itemPrintTitles="1" createdVersion="6" indent="0" compact="0" outline="1" outlineData="1" compactData="0" multipleFieldFilters="0">
  <location ref="D209:E221" firstHeaderRow="1" firstDataRow="1" firstDataCol="2"/>
  <pivotFields count="2">
    <pivotField axis="axisRow" compact="0" showAll="0" defaultSubtotal="0">
      <items count="2">
        <item x="0"/>
        <item x="1"/>
      </items>
    </pivotField>
    <pivotField axis="axisRow" compact="0" showAll="0" defaultSubtotal="0">
      <items count="10">
        <item x="0"/>
        <item x="5"/>
        <item x="6"/>
        <item x="7"/>
        <item x="8"/>
        <item x="9"/>
        <item x="1"/>
        <item x="2"/>
        <item x="3"/>
        <item x="4"/>
      </items>
    </pivotField>
  </pivotFields>
  <rowFields count="2">
    <field x="0"/>
    <field x="1"/>
  </rowFields>
  <rowItems count="12">
    <i>
      <x/>
    </i>
    <i r="1">
      <x/>
    </i>
    <i r="1">
      <x v="6"/>
    </i>
    <i r="1">
      <x v="7"/>
    </i>
    <i r="1">
      <x v="8"/>
    </i>
    <i r="1">
      <x v="9"/>
    </i>
    <i>
      <x v="1"/>
    </i>
    <i r="1">
      <x v="1"/>
    </i>
    <i r="1">
      <x v="2"/>
    </i>
    <i r="1">
      <x v="3"/>
    </i>
    <i r="1">
      <x v="4"/>
    </i>
    <i r="1">
      <x v="5"/>
    </i>
  </rowItems>
  <colItems count="1">
    <i/>
  </colItems>
  <formats count="12">
    <format dxfId="15">
      <pivotArea type="all" dataOnly="0" outline="0" fieldPosition="0"/>
    </format>
    <format dxfId="14">
      <pivotArea field="0" type="button" dataOnly="0" labelOnly="1" outline="0" axis="axisRow" fieldPosition="0"/>
    </format>
    <format dxfId="13">
      <pivotArea field="1" type="button" dataOnly="0" labelOnly="1" outline="0" axis="axisRow" fieldPosition="1"/>
    </format>
    <format dxfId="12">
      <pivotArea dataOnly="0" labelOnly="1" outline="0" fieldPosition="0">
        <references count="1">
          <reference field="0" count="0"/>
        </references>
      </pivotArea>
    </format>
    <format dxfId="11">
      <pivotArea dataOnly="0" labelOnly="1" outline="0" fieldPosition="0">
        <references count="2">
          <reference field="0" count="1" selected="0">
            <x v="0"/>
          </reference>
          <reference field="1" count="5">
            <x v="0"/>
            <x v="6"/>
            <x v="7"/>
            <x v="8"/>
            <x v="9"/>
          </reference>
        </references>
      </pivotArea>
    </format>
    <format dxfId="10">
      <pivotArea dataOnly="0" labelOnly="1" outline="0" fieldPosition="0">
        <references count="2">
          <reference field="0" count="1" selected="0">
            <x v="1"/>
          </reference>
          <reference field="1" count="5">
            <x v="1"/>
            <x v="2"/>
            <x v="3"/>
            <x v="4"/>
            <x v="5"/>
          </reference>
        </references>
      </pivotArea>
    </format>
    <format dxfId="9">
      <pivotArea type="all" dataOnly="0" outline="0" fieldPosition="0"/>
    </format>
    <format dxfId="8">
      <pivotArea field="0" type="button" dataOnly="0" labelOnly="1" outline="0" axis="axisRow" fieldPosition="0"/>
    </format>
    <format dxfId="7">
      <pivotArea field="1" type="button" dataOnly="0" labelOnly="1" outline="0" axis="axisRow" fieldPosition="1"/>
    </format>
    <format dxfId="6">
      <pivotArea dataOnly="0" labelOnly="1" outline="0" fieldPosition="0">
        <references count="1">
          <reference field="0" count="0"/>
        </references>
      </pivotArea>
    </format>
    <format dxfId="5">
      <pivotArea dataOnly="0" labelOnly="1" outline="0" fieldPosition="0">
        <references count="2">
          <reference field="0" count="1" selected="0">
            <x v="0"/>
          </reference>
          <reference field="1" count="5">
            <x v="0"/>
            <x v="6"/>
            <x v="7"/>
            <x v="8"/>
            <x v="9"/>
          </reference>
        </references>
      </pivotArea>
    </format>
    <format dxfId="4">
      <pivotArea dataOnly="0" labelOnly="1" outline="0" fieldPosition="0">
        <references count="2">
          <reference field="0" count="1" selected="0">
            <x v="1"/>
          </reference>
          <reference field="1" count="5">
            <x v="1"/>
            <x v="2"/>
            <x v="3"/>
            <x v="4"/>
            <x v="5"/>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a1" displayName="Tabla1" ref="B209:C219" totalsRowShown="0" headerRowDxfId="3" dataDxfId="2">
  <autoFilter ref="B209:C219" xr:uid="{00000000-0009-0000-0100-000001000000}"/>
  <tableColumns count="2">
    <tableColumn id="1" xr3:uid="{00000000-0010-0000-0000-000001000000}" name="Criterios" dataDxfId="1"/>
    <tableColumn id="2" xr3:uid="{00000000-0010-0000-0000-000002000000}" name="Subcriterios" dataDxfId="0"/>
  </tableColumns>
  <tableStyleInfo name="TableStyleMedium2" showFirstColumn="0" showLastColumn="0" showRowStripes="1" showColumnStripes="0"/>
</table>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printerSettings" Target="../printerSettings/printerSettings4.bin"/><Relationship Id="rId1" Type="http://schemas.openxmlformats.org/officeDocument/2006/relationships/pivotTable" Target="../pivotTables/pivotTable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M24"/>
  <sheetViews>
    <sheetView workbookViewId="0">
      <selection activeCell="F40" sqref="F40"/>
    </sheetView>
  </sheetViews>
  <sheetFormatPr baseColWidth="10" defaultColWidth="0" defaultRowHeight="15" x14ac:dyDescent="0.25"/>
  <cols>
    <col min="1" max="13" width="11.42578125" style="14" customWidth="1"/>
    <col min="14" max="14" width="11.42578125" style="14" hidden="1" customWidth="1"/>
    <col min="15" max="16384" width="11.42578125" style="14" hidden="1"/>
  </cols>
  <sheetData>
    <row r="1" spans="1:6" ht="3.75" customHeight="1" x14ac:dyDescent="0.25">
      <c r="A1"/>
    </row>
    <row r="6" spans="1:6" x14ac:dyDescent="0.25">
      <c r="A6" s="312"/>
      <c r="B6" s="312"/>
      <c r="C6" s="312"/>
      <c r="D6" s="312"/>
      <c r="E6" s="312"/>
      <c r="F6" s="312"/>
    </row>
    <row r="7" spans="1:6" x14ac:dyDescent="0.25">
      <c r="A7" s="312"/>
      <c r="B7" s="312"/>
      <c r="C7" s="312"/>
      <c r="D7" s="312"/>
      <c r="E7" s="312"/>
      <c r="F7" s="312"/>
    </row>
    <row r="8" spans="1:6" ht="10.5" customHeight="1" x14ac:dyDescent="0.25"/>
    <row r="9" spans="1:6" x14ac:dyDescent="0.25">
      <c r="A9" s="104"/>
      <c r="B9" s="104"/>
      <c r="C9" s="104"/>
      <c r="D9" s="104"/>
      <c r="E9" s="104"/>
      <c r="F9" s="104"/>
    </row>
    <row r="10" spans="1:6" x14ac:dyDescent="0.25">
      <c r="A10" s="104"/>
      <c r="B10" s="104"/>
      <c r="C10" s="104"/>
      <c r="D10" s="104"/>
      <c r="E10" s="104"/>
      <c r="F10" s="104"/>
    </row>
    <row r="11" spans="1:6" x14ac:dyDescent="0.25">
      <c r="A11" s="104"/>
      <c r="B11" s="104"/>
      <c r="C11" s="104"/>
      <c r="D11" s="104"/>
      <c r="E11" s="104"/>
      <c r="F11" s="104"/>
    </row>
    <row r="12" spans="1:6" x14ac:dyDescent="0.25">
      <c r="A12" s="104"/>
      <c r="B12" s="104"/>
      <c r="C12" s="104"/>
      <c r="D12" s="104"/>
      <c r="E12" s="104"/>
      <c r="F12" s="104"/>
    </row>
    <row r="22" ht="11.25" customHeight="1" x14ac:dyDescent="0.25"/>
    <row r="23" ht="6" customHeight="1" x14ac:dyDescent="0.25"/>
    <row r="24" ht="2.25" customHeight="1" x14ac:dyDescent="0.25"/>
  </sheetData>
  <mergeCells count="1">
    <mergeCell ref="A6:F7"/>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dimension ref="B1:E51"/>
  <sheetViews>
    <sheetView zoomScale="110" zoomScaleNormal="110" workbookViewId="0">
      <selection activeCell="B6" sqref="B6:E6"/>
    </sheetView>
  </sheetViews>
  <sheetFormatPr baseColWidth="10" defaultRowHeight="12.75" x14ac:dyDescent="0.2"/>
  <cols>
    <col min="1" max="1" width="2.85546875" style="51" customWidth="1"/>
    <col min="2" max="3" width="24.7109375" style="51" customWidth="1"/>
    <col min="4" max="4" width="63.85546875" style="51" customWidth="1"/>
    <col min="5" max="5" width="24.7109375" style="51" customWidth="1"/>
    <col min="6" max="16384" width="11.42578125" style="51"/>
  </cols>
  <sheetData>
    <row r="1" spans="2:5" ht="13.5" thickBot="1" x14ac:dyDescent="0.25"/>
    <row r="2" spans="2:5" ht="18" customHeight="1" x14ac:dyDescent="0.2">
      <c r="B2" s="316" t="s">
        <v>149</v>
      </c>
      <c r="C2" s="317"/>
      <c r="D2" s="317"/>
      <c r="E2" s="318"/>
    </row>
    <row r="3" spans="2:5" ht="45" customHeight="1" x14ac:dyDescent="0.2">
      <c r="B3" s="328" t="s">
        <v>240</v>
      </c>
      <c r="C3" s="329"/>
      <c r="D3" s="329"/>
      <c r="E3" s="330"/>
    </row>
    <row r="4" spans="2:5" x14ac:dyDescent="0.2">
      <c r="B4" s="319" t="s">
        <v>137</v>
      </c>
      <c r="C4" s="320"/>
      <c r="D4" s="320"/>
      <c r="E4" s="321"/>
    </row>
    <row r="5" spans="2:5" ht="30" customHeight="1" x14ac:dyDescent="0.2">
      <c r="B5" s="322" t="s">
        <v>241</v>
      </c>
      <c r="C5" s="323"/>
      <c r="D5" s="323"/>
      <c r="E5" s="324"/>
    </row>
    <row r="6" spans="2:5" ht="77.25" customHeight="1" x14ac:dyDescent="0.2">
      <c r="B6" s="325" t="s">
        <v>204</v>
      </c>
      <c r="C6" s="326"/>
      <c r="D6" s="326"/>
      <c r="E6" s="327"/>
    </row>
    <row r="7" spans="2:5" ht="12" customHeight="1" thickBot="1" x14ac:dyDescent="0.25">
      <c r="B7" s="62"/>
      <c r="C7" s="63"/>
      <c r="D7" s="63"/>
      <c r="E7" s="64"/>
    </row>
    <row r="8" spans="2:5" ht="31.5" customHeight="1" x14ac:dyDescent="0.2">
      <c r="B8" s="65"/>
      <c r="C8" s="71" t="s">
        <v>138</v>
      </c>
      <c r="D8" s="72" t="s">
        <v>143</v>
      </c>
      <c r="E8" s="66"/>
    </row>
    <row r="9" spans="2:5" ht="25.5" x14ac:dyDescent="0.2">
      <c r="B9" s="65"/>
      <c r="C9" s="73" t="s">
        <v>242</v>
      </c>
      <c r="D9" s="74" t="s">
        <v>199</v>
      </c>
      <c r="E9" s="66"/>
    </row>
    <row r="10" spans="2:5" ht="25.5" x14ac:dyDescent="0.2">
      <c r="B10" s="65"/>
      <c r="C10" s="73" t="s">
        <v>141</v>
      </c>
      <c r="D10" s="74" t="s">
        <v>200</v>
      </c>
      <c r="E10" s="66"/>
    </row>
    <row r="11" spans="2:5" ht="25.5" x14ac:dyDescent="0.2">
      <c r="B11" s="65"/>
      <c r="C11" s="73" t="s">
        <v>142</v>
      </c>
      <c r="D11" s="74" t="s">
        <v>201</v>
      </c>
      <c r="E11" s="66"/>
    </row>
    <row r="12" spans="2:5" ht="38.25" x14ac:dyDescent="0.2">
      <c r="B12" s="65"/>
      <c r="C12" s="73" t="s">
        <v>34</v>
      </c>
      <c r="D12" s="74" t="s">
        <v>202</v>
      </c>
      <c r="E12" s="66"/>
    </row>
    <row r="13" spans="2:5" ht="25.5" x14ac:dyDescent="0.2">
      <c r="B13" s="65"/>
      <c r="C13" s="75" t="s">
        <v>1</v>
      </c>
      <c r="D13" s="76" t="s">
        <v>144</v>
      </c>
      <c r="E13" s="66"/>
    </row>
    <row r="14" spans="2:5" ht="25.5" x14ac:dyDescent="0.2">
      <c r="B14" s="65"/>
      <c r="C14" s="75" t="s">
        <v>2</v>
      </c>
      <c r="D14" s="76" t="s">
        <v>145</v>
      </c>
      <c r="E14" s="66"/>
    </row>
    <row r="15" spans="2:5" ht="25.5" x14ac:dyDescent="0.2">
      <c r="B15" s="65"/>
      <c r="C15" s="75" t="s">
        <v>38</v>
      </c>
      <c r="D15" s="76" t="s">
        <v>146</v>
      </c>
      <c r="E15" s="66"/>
    </row>
    <row r="16" spans="2:5" ht="63.75" x14ac:dyDescent="0.2">
      <c r="B16" s="65"/>
      <c r="C16" s="75" t="s">
        <v>0</v>
      </c>
      <c r="D16" s="76" t="s">
        <v>243</v>
      </c>
      <c r="E16" s="66"/>
    </row>
    <row r="17" spans="2:5" ht="51" x14ac:dyDescent="0.2">
      <c r="B17" s="65"/>
      <c r="C17" s="75" t="s">
        <v>44</v>
      </c>
      <c r="D17" s="76" t="s">
        <v>244</v>
      </c>
      <c r="E17" s="66"/>
    </row>
    <row r="18" spans="2:5" ht="51" x14ac:dyDescent="0.2">
      <c r="B18" s="65"/>
      <c r="C18" s="75" t="s">
        <v>139</v>
      </c>
      <c r="D18" s="76" t="s">
        <v>245</v>
      </c>
      <c r="E18" s="66"/>
    </row>
    <row r="19" spans="2:5" ht="38.25" x14ac:dyDescent="0.2">
      <c r="B19" s="65"/>
      <c r="C19" s="75" t="s">
        <v>32</v>
      </c>
      <c r="D19" s="74" t="s">
        <v>215</v>
      </c>
      <c r="E19" s="66"/>
    </row>
    <row r="20" spans="2:5" ht="38.25" x14ac:dyDescent="0.2">
      <c r="B20" s="65"/>
      <c r="C20" s="75" t="s">
        <v>203</v>
      </c>
      <c r="D20" s="74" t="s">
        <v>216</v>
      </c>
      <c r="E20" s="66"/>
    </row>
    <row r="21" spans="2:5" ht="38.25" x14ac:dyDescent="0.2">
      <c r="B21" s="65"/>
      <c r="C21" s="75" t="s">
        <v>140</v>
      </c>
      <c r="D21" s="76" t="s">
        <v>246</v>
      </c>
      <c r="E21" s="66"/>
    </row>
    <row r="22" spans="2:5" ht="38.25" x14ac:dyDescent="0.2">
      <c r="B22" s="65"/>
      <c r="C22" s="75" t="s">
        <v>42</v>
      </c>
      <c r="D22" s="76" t="s">
        <v>211</v>
      </c>
      <c r="E22" s="66"/>
    </row>
    <row r="23" spans="2:5" ht="25.5" x14ac:dyDescent="0.2">
      <c r="B23" s="65"/>
      <c r="C23" s="75" t="s">
        <v>10</v>
      </c>
      <c r="D23" s="76" t="s">
        <v>247</v>
      </c>
      <c r="E23" s="66"/>
    </row>
    <row r="24" spans="2:5" ht="51" x14ac:dyDescent="0.2">
      <c r="B24" s="65"/>
      <c r="C24" s="75" t="s">
        <v>136</v>
      </c>
      <c r="D24" s="76" t="s">
        <v>205</v>
      </c>
      <c r="E24" s="66"/>
    </row>
    <row r="25" spans="2:5" ht="25.5" x14ac:dyDescent="0.2">
      <c r="B25" s="65"/>
      <c r="C25" s="75" t="s">
        <v>11</v>
      </c>
      <c r="D25" s="76" t="s">
        <v>217</v>
      </c>
      <c r="E25" s="66"/>
    </row>
    <row r="26" spans="2:5" ht="25.5" x14ac:dyDescent="0.2">
      <c r="B26" s="65"/>
      <c r="C26" s="75" t="s">
        <v>206</v>
      </c>
      <c r="D26" s="76" t="s">
        <v>248</v>
      </c>
      <c r="E26" s="66"/>
    </row>
    <row r="27" spans="2:5" ht="25.5" x14ac:dyDescent="0.2">
      <c r="B27" s="65"/>
      <c r="C27" s="75" t="s">
        <v>207</v>
      </c>
      <c r="D27" s="76" t="s">
        <v>249</v>
      </c>
      <c r="E27" s="66"/>
    </row>
    <row r="28" spans="2:5" ht="25.5" x14ac:dyDescent="0.2">
      <c r="B28" s="65"/>
      <c r="C28" s="75" t="s">
        <v>207</v>
      </c>
      <c r="D28" s="76" t="s">
        <v>249</v>
      </c>
      <c r="E28" s="66"/>
    </row>
    <row r="29" spans="2:5" ht="38.25" x14ac:dyDescent="0.2">
      <c r="B29" s="65"/>
      <c r="C29" s="75" t="s">
        <v>208</v>
      </c>
      <c r="D29" s="76" t="s">
        <v>250</v>
      </c>
      <c r="E29" s="66"/>
    </row>
    <row r="30" spans="2:5" ht="38.25" x14ac:dyDescent="0.2">
      <c r="B30" s="65"/>
      <c r="C30" s="75" t="s">
        <v>209</v>
      </c>
      <c r="D30" s="76" t="s">
        <v>251</v>
      </c>
      <c r="E30" s="66"/>
    </row>
    <row r="31" spans="2:5" ht="38.25" x14ac:dyDescent="0.2">
      <c r="B31" s="65"/>
      <c r="C31" s="75" t="s">
        <v>212</v>
      </c>
      <c r="D31" s="76" t="s">
        <v>252</v>
      </c>
      <c r="E31" s="66"/>
    </row>
    <row r="32" spans="2:5" ht="25.5" x14ac:dyDescent="0.2">
      <c r="B32" s="65"/>
      <c r="C32" s="75" t="s">
        <v>213</v>
      </c>
      <c r="D32" s="77" t="s">
        <v>218</v>
      </c>
      <c r="E32" s="66"/>
    </row>
    <row r="33" spans="2:5" ht="38.25" x14ac:dyDescent="0.2">
      <c r="B33" s="65"/>
      <c r="C33" s="75" t="s">
        <v>161</v>
      </c>
      <c r="D33" s="74" t="s">
        <v>219</v>
      </c>
      <c r="E33" s="66"/>
    </row>
    <row r="34" spans="2:5" ht="38.25" x14ac:dyDescent="0.2">
      <c r="B34" s="65"/>
      <c r="C34" s="75" t="s">
        <v>40</v>
      </c>
      <c r="D34" s="74" t="s">
        <v>220</v>
      </c>
      <c r="E34" s="66"/>
    </row>
    <row r="35" spans="2:5" ht="38.25" x14ac:dyDescent="0.2">
      <c r="B35" s="65"/>
      <c r="C35" s="75" t="s">
        <v>41</v>
      </c>
      <c r="D35" s="74" t="s">
        <v>221</v>
      </c>
      <c r="E35" s="66"/>
    </row>
    <row r="36" spans="2:5" ht="38.25" x14ac:dyDescent="0.2">
      <c r="B36" s="65"/>
      <c r="C36" s="75" t="s">
        <v>214</v>
      </c>
      <c r="D36" s="74" t="s">
        <v>222</v>
      </c>
      <c r="E36" s="66"/>
    </row>
    <row r="37" spans="2:5" ht="38.25" x14ac:dyDescent="0.2">
      <c r="B37" s="65"/>
      <c r="C37" s="75" t="s">
        <v>43</v>
      </c>
      <c r="D37" s="76" t="s">
        <v>223</v>
      </c>
      <c r="E37" s="66"/>
    </row>
    <row r="38" spans="2:5" ht="38.25" x14ac:dyDescent="0.2">
      <c r="B38" s="65"/>
      <c r="C38" s="75" t="s">
        <v>28</v>
      </c>
      <c r="D38" s="76" t="s">
        <v>253</v>
      </c>
      <c r="E38" s="66"/>
    </row>
    <row r="39" spans="2:5" ht="76.5" x14ac:dyDescent="0.2">
      <c r="B39" s="65"/>
      <c r="C39" s="75" t="s">
        <v>210</v>
      </c>
      <c r="D39" s="76" t="s">
        <v>254</v>
      </c>
      <c r="E39" s="66"/>
    </row>
    <row r="40" spans="2:5" ht="51" x14ac:dyDescent="0.2">
      <c r="B40" s="65"/>
      <c r="C40" s="78" t="s">
        <v>229</v>
      </c>
      <c r="D40" s="74" t="s">
        <v>225</v>
      </c>
      <c r="E40" s="66"/>
    </row>
    <row r="41" spans="2:5" ht="25.5" x14ac:dyDescent="0.2">
      <c r="B41" s="65"/>
      <c r="C41" s="78" t="s">
        <v>230</v>
      </c>
      <c r="D41" s="74" t="s">
        <v>226</v>
      </c>
      <c r="E41" s="66"/>
    </row>
    <row r="42" spans="2:5" ht="25.5" x14ac:dyDescent="0.2">
      <c r="B42" s="65"/>
      <c r="C42" s="78" t="s">
        <v>231</v>
      </c>
      <c r="D42" s="74" t="s">
        <v>227</v>
      </c>
      <c r="E42" s="66"/>
    </row>
    <row r="43" spans="2:5" x14ac:dyDescent="0.2">
      <c r="B43" s="65"/>
      <c r="C43" s="78" t="s">
        <v>165</v>
      </c>
      <c r="D43" s="74" t="s">
        <v>224</v>
      </c>
      <c r="E43" s="66"/>
    </row>
    <row r="44" spans="2:5" ht="38.25" x14ac:dyDescent="0.2">
      <c r="B44" s="65"/>
      <c r="C44" s="78" t="s">
        <v>232</v>
      </c>
      <c r="D44" s="74" t="s">
        <v>228</v>
      </c>
      <c r="E44" s="66"/>
    </row>
    <row r="45" spans="2:5" ht="51" x14ac:dyDescent="0.2">
      <c r="B45" s="65"/>
      <c r="C45" s="75" t="s">
        <v>35</v>
      </c>
      <c r="D45" s="76" t="s">
        <v>255</v>
      </c>
      <c r="E45" s="66"/>
    </row>
    <row r="46" spans="2:5" ht="38.25" x14ac:dyDescent="0.2">
      <c r="B46" s="65"/>
      <c r="C46" s="79" t="s">
        <v>236</v>
      </c>
      <c r="D46" s="74" t="s">
        <v>237</v>
      </c>
      <c r="E46" s="66"/>
    </row>
    <row r="47" spans="2:5" ht="6.75" customHeight="1" thickBot="1" x14ac:dyDescent="0.25">
      <c r="B47" s="65"/>
      <c r="C47" s="80"/>
      <c r="D47" s="81"/>
      <c r="E47" s="66"/>
    </row>
    <row r="48" spans="2:5" x14ac:dyDescent="0.2">
      <c r="B48" s="65"/>
      <c r="C48" s="70"/>
      <c r="D48" s="70"/>
      <c r="E48" s="66"/>
    </row>
    <row r="49" spans="2:5" ht="20.25" customHeight="1" x14ac:dyDescent="0.2">
      <c r="B49" s="313" t="s">
        <v>238</v>
      </c>
      <c r="C49" s="314"/>
      <c r="D49" s="314"/>
      <c r="E49" s="315"/>
    </row>
    <row r="50" spans="2:5" ht="20.25" customHeight="1" x14ac:dyDescent="0.2">
      <c r="B50" s="313" t="s">
        <v>239</v>
      </c>
      <c r="C50" s="314"/>
      <c r="D50" s="314"/>
      <c r="E50" s="315"/>
    </row>
    <row r="51" spans="2:5" ht="6.75" customHeight="1" thickBot="1" x14ac:dyDescent="0.25">
      <c r="B51" s="67"/>
      <c r="C51" s="68"/>
      <c r="D51" s="68"/>
      <c r="E51" s="69"/>
    </row>
  </sheetData>
  <mergeCells count="7">
    <mergeCell ref="B49:E49"/>
    <mergeCell ref="B50:E50"/>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dimension ref="A1:HO1291"/>
  <sheetViews>
    <sheetView tabSelected="1" zoomScale="60" zoomScaleNormal="60" workbookViewId="0">
      <pane xSplit="1" topLeftCell="B1" activePane="topRight" state="frozen"/>
      <selection activeCell="A8" sqref="A8"/>
      <selection pane="topRight" activeCell="B1" sqref="B1"/>
    </sheetView>
  </sheetViews>
  <sheetFormatPr baseColWidth="10" defaultRowHeight="12.75" outlineLevelCol="1" x14ac:dyDescent="0.2"/>
  <cols>
    <col min="1" max="1" width="7.42578125" style="161" customWidth="1"/>
    <col min="2" max="2" width="23.28515625" style="51" customWidth="1"/>
    <col min="3" max="3" width="38.85546875" style="51" customWidth="1"/>
    <col min="4" max="4" width="25" style="51" customWidth="1"/>
    <col min="5" max="5" width="11.42578125" style="51"/>
    <col min="6" max="7" width="25.28515625" style="51" customWidth="1"/>
    <col min="8" max="8" width="52.140625" style="51" customWidth="1"/>
    <col min="9" max="9" width="15.42578125" style="161" customWidth="1"/>
    <col min="10" max="10" width="22.28515625" style="161" hidden="1" customWidth="1"/>
    <col min="11" max="11" width="21.5703125" style="51" customWidth="1"/>
    <col min="12" max="12" width="15.140625" style="51" hidden="1" customWidth="1"/>
    <col min="13" max="13" width="33.7109375" style="51" hidden="1" customWidth="1"/>
    <col min="14" max="14" width="12.28515625" style="51" bestFit="1" customWidth="1"/>
    <col min="15" max="16" width="11.42578125" style="51" hidden="1" customWidth="1"/>
    <col min="17" max="18" width="11.42578125" style="51"/>
    <col min="19" max="19" width="82.5703125" style="51" customWidth="1"/>
    <col min="20" max="20" width="15.42578125" style="161" customWidth="1"/>
    <col min="21" max="21" width="11.42578125" style="51"/>
    <col min="22" max="22" width="11.42578125" style="51" hidden="1" customWidth="1"/>
    <col min="23" max="23" width="11.42578125" style="51"/>
    <col min="24" max="24" width="12" style="51" hidden="1" customWidth="1"/>
    <col min="25" max="25" width="11.42578125" style="51"/>
    <col min="26" max="26" width="11.42578125" style="51" hidden="1" customWidth="1"/>
    <col min="27" max="27" width="11.42578125" style="51"/>
    <col min="28" max="28" width="12" style="51" hidden="1" customWidth="1"/>
    <col min="29" max="29" width="13.5703125" style="51" customWidth="1"/>
    <col min="30" max="30" width="13.5703125" style="51" hidden="1" customWidth="1"/>
    <col min="31" max="33" width="14.28515625" style="51" hidden="1" customWidth="1"/>
    <col min="34" max="34" width="13.5703125" style="51" customWidth="1"/>
    <col min="35" max="35" width="13.5703125" style="51" hidden="1" customWidth="1"/>
    <col min="36" max="36" width="13.5703125" style="51" customWidth="1"/>
    <col min="37" max="37" width="13.5703125" style="51" hidden="1" customWidth="1"/>
    <col min="38" max="38" width="13.5703125" style="51" customWidth="1"/>
    <col min="39" max="39" width="13.5703125" style="51" hidden="1" customWidth="1"/>
    <col min="40" max="41" width="13.5703125" style="51" customWidth="1"/>
    <col min="42" max="42" width="13.5703125" style="51" hidden="1" customWidth="1"/>
    <col min="43" max="43" width="13.5703125" style="161" customWidth="1"/>
    <col min="44" max="44" width="13.5703125" style="51" hidden="1" customWidth="1"/>
    <col min="45" max="45" width="18" style="51" customWidth="1"/>
    <col min="46" max="46" width="13.5703125" style="51" hidden="1" customWidth="1"/>
    <col min="47" max="47" width="13.5703125" style="51" customWidth="1"/>
    <col min="48" max="49" width="13.5703125" style="51" hidden="1" customWidth="1"/>
    <col min="50" max="50" width="13.5703125" style="51" customWidth="1"/>
    <col min="51" max="51" width="11.42578125" style="51" hidden="1" customWidth="1"/>
    <col min="52" max="52" width="13.7109375" style="51" bestFit="1" customWidth="1"/>
    <col min="53" max="53" width="11.42578125" style="51"/>
    <col min="54" max="54" width="11.42578125" style="51" hidden="1" customWidth="1"/>
    <col min="55" max="55" width="13.5703125" style="51" hidden="1" customWidth="1"/>
    <col min="56" max="57" width="11.42578125" style="51"/>
    <col min="58" max="58" width="41.42578125" style="51" customWidth="1"/>
    <col min="59" max="59" width="23.7109375" style="51" customWidth="1"/>
    <col min="60" max="60" width="16.140625" style="168" customWidth="1"/>
    <col min="61" max="62" width="16.140625" style="51" customWidth="1"/>
    <col min="63" max="63" width="23.42578125" style="51" customWidth="1"/>
    <col min="64" max="64" width="27.5703125" style="51" customWidth="1"/>
    <col min="65" max="65" width="16.140625" style="51" customWidth="1"/>
    <col min="66" max="66" width="32.85546875" style="51" customWidth="1"/>
    <col min="67" max="67" width="15.85546875" style="116" hidden="1" customWidth="1" outlineLevel="1"/>
    <col min="68" max="68" width="66.7109375" style="116" hidden="1" customWidth="1" outlineLevel="1"/>
    <col min="69" max="69" width="26.42578125" style="116" hidden="1" customWidth="1" outlineLevel="1"/>
    <col min="70" max="70" width="34.42578125" style="116" hidden="1" customWidth="1" outlineLevel="1"/>
    <col min="71" max="71" width="28.5703125" style="216" hidden="1" customWidth="1" outlineLevel="1"/>
    <col min="72" max="72" width="30.7109375" style="216" hidden="1" customWidth="1" outlineLevel="1"/>
    <col min="73" max="73" width="17.140625" style="216" hidden="1" customWidth="1" outlineLevel="1"/>
    <col min="74" max="74" width="28" style="216" hidden="1" customWidth="1" outlineLevel="1"/>
    <col min="75" max="75" width="25" style="216" hidden="1" customWidth="1" outlineLevel="1"/>
    <col min="76" max="76" width="15.85546875" style="116" hidden="1" customWidth="1" outlineLevel="1"/>
    <col min="77" max="77" width="64.28515625" style="116" hidden="1" customWidth="1" outlineLevel="1"/>
    <col min="78" max="78" width="26.42578125" style="116" hidden="1" customWidth="1" outlineLevel="1"/>
    <col min="79" max="79" width="56" style="116" hidden="1" customWidth="1" outlineLevel="1"/>
    <col min="80" max="80" width="20.5703125" style="117" hidden="1" customWidth="1" outlineLevel="1"/>
    <col min="81" max="81" width="22.28515625" style="117" hidden="1" customWidth="1" outlineLevel="1"/>
    <col min="82" max="82" width="17.140625" style="117" hidden="1" customWidth="1" outlineLevel="1"/>
    <col min="83" max="83" width="28" style="117" hidden="1" customWidth="1" outlineLevel="1"/>
    <col min="84" max="84" width="25" style="117" hidden="1" customWidth="1" outlineLevel="1"/>
    <col min="85" max="85" width="15.85546875" style="116" hidden="1" customWidth="1" outlineLevel="1"/>
    <col min="86" max="86" width="62.5703125" style="116" hidden="1" customWidth="1" outlineLevel="1"/>
    <col min="87" max="87" width="26.42578125" style="116" hidden="1" customWidth="1" outlineLevel="1"/>
    <col min="88" max="88" width="34.42578125" style="116" hidden="1" customWidth="1" outlineLevel="1"/>
    <col min="89" max="89" width="20.5703125" style="117" hidden="1" customWidth="1" outlineLevel="1"/>
    <col min="90" max="90" width="22.28515625" style="117" hidden="1" customWidth="1" outlineLevel="1"/>
    <col min="91" max="91" width="17.140625" style="117" hidden="1" customWidth="1" outlineLevel="1"/>
    <col min="92" max="92" width="42.7109375" style="117" hidden="1" customWidth="1" outlineLevel="1"/>
    <col min="93" max="93" width="67.5703125" style="117" hidden="1" customWidth="1" outlineLevel="1"/>
    <col min="94" max="94" width="15.85546875" style="116" hidden="1" customWidth="1" outlineLevel="1"/>
    <col min="95" max="95" width="49.140625" style="116" hidden="1" customWidth="1" outlineLevel="1"/>
    <col min="96" max="96" width="40" style="116" hidden="1" customWidth="1" outlineLevel="1"/>
    <col min="97" max="97" width="34.42578125" style="116" hidden="1" customWidth="1" outlineLevel="1"/>
    <col min="98" max="98" width="20.5703125" style="117" hidden="1" customWidth="1" outlineLevel="1"/>
    <col min="99" max="99" width="22.28515625" style="117" hidden="1" customWidth="1" outlineLevel="1"/>
    <col min="100" max="100" width="17.140625" style="117" hidden="1" customWidth="1" outlineLevel="1"/>
    <col min="101" max="101" width="28" style="117" hidden="1" customWidth="1" outlineLevel="1"/>
    <col min="102" max="102" width="25" style="117" hidden="1" customWidth="1" outlineLevel="1"/>
    <col min="103" max="103" width="15.85546875" style="116" hidden="1" customWidth="1" collapsed="1"/>
    <col min="104" max="104" width="49.140625" style="116" hidden="1" customWidth="1"/>
    <col min="105" max="105" width="26.42578125" style="116" hidden="1" customWidth="1"/>
    <col min="106" max="106" width="34.42578125" style="116" hidden="1" customWidth="1"/>
    <col min="107" max="107" width="20.5703125" style="117" hidden="1" customWidth="1"/>
    <col min="108" max="108" width="22.28515625" style="117" hidden="1" customWidth="1"/>
    <col min="109" max="109" width="17.140625" style="117" hidden="1" customWidth="1"/>
    <col min="110" max="110" width="28" style="117" hidden="1" customWidth="1"/>
    <col min="111" max="111" width="25" style="117" hidden="1" customWidth="1"/>
    <col min="112" max="112" width="15.85546875" style="116" hidden="1" customWidth="1"/>
    <col min="113" max="113" width="49.140625" style="116" hidden="1" customWidth="1"/>
    <col min="114" max="114" width="26.42578125" style="116" hidden="1" customWidth="1"/>
    <col min="115" max="115" width="34.42578125" style="116" hidden="1" customWidth="1"/>
    <col min="116" max="116" width="20.5703125" style="117" hidden="1" customWidth="1"/>
    <col min="117" max="117" width="22.28515625" style="117" hidden="1" customWidth="1"/>
    <col min="118" max="118" width="17.140625" style="117" hidden="1" customWidth="1"/>
    <col min="119" max="119" width="28" style="117" hidden="1" customWidth="1"/>
    <col min="120" max="120" width="25" style="117" hidden="1" customWidth="1"/>
    <col min="121" max="121" width="15.85546875" style="116" hidden="1" customWidth="1"/>
    <col min="122" max="122" width="49.140625" style="116" hidden="1" customWidth="1"/>
    <col min="123" max="123" width="26.42578125" style="116" hidden="1" customWidth="1"/>
    <col min="124" max="124" width="34.42578125" style="116" hidden="1" customWidth="1"/>
    <col min="125" max="125" width="20.5703125" style="117" hidden="1" customWidth="1"/>
    <col min="126" max="126" width="22.28515625" style="117" hidden="1" customWidth="1"/>
    <col min="127" max="127" width="17.140625" style="117" hidden="1" customWidth="1"/>
    <col min="128" max="128" width="28" style="117" hidden="1" customWidth="1"/>
    <col min="129" max="129" width="25" style="117" hidden="1" customWidth="1"/>
    <col min="130" max="130" width="15.85546875" style="116" hidden="1" customWidth="1"/>
    <col min="131" max="131" width="49.140625" style="116" hidden="1" customWidth="1"/>
    <col min="132" max="132" width="26.42578125" style="116" hidden="1" customWidth="1"/>
    <col min="133" max="133" width="34.42578125" style="116" hidden="1" customWidth="1"/>
    <col min="134" max="134" width="20.5703125" style="117" hidden="1" customWidth="1"/>
    <col min="135" max="135" width="22.28515625" style="117" hidden="1" customWidth="1"/>
    <col min="136" max="136" width="17.140625" style="117" hidden="1" customWidth="1"/>
    <col min="137" max="137" width="28" style="117" hidden="1" customWidth="1"/>
    <col min="138" max="138" width="25" style="117" hidden="1" customWidth="1"/>
    <col min="139" max="139" width="15.85546875" style="116" hidden="1" customWidth="1"/>
    <col min="140" max="140" width="49.140625" style="116" hidden="1" customWidth="1"/>
    <col min="141" max="141" width="26.42578125" style="116" hidden="1" customWidth="1"/>
    <col min="142" max="142" width="34.42578125" style="116" hidden="1" customWidth="1"/>
    <col min="143" max="143" width="20.5703125" style="117" hidden="1" customWidth="1"/>
    <col min="144" max="144" width="22.28515625" style="117" hidden="1" customWidth="1"/>
    <col min="145" max="145" width="17.140625" style="117" hidden="1" customWidth="1"/>
    <col min="146" max="146" width="28" style="117" hidden="1" customWidth="1"/>
    <col min="147" max="147" width="25" style="117" hidden="1" customWidth="1"/>
    <col min="148" max="148" width="15.85546875" style="116" hidden="1" customWidth="1"/>
    <col min="149" max="149" width="49.140625" style="116" hidden="1" customWidth="1"/>
    <col min="150" max="150" width="26.42578125" style="116" hidden="1" customWidth="1"/>
    <col min="151" max="151" width="34.42578125" style="116" hidden="1" customWidth="1"/>
    <col min="152" max="152" width="20.5703125" style="117" hidden="1" customWidth="1"/>
    <col min="153" max="153" width="22.28515625" style="117" hidden="1" customWidth="1"/>
    <col min="154" max="154" width="17.140625" style="117" hidden="1" customWidth="1"/>
    <col min="155" max="155" width="28" style="117" hidden="1" customWidth="1"/>
    <col min="156" max="156" width="25" style="117" hidden="1" customWidth="1"/>
    <col min="157" max="157" width="15.85546875" style="116" hidden="1" customWidth="1"/>
    <col min="158" max="158" width="49.140625" style="116" hidden="1" customWidth="1"/>
    <col min="159" max="159" width="26.42578125" style="116" hidden="1" customWidth="1"/>
    <col min="160" max="160" width="34.42578125" style="116" hidden="1" customWidth="1"/>
    <col min="161" max="161" width="20.5703125" style="117" hidden="1" customWidth="1"/>
    <col min="162" max="162" width="22.28515625" style="117" hidden="1" customWidth="1"/>
    <col min="163" max="163" width="17.140625" style="117" hidden="1" customWidth="1"/>
    <col min="164" max="164" width="28" style="117" hidden="1" customWidth="1"/>
    <col min="165" max="165" width="25" style="117" hidden="1" customWidth="1"/>
    <col min="166" max="166" width="15.85546875" style="116" hidden="1" customWidth="1"/>
    <col min="167" max="167" width="49.140625" style="116" hidden="1" customWidth="1"/>
    <col min="168" max="168" width="26.42578125" style="116" hidden="1" customWidth="1"/>
    <col min="169" max="169" width="34.42578125" style="116" hidden="1" customWidth="1"/>
    <col min="170" max="170" width="20.5703125" style="117" hidden="1" customWidth="1"/>
    <col min="171" max="171" width="22.28515625" style="117" hidden="1" customWidth="1"/>
    <col min="172" max="172" width="17.140625" style="117" hidden="1" customWidth="1"/>
    <col min="173" max="173" width="28" style="117" hidden="1" customWidth="1"/>
    <col min="174" max="175" width="25" style="117" hidden="1" customWidth="1"/>
    <col min="176" max="176" width="15.85546875" style="116" hidden="1" customWidth="1"/>
    <col min="177" max="177" width="68.28515625" style="116" hidden="1" customWidth="1"/>
    <col min="178" max="178" width="21.85546875" style="116" hidden="1" customWidth="1"/>
    <col min="179" max="179" width="50.42578125" style="116" hidden="1" customWidth="1"/>
    <col min="180" max="181" width="21.85546875" style="116" hidden="1" customWidth="1"/>
    <col min="182" max="182" width="17.140625" style="117" hidden="1" customWidth="1"/>
    <col min="183" max="183" width="40.85546875" style="117" hidden="1" customWidth="1"/>
    <col min="184" max="187" width="40.85546875" style="116" hidden="1" customWidth="1"/>
    <col min="188" max="188" width="21.85546875" style="116" hidden="1" customWidth="1"/>
    <col min="189" max="189" width="15.85546875" style="116" hidden="1" customWidth="1"/>
    <col min="190" max="190" width="57" style="116" hidden="1" customWidth="1"/>
    <col min="191" max="191" width="27.7109375" style="116" hidden="1" customWidth="1"/>
    <col min="192" max="192" width="67.7109375" style="116" hidden="1" customWidth="1"/>
    <col min="193" max="193" width="21.85546875" style="116" hidden="1" customWidth="1"/>
    <col min="194" max="194" width="53.85546875" style="116" hidden="1" customWidth="1"/>
    <col min="195" max="196" width="17.140625" style="117" hidden="1" customWidth="1"/>
    <col min="197" max="201" width="21.85546875" style="116" hidden="1" customWidth="1"/>
    <col min="202" max="202" width="15.85546875" style="116" hidden="1" customWidth="1"/>
    <col min="203" max="207" width="21.85546875" style="116" hidden="1" customWidth="1"/>
    <col min="208" max="209" width="17.140625" style="117" hidden="1" customWidth="1"/>
    <col min="210" max="213" width="21.85546875" style="116" hidden="1" customWidth="1"/>
    <col min="214" max="223" width="11.42578125" style="51" hidden="1" customWidth="1"/>
    <col min="224" max="225" width="0" style="51" hidden="1" customWidth="1"/>
    <col min="226" max="16384" width="11.42578125" style="51"/>
  </cols>
  <sheetData>
    <row r="1" spans="1:217" ht="34.5" thickBot="1" x14ac:dyDescent="0.25">
      <c r="A1" s="203" t="s">
        <v>781</v>
      </c>
      <c r="BS1" s="117"/>
      <c r="BT1" s="117"/>
      <c r="BU1" s="117"/>
      <c r="BV1" s="117"/>
      <c r="BW1" s="117"/>
    </row>
    <row r="2" spans="1:217" ht="31.5" customHeight="1" x14ac:dyDescent="0.2">
      <c r="A2" s="378"/>
      <c r="B2" s="379"/>
      <c r="C2" s="379"/>
      <c r="D2" s="379"/>
      <c r="E2" s="380"/>
      <c r="F2" s="380"/>
      <c r="G2" s="380"/>
      <c r="H2" s="341" t="s">
        <v>381</v>
      </c>
      <c r="I2" s="342"/>
      <c r="J2" s="342"/>
      <c r="K2" s="342"/>
      <c r="L2" s="342"/>
      <c r="M2" s="342"/>
      <c r="N2" s="342"/>
      <c r="O2" s="342"/>
      <c r="P2" s="342"/>
      <c r="Q2" s="342"/>
      <c r="R2" s="342"/>
      <c r="S2" s="351" t="s">
        <v>147</v>
      </c>
      <c r="T2" s="352"/>
      <c r="U2" s="61"/>
      <c r="V2" s="58"/>
      <c r="BS2" s="117"/>
      <c r="BT2" s="117"/>
      <c r="BU2" s="117"/>
      <c r="BV2" s="117"/>
      <c r="BW2" s="117"/>
    </row>
    <row r="3" spans="1:217" ht="31.5" customHeight="1" x14ac:dyDescent="0.2">
      <c r="A3" s="381"/>
      <c r="B3" s="382"/>
      <c r="C3" s="382"/>
      <c r="D3" s="382"/>
      <c r="E3" s="383"/>
      <c r="F3" s="383"/>
      <c r="G3" s="383"/>
      <c r="H3" s="343"/>
      <c r="I3" s="344"/>
      <c r="J3" s="344"/>
      <c r="K3" s="344"/>
      <c r="L3" s="344"/>
      <c r="M3" s="344"/>
      <c r="N3" s="344"/>
      <c r="O3" s="344"/>
      <c r="P3" s="344"/>
      <c r="Q3" s="344"/>
      <c r="R3" s="344"/>
      <c r="S3" s="353" t="s">
        <v>379</v>
      </c>
      <c r="T3" s="354"/>
      <c r="U3" s="61"/>
      <c r="V3" s="59"/>
      <c r="BS3" s="117"/>
      <c r="BT3" s="117"/>
      <c r="BU3" s="117"/>
      <c r="BV3" s="117"/>
      <c r="BW3" s="117"/>
    </row>
    <row r="4" spans="1:217" ht="31.5" customHeight="1" thickBot="1" x14ac:dyDescent="0.25">
      <c r="A4" s="384"/>
      <c r="B4" s="385"/>
      <c r="C4" s="385"/>
      <c r="D4" s="385"/>
      <c r="E4" s="386"/>
      <c r="F4" s="386"/>
      <c r="G4" s="386"/>
      <c r="H4" s="345"/>
      <c r="I4" s="346"/>
      <c r="J4" s="346"/>
      <c r="K4" s="346"/>
      <c r="L4" s="346"/>
      <c r="M4" s="346"/>
      <c r="N4" s="346"/>
      <c r="O4" s="346"/>
      <c r="P4" s="346"/>
      <c r="Q4" s="346"/>
      <c r="R4" s="346"/>
      <c r="S4" s="355" t="s">
        <v>1212</v>
      </c>
      <c r="T4" s="356"/>
      <c r="U4" s="61"/>
      <c r="V4" s="60"/>
      <c r="BS4" s="117"/>
      <c r="BT4" s="117"/>
      <c r="BU4" s="117"/>
      <c r="BV4" s="117"/>
      <c r="BW4" s="118"/>
      <c r="CB4" s="118"/>
      <c r="CC4" s="118"/>
      <c r="CD4" s="118"/>
      <c r="CE4" s="118"/>
      <c r="CF4" s="118"/>
      <c r="CK4" s="118"/>
      <c r="CL4" s="118"/>
      <c r="CM4" s="118"/>
      <c r="CN4" s="118"/>
      <c r="CO4" s="118"/>
      <c r="CT4" s="118"/>
      <c r="CU4" s="118"/>
      <c r="CV4" s="118"/>
      <c r="CW4" s="118"/>
      <c r="CX4" s="118"/>
      <c r="DC4" s="118"/>
      <c r="DD4" s="118"/>
      <c r="DE4" s="118"/>
      <c r="DF4" s="118"/>
      <c r="DG4" s="118"/>
      <c r="DL4" s="118"/>
      <c r="DM4" s="118"/>
      <c r="DN4" s="118"/>
      <c r="DO4" s="118"/>
      <c r="DP4" s="118"/>
      <c r="DU4" s="118"/>
      <c r="DV4" s="118"/>
      <c r="DW4" s="118"/>
      <c r="DX4" s="118"/>
      <c r="DY4" s="118"/>
      <c r="ED4" s="118"/>
      <c r="EE4" s="118"/>
      <c r="EF4" s="118"/>
      <c r="EG4" s="118"/>
      <c r="EH4" s="118"/>
      <c r="EM4" s="118"/>
      <c r="EN4" s="118"/>
      <c r="EO4" s="118"/>
      <c r="EP4" s="118"/>
      <c r="EQ4" s="118"/>
      <c r="EV4" s="118"/>
      <c r="EW4" s="118"/>
      <c r="EX4" s="118"/>
      <c r="EY4" s="118"/>
      <c r="EZ4" s="118"/>
      <c r="FE4" s="118"/>
      <c r="FF4" s="118"/>
      <c r="FG4" s="118"/>
      <c r="FH4" s="118"/>
      <c r="FI4" s="118"/>
      <c r="FN4" s="118"/>
      <c r="FO4" s="118"/>
      <c r="FP4" s="118"/>
      <c r="FQ4" s="118"/>
      <c r="FR4" s="118"/>
      <c r="FS4" s="118"/>
      <c r="FZ4" s="118"/>
      <c r="GA4" s="118"/>
      <c r="GM4" s="118"/>
      <c r="GN4" s="118"/>
      <c r="GZ4" s="118"/>
      <c r="HA4" s="118"/>
    </row>
    <row r="5" spans="1:217" ht="33.75" x14ac:dyDescent="0.2">
      <c r="BS5" s="117"/>
      <c r="BT5" s="117"/>
      <c r="BU5" s="117"/>
      <c r="BV5" s="117"/>
      <c r="BW5" s="119"/>
      <c r="CB5" s="118"/>
      <c r="CC5" s="118"/>
      <c r="CD5" s="118"/>
      <c r="CE5" s="118"/>
      <c r="CF5" s="119"/>
      <c r="CK5" s="118"/>
      <c r="CL5" s="118"/>
      <c r="CM5" s="118"/>
      <c r="CN5" s="118"/>
      <c r="CO5" s="119"/>
      <c r="CT5" s="118"/>
      <c r="CU5" s="118"/>
      <c r="CV5" s="118"/>
      <c r="CW5" s="118"/>
      <c r="CX5" s="119"/>
      <c r="DC5" s="118"/>
      <c r="DD5" s="118"/>
      <c r="DE5" s="118"/>
      <c r="DF5" s="118"/>
      <c r="DG5" s="119"/>
      <c r="DL5" s="118"/>
      <c r="DM5" s="118"/>
      <c r="DN5" s="118"/>
      <c r="DO5" s="118"/>
      <c r="DP5" s="119"/>
      <c r="DU5" s="118"/>
      <c r="DV5" s="118"/>
      <c r="DW5" s="118"/>
      <c r="DX5" s="118"/>
      <c r="DY5" s="119"/>
      <c r="ED5" s="118"/>
      <c r="EE5" s="118"/>
      <c r="EF5" s="118"/>
      <c r="EG5" s="118"/>
      <c r="EH5" s="119"/>
      <c r="EM5" s="118"/>
      <c r="EN5" s="118"/>
      <c r="EO5" s="118"/>
      <c r="EP5" s="118"/>
      <c r="EQ5" s="119"/>
      <c r="EV5" s="118"/>
      <c r="EW5" s="118"/>
      <c r="EX5" s="118"/>
      <c r="EY5" s="118"/>
      <c r="EZ5" s="119"/>
      <c r="FE5" s="118"/>
      <c r="FF5" s="118"/>
      <c r="FG5" s="118"/>
      <c r="FH5" s="118"/>
      <c r="FI5" s="119"/>
      <c r="FN5" s="118"/>
      <c r="FO5" s="118"/>
      <c r="FP5" s="118"/>
      <c r="FQ5" s="118"/>
      <c r="FR5" s="119"/>
      <c r="FS5" s="119"/>
      <c r="FZ5" s="118"/>
      <c r="GA5" s="119"/>
      <c r="GM5" s="118"/>
      <c r="GN5" s="118"/>
      <c r="GZ5" s="118"/>
      <c r="HA5" s="118"/>
    </row>
    <row r="6" spans="1:217" x14ac:dyDescent="0.2">
      <c r="BS6" s="117"/>
      <c r="BT6" s="117"/>
      <c r="BU6" s="117"/>
      <c r="BV6" s="117"/>
      <c r="BW6" s="117"/>
    </row>
    <row r="7" spans="1:217" ht="18" x14ac:dyDescent="0.25">
      <c r="A7" s="184" t="s">
        <v>1548</v>
      </c>
      <c r="BS7" s="117"/>
      <c r="BT7" s="117"/>
      <c r="BU7" s="117"/>
      <c r="BV7" s="117"/>
      <c r="BW7" s="117"/>
    </row>
    <row r="8" spans="1:217" ht="21" thickBot="1" x14ac:dyDescent="0.25">
      <c r="A8" s="373" t="s">
        <v>116</v>
      </c>
      <c r="B8" s="374"/>
      <c r="C8" s="374"/>
      <c r="D8" s="374"/>
      <c r="E8" s="374"/>
      <c r="F8" s="374"/>
      <c r="G8" s="374"/>
      <c r="H8" s="374"/>
      <c r="I8" s="374"/>
      <c r="J8" s="375"/>
      <c r="K8" s="373" t="s">
        <v>117</v>
      </c>
      <c r="L8" s="374"/>
      <c r="M8" s="374"/>
      <c r="N8" s="374"/>
      <c r="O8" s="374"/>
      <c r="P8" s="374"/>
      <c r="Q8" s="375"/>
      <c r="R8" s="349" t="s">
        <v>118</v>
      </c>
      <c r="S8" s="349"/>
      <c r="T8" s="349"/>
      <c r="U8" s="349"/>
      <c r="V8" s="349"/>
      <c r="W8" s="349"/>
      <c r="X8" s="349"/>
      <c r="Y8" s="349"/>
      <c r="Z8" s="349"/>
      <c r="AA8" s="349"/>
      <c r="AB8" s="349"/>
      <c r="AC8" s="349"/>
      <c r="AD8" s="349"/>
      <c r="AE8" s="349"/>
      <c r="AF8" s="349"/>
      <c r="AG8" s="349"/>
      <c r="AH8" s="349"/>
      <c r="AI8" s="349"/>
      <c r="AJ8" s="349"/>
      <c r="AK8" s="349"/>
      <c r="AL8" s="349"/>
      <c r="AM8" s="349"/>
      <c r="AN8" s="349"/>
      <c r="AO8" s="349"/>
      <c r="AP8" s="349"/>
      <c r="AQ8" s="349"/>
      <c r="AR8" s="349"/>
      <c r="AS8" s="349"/>
      <c r="AT8" s="349"/>
      <c r="AU8" s="349"/>
      <c r="AV8" s="349"/>
      <c r="AW8" s="349"/>
      <c r="AX8" s="349"/>
      <c r="AY8" s="373" t="s">
        <v>119</v>
      </c>
      <c r="AZ8" s="374"/>
      <c r="BA8" s="374"/>
      <c r="BB8" s="374"/>
      <c r="BC8" s="374"/>
      <c r="BD8" s="374"/>
      <c r="BE8" s="375"/>
      <c r="BF8" s="373" t="s">
        <v>33</v>
      </c>
      <c r="BG8" s="374"/>
      <c r="BH8" s="374"/>
      <c r="BI8" s="374"/>
      <c r="BJ8" s="374"/>
      <c r="BK8" s="374"/>
      <c r="BL8" s="374"/>
      <c r="BM8" s="374"/>
      <c r="BN8" s="403" t="s">
        <v>148</v>
      </c>
      <c r="BO8" s="405" t="s">
        <v>780</v>
      </c>
      <c r="BP8" s="406"/>
      <c r="BQ8" s="406"/>
      <c r="BR8" s="406"/>
      <c r="BS8" s="406"/>
      <c r="BT8" s="406"/>
      <c r="BU8" s="406"/>
      <c r="BV8" s="406"/>
      <c r="BW8" s="406"/>
      <c r="BX8" s="406"/>
      <c r="BY8" s="406"/>
      <c r="BZ8" s="406"/>
      <c r="CA8" s="406"/>
      <c r="CB8" s="406"/>
      <c r="CC8" s="406"/>
      <c r="CD8" s="406"/>
      <c r="CE8" s="406"/>
      <c r="CF8" s="406"/>
      <c r="CG8" s="406"/>
      <c r="CH8" s="406"/>
      <c r="CI8" s="406"/>
      <c r="CJ8" s="406"/>
      <c r="CK8" s="406"/>
      <c r="CL8" s="406"/>
      <c r="CM8" s="406"/>
      <c r="CN8" s="406"/>
      <c r="CO8" s="406"/>
      <c r="CP8" s="406"/>
      <c r="CQ8" s="406"/>
      <c r="CR8" s="406"/>
      <c r="CS8" s="406"/>
      <c r="CT8" s="406"/>
      <c r="CU8" s="406"/>
      <c r="CV8" s="406"/>
      <c r="CW8" s="406"/>
      <c r="CX8" s="406"/>
      <c r="CY8" s="406"/>
      <c r="CZ8" s="406"/>
      <c r="DA8" s="406"/>
      <c r="DB8" s="406"/>
      <c r="DC8" s="406"/>
      <c r="DD8" s="406"/>
      <c r="DE8" s="406"/>
      <c r="DF8" s="406"/>
      <c r="DG8" s="406"/>
      <c r="DH8" s="406"/>
      <c r="DI8" s="406"/>
      <c r="DJ8" s="406"/>
      <c r="DK8" s="406"/>
      <c r="DL8" s="406"/>
      <c r="DM8" s="406"/>
      <c r="DN8" s="406"/>
      <c r="DO8" s="406"/>
      <c r="DP8" s="406"/>
      <c r="DQ8" s="406"/>
      <c r="DR8" s="406"/>
      <c r="DS8" s="406"/>
      <c r="DT8" s="406"/>
      <c r="DU8" s="406"/>
      <c r="DV8" s="406"/>
      <c r="DW8" s="406"/>
      <c r="DX8" s="406"/>
      <c r="DY8" s="406"/>
      <c r="DZ8" s="406"/>
      <c r="EA8" s="406"/>
      <c r="EB8" s="406"/>
      <c r="EC8" s="406"/>
      <c r="ED8" s="406"/>
      <c r="EE8" s="406"/>
      <c r="EF8" s="406"/>
      <c r="EG8" s="406"/>
      <c r="EH8" s="406"/>
      <c r="EI8" s="406"/>
      <c r="EJ8" s="406"/>
      <c r="EK8" s="406"/>
      <c r="EL8" s="406"/>
      <c r="EM8" s="406"/>
      <c r="EN8" s="406"/>
      <c r="EO8" s="406"/>
      <c r="EP8" s="406"/>
      <c r="EQ8" s="406"/>
      <c r="ER8" s="406"/>
      <c r="ES8" s="406"/>
      <c r="ET8" s="406"/>
      <c r="EU8" s="406"/>
      <c r="EV8" s="406"/>
      <c r="EW8" s="406"/>
      <c r="EX8" s="406"/>
      <c r="EY8" s="406"/>
      <c r="EZ8" s="406"/>
      <c r="FA8" s="406"/>
      <c r="FB8" s="406"/>
      <c r="FC8" s="406"/>
      <c r="FD8" s="406"/>
      <c r="FE8" s="406"/>
      <c r="FF8" s="406"/>
      <c r="FG8" s="406"/>
      <c r="FH8" s="406"/>
      <c r="FI8" s="406"/>
      <c r="FJ8" s="406"/>
      <c r="FK8" s="406"/>
      <c r="FL8" s="406"/>
      <c r="FM8" s="406"/>
      <c r="FN8" s="406"/>
      <c r="FO8" s="406"/>
      <c r="FP8" s="406"/>
      <c r="FQ8" s="406"/>
      <c r="FR8" s="407"/>
      <c r="FS8" s="417" t="s">
        <v>288</v>
      </c>
      <c r="FT8" s="418"/>
      <c r="FU8" s="418"/>
      <c r="FV8" s="418"/>
      <c r="FW8" s="418"/>
      <c r="FX8" s="418"/>
      <c r="FY8" s="418"/>
      <c r="FZ8" s="419"/>
      <c r="GA8" s="423" t="s">
        <v>289</v>
      </c>
      <c r="GB8" s="424"/>
      <c r="GC8" s="424"/>
      <c r="GD8" s="424"/>
      <c r="GE8" s="425"/>
      <c r="GF8" s="435" t="s">
        <v>290</v>
      </c>
      <c r="GG8" s="436"/>
      <c r="GH8" s="436"/>
      <c r="GI8" s="436"/>
      <c r="GJ8" s="436"/>
      <c r="GK8" s="436"/>
      <c r="GL8" s="436"/>
      <c r="GM8" s="437"/>
      <c r="GN8" s="441" t="s">
        <v>291</v>
      </c>
      <c r="GO8" s="442"/>
      <c r="GP8" s="442"/>
      <c r="GQ8" s="442"/>
      <c r="GR8" s="443"/>
      <c r="GS8" s="429" t="s">
        <v>292</v>
      </c>
      <c r="GT8" s="430"/>
      <c r="GU8" s="430"/>
      <c r="GV8" s="430"/>
      <c r="GW8" s="430"/>
      <c r="GX8" s="430"/>
      <c r="GY8" s="430"/>
      <c r="GZ8" s="431"/>
      <c r="HA8" s="397" t="s">
        <v>293</v>
      </c>
      <c r="HB8" s="398"/>
      <c r="HC8" s="398"/>
      <c r="HD8" s="398"/>
      <c r="HE8" s="399"/>
    </row>
    <row r="9" spans="1:217" ht="27" customHeight="1" thickTop="1" x14ac:dyDescent="0.2">
      <c r="A9" s="391" t="s">
        <v>242</v>
      </c>
      <c r="B9" s="347" t="s">
        <v>141</v>
      </c>
      <c r="C9" s="349" t="s">
        <v>142</v>
      </c>
      <c r="D9" s="349" t="s">
        <v>186</v>
      </c>
      <c r="E9" s="349" t="s">
        <v>274</v>
      </c>
      <c r="F9" s="362" t="s">
        <v>275</v>
      </c>
      <c r="G9" s="362" t="s">
        <v>301</v>
      </c>
      <c r="H9" s="363" t="s">
        <v>298</v>
      </c>
      <c r="I9" s="363" t="s">
        <v>276</v>
      </c>
      <c r="J9" s="362" t="s">
        <v>300</v>
      </c>
      <c r="K9" s="368" t="s">
        <v>32</v>
      </c>
      <c r="L9" s="368" t="s">
        <v>203</v>
      </c>
      <c r="M9" s="363" t="s">
        <v>299</v>
      </c>
      <c r="N9" s="376" t="s">
        <v>39</v>
      </c>
      <c r="O9" s="377" t="s">
        <v>4</v>
      </c>
      <c r="P9" s="52"/>
      <c r="Q9" s="362" t="s">
        <v>42</v>
      </c>
      <c r="R9" s="371" t="s">
        <v>277</v>
      </c>
      <c r="S9" s="369" t="s">
        <v>278</v>
      </c>
      <c r="T9" s="369" t="s">
        <v>11</v>
      </c>
      <c r="U9" s="369" t="s">
        <v>7</v>
      </c>
      <c r="V9" s="369"/>
      <c r="W9" s="369"/>
      <c r="X9" s="369"/>
      <c r="Y9" s="369"/>
      <c r="Z9" s="369"/>
      <c r="AA9" s="369"/>
      <c r="AB9" s="369"/>
      <c r="AC9" s="369"/>
      <c r="AD9" s="369"/>
      <c r="AE9" s="369"/>
      <c r="AF9" s="369"/>
      <c r="AG9" s="369"/>
      <c r="AH9" s="369" t="s">
        <v>339</v>
      </c>
      <c r="AI9" s="369"/>
      <c r="AJ9" s="369"/>
      <c r="AK9" s="369"/>
      <c r="AL9" s="369"/>
      <c r="AM9" s="369"/>
      <c r="AN9" s="369"/>
      <c r="AO9" s="369"/>
      <c r="AP9" s="369"/>
      <c r="AQ9" s="369"/>
      <c r="AR9" s="369"/>
      <c r="AS9" s="369"/>
      <c r="AT9" s="369"/>
      <c r="AU9" s="369"/>
      <c r="AV9" s="369"/>
      <c r="AW9" s="369"/>
      <c r="AX9" s="371" t="s">
        <v>340</v>
      </c>
      <c r="AY9" s="371" t="s">
        <v>161</v>
      </c>
      <c r="AZ9" s="371" t="s">
        <v>40</v>
      </c>
      <c r="BA9" s="371" t="s">
        <v>41</v>
      </c>
      <c r="BB9" s="371" t="s">
        <v>214</v>
      </c>
      <c r="BC9" s="52"/>
      <c r="BD9" s="371" t="s">
        <v>43</v>
      </c>
      <c r="BE9" s="372" t="s">
        <v>284</v>
      </c>
      <c r="BF9" s="363" t="s">
        <v>285</v>
      </c>
      <c r="BG9" s="363" t="s">
        <v>229</v>
      </c>
      <c r="BH9" s="362" t="s">
        <v>326</v>
      </c>
      <c r="BI9" s="363" t="s">
        <v>230</v>
      </c>
      <c r="BJ9" s="363" t="s">
        <v>231</v>
      </c>
      <c r="BK9" s="363" t="s">
        <v>286</v>
      </c>
      <c r="BL9" s="363" t="s">
        <v>232</v>
      </c>
      <c r="BM9" s="387" t="s">
        <v>287</v>
      </c>
      <c r="BN9" s="404"/>
      <c r="BO9" s="408">
        <v>44927</v>
      </c>
      <c r="BP9" s="409"/>
      <c r="BQ9" s="409"/>
      <c r="BR9" s="409"/>
      <c r="BS9" s="409"/>
      <c r="BT9" s="409"/>
      <c r="BU9" s="409"/>
      <c r="BV9" s="409"/>
      <c r="BW9" s="410"/>
      <c r="BX9" s="408">
        <v>44958</v>
      </c>
      <c r="BY9" s="409"/>
      <c r="BZ9" s="409"/>
      <c r="CA9" s="409"/>
      <c r="CB9" s="409"/>
      <c r="CC9" s="409"/>
      <c r="CD9" s="409"/>
      <c r="CE9" s="409"/>
      <c r="CF9" s="410"/>
      <c r="CG9" s="408">
        <v>44986</v>
      </c>
      <c r="CH9" s="409"/>
      <c r="CI9" s="409"/>
      <c r="CJ9" s="409"/>
      <c r="CK9" s="409"/>
      <c r="CL9" s="409"/>
      <c r="CM9" s="409"/>
      <c r="CN9" s="409"/>
      <c r="CO9" s="410"/>
      <c r="CP9" s="408">
        <v>45017</v>
      </c>
      <c r="CQ9" s="409"/>
      <c r="CR9" s="409"/>
      <c r="CS9" s="409"/>
      <c r="CT9" s="409"/>
      <c r="CU9" s="409"/>
      <c r="CV9" s="409"/>
      <c r="CW9" s="409"/>
      <c r="CX9" s="410"/>
      <c r="CY9" s="411">
        <v>45047</v>
      </c>
      <c r="CZ9" s="412"/>
      <c r="DA9" s="412"/>
      <c r="DB9" s="412"/>
      <c r="DC9" s="412"/>
      <c r="DD9" s="412"/>
      <c r="DE9" s="412"/>
      <c r="DF9" s="412"/>
      <c r="DG9" s="413"/>
      <c r="DH9" s="411">
        <v>45078</v>
      </c>
      <c r="DI9" s="412"/>
      <c r="DJ9" s="412"/>
      <c r="DK9" s="412"/>
      <c r="DL9" s="412"/>
      <c r="DM9" s="412"/>
      <c r="DN9" s="412"/>
      <c r="DO9" s="412"/>
      <c r="DP9" s="413"/>
      <c r="DQ9" s="411">
        <v>45108</v>
      </c>
      <c r="DR9" s="412"/>
      <c r="DS9" s="412"/>
      <c r="DT9" s="412"/>
      <c r="DU9" s="412"/>
      <c r="DV9" s="412"/>
      <c r="DW9" s="412"/>
      <c r="DX9" s="412"/>
      <c r="DY9" s="413"/>
      <c r="DZ9" s="411">
        <v>45139</v>
      </c>
      <c r="EA9" s="412"/>
      <c r="EB9" s="412"/>
      <c r="EC9" s="412"/>
      <c r="ED9" s="412"/>
      <c r="EE9" s="412"/>
      <c r="EF9" s="412"/>
      <c r="EG9" s="412"/>
      <c r="EH9" s="413"/>
      <c r="EI9" s="414">
        <v>45170</v>
      </c>
      <c r="EJ9" s="415"/>
      <c r="EK9" s="415"/>
      <c r="EL9" s="415"/>
      <c r="EM9" s="415"/>
      <c r="EN9" s="415"/>
      <c r="EO9" s="415"/>
      <c r="EP9" s="415"/>
      <c r="EQ9" s="416"/>
      <c r="ER9" s="414">
        <v>45200</v>
      </c>
      <c r="ES9" s="415"/>
      <c r="ET9" s="415"/>
      <c r="EU9" s="415"/>
      <c r="EV9" s="415"/>
      <c r="EW9" s="415"/>
      <c r="EX9" s="415"/>
      <c r="EY9" s="415"/>
      <c r="EZ9" s="416"/>
      <c r="FA9" s="414">
        <v>45231</v>
      </c>
      <c r="FB9" s="415"/>
      <c r="FC9" s="415"/>
      <c r="FD9" s="415"/>
      <c r="FE9" s="415"/>
      <c r="FF9" s="415"/>
      <c r="FG9" s="415"/>
      <c r="FH9" s="415"/>
      <c r="FI9" s="416"/>
      <c r="FJ9" s="414">
        <v>45261</v>
      </c>
      <c r="FK9" s="415"/>
      <c r="FL9" s="415"/>
      <c r="FM9" s="415"/>
      <c r="FN9" s="415"/>
      <c r="FO9" s="415"/>
      <c r="FP9" s="415"/>
      <c r="FQ9" s="415"/>
      <c r="FR9" s="416"/>
      <c r="FS9" s="420"/>
      <c r="FT9" s="421"/>
      <c r="FU9" s="421"/>
      <c r="FV9" s="421"/>
      <c r="FW9" s="421"/>
      <c r="FX9" s="421"/>
      <c r="FY9" s="421"/>
      <c r="FZ9" s="422"/>
      <c r="GA9" s="426"/>
      <c r="GB9" s="427"/>
      <c r="GC9" s="427"/>
      <c r="GD9" s="427"/>
      <c r="GE9" s="428"/>
      <c r="GF9" s="438"/>
      <c r="GG9" s="439"/>
      <c r="GH9" s="439"/>
      <c r="GI9" s="439"/>
      <c r="GJ9" s="439"/>
      <c r="GK9" s="439"/>
      <c r="GL9" s="439"/>
      <c r="GM9" s="440"/>
      <c r="GN9" s="444"/>
      <c r="GO9" s="445"/>
      <c r="GP9" s="445"/>
      <c r="GQ9" s="445"/>
      <c r="GR9" s="446"/>
      <c r="GS9" s="432"/>
      <c r="GT9" s="433"/>
      <c r="GU9" s="433"/>
      <c r="GV9" s="433"/>
      <c r="GW9" s="433"/>
      <c r="GX9" s="433"/>
      <c r="GY9" s="433"/>
      <c r="GZ9" s="434"/>
      <c r="HA9" s="400"/>
      <c r="HB9" s="401"/>
      <c r="HC9" s="401"/>
      <c r="HD9" s="401"/>
      <c r="HE9" s="402"/>
    </row>
    <row r="10" spans="1:217" ht="87" customHeight="1" x14ac:dyDescent="0.2">
      <c r="A10" s="392"/>
      <c r="B10" s="348"/>
      <c r="C10" s="350"/>
      <c r="D10" s="350"/>
      <c r="E10" s="350"/>
      <c r="F10" s="363"/>
      <c r="G10" s="363"/>
      <c r="H10" s="370"/>
      <c r="I10" s="368"/>
      <c r="J10" s="363"/>
      <c r="K10" s="368"/>
      <c r="L10" s="368"/>
      <c r="M10" s="368"/>
      <c r="N10" s="377"/>
      <c r="O10" s="377"/>
      <c r="P10" s="52" t="s">
        <v>256</v>
      </c>
      <c r="Q10" s="363"/>
      <c r="R10" s="372"/>
      <c r="S10" s="363"/>
      <c r="T10" s="363"/>
      <c r="U10" s="259" t="s">
        <v>279</v>
      </c>
      <c r="V10" s="259" t="s">
        <v>27</v>
      </c>
      <c r="W10" s="259" t="s">
        <v>280</v>
      </c>
      <c r="X10" s="259" t="s">
        <v>27</v>
      </c>
      <c r="Y10" s="259" t="s">
        <v>281</v>
      </c>
      <c r="Z10" s="259" t="s">
        <v>27</v>
      </c>
      <c r="AA10" s="259" t="s">
        <v>282</v>
      </c>
      <c r="AB10" s="259" t="s">
        <v>27</v>
      </c>
      <c r="AC10" s="259" t="s">
        <v>283</v>
      </c>
      <c r="AD10" s="259" t="s">
        <v>27</v>
      </c>
      <c r="AE10" s="281" t="s">
        <v>160</v>
      </c>
      <c r="AF10" s="281" t="s">
        <v>158</v>
      </c>
      <c r="AG10" s="281" t="s">
        <v>159</v>
      </c>
      <c r="AH10" s="258" t="s">
        <v>229</v>
      </c>
      <c r="AI10" s="258" t="s">
        <v>60</v>
      </c>
      <c r="AJ10" s="258" t="s">
        <v>333</v>
      </c>
      <c r="AK10" s="258" t="s">
        <v>60</v>
      </c>
      <c r="AL10" s="258" t="s">
        <v>326</v>
      </c>
      <c r="AM10" s="258" t="s">
        <v>60</v>
      </c>
      <c r="AN10" s="258" t="s">
        <v>529</v>
      </c>
      <c r="AO10" s="258" t="s">
        <v>334</v>
      </c>
      <c r="AP10" s="258" t="s">
        <v>60</v>
      </c>
      <c r="AQ10" s="258" t="s">
        <v>335</v>
      </c>
      <c r="AR10" s="258" t="s">
        <v>60</v>
      </c>
      <c r="AS10" s="258" t="s">
        <v>336</v>
      </c>
      <c r="AT10" s="258" t="s">
        <v>60</v>
      </c>
      <c r="AU10" s="258" t="s">
        <v>337</v>
      </c>
      <c r="AV10" s="258" t="s">
        <v>60</v>
      </c>
      <c r="AW10" s="258" t="s">
        <v>338</v>
      </c>
      <c r="AX10" s="372"/>
      <c r="AY10" s="372"/>
      <c r="AZ10" s="372"/>
      <c r="BA10" s="372"/>
      <c r="BB10" s="372"/>
      <c r="BC10" s="52" t="s">
        <v>256</v>
      </c>
      <c r="BD10" s="372"/>
      <c r="BE10" s="390"/>
      <c r="BF10" s="368"/>
      <c r="BG10" s="368"/>
      <c r="BH10" s="363" t="s">
        <v>326</v>
      </c>
      <c r="BI10" s="368" t="s">
        <v>164</v>
      </c>
      <c r="BJ10" s="368"/>
      <c r="BK10" s="368"/>
      <c r="BL10" s="368"/>
      <c r="BM10" s="376"/>
      <c r="BN10" s="404"/>
      <c r="BO10" s="282" t="s">
        <v>372</v>
      </c>
      <c r="BP10" s="283" t="s">
        <v>331</v>
      </c>
      <c r="BQ10" s="283" t="s">
        <v>332</v>
      </c>
      <c r="BR10" s="283" t="s">
        <v>746</v>
      </c>
      <c r="BS10" s="284" t="s">
        <v>747</v>
      </c>
      <c r="BT10" s="284" t="s">
        <v>373</v>
      </c>
      <c r="BU10" s="284" t="s">
        <v>374</v>
      </c>
      <c r="BV10" s="284" t="s">
        <v>375</v>
      </c>
      <c r="BW10" s="285" t="s">
        <v>376</v>
      </c>
      <c r="BX10" s="282" t="s">
        <v>372</v>
      </c>
      <c r="BY10" s="283" t="s">
        <v>331</v>
      </c>
      <c r="BZ10" s="283" t="s">
        <v>332</v>
      </c>
      <c r="CA10" s="283" t="s">
        <v>746</v>
      </c>
      <c r="CB10" s="284" t="s">
        <v>747</v>
      </c>
      <c r="CC10" s="284" t="s">
        <v>373</v>
      </c>
      <c r="CD10" s="284" t="s">
        <v>374</v>
      </c>
      <c r="CE10" s="284" t="s">
        <v>375</v>
      </c>
      <c r="CF10" s="285" t="s">
        <v>376</v>
      </c>
      <c r="CG10" s="282" t="s">
        <v>372</v>
      </c>
      <c r="CH10" s="283" t="s">
        <v>331</v>
      </c>
      <c r="CI10" s="283" t="s">
        <v>332</v>
      </c>
      <c r="CJ10" s="283" t="s">
        <v>746</v>
      </c>
      <c r="CK10" s="284" t="s">
        <v>747</v>
      </c>
      <c r="CL10" s="284" t="s">
        <v>373</v>
      </c>
      <c r="CM10" s="284" t="s">
        <v>374</v>
      </c>
      <c r="CN10" s="284" t="s">
        <v>375</v>
      </c>
      <c r="CO10" s="285" t="s">
        <v>376</v>
      </c>
      <c r="CP10" s="282" t="s">
        <v>372</v>
      </c>
      <c r="CQ10" s="283" t="s">
        <v>331</v>
      </c>
      <c r="CR10" s="283" t="s">
        <v>332</v>
      </c>
      <c r="CS10" s="283" t="s">
        <v>746</v>
      </c>
      <c r="CT10" s="284" t="s">
        <v>747</v>
      </c>
      <c r="CU10" s="284" t="s">
        <v>373</v>
      </c>
      <c r="CV10" s="284" t="s">
        <v>374</v>
      </c>
      <c r="CW10" s="284" t="s">
        <v>375</v>
      </c>
      <c r="CX10" s="285" t="s">
        <v>376</v>
      </c>
      <c r="CY10" s="286" t="s">
        <v>372</v>
      </c>
      <c r="CZ10" s="287" t="s">
        <v>331</v>
      </c>
      <c r="DA10" s="287" t="s">
        <v>332</v>
      </c>
      <c r="DB10" s="287" t="s">
        <v>746</v>
      </c>
      <c r="DC10" s="288" t="s">
        <v>747</v>
      </c>
      <c r="DD10" s="288" t="s">
        <v>373</v>
      </c>
      <c r="DE10" s="288" t="s">
        <v>374</v>
      </c>
      <c r="DF10" s="288" t="s">
        <v>375</v>
      </c>
      <c r="DG10" s="289" t="s">
        <v>376</v>
      </c>
      <c r="DH10" s="286" t="s">
        <v>372</v>
      </c>
      <c r="DI10" s="287" t="s">
        <v>331</v>
      </c>
      <c r="DJ10" s="287" t="s">
        <v>332</v>
      </c>
      <c r="DK10" s="287" t="s">
        <v>746</v>
      </c>
      <c r="DL10" s="288" t="s">
        <v>747</v>
      </c>
      <c r="DM10" s="288" t="s">
        <v>373</v>
      </c>
      <c r="DN10" s="288" t="s">
        <v>374</v>
      </c>
      <c r="DO10" s="288" t="s">
        <v>375</v>
      </c>
      <c r="DP10" s="289" t="s">
        <v>376</v>
      </c>
      <c r="DQ10" s="286" t="s">
        <v>372</v>
      </c>
      <c r="DR10" s="287" t="s">
        <v>331</v>
      </c>
      <c r="DS10" s="287" t="s">
        <v>332</v>
      </c>
      <c r="DT10" s="287" t="s">
        <v>746</v>
      </c>
      <c r="DU10" s="288" t="s">
        <v>747</v>
      </c>
      <c r="DV10" s="288" t="s">
        <v>373</v>
      </c>
      <c r="DW10" s="288" t="s">
        <v>374</v>
      </c>
      <c r="DX10" s="288" t="s">
        <v>375</v>
      </c>
      <c r="DY10" s="289" t="s">
        <v>376</v>
      </c>
      <c r="DZ10" s="286" t="s">
        <v>372</v>
      </c>
      <c r="EA10" s="287" t="s">
        <v>331</v>
      </c>
      <c r="EB10" s="287" t="s">
        <v>332</v>
      </c>
      <c r="EC10" s="287" t="s">
        <v>746</v>
      </c>
      <c r="ED10" s="288" t="s">
        <v>748</v>
      </c>
      <c r="EE10" s="288" t="s">
        <v>373</v>
      </c>
      <c r="EF10" s="288" t="s">
        <v>374</v>
      </c>
      <c r="EG10" s="288" t="s">
        <v>375</v>
      </c>
      <c r="EH10" s="289" t="s">
        <v>376</v>
      </c>
      <c r="EI10" s="290" t="s">
        <v>372</v>
      </c>
      <c r="EJ10" s="291" t="s">
        <v>331</v>
      </c>
      <c r="EK10" s="291" t="s">
        <v>332</v>
      </c>
      <c r="EL10" s="291" t="s">
        <v>746</v>
      </c>
      <c r="EM10" s="292" t="s">
        <v>748</v>
      </c>
      <c r="EN10" s="292" t="s">
        <v>373</v>
      </c>
      <c r="EO10" s="292" t="s">
        <v>374</v>
      </c>
      <c r="EP10" s="292" t="s">
        <v>375</v>
      </c>
      <c r="EQ10" s="293" t="s">
        <v>376</v>
      </c>
      <c r="ER10" s="290" t="s">
        <v>372</v>
      </c>
      <c r="ES10" s="291" t="s">
        <v>331</v>
      </c>
      <c r="ET10" s="291" t="s">
        <v>332</v>
      </c>
      <c r="EU10" s="291" t="s">
        <v>746</v>
      </c>
      <c r="EV10" s="292" t="s">
        <v>748</v>
      </c>
      <c r="EW10" s="292" t="s">
        <v>373</v>
      </c>
      <c r="EX10" s="292" t="s">
        <v>374</v>
      </c>
      <c r="EY10" s="292" t="s">
        <v>375</v>
      </c>
      <c r="EZ10" s="293" t="s">
        <v>376</v>
      </c>
      <c r="FA10" s="290" t="s">
        <v>372</v>
      </c>
      <c r="FB10" s="291" t="s">
        <v>331</v>
      </c>
      <c r="FC10" s="291" t="s">
        <v>332</v>
      </c>
      <c r="FD10" s="291" t="s">
        <v>746</v>
      </c>
      <c r="FE10" s="292" t="s">
        <v>748</v>
      </c>
      <c r="FF10" s="292" t="s">
        <v>373</v>
      </c>
      <c r="FG10" s="292" t="s">
        <v>374</v>
      </c>
      <c r="FH10" s="292" t="s">
        <v>375</v>
      </c>
      <c r="FI10" s="293" t="s">
        <v>376</v>
      </c>
      <c r="FJ10" s="290" t="s">
        <v>372</v>
      </c>
      <c r="FK10" s="291" t="s">
        <v>331</v>
      </c>
      <c r="FL10" s="291" t="s">
        <v>332</v>
      </c>
      <c r="FM10" s="291" t="s">
        <v>746</v>
      </c>
      <c r="FN10" s="292" t="s">
        <v>748</v>
      </c>
      <c r="FO10" s="292" t="s">
        <v>373</v>
      </c>
      <c r="FP10" s="292" t="s">
        <v>374</v>
      </c>
      <c r="FQ10" s="292" t="s">
        <v>375</v>
      </c>
      <c r="FR10" s="293" t="s">
        <v>376</v>
      </c>
      <c r="FS10" s="120" t="s">
        <v>378</v>
      </c>
      <c r="FT10" s="120" t="s">
        <v>372</v>
      </c>
      <c r="FU10" s="120" t="s">
        <v>294</v>
      </c>
      <c r="FV10" s="120" t="s">
        <v>295</v>
      </c>
      <c r="FW10" s="120" t="s">
        <v>296</v>
      </c>
      <c r="FX10" s="120" t="s">
        <v>327</v>
      </c>
      <c r="FY10" s="120" t="s">
        <v>297</v>
      </c>
      <c r="FZ10" s="120" t="s">
        <v>374</v>
      </c>
      <c r="GA10" s="121" t="s">
        <v>377</v>
      </c>
      <c r="GB10" s="121" t="s">
        <v>294</v>
      </c>
      <c r="GC10" s="121" t="s">
        <v>328</v>
      </c>
      <c r="GD10" s="121" t="s">
        <v>329</v>
      </c>
      <c r="GE10" s="121" t="s">
        <v>330</v>
      </c>
      <c r="GF10" s="122" t="s">
        <v>378</v>
      </c>
      <c r="GG10" s="122" t="s">
        <v>372</v>
      </c>
      <c r="GH10" s="122" t="s">
        <v>294</v>
      </c>
      <c r="GI10" s="122" t="s">
        <v>295</v>
      </c>
      <c r="GJ10" s="122" t="s">
        <v>296</v>
      </c>
      <c r="GK10" s="122" t="s">
        <v>327</v>
      </c>
      <c r="GL10" s="122" t="s">
        <v>297</v>
      </c>
      <c r="GM10" s="122" t="s">
        <v>374</v>
      </c>
      <c r="GN10" s="123" t="s">
        <v>377</v>
      </c>
      <c r="GO10" s="123" t="s">
        <v>294</v>
      </c>
      <c r="GP10" s="123" t="s">
        <v>328</v>
      </c>
      <c r="GQ10" s="123" t="s">
        <v>329</v>
      </c>
      <c r="GR10" s="123" t="s">
        <v>330</v>
      </c>
      <c r="GS10" s="124" t="s">
        <v>378</v>
      </c>
      <c r="GT10" s="124" t="s">
        <v>372</v>
      </c>
      <c r="GU10" s="124" t="s">
        <v>294</v>
      </c>
      <c r="GV10" s="124" t="s">
        <v>295</v>
      </c>
      <c r="GW10" s="124" t="s">
        <v>296</v>
      </c>
      <c r="GX10" s="124" t="s">
        <v>327</v>
      </c>
      <c r="GY10" s="124" t="s">
        <v>297</v>
      </c>
      <c r="GZ10" s="124" t="s">
        <v>374</v>
      </c>
      <c r="HA10" s="125" t="s">
        <v>377</v>
      </c>
      <c r="HB10" s="125" t="s">
        <v>294</v>
      </c>
      <c r="HC10" s="125" t="s">
        <v>328</v>
      </c>
      <c r="HD10" s="125" t="s">
        <v>329</v>
      </c>
      <c r="HE10" s="125" t="s">
        <v>330</v>
      </c>
      <c r="HI10" s="51" t="s">
        <v>782</v>
      </c>
    </row>
    <row r="11" spans="1:217" ht="185.25" x14ac:dyDescent="0.2">
      <c r="A11" s="364">
        <v>1</v>
      </c>
      <c r="B11" s="357" t="s">
        <v>172</v>
      </c>
      <c r="C11" s="358" t="str">
        <f>VLOOKUP(B11,FORMULAS!$A$30:$B$52,2,0)</f>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
      <c r="D11" s="358" t="str">
        <f>VLOOKUP(B11,FORMULAS!$A$30:$C$52,3,0)</f>
        <v>Director de Mejoramiento de Barrios</v>
      </c>
      <c r="E11" s="357" t="s">
        <v>112</v>
      </c>
      <c r="F11" s="365" t="s">
        <v>382</v>
      </c>
      <c r="G11" s="365" t="s">
        <v>383</v>
      </c>
      <c r="H11" s="366" t="s">
        <v>384</v>
      </c>
      <c r="I11" s="357" t="s">
        <v>258</v>
      </c>
      <c r="J11" s="360">
        <v>90</v>
      </c>
      <c r="K11" s="335" t="str">
        <f>+IF(L11=FORMULAS!$N$2,FORMULAS!$O$2,IF('208-PLA-Ft-78 Mapa Gestión'!L11:L16=FORMULAS!$N$3,FORMULAS!$O$3,IF('208-PLA-Ft-78 Mapa Gestión'!L11:L16=FORMULAS!$N$4,FORMULAS!$O$4,IF('208-PLA-Ft-78 Mapa Gestión'!L11:L16=FORMULAS!$N$5,FORMULAS!$O$5,IF('208-PLA-Ft-78 Mapa Gestión'!L11:L16=FORMULAS!$N$6,FORMULAS!$O$6)))))</f>
        <v>Media</v>
      </c>
      <c r="L11" s="361">
        <f>+IF(J11&lt;=FORMULAS!$M$2,FORMULAS!$N$2,IF('208-PLA-Ft-78 Mapa Gestión'!J11&lt;=FORMULAS!$M$3,FORMULAS!$N$3,IF('208-PLA-Ft-78 Mapa Gestión'!J11&lt;=FORMULAS!$M$4,FORMULAS!$N$4,IF('208-PLA-Ft-78 Mapa Gestión'!J11&lt;=FORMULAS!$M$5,FORMULAS!$N$5,FORMULAS!$N$6))))</f>
        <v>0.6</v>
      </c>
      <c r="M11" s="359" t="s">
        <v>86</v>
      </c>
      <c r="N11" s="335" t="str">
        <f>+IF(M11=FORMULAS!$H$2,FORMULAS!$I$2,IF('208-PLA-Ft-78 Mapa Gestión'!M11:M16=FORMULAS!$H$3,FORMULAS!$I$3,IF('208-PLA-Ft-78 Mapa Gestión'!M11:M16=FORMULAS!$H$4,FORMULAS!$I$4,IF('208-PLA-Ft-78 Mapa Gestión'!M11:M16=FORMULAS!$H$5,FORMULAS!$I$5,IF('208-PLA-Ft-78 Mapa Gestión'!M11:M16=FORMULAS!$H$6,FORMULAS!$I$6,IF('208-PLA-Ft-78 Mapa Gestión'!M11:M16=FORMULAS!$H$7,FORMULAS!$I$7,IF('208-PLA-Ft-78 Mapa Gestión'!M11:M16=FORMULAS!$H$8,FORMULAS!$I$8,IF('208-PLA-Ft-78 Mapa Gestión'!M11:M16=FORMULAS!$H$9,FORMULAS!$I$9,IF('208-PLA-Ft-78 Mapa Gestión'!M11:M16=FORMULAS!$H$10,FORMULAS!$I$10,IF('208-PLA-Ft-78 Mapa Gestión'!M11:M16=FORMULAS!$H$11,FORMULAS!$I$11))))))))))</f>
        <v>Mayor</v>
      </c>
      <c r="O11" s="333">
        <f>VLOOKUP(N11,FORMULAS!$I$1:$J$6,2,0)</f>
        <v>0.8</v>
      </c>
      <c r="P11" s="333" t="str">
        <f>CONCATENATE(N11,K11)</f>
        <v>MayorMedia</v>
      </c>
      <c r="Q11" s="334" t="str">
        <f>VLOOKUP(P11,FORMULAS!$K$17:$L$42,2,0)</f>
        <v>Alto</v>
      </c>
      <c r="R11" s="153">
        <v>1</v>
      </c>
      <c r="S11" s="154" t="s">
        <v>474</v>
      </c>
      <c r="T11" s="183" t="str">
        <f>VLOOKUP(U11,FORMULAS!$A$15:$B$18,2,0)</f>
        <v>Probabilidad</v>
      </c>
      <c r="U11" s="53" t="s">
        <v>13</v>
      </c>
      <c r="V11" s="54">
        <f>+IF(U11='Tabla Valoración controles'!$D$4,'Tabla Valoración controles'!$F$4,IF('208-PLA-Ft-78 Mapa Gestión'!U11='Tabla Valoración controles'!$D$5,'Tabla Valoración controles'!$F$5,IF(U11=FORMULAS!$A$10,0,'Tabla Valoración controles'!$F$6)))</f>
        <v>0.25</v>
      </c>
      <c r="W11" s="53" t="s">
        <v>8</v>
      </c>
      <c r="X11" s="55">
        <f>+IF(W11='Tabla Valoración controles'!$D$7,'Tabla Valoración controles'!$F$7,IF(U11=FORMULAS!$A$10,0,'Tabla Valoración controles'!$F$8))</f>
        <v>0.15</v>
      </c>
      <c r="Y11" s="53" t="s">
        <v>18</v>
      </c>
      <c r="Z11" s="54">
        <f>+IF(Y11='Tabla Valoración controles'!$D$9,'Tabla Valoración controles'!$F$9,'Tabla Valoración controles'!$F$10)</f>
        <v>0</v>
      </c>
      <c r="AA11" s="53" t="s">
        <v>21</v>
      </c>
      <c r="AB11" s="54">
        <f>+IF(AA11='Tabla Valoración controles'!$D$11,'Tabla Valoración controles'!$F$11,'Tabla Valoración controles'!$F$12)</f>
        <v>0</v>
      </c>
      <c r="AC11" s="53" t="s">
        <v>100</v>
      </c>
      <c r="AD11" s="54">
        <f>+IF(AC11='Tabla Valoración controles'!$D$13,'Tabla Valoración controles'!$F$13,'Tabla Valoración controles'!$F$14)</f>
        <v>0</v>
      </c>
      <c r="AE11" s="97">
        <f t="shared" ref="AE11:AE74" si="0">+V11+X11+Z11</f>
        <v>0.4</v>
      </c>
      <c r="AF11" s="97">
        <f>+IF(T11=FORMULAS!$A$8,'208-PLA-Ft-78 Mapa Gestión'!AE11*'208-PLA-Ft-78 Mapa Gestión'!L11:L16,'208-PLA-Ft-78 Mapa Gestión'!AE11*'208-PLA-Ft-78 Mapa Gestión'!O11:O16)</f>
        <v>0.24</v>
      </c>
      <c r="AG11" s="97">
        <f>+IF(T11=FORMULAS!$A$8,'208-PLA-Ft-78 Mapa Gestión'!L11:L16-'208-PLA-Ft-78 Mapa Gestión'!AF11,0)</f>
        <v>0.36</v>
      </c>
      <c r="AH11" s="53" t="s">
        <v>347</v>
      </c>
      <c r="AI11" s="50">
        <f>+IF(AH11=CONTROLES!$C$50,CONTROLES!$D$50,CONTROLES!$D$51)</f>
        <v>15</v>
      </c>
      <c r="AJ11" s="162" t="s">
        <v>353</v>
      </c>
      <c r="AK11" s="162">
        <f>+IF(AJ11=CONTROLES!$C$52,CONTROLES!$D$52,CONTROLES!$D$53)</f>
        <v>15</v>
      </c>
      <c r="AL11" s="162" t="s">
        <v>356</v>
      </c>
      <c r="AM11" s="162">
        <f>+IF(AL11=CONTROLES!$C$54,CONTROLES!$D$54,CONTROLES!$D$55)</f>
        <v>15</v>
      </c>
      <c r="AN11" s="163" t="str">
        <f>+U11</f>
        <v>Preventivo</v>
      </c>
      <c r="AO11" s="163" t="str">
        <f>+IF(AN11=CONTROLES!$F$54,CONTROLES!$G$54,CONTROLES!$G$55)</f>
        <v>Prevenir</v>
      </c>
      <c r="AP11" s="162">
        <f>+IF(AO11=CONTROLES!$C$56,CONTROLES!$D$56,IF(AO11=CONTROLES!$C$57,CONTROLES!$D$57,CONTROLES!$D$58))</f>
        <v>15</v>
      </c>
      <c r="AQ11" s="162" t="s">
        <v>363</v>
      </c>
      <c r="AR11" s="162">
        <f>+IF(AQ11=CONTROLES!$C$59,CONTROLES!$D$59,CONTROLES!$D$60)</f>
        <v>15</v>
      </c>
      <c r="AS11" s="162" t="s">
        <v>366</v>
      </c>
      <c r="AT11" s="162">
        <f>+IF(AS11=CONTROLES!$C$61,CONTROLES!$D$61,CONTROLES!$D$62)</f>
        <v>15</v>
      </c>
      <c r="AU11" s="162" t="s">
        <v>369</v>
      </c>
      <c r="AV11" s="50">
        <f>+IF(AU11=CONTROLES!$C$63,CONTROLES!$D$63,IF(AU11=CONTROLES!$C$64,CONTROLES!$D$64,CONTROLES!$D$65))</f>
        <v>10</v>
      </c>
      <c r="AW11" s="50">
        <f t="shared" ref="AW11:AW74" si="1">+AI11+AK11+AM11+AP11+AR11+AT11+AV11</f>
        <v>100</v>
      </c>
      <c r="AX11" s="50" t="str">
        <f>IF(ISERROR(AW11)=TRUE,"",IF(AND(AW11&lt;=85),"Débil",IF(AND(AW11&gt;=85.01,AW11&lt;=95),"Moderado",IF(AND(AW11&gt;=95.1,AW11&lt;=100),"Fuerte",""))))</f>
        <v>Fuerte</v>
      </c>
      <c r="AY11" s="336">
        <f>+AG16</f>
        <v>0.252</v>
      </c>
      <c r="AZ11" s="336" t="str">
        <f>+IF(AY11&lt;=FORMULAS!$N$2,FORMULAS!$O$2,IF(AY11&lt;=FORMULAS!$N$3,FORMULAS!$O$3,IF(AY11&lt;=FORMULAS!$N$4,FORMULAS!$O$4,IF(AY11&lt;=FORMULAS!$N$5,FORMULAS!$O$5,FORMULAS!O6))))</f>
        <v>Baja</v>
      </c>
      <c r="BA11" s="336" t="str">
        <f>+IF(T11=FORMULAS!$A$9,AG16,'208-PLA-Ft-78 Mapa Gestión'!N11:N16)</f>
        <v>Mayor</v>
      </c>
      <c r="BB11" s="336">
        <f>+IF(T11=FORMULAS!B9,'208-PLA-Ft-78 Mapa Gestión'!AG16,'208-PLA-Ft-78 Mapa Gestión'!O11:O16)</f>
        <v>0.8</v>
      </c>
      <c r="BC11" s="333" t="str">
        <f>CONCATENATE(BA11,AZ11)</f>
        <v>MayorBaja</v>
      </c>
      <c r="BD11" s="334" t="str">
        <f>VLOOKUP(BC11,FORMULAS!$K$17:$L$42,2,0)</f>
        <v>Alto</v>
      </c>
      <c r="BE11" s="338" t="s">
        <v>163</v>
      </c>
      <c r="BF11" s="132" t="s">
        <v>530</v>
      </c>
      <c r="BG11" s="132" t="s">
        <v>531</v>
      </c>
      <c r="BH11" s="169" t="s">
        <v>324</v>
      </c>
      <c r="BI11" s="134">
        <v>44958</v>
      </c>
      <c r="BJ11" s="134">
        <v>45168</v>
      </c>
      <c r="BK11" s="132" t="s">
        <v>605</v>
      </c>
      <c r="BL11" s="132" t="s">
        <v>606</v>
      </c>
      <c r="BM11" s="170" t="s">
        <v>234</v>
      </c>
      <c r="BN11" s="332" t="s">
        <v>607</v>
      </c>
      <c r="BO11" s="236" t="s">
        <v>782</v>
      </c>
      <c r="BP11" s="235" t="s">
        <v>1059</v>
      </c>
      <c r="BQ11" s="236" t="s">
        <v>1060</v>
      </c>
      <c r="BR11" s="236" t="s">
        <v>1043</v>
      </c>
      <c r="BS11" s="236" t="s">
        <v>1043</v>
      </c>
      <c r="BT11" s="236" t="s">
        <v>1043</v>
      </c>
      <c r="BU11" s="236" t="s">
        <v>783</v>
      </c>
      <c r="BV11" s="236" t="s">
        <v>1043</v>
      </c>
      <c r="BW11" s="236" t="s">
        <v>1043</v>
      </c>
      <c r="BX11" s="236" t="s">
        <v>782</v>
      </c>
      <c r="BY11" s="235" t="s">
        <v>1059</v>
      </c>
      <c r="BZ11" s="236" t="s">
        <v>1061</v>
      </c>
      <c r="CA11" s="236" t="s">
        <v>1043</v>
      </c>
      <c r="CB11" s="236" t="s">
        <v>1043</v>
      </c>
      <c r="CC11" s="236" t="s">
        <v>1043</v>
      </c>
      <c r="CD11" s="236" t="s">
        <v>783</v>
      </c>
      <c r="CE11" s="236" t="s">
        <v>1043</v>
      </c>
      <c r="CF11" s="236" t="s">
        <v>1043</v>
      </c>
      <c r="CG11" s="236" t="s">
        <v>782</v>
      </c>
      <c r="CH11" s="235" t="s">
        <v>1059</v>
      </c>
      <c r="CI11" s="236" t="s">
        <v>1062</v>
      </c>
      <c r="CJ11" s="236" t="s">
        <v>1043</v>
      </c>
      <c r="CK11" s="236" t="s">
        <v>1043</v>
      </c>
      <c r="CL11" s="236" t="s">
        <v>1043</v>
      </c>
      <c r="CM11" s="236" t="s">
        <v>783</v>
      </c>
      <c r="CN11" s="236" t="s">
        <v>1043</v>
      </c>
      <c r="CO11" s="236" t="s">
        <v>1043</v>
      </c>
      <c r="CP11" s="236" t="s">
        <v>782</v>
      </c>
      <c r="CQ11" s="235" t="s">
        <v>1059</v>
      </c>
      <c r="CR11" s="236" t="s">
        <v>1063</v>
      </c>
      <c r="CS11" s="236" t="s">
        <v>1043</v>
      </c>
      <c r="CT11" s="236" t="s">
        <v>1043</v>
      </c>
      <c r="CU11" s="236" t="s">
        <v>1043</v>
      </c>
      <c r="CV11" s="236" t="s">
        <v>783</v>
      </c>
      <c r="CW11" s="236" t="s">
        <v>1043</v>
      </c>
      <c r="CX11" s="236" t="s">
        <v>1043</v>
      </c>
      <c r="CY11" s="236" t="s">
        <v>782</v>
      </c>
      <c r="CZ11" s="235" t="s">
        <v>1059</v>
      </c>
      <c r="DA11" s="236" t="s">
        <v>1417</v>
      </c>
      <c r="DB11" s="236" t="s">
        <v>1043</v>
      </c>
      <c r="DC11" s="236" t="s">
        <v>1043</v>
      </c>
      <c r="DD11" s="236" t="s">
        <v>1043</v>
      </c>
      <c r="DE11" s="236" t="s">
        <v>783</v>
      </c>
      <c r="DF11" s="236" t="s">
        <v>1043</v>
      </c>
      <c r="DG11" s="236" t="s">
        <v>1043</v>
      </c>
      <c r="DH11" s="236" t="s">
        <v>782</v>
      </c>
      <c r="DI11" s="235" t="s">
        <v>1059</v>
      </c>
      <c r="DJ11" s="236" t="s">
        <v>1418</v>
      </c>
      <c r="DK11" s="235" t="s">
        <v>1419</v>
      </c>
      <c r="DL11" s="236" t="s">
        <v>606</v>
      </c>
      <c r="DM11" s="235" t="s">
        <v>1420</v>
      </c>
      <c r="DN11" s="236" t="s">
        <v>783</v>
      </c>
      <c r="DO11" s="236" t="s">
        <v>1043</v>
      </c>
      <c r="DP11" s="236" t="s">
        <v>1043</v>
      </c>
      <c r="DQ11" s="236" t="s">
        <v>782</v>
      </c>
      <c r="DR11" s="235" t="s">
        <v>1421</v>
      </c>
      <c r="DS11" s="236" t="s">
        <v>1422</v>
      </c>
      <c r="DT11" s="236" t="s">
        <v>1043</v>
      </c>
      <c r="DU11" s="236" t="s">
        <v>1043</v>
      </c>
      <c r="DV11" s="236" t="s">
        <v>1043</v>
      </c>
      <c r="DW11" s="236" t="s">
        <v>783</v>
      </c>
      <c r="DX11" s="236" t="s">
        <v>1043</v>
      </c>
      <c r="DY11" s="236" t="s">
        <v>1043</v>
      </c>
      <c r="DZ11" s="236" t="s">
        <v>782</v>
      </c>
      <c r="EA11" s="235" t="s">
        <v>1423</v>
      </c>
      <c r="EB11" s="236" t="s">
        <v>1424</v>
      </c>
      <c r="EC11" s="236" t="s">
        <v>1043</v>
      </c>
      <c r="ED11" s="236" t="s">
        <v>1043</v>
      </c>
      <c r="EE11" s="236" t="s">
        <v>1043</v>
      </c>
      <c r="EF11" s="236" t="s">
        <v>783</v>
      </c>
      <c r="EG11" s="236" t="s">
        <v>1043</v>
      </c>
      <c r="EH11" s="236" t="s">
        <v>1043</v>
      </c>
      <c r="EI11" s="126"/>
      <c r="EJ11" s="127"/>
      <c r="EK11" s="127"/>
      <c r="EL11" s="128"/>
      <c r="EM11" s="128"/>
      <c r="EN11" s="128"/>
      <c r="EO11" s="128"/>
      <c r="EP11" s="128"/>
      <c r="EQ11" s="128"/>
      <c r="ER11" s="126"/>
      <c r="ES11" s="127"/>
      <c r="ET11" s="127"/>
      <c r="EU11" s="128"/>
      <c r="EV11" s="128"/>
      <c r="EW11" s="128"/>
      <c r="EX11" s="128"/>
      <c r="EY11" s="128"/>
      <c r="EZ11" s="128"/>
      <c r="FA11" s="126"/>
      <c r="FB11" s="127"/>
      <c r="FC11" s="127"/>
      <c r="FD11" s="128"/>
      <c r="FE11" s="128"/>
      <c r="FF11" s="128"/>
      <c r="FG11" s="128"/>
      <c r="FH11" s="128"/>
      <c r="FI11" s="128"/>
      <c r="FJ11" s="126"/>
      <c r="FK11" s="127"/>
      <c r="FL11" s="127"/>
      <c r="FM11" s="128"/>
      <c r="FN11" s="128"/>
      <c r="FO11" s="128"/>
      <c r="FP11" s="128"/>
      <c r="FQ11" s="128"/>
      <c r="FR11" s="128"/>
      <c r="FS11" s="171">
        <v>45054</v>
      </c>
      <c r="FT11" s="126" t="s">
        <v>782</v>
      </c>
      <c r="FU11" s="132" t="s">
        <v>1068</v>
      </c>
      <c r="FV11" s="129" t="s">
        <v>37</v>
      </c>
      <c r="FW11" s="132" t="s">
        <v>1108</v>
      </c>
      <c r="FX11" s="130">
        <v>0</v>
      </c>
      <c r="FY11" s="129" t="s">
        <v>37</v>
      </c>
      <c r="FZ11" s="128" t="s">
        <v>783</v>
      </c>
      <c r="GA11" s="128"/>
      <c r="GB11" s="129"/>
      <c r="GC11" s="129"/>
      <c r="GD11" s="129"/>
      <c r="GE11" s="129"/>
      <c r="GF11" s="134">
        <v>45177</v>
      </c>
      <c r="GG11" s="126" t="s">
        <v>782</v>
      </c>
      <c r="GH11" s="132" t="s">
        <v>1216</v>
      </c>
      <c r="GI11" s="129" t="s">
        <v>37</v>
      </c>
      <c r="GJ11" s="132" t="s">
        <v>1484</v>
      </c>
      <c r="GK11" s="126">
        <v>1</v>
      </c>
      <c r="GL11" s="129" t="s">
        <v>1234</v>
      </c>
      <c r="GM11" s="126" t="s">
        <v>783</v>
      </c>
      <c r="GN11" s="261"/>
      <c r="GO11" s="129"/>
      <c r="GP11" s="129"/>
      <c r="GQ11" s="129"/>
      <c r="GR11" s="129"/>
      <c r="GS11" s="129"/>
      <c r="GT11" s="126"/>
      <c r="GU11" s="129"/>
      <c r="GV11" s="129"/>
      <c r="GW11" s="129"/>
      <c r="GX11" s="130"/>
      <c r="GY11" s="129"/>
      <c r="GZ11" s="128"/>
      <c r="HA11" s="128"/>
      <c r="HB11" s="129"/>
      <c r="HC11" s="129"/>
      <c r="HD11" s="129"/>
      <c r="HE11" s="129"/>
      <c r="HI11" s="51" t="s">
        <v>783</v>
      </c>
    </row>
    <row r="12" spans="1:217" ht="174.75" customHeight="1" x14ac:dyDescent="0.2">
      <c r="A12" s="364"/>
      <c r="B12" s="357"/>
      <c r="C12" s="358"/>
      <c r="D12" s="358"/>
      <c r="E12" s="357"/>
      <c r="F12" s="365"/>
      <c r="G12" s="365"/>
      <c r="H12" s="366"/>
      <c r="I12" s="357"/>
      <c r="J12" s="360"/>
      <c r="K12" s="335"/>
      <c r="L12" s="361"/>
      <c r="M12" s="359"/>
      <c r="N12" s="335"/>
      <c r="O12" s="333"/>
      <c r="P12" s="333"/>
      <c r="Q12" s="334"/>
      <c r="R12" s="153">
        <v>2</v>
      </c>
      <c r="S12" s="154" t="s">
        <v>475</v>
      </c>
      <c r="T12" s="183" t="str">
        <f>VLOOKUP(U12,FORMULAS!$A$15:$B$18,2,0)</f>
        <v>Probabilidad</v>
      </c>
      <c r="U12" s="53" t="s">
        <v>14</v>
      </c>
      <c r="V12" s="54">
        <f>+IF(U12='Tabla Valoración controles'!$D$4,'Tabla Valoración controles'!$F$4,IF('208-PLA-Ft-78 Mapa Gestión'!U12='Tabla Valoración controles'!$D$5,'Tabla Valoración controles'!$F$5,IF(U12=FORMULAS!$A$10,0,'Tabla Valoración controles'!$F$6)))</f>
        <v>0.15</v>
      </c>
      <c r="W12" s="53" t="s">
        <v>8</v>
      </c>
      <c r="X12" s="55">
        <f>+IF(W12='Tabla Valoración controles'!$D$7,'Tabla Valoración controles'!$F$7,IF(U12=FORMULAS!$A$10,0,'Tabla Valoración controles'!$F$8))</f>
        <v>0.15</v>
      </c>
      <c r="Y12" s="53" t="s">
        <v>19</v>
      </c>
      <c r="Z12" s="54">
        <f>+IF(Y12='Tabla Valoración controles'!$D$9,'Tabla Valoración controles'!$F$9,'Tabla Valoración controles'!$F$10)</f>
        <v>0</v>
      </c>
      <c r="AA12" s="53" t="s">
        <v>21</v>
      </c>
      <c r="AB12" s="54">
        <f>+IF(AA12='Tabla Valoración controles'!$D$9,'Tabla Valoración controles'!$F$9,IF(W12=FORMULAS!$A$10,0,'Tabla Valoración controles'!$F$10))</f>
        <v>0</v>
      </c>
      <c r="AC12" s="53" t="s">
        <v>100</v>
      </c>
      <c r="AD12" s="54">
        <f>+IF(AC12='Tabla Valoración controles'!$D$13,'Tabla Valoración controles'!$F$13,'Tabla Valoración controles'!$F$14)</f>
        <v>0</v>
      </c>
      <c r="AE12" s="97">
        <f t="shared" si="0"/>
        <v>0.3</v>
      </c>
      <c r="AF12" s="97">
        <f>+AE12*AG11</f>
        <v>0.108</v>
      </c>
      <c r="AG12" s="97">
        <f>+AG11-AF12</f>
        <v>0.252</v>
      </c>
      <c r="AH12" s="53" t="s">
        <v>347</v>
      </c>
      <c r="AI12" s="50">
        <f>+IF(AH12=CONTROLES!$C$50,CONTROLES!$D$50,CONTROLES!$D$51)</f>
        <v>15</v>
      </c>
      <c r="AJ12" s="162" t="s">
        <v>353</v>
      </c>
      <c r="AK12" s="162">
        <f>+IF(AJ12=CONTROLES!$C$52,CONTROLES!$D$52,CONTROLES!$D$53)</f>
        <v>15</v>
      </c>
      <c r="AL12" s="162" t="s">
        <v>356</v>
      </c>
      <c r="AM12" s="162">
        <f>+IF(AL12=CONTROLES!$C$54,CONTROLES!$D$54,CONTROLES!$D$55)</f>
        <v>15</v>
      </c>
      <c r="AN12" s="163" t="str">
        <f t="shared" ref="AN12:AN75" si="2">+U12</f>
        <v>Detectivo</v>
      </c>
      <c r="AO12" s="163" t="str">
        <f>+IF(AN12=CONTROLES!$F$54,CONTROLES!$G$54,CONTROLES!$G$55)</f>
        <v>Detectar</v>
      </c>
      <c r="AP12" s="162">
        <f>+IF(AO12=CONTROLES!$C$56,CONTROLES!$D$56,IF(AO12=CONTROLES!$C$57,CONTROLES!$D$57,CONTROLES!$D$58))</f>
        <v>10</v>
      </c>
      <c r="AQ12" s="162" t="s">
        <v>363</v>
      </c>
      <c r="AR12" s="162">
        <f>+IF(AQ12=CONTROLES!$C$59,CONTROLES!$D$59,CONTROLES!$D$60)</f>
        <v>15</v>
      </c>
      <c r="AS12" s="162" t="s">
        <v>366</v>
      </c>
      <c r="AT12" s="162">
        <f>+IF(AS12=CONTROLES!$C$61,CONTROLES!$D$61,CONTROLES!$D$62)</f>
        <v>15</v>
      </c>
      <c r="AU12" s="162" t="s">
        <v>369</v>
      </c>
      <c r="AV12" s="50">
        <f>+IF(AU12=CONTROLES!$C$63,CONTROLES!$D$63,IF(AU12=CONTROLES!$C$64,CONTROLES!$D$64,CONTROLES!$D$65))</f>
        <v>10</v>
      </c>
      <c r="AW12" s="50">
        <f t="shared" si="1"/>
        <v>95</v>
      </c>
      <c r="AX12" s="50" t="str">
        <f t="shared" ref="AX12:AX75" si="3">IF(ISERROR(AW12)=TRUE,"",IF(AND(AW12&lt;=85),"Débil",IF(AND(AW12&gt;=85.01,AW12&lt;=95),"Moderado",IF(AND(AW12&gt;=95.1,AW12&lt;=100),"Fuerte",""))))</f>
        <v>Moderado</v>
      </c>
      <c r="AY12" s="337"/>
      <c r="AZ12" s="337"/>
      <c r="BA12" s="337"/>
      <c r="BB12" s="337"/>
      <c r="BC12" s="333"/>
      <c r="BD12" s="334"/>
      <c r="BE12" s="338"/>
      <c r="BF12" s="127" t="s">
        <v>532</v>
      </c>
      <c r="BG12" s="132" t="s">
        <v>531</v>
      </c>
      <c r="BH12" s="169" t="s">
        <v>319</v>
      </c>
      <c r="BI12" s="171">
        <v>44949</v>
      </c>
      <c r="BJ12" s="134">
        <v>45290</v>
      </c>
      <c r="BK12" s="132" t="s">
        <v>608</v>
      </c>
      <c r="BL12" s="132" t="s">
        <v>609</v>
      </c>
      <c r="BM12" s="170" t="s">
        <v>235</v>
      </c>
      <c r="BN12" s="332"/>
      <c r="BO12" s="144" t="s">
        <v>782</v>
      </c>
      <c r="BP12" s="235" t="s">
        <v>1043</v>
      </c>
      <c r="BQ12" s="236" t="s">
        <v>1043</v>
      </c>
      <c r="BR12" s="235" t="s">
        <v>1064</v>
      </c>
      <c r="BS12" s="128">
        <f>1/12</f>
        <v>8.3333333333333329E-2</v>
      </c>
      <c r="BT12" s="208" t="s">
        <v>1060</v>
      </c>
      <c r="BU12" s="144" t="s">
        <v>783</v>
      </c>
      <c r="BV12" s="236" t="s">
        <v>1043</v>
      </c>
      <c r="BW12" s="236" t="s">
        <v>1043</v>
      </c>
      <c r="BX12" s="144" t="s">
        <v>782</v>
      </c>
      <c r="BY12" s="235" t="s">
        <v>1043</v>
      </c>
      <c r="BZ12" s="236" t="s">
        <v>1043</v>
      </c>
      <c r="CA12" s="235" t="s">
        <v>1064</v>
      </c>
      <c r="CB12" s="128">
        <f>2/12</f>
        <v>0.16666666666666666</v>
      </c>
      <c r="CC12" s="236" t="s">
        <v>1061</v>
      </c>
      <c r="CD12" s="144" t="s">
        <v>783</v>
      </c>
      <c r="CE12" s="236" t="s">
        <v>1043</v>
      </c>
      <c r="CF12" s="236" t="s">
        <v>1043</v>
      </c>
      <c r="CG12" s="144" t="s">
        <v>782</v>
      </c>
      <c r="CH12" s="235" t="s">
        <v>1043</v>
      </c>
      <c r="CI12" s="236" t="s">
        <v>1043</v>
      </c>
      <c r="CJ12" s="235" t="s">
        <v>1064</v>
      </c>
      <c r="CK12" s="128">
        <f>2/12</f>
        <v>0.16666666666666666</v>
      </c>
      <c r="CL12" s="236" t="s">
        <v>1062</v>
      </c>
      <c r="CM12" s="144" t="s">
        <v>783</v>
      </c>
      <c r="CN12" s="236" t="s">
        <v>1043</v>
      </c>
      <c r="CO12" s="236" t="s">
        <v>1043</v>
      </c>
      <c r="CP12" s="144" t="s">
        <v>782</v>
      </c>
      <c r="CQ12" s="128" t="s">
        <v>1065</v>
      </c>
      <c r="CR12" s="128" t="s">
        <v>1066</v>
      </c>
      <c r="CS12" s="235" t="s">
        <v>1064</v>
      </c>
      <c r="CT12" s="128">
        <f>2/12</f>
        <v>0.16666666666666666</v>
      </c>
      <c r="CU12" s="236" t="s">
        <v>1067</v>
      </c>
      <c r="CV12" s="144" t="s">
        <v>783</v>
      </c>
      <c r="CW12" s="236" t="s">
        <v>1043</v>
      </c>
      <c r="CX12" s="236" t="s">
        <v>1043</v>
      </c>
      <c r="CY12" s="144" t="s">
        <v>782</v>
      </c>
      <c r="CZ12" s="235" t="s">
        <v>1043</v>
      </c>
      <c r="DA12" s="236" t="s">
        <v>1043</v>
      </c>
      <c r="DB12" s="235" t="s">
        <v>1064</v>
      </c>
      <c r="DC12" s="128">
        <f>1/12</f>
        <v>8.3333333333333329E-2</v>
      </c>
      <c r="DD12" s="236" t="s">
        <v>1417</v>
      </c>
      <c r="DE12" s="144" t="s">
        <v>783</v>
      </c>
      <c r="DF12" s="236" t="s">
        <v>1043</v>
      </c>
      <c r="DG12" s="236" t="s">
        <v>1043</v>
      </c>
      <c r="DH12" s="144" t="s">
        <v>782</v>
      </c>
      <c r="DI12" s="235" t="s">
        <v>1043</v>
      </c>
      <c r="DJ12" s="236" t="s">
        <v>1043</v>
      </c>
      <c r="DK12" s="235" t="s">
        <v>1064</v>
      </c>
      <c r="DL12" s="128">
        <f>2/12</f>
        <v>0.16666666666666666</v>
      </c>
      <c r="DM12" s="236" t="s">
        <v>1418</v>
      </c>
      <c r="DN12" s="144" t="s">
        <v>783</v>
      </c>
      <c r="DO12" s="236" t="s">
        <v>1043</v>
      </c>
      <c r="DP12" s="236" t="s">
        <v>1043</v>
      </c>
      <c r="DQ12" s="144" t="s">
        <v>782</v>
      </c>
      <c r="DR12" s="128" t="s">
        <v>1065</v>
      </c>
      <c r="DS12" s="128" t="s">
        <v>1425</v>
      </c>
      <c r="DT12" s="235" t="s">
        <v>1064</v>
      </c>
      <c r="DU12" s="128">
        <f>2/12</f>
        <v>0.16666666666666666</v>
      </c>
      <c r="DV12" s="236" t="s">
        <v>1422</v>
      </c>
      <c r="DW12" s="144" t="s">
        <v>783</v>
      </c>
      <c r="DX12" s="236" t="s">
        <v>1043</v>
      </c>
      <c r="DY12" s="236" t="s">
        <v>1043</v>
      </c>
      <c r="DZ12" s="144" t="s">
        <v>782</v>
      </c>
      <c r="EA12" s="236" t="s">
        <v>1043</v>
      </c>
      <c r="EB12" s="236" t="s">
        <v>1043</v>
      </c>
      <c r="EC12" s="235" t="s">
        <v>1064</v>
      </c>
      <c r="ED12" s="128">
        <f>2/12</f>
        <v>0.16666666666666666</v>
      </c>
      <c r="EE12" s="236" t="s">
        <v>1424</v>
      </c>
      <c r="EF12" s="144" t="s">
        <v>783</v>
      </c>
      <c r="EG12" s="236" t="s">
        <v>1043</v>
      </c>
      <c r="EH12" s="236" t="s">
        <v>1043</v>
      </c>
      <c r="EI12" s="126"/>
      <c r="EJ12" s="128"/>
      <c r="EK12" s="128"/>
      <c r="EL12" s="127"/>
      <c r="EM12" s="131"/>
      <c r="EN12" s="131"/>
      <c r="EO12" s="131"/>
      <c r="EP12" s="131"/>
      <c r="EQ12" s="131"/>
      <c r="ER12" s="126"/>
      <c r="ES12" s="128"/>
      <c r="ET12" s="128"/>
      <c r="EU12" s="127"/>
      <c r="EV12" s="131"/>
      <c r="EW12" s="131"/>
      <c r="EX12" s="131"/>
      <c r="EY12" s="131"/>
      <c r="EZ12" s="131"/>
      <c r="FA12" s="126"/>
      <c r="FB12" s="128"/>
      <c r="FC12" s="128"/>
      <c r="FD12" s="127"/>
      <c r="FE12" s="131"/>
      <c r="FF12" s="131"/>
      <c r="FG12" s="131"/>
      <c r="FH12" s="131"/>
      <c r="FI12" s="131"/>
      <c r="FJ12" s="126"/>
      <c r="FK12" s="128"/>
      <c r="FL12" s="128"/>
      <c r="FM12" s="127"/>
      <c r="FN12" s="131"/>
      <c r="FO12" s="131"/>
      <c r="FP12" s="131"/>
      <c r="FQ12" s="131"/>
      <c r="FR12" s="131"/>
      <c r="FS12" s="171">
        <v>45054</v>
      </c>
      <c r="FT12" s="126" t="s">
        <v>782</v>
      </c>
      <c r="FU12" s="132" t="s">
        <v>1109</v>
      </c>
      <c r="FV12" s="129" t="s">
        <v>37</v>
      </c>
      <c r="FW12" s="235" t="s">
        <v>1064</v>
      </c>
      <c r="FX12" s="237">
        <v>0.17</v>
      </c>
      <c r="FY12" s="129" t="s">
        <v>37</v>
      </c>
      <c r="FZ12" s="128" t="s">
        <v>783</v>
      </c>
      <c r="GA12" s="131"/>
      <c r="GB12" s="129"/>
      <c r="GC12" s="129"/>
      <c r="GD12" s="129"/>
      <c r="GE12" s="129"/>
      <c r="GF12" s="134">
        <v>45177</v>
      </c>
      <c r="GG12" s="126" t="s">
        <v>782</v>
      </c>
      <c r="GH12" s="132" t="s">
        <v>1216</v>
      </c>
      <c r="GI12" s="129" t="s">
        <v>37</v>
      </c>
      <c r="GJ12" s="212" t="s">
        <v>1441</v>
      </c>
      <c r="GK12" s="126">
        <v>0.66666666666666663</v>
      </c>
      <c r="GL12" s="129" t="s">
        <v>37</v>
      </c>
      <c r="GM12" s="144" t="s">
        <v>783</v>
      </c>
      <c r="GN12" s="262"/>
      <c r="GO12" s="129"/>
      <c r="GP12" s="129"/>
      <c r="GQ12" s="129"/>
      <c r="GR12" s="129"/>
      <c r="GS12" s="129"/>
      <c r="GT12" s="126"/>
      <c r="GU12" s="129"/>
      <c r="GV12" s="129"/>
      <c r="GW12" s="129"/>
      <c r="GX12" s="130"/>
      <c r="GY12" s="129"/>
      <c r="GZ12" s="131"/>
      <c r="HA12" s="131"/>
      <c r="HB12" s="129"/>
      <c r="HC12" s="129"/>
      <c r="HD12" s="129"/>
      <c r="HE12" s="129"/>
    </row>
    <row r="13" spans="1:217" ht="57" x14ac:dyDescent="0.2">
      <c r="A13" s="364"/>
      <c r="B13" s="357"/>
      <c r="C13" s="358"/>
      <c r="D13" s="358"/>
      <c r="E13" s="357"/>
      <c r="F13" s="365"/>
      <c r="G13" s="365"/>
      <c r="H13" s="366"/>
      <c r="I13" s="357"/>
      <c r="J13" s="360"/>
      <c r="K13" s="335"/>
      <c r="L13" s="361"/>
      <c r="M13" s="359"/>
      <c r="N13" s="335"/>
      <c r="O13" s="333"/>
      <c r="P13" s="333"/>
      <c r="Q13" s="334"/>
      <c r="R13" s="153"/>
      <c r="S13" s="154"/>
      <c r="T13" s="183">
        <f>VLOOKUP(U13,FORMULAS!$A$15:$B$18,2,0)</f>
        <v>0</v>
      </c>
      <c r="U13" s="53" t="s">
        <v>157</v>
      </c>
      <c r="V13" s="54">
        <f>+IF(U13='Tabla Valoración controles'!$D$4,'Tabla Valoración controles'!$F$4,IF('208-PLA-Ft-78 Mapa Gestión'!U13='Tabla Valoración controles'!$D$5,'Tabla Valoración controles'!$F$5,IF(U13=FORMULAS!$A$10,0,'Tabla Valoración controles'!$F$6)))</f>
        <v>0</v>
      </c>
      <c r="W13" s="53"/>
      <c r="X13" s="55">
        <f>+IF(W13='Tabla Valoración controles'!$D$7,'Tabla Valoración controles'!$F$7,IF(U13=FORMULAS!$A$10,0,'Tabla Valoración controles'!$F$8))</f>
        <v>0</v>
      </c>
      <c r="Y13" s="53"/>
      <c r="Z13" s="54">
        <f>+IF(Y13='Tabla Valoración controles'!$D$9,'Tabla Valoración controles'!$F$9,IF(U13=FORMULAS!$A$10,0,'Tabla Valoración controles'!$F$10))</f>
        <v>0</v>
      </c>
      <c r="AA13" s="53"/>
      <c r="AB13" s="54">
        <f>+IF(AA13='Tabla Valoración controles'!$D$9,'Tabla Valoración controles'!$F$9,IF(W13=FORMULAS!$A$10,0,'Tabla Valoración controles'!$F$10))</f>
        <v>0</v>
      </c>
      <c r="AC13" s="53"/>
      <c r="AD13" s="54">
        <f>+IF(AC13='Tabla Valoración controles'!$D$13,'Tabla Valoración controles'!$F$13,'Tabla Valoración controles'!$F$14)</f>
        <v>0</v>
      </c>
      <c r="AE13" s="97">
        <f t="shared" si="0"/>
        <v>0</v>
      </c>
      <c r="AF13" s="97">
        <f>+AF12*AE13</f>
        <v>0</v>
      </c>
      <c r="AG13" s="97">
        <f t="shared" ref="AG13:AG15" si="4">+AG12-AF13</f>
        <v>0.252</v>
      </c>
      <c r="AH13" s="53"/>
      <c r="AI13" s="50">
        <f>+IF(AH13=CONTROLES!$C$50,CONTROLES!$D$50,CONTROLES!$D$51)</f>
        <v>0</v>
      </c>
      <c r="AJ13" s="162"/>
      <c r="AK13" s="162">
        <f>+IF(AJ13=CONTROLES!$C$52,CONTROLES!$D$52,CONTROLES!$D$53)</f>
        <v>0</v>
      </c>
      <c r="AL13" s="162"/>
      <c r="AM13" s="162">
        <f>+IF(AL13=CONTROLES!$C$54,CONTROLES!$D$54,CONTROLES!$D$55)</f>
        <v>0</v>
      </c>
      <c r="AN13" s="163" t="str">
        <f t="shared" si="2"/>
        <v>Tipo Control</v>
      </c>
      <c r="AO13" s="163" t="str">
        <f>+IF(AN13=CONTROLES!$F$54,CONTROLES!$G$54,CONTROLES!$G$55)</f>
        <v>Detectar</v>
      </c>
      <c r="AP13" s="162">
        <f>+IF(AO13=CONTROLES!$C$56,CONTROLES!$D$56,IF(AO13=CONTROLES!$C$57,CONTROLES!$D$57,CONTROLES!$D$58))</f>
        <v>10</v>
      </c>
      <c r="AQ13" s="162"/>
      <c r="AR13" s="162">
        <f>+IF(AQ13=CONTROLES!$C$59,CONTROLES!$D$59,CONTROLES!$D$60)</f>
        <v>0</v>
      </c>
      <c r="AS13" s="162"/>
      <c r="AT13" s="162">
        <f>+IF(AS13=CONTROLES!$C$61,CONTROLES!$D$61,CONTROLES!$D$62)</f>
        <v>0</v>
      </c>
      <c r="AU13" s="162"/>
      <c r="AV13" s="50">
        <f>+IF(AU13=CONTROLES!$C$63,CONTROLES!$D$63,IF(AU13=CONTROLES!$C$64,CONTROLES!$D$64,CONTROLES!$D$65))</f>
        <v>0</v>
      </c>
      <c r="AW13" s="50">
        <f t="shared" si="1"/>
        <v>10</v>
      </c>
      <c r="AX13" s="50" t="str">
        <f t="shared" si="3"/>
        <v>Débil</v>
      </c>
      <c r="AY13" s="337"/>
      <c r="AZ13" s="337"/>
      <c r="BA13" s="337"/>
      <c r="BB13" s="337"/>
      <c r="BC13" s="333"/>
      <c r="BD13" s="334"/>
      <c r="BE13" s="338"/>
      <c r="BF13" s="132"/>
      <c r="BG13" s="132"/>
      <c r="BH13" s="169"/>
      <c r="BI13" s="172"/>
      <c r="BJ13" s="172"/>
      <c r="BK13" s="132"/>
      <c r="BL13" s="132"/>
      <c r="BM13" s="170" t="s">
        <v>233</v>
      </c>
      <c r="BN13" s="332"/>
      <c r="BO13" s="144"/>
      <c r="BP13" s="209"/>
      <c r="BQ13" s="209"/>
      <c r="BR13" s="209"/>
      <c r="BS13" s="210"/>
      <c r="BT13" s="210"/>
      <c r="BU13" s="144"/>
      <c r="BV13" s="210"/>
      <c r="BW13" s="210"/>
      <c r="BX13" s="126"/>
      <c r="BY13" s="132"/>
      <c r="BZ13" s="132"/>
      <c r="CA13" s="132"/>
      <c r="CB13" s="130"/>
      <c r="CC13" s="130"/>
      <c r="CD13" s="130"/>
      <c r="CE13" s="130"/>
      <c r="CF13" s="130"/>
      <c r="CG13" s="126"/>
      <c r="CH13" s="132"/>
      <c r="CI13" s="132"/>
      <c r="CJ13" s="132"/>
      <c r="CK13" s="130"/>
      <c r="CL13" s="130"/>
      <c r="CM13" s="130"/>
      <c r="CN13" s="130"/>
      <c r="CO13" s="130"/>
      <c r="CP13" s="126"/>
      <c r="CQ13" s="132"/>
      <c r="CR13" s="132"/>
      <c r="CS13" s="132"/>
      <c r="CT13" s="130"/>
      <c r="CU13" s="130"/>
      <c r="CV13" s="130"/>
      <c r="CW13" s="130"/>
      <c r="CX13" s="130"/>
      <c r="CY13" s="126"/>
      <c r="CZ13" s="132"/>
      <c r="DA13" s="132"/>
      <c r="DB13" s="132"/>
      <c r="DC13" s="130"/>
      <c r="DD13" s="130"/>
      <c r="DE13" s="130"/>
      <c r="DF13" s="130"/>
      <c r="DG13" s="130"/>
      <c r="DH13" s="126"/>
      <c r="DI13" s="132"/>
      <c r="DJ13" s="132"/>
      <c r="DK13" s="132"/>
      <c r="DL13" s="130"/>
      <c r="DM13" s="130"/>
      <c r="DN13" s="130"/>
      <c r="DO13" s="130"/>
      <c r="DP13" s="130"/>
      <c r="DQ13" s="126"/>
      <c r="DR13" s="132"/>
      <c r="DS13" s="132"/>
      <c r="DT13" s="132"/>
      <c r="DU13" s="130"/>
      <c r="DV13" s="130"/>
      <c r="DW13" s="130"/>
      <c r="DX13" s="130"/>
      <c r="DY13" s="130"/>
      <c r="DZ13" s="126"/>
      <c r="EA13" s="132"/>
      <c r="EB13" s="132"/>
      <c r="EC13" s="132"/>
      <c r="ED13" s="130"/>
      <c r="EE13" s="130"/>
      <c r="EF13" s="130"/>
      <c r="EG13" s="130"/>
      <c r="EH13" s="130"/>
      <c r="EI13" s="126"/>
      <c r="EJ13" s="132"/>
      <c r="EK13" s="132"/>
      <c r="EL13" s="132"/>
      <c r="EM13" s="130"/>
      <c r="EN13" s="130"/>
      <c r="EO13" s="130"/>
      <c r="EP13" s="130"/>
      <c r="EQ13" s="130"/>
      <c r="ER13" s="126"/>
      <c r="ES13" s="132"/>
      <c r="ET13" s="132"/>
      <c r="EU13" s="132"/>
      <c r="EV13" s="130"/>
      <c r="EW13" s="130"/>
      <c r="EX13" s="130"/>
      <c r="EY13" s="130"/>
      <c r="EZ13" s="130"/>
      <c r="FA13" s="126"/>
      <c r="FB13" s="132"/>
      <c r="FC13" s="132"/>
      <c r="FD13" s="132"/>
      <c r="FE13" s="130"/>
      <c r="FF13" s="130"/>
      <c r="FG13" s="130"/>
      <c r="FH13" s="130"/>
      <c r="FI13" s="130"/>
      <c r="FJ13" s="126"/>
      <c r="FK13" s="132"/>
      <c r="FL13" s="132"/>
      <c r="FM13" s="132"/>
      <c r="FN13" s="130"/>
      <c r="FO13" s="130"/>
      <c r="FP13" s="130"/>
      <c r="FQ13" s="130"/>
      <c r="FR13" s="130"/>
      <c r="FS13" s="130"/>
      <c r="FT13" s="126"/>
      <c r="FU13" s="129"/>
      <c r="FV13" s="129"/>
      <c r="FW13" s="129"/>
      <c r="FX13" s="130"/>
      <c r="FY13" s="129"/>
      <c r="FZ13" s="130"/>
      <c r="GA13" s="130"/>
      <c r="GB13" s="129"/>
      <c r="GC13" s="129"/>
      <c r="GD13" s="129"/>
      <c r="GE13" s="129"/>
      <c r="GF13" s="129"/>
      <c r="GG13" s="126"/>
      <c r="GH13" s="129"/>
      <c r="GI13" s="129"/>
      <c r="GJ13" s="129"/>
      <c r="GK13" s="130"/>
      <c r="GL13" s="129"/>
      <c r="GM13" s="130"/>
      <c r="GN13" s="263"/>
      <c r="GO13" s="129"/>
      <c r="GP13" s="129"/>
      <c r="GQ13" s="129"/>
      <c r="GR13" s="129"/>
      <c r="GS13" s="129"/>
      <c r="GT13" s="126"/>
      <c r="GU13" s="129"/>
      <c r="GV13" s="129"/>
      <c r="GW13" s="129"/>
      <c r="GX13" s="130"/>
      <c r="GY13" s="129"/>
      <c r="GZ13" s="130"/>
      <c r="HA13" s="130"/>
      <c r="HB13" s="129"/>
      <c r="HC13" s="129"/>
      <c r="HD13" s="129"/>
      <c r="HE13" s="129"/>
    </row>
    <row r="14" spans="1:217" ht="57" x14ac:dyDescent="0.2">
      <c r="A14" s="364"/>
      <c r="B14" s="357"/>
      <c r="C14" s="358"/>
      <c r="D14" s="358"/>
      <c r="E14" s="357"/>
      <c r="F14" s="365"/>
      <c r="G14" s="365"/>
      <c r="H14" s="366"/>
      <c r="I14" s="357"/>
      <c r="J14" s="360"/>
      <c r="K14" s="335"/>
      <c r="L14" s="361"/>
      <c r="M14" s="359"/>
      <c r="N14" s="335"/>
      <c r="O14" s="333"/>
      <c r="P14" s="333"/>
      <c r="Q14" s="334"/>
      <c r="R14" s="153"/>
      <c r="S14" s="154"/>
      <c r="T14" s="183">
        <f>VLOOKUP(U14,FORMULAS!$A$15:$B$18,2,0)</f>
        <v>0</v>
      </c>
      <c r="U14" s="53" t="s">
        <v>157</v>
      </c>
      <c r="V14" s="54">
        <f>+IF(U14='Tabla Valoración controles'!$D$4,'Tabla Valoración controles'!$F$4,IF('208-PLA-Ft-78 Mapa Gestión'!U14='Tabla Valoración controles'!$D$5,'Tabla Valoración controles'!$F$5,IF(U14=FORMULAS!$A$10,0,'Tabla Valoración controles'!$F$6)))</f>
        <v>0</v>
      </c>
      <c r="W14" s="53"/>
      <c r="X14" s="55">
        <f>+IF(W14='Tabla Valoración controles'!$D$7,'Tabla Valoración controles'!$F$7,IF(U14=FORMULAS!$A$10,0,'Tabla Valoración controles'!$F$8))</f>
        <v>0</v>
      </c>
      <c r="Y14" s="53"/>
      <c r="Z14" s="54">
        <f>+IF(Y14='Tabla Valoración controles'!$D$9,'Tabla Valoración controles'!$F$9,IF(U14=FORMULAS!$A$10,0,'Tabla Valoración controles'!$F$10))</f>
        <v>0</v>
      </c>
      <c r="AA14" s="53"/>
      <c r="AB14" s="54">
        <f>+IF(AA14='Tabla Valoración controles'!$D$9,'Tabla Valoración controles'!$F$9,IF(W14=FORMULAS!$A$10,0,'Tabla Valoración controles'!$F$10))</f>
        <v>0</v>
      </c>
      <c r="AC14" s="53"/>
      <c r="AD14" s="54">
        <f>+IF(AC14='Tabla Valoración controles'!$D$13,'Tabla Valoración controles'!$F$13,'Tabla Valoración controles'!$F$14)</f>
        <v>0</v>
      </c>
      <c r="AE14" s="97">
        <f t="shared" si="0"/>
        <v>0</v>
      </c>
      <c r="AF14" s="97">
        <f>+AF13*AE14</f>
        <v>0</v>
      </c>
      <c r="AG14" s="97">
        <f t="shared" si="4"/>
        <v>0.252</v>
      </c>
      <c r="AH14" s="53"/>
      <c r="AI14" s="50">
        <f>+IF(AH14=CONTROLES!$C$50,CONTROLES!$D$50,CONTROLES!$D$51)</f>
        <v>0</v>
      </c>
      <c r="AJ14" s="162"/>
      <c r="AK14" s="162">
        <f>+IF(AJ14=CONTROLES!$C$52,CONTROLES!$D$52,CONTROLES!$D$53)</f>
        <v>0</v>
      </c>
      <c r="AL14" s="162"/>
      <c r="AM14" s="162">
        <f>+IF(AL14=CONTROLES!$C$54,CONTROLES!$D$54,CONTROLES!$D$55)</f>
        <v>0</v>
      </c>
      <c r="AN14" s="163" t="str">
        <f t="shared" si="2"/>
        <v>Tipo Control</v>
      </c>
      <c r="AO14" s="163" t="str">
        <f>+IF(AN14=CONTROLES!$F$54,CONTROLES!$G$54,CONTROLES!$G$55)</f>
        <v>Detectar</v>
      </c>
      <c r="AP14" s="162">
        <f>+IF(AO14=CONTROLES!$C$56,CONTROLES!$D$56,IF(AO14=CONTROLES!$C$57,CONTROLES!$D$57,CONTROLES!$D$58))</f>
        <v>10</v>
      </c>
      <c r="AQ14" s="162"/>
      <c r="AR14" s="162">
        <f>+IF(AQ14=CONTROLES!$C$59,CONTROLES!$D$59,CONTROLES!$D$60)</f>
        <v>0</v>
      </c>
      <c r="AS14" s="162"/>
      <c r="AT14" s="162">
        <f>+IF(AS14=CONTROLES!$C$61,CONTROLES!$D$61,CONTROLES!$D$62)</f>
        <v>0</v>
      </c>
      <c r="AU14" s="162"/>
      <c r="AV14" s="50">
        <f>+IF(AU14=CONTROLES!$C$63,CONTROLES!$D$63,IF(AU14=CONTROLES!$C$64,CONTROLES!$D$64,CONTROLES!$D$65))</f>
        <v>0</v>
      </c>
      <c r="AW14" s="50">
        <f t="shared" si="1"/>
        <v>10</v>
      </c>
      <c r="AX14" s="50" t="str">
        <f t="shared" si="3"/>
        <v>Débil</v>
      </c>
      <c r="AY14" s="337"/>
      <c r="AZ14" s="337"/>
      <c r="BA14" s="337"/>
      <c r="BB14" s="337"/>
      <c r="BC14" s="333"/>
      <c r="BD14" s="334"/>
      <c r="BE14" s="338"/>
      <c r="BF14" s="132"/>
      <c r="BG14" s="132"/>
      <c r="BH14" s="169"/>
      <c r="BI14" s="172"/>
      <c r="BJ14" s="172"/>
      <c r="BK14" s="132"/>
      <c r="BL14" s="132"/>
      <c r="BM14" s="170" t="s">
        <v>233</v>
      </c>
      <c r="BN14" s="332"/>
      <c r="BO14" s="144"/>
      <c r="BP14" s="209"/>
      <c r="BQ14" s="209"/>
      <c r="BR14" s="209"/>
      <c r="BS14" s="210"/>
      <c r="BT14" s="210"/>
      <c r="BU14" s="144"/>
      <c r="BV14" s="210"/>
      <c r="BW14" s="210"/>
      <c r="BX14" s="126"/>
      <c r="BY14" s="132"/>
      <c r="BZ14" s="132"/>
      <c r="CA14" s="132"/>
      <c r="CB14" s="130"/>
      <c r="CC14" s="130"/>
      <c r="CD14" s="130"/>
      <c r="CE14" s="130"/>
      <c r="CF14" s="130"/>
      <c r="CG14" s="126"/>
      <c r="CH14" s="132"/>
      <c r="CI14" s="132"/>
      <c r="CJ14" s="132"/>
      <c r="CK14" s="130"/>
      <c r="CL14" s="130"/>
      <c r="CM14" s="130"/>
      <c r="CN14" s="130"/>
      <c r="CO14" s="130"/>
      <c r="CP14" s="126"/>
      <c r="CQ14" s="132"/>
      <c r="CR14" s="132"/>
      <c r="CS14" s="132"/>
      <c r="CT14" s="130"/>
      <c r="CU14" s="130"/>
      <c r="CV14" s="130"/>
      <c r="CW14" s="130"/>
      <c r="CX14" s="130"/>
      <c r="CY14" s="126"/>
      <c r="CZ14" s="132"/>
      <c r="DA14" s="132"/>
      <c r="DB14" s="132"/>
      <c r="DC14" s="130"/>
      <c r="DD14" s="130"/>
      <c r="DE14" s="130"/>
      <c r="DF14" s="130"/>
      <c r="DG14" s="130"/>
      <c r="DH14" s="126"/>
      <c r="DI14" s="132"/>
      <c r="DJ14" s="132"/>
      <c r="DK14" s="132"/>
      <c r="DL14" s="130"/>
      <c r="DM14" s="130"/>
      <c r="DN14" s="130"/>
      <c r="DO14" s="130"/>
      <c r="DP14" s="130"/>
      <c r="DQ14" s="126"/>
      <c r="DR14" s="132"/>
      <c r="DS14" s="132"/>
      <c r="DT14" s="132"/>
      <c r="DU14" s="130"/>
      <c r="DV14" s="130"/>
      <c r="DW14" s="130"/>
      <c r="DX14" s="130"/>
      <c r="DY14" s="130"/>
      <c r="DZ14" s="126"/>
      <c r="EA14" s="132"/>
      <c r="EB14" s="132"/>
      <c r="EC14" s="132"/>
      <c r="ED14" s="130"/>
      <c r="EE14" s="130"/>
      <c r="EF14" s="130"/>
      <c r="EG14" s="130"/>
      <c r="EH14" s="130"/>
      <c r="EI14" s="126"/>
      <c r="EJ14" s="132"/>
      <c r="EK14" s="132"/>
      <c r="EL14" s="132"/>
      <c r="EM14" s="130"/>
      <c r="EN14" s="130"/>
      <c r="EO14" s="130"/>
      <c r="EP14" s="130"/>
      <c r="EQ14" s="130"/>
      <c r="ER14" s="126"/>
      <c r="ES14" s="132"/>
      <c r="ET14" s="132"/>
      <c r="EU14" s="132"/>
      <c r="EV14" s="130"/>
      <c r="EW14" s="130"/>
      <c r="EX14" s="130"/>
      <c r="EY14" s="130"/>
      <c r="EZ14" s="130"/>
      <c r="FA14" s="126"/>
      <c r="FB14" s="132"/>
      <c r="FC14" s="132"/>
      <c r="FD14" s="132"/>
      <c r="FE14" s="130"/>
      <c r="FF14" s="130"/>
      <c r="FG14" s="130"/>
      <c r="FH14" s="130"/>
      <c r="FI14" s="130"/>
      <c r="FJ14" s="126"/>
      <c r="FK14" s="132"/>
      <c r="FL14" s="132"/>
      <c r="FM14" s="132"/>
      <c r="FN14" s="130"/>
      <c r="FO14" s="130"/>
      <c r="FP14" s="130"/>
      <c r="FQ14" s="130"/>
      <c r="FR14" s="130"/>
      <c r="FS14" s="130"/>
      <c r="FT14" s="126"/>
      <c r="FU14" s="129"/>
      <c r="FV14" s="129"/>
      <c r="FW14" s="129"/>
      <c r="FX14" s="130"/>
      <c r="FY14" s="129"/>
      <c r="FZ14" s="130"/>
      <c r="GA14" s="130"/>
      <c r="GB14" s="129"/>
      <c r="GC14" s="129"/>
      <c r="GD14" s="129"/>
      <c r="GE14" s="129"/>
      <c r="GF14" s="129"/>
      <c r="GG14" s="126"/>
      <c r="GH14" s="129"/>
      <c r="GI14" s="129"/>
      <c r="GJ14" s="129"/>
      <c r="GK14" s="130"/>
      <c r="GL14" s="129"/>
      <c r="GM14" s="130"/>
      <c r="GN14" s="263"/>
      <c r="GO14" s="129"/>
      <c r="GP14" s="129"/>
      <c r="GQ14" s="129"/>
      <c r="GR14" s="129"/>
      <c r="GS14" s="129"/>
      <c r="GT14" s="126"/>
      <c r="GU14" s="129"/>
      <c r="GV14" s="129"/>
      <c r="GW14" s="129"/>
      <c r="GX14" s="130"/>
      <c r="GY14" s="129"/>
      <c r="GZ14" s="130"/>
      <c r="HA14" s="130"/>
      <c r="HB14" s="129"/>
      <c r="HC14" s="129"/>
      <c r="HD14" s="129"/>
      <c r="HE14" s="129"/>
    </row>
    <row r="15" spans="1:217" ht="57" x14ac:dyDescent="0.2">
      <c r="A15" s="364"/>
      <c r="B15" s="357"/>
      <c r="C15" s="358"/>
      <c r="D15" s="358"/>
      <c r="E15" s="357"/>
      <c r="F15" s="365"/>
      <c r="G15" s="365"/>
      <c r="H15" s="366"/>
      <c r="I15" s="357"/>
      <c r="J15" s="360"/>
      <c r="K15" s="335"/>
      <c r="L15" s="361"/>
      <c r="M15" s="359"/>
      <c r="N15" s="335"/>
      <c r="O15" s="333"/>
      <c r="P15" s="333"/>
      <c r="Q15" s="334"/>
      <c r="R15" s="153"/>
      <c r="S15" s="154"/>
      <c r="T15" s="183">
        <f>VLOOKUP(U15,FORMULAS!$A$15:$B$18,2,0)</f>
        <v>0</v>
      </c>
      <c r="U15" s="53" t="s">
        <v>157</v>
      </c>
      <c r="V15" s="54">
        <f>+IF(U15='Tabla Valoración controles'!$D$4,'Tabla Valoración controles'!$F$4,IF('208-PLA-Ft-78 Mapa Gestión'!U15='Tabla Valoración controles'!$D$5,'Tabla Valoración controles'!$F$5,IF(U15=FORMULAS!$A$10,0,'Tabla Valoración controles'!$F$6)))</f>
        <v>0</v>
      </c>
      <c r="W15" s="53"/>
      <c r="X15" s="55">
        <f>+IF(W15='Tabla Valoración controles'!$D$7,'Tabla Valoración controles'!$F$7,IF(U15=FORMULAS!$A$10,0,'Tabla Valoración controles'!$F$8))</f>
        <v>0</v>
      </c>
      <c r="Y15" s="53"/>
      <c r="Z15" s="54">
        <f>+IF(Y15='Tabla Valoración controles'!$D$9,'Tabla Valoración controles'!$F$9,IF(U15=FORMULAS!$A$10,0,'Tabla Valoración controles'!$F$10))</f>
        <v>0</v>
      </c>
      <c r="AA15" s="53"/>
      <c r="AB15" s="54">
        <f>+IF(AA15='Tabla Valoración controles'!$D$9,'Tabla Valoración controles'!$F$9,IF(W15=FORMULAS!$A$10,0,'Tabla Valoración controles'!$F$10))</f>
        <v>0</v>
      </c>
      <c r="AC15" s="53"/>
      <c r="AD15" s="54">
        <f>+IF(AC15='Tabla Valoración controles'!$D$13,'Tabla Valoración controles'!$F$13,'Tabla Valoración controles'!$F$14)</f>
        <v>0</v>
      </c>
      <c r="AE15" s="97">
        <f t="shared" si="0"/>
        <v>0</v>
      </c>
      <c r="AF15" s="97">
        <f t="shared" ref="AF15:AF16" si="5">+AF14*AE15</f>
        <v>0</v>
      </c>
      <c r="AG15" s="97">
        <f t="shared" si="4"/>
        <v>0.252</v>
      </c>
      <c r="AH15" s="53"/>
      <c r="AI15" s="50">
        <f>+IF(AH15=CONTROLES!$C$50,CONTROLES!$D$50,CONTROLES!$D$51)</f>
        <v>0</v>
      </c>
      <c r="AJ15" s="162"/>
      <c r="AK15" s="162">
        <f>+IF(AJ15=CONTROLES!$C$52,CONTROLES!$D$52,CONTROLES!$D$53)</f>
        <v>0</v>
      </c>
      <c r="AL15" s="162"/>
      <c r="AM15" s="162">
        <f>+IF(AL15=CONTROLES!$C$54,CONTROLES!$D$54,CONTROLES!$D$55)</f>
        <v>0</v>
      </c>
      <c r="AN15" s="163" t="str">
        <f t="shared" si="2"/>
        <v>Tipo Control</v>
      </c>
      <c r="AO15" s="163" t="str">
        <f>+IF(AN15=CONTROLES!$F$54,CONTROLES!$G$54,CONTROLES!$G$55)</f>
        <v>Detectar</v>
      </c>
      <c r="AP15" s="162">
        <f>+IF(AO15=CONTROLES!$C$56,CONTROLES!$D$56,IF(AO15=CONTROLES!$C$57,CONTROLES!$D$57,CONTROLES!$D$58))</f>
        <v>10</v>
      </c>
      <c r="AQ15" s="162"/>
      <c r="AR15" s="162">
        <f>+IF(AQ15=CONTROLES!$C$59,CONTROLES!$D$59,CONTROLES!$D$60)</f>
        <v>0</v>
      </c>
      <c r="AS15" s="162"/>
      <c r="AT15" s="162">
        <f>+IF(AS15=CONTROLES!$C$61,CONTROLES!$D$61,CONTROLES!$D$62)</f>
        <v>0</v>
      </c>
      <c r="AU15" s="162"/>
      <c r="AV15" s="50">
        <f>+IF(AU15=CONTROLES!$C$63,CONTROLES!$D$63,IF(AU15=CONTROLES!$C$64,CONTROLES!$D$64,CONTROLES!$D$65))</f>
        <v>0</v>
      </c>
      <c r="AW15" s="50">
        <f t="shared" si="1"/>
        <v>10</v>
      </c>
      <c r="AX15" s="50" t="str">
        <f t="shared" si="3"/>
        <v>Débil</v>
      </c>
      <c r="AY15" s="337"/>
      <c r="AZ15" s="337"/>
      <c r="BA15" s="337"/>
      <c r="BB15" s="337"/>
      <c r="BC15" s="333"/>
      <c r="BD15" s="334"/>
      <c r="BE15" s="338"/>
      <c r="BF15" s="132"/>
      <c r="BG15" s="132"/>
      <c r="BH15" s="169"/>
      <c r="BI15" s="172"/>
      <c r="BJ15" s="172"/>
      <c r="BK15" s="132"/>
      <c r="BL15" s="132"/>
      <c r="BM15" s="170" t="s">
        <v>233</v>
      </c>
      <c r="BN15" s="332"/>
      <c r="BO15" s="144"/>
      <c r="BP15" s="209"/>
      <c r="BQ15" s="209"/>
      <c r="BR15" s="209"/>
      <c r="BS15" s="210"/>
      <c r="BT15" s="210"/>
      <c r="BU15" s="144"/>
      <c r="BV15" s="210"/>
      <c r="BW15" s="210"/>
      <c r="BX15" s="126"/>
      <c r="BY15" s="132"/>
      <c r="BZ15" s="132"/>
      <c r="CA15" s="132"/>
      <c r="CB15" s="130"/>
      <c r="CC15" s="130"/>
      <c r="CD15" s="130"/>
      <c r="CE15" s="130"/>
      <c r="CF15" s="130"/>
      <c r="CG15" s="126"/>
      <c r="CH15" s="132"/>
      <c r="CI15" s="132"/>
      <c r="CJ15" s="132"/>
      <c r="CK15" s="130"/>
      <c r="CL15" s="130"/>
      <c r="CM15" s="130"/>
      <c r="CN15" s="130"/>
      <c r="CO15" s="130"/>
      <c r="CP15" s="126"/>
      <c r="CQ15" s="132"/>
      <c r="CR15" s="132"/>
      <c r="CS15" s="132"/>
      <c r="CT15" s="130"/>
      <c r="CU15" s="130"/>
      <c r="CV15" s="130"/>
      <c r="CW15" s="130"/>
      <c r="CX15" s="130"/>
      <c r="CY15" s="126"/>
      <c r="CZ15" s="132"/>
      <c r="DA15" s="132"/>
      <c r="DB15" s="132"/>
      <c r="DC15" s="130"/>
      <c r="DD15" s="130"/>
      <c r="DE15" s="130"/>
      <c r="DF15" s="130"/>
      <c r="DG15" s="130"/>
      <c r="DH15" s="126"/>
      <c r="DI15" s="132"/>
      <c r="DJ15" s="132"/>
      <c r="DK15" s="132"/>
      <c r="DL15" s="130"/>
      <c r="DM15" s="130"/>
      <c r="DN15" s="130"/>
      <c r="DO15" s="130"/>
      <c r="DP15" s="130"/>
      <c r="DQ15" s="126"/>
      <c r="DR15" s="132"/>
      <c r="DS15" s="132"/>
      <c r="DT15" s="132"/>
      <c r="DU15" s="130"/>
      <c r="DV15" s="130"/>
      <c r="DW15" s="130"/>
      <c r="DX15" s="130"/>
      <c r="DY15" s="130"/>
      <c r="DZ15" s="126"/>
      <c r="EA15" s="132"/>
      <c r="EB15" s="132"/>
      <c r="EC15" s="132"/>
      <c r="ED15" s="130"/>
      <c r="EE15" s="130"/>
      <c r="EF15" s="130"/>
      <c r="EG15" s="130"/>
      <c r="EH15" s="130"/>
      <c r="EI15" s="126"/>
      <c r="EJ15" s="132"/>
      <c r="EK15" s="132"/>
      <c r="EL15" s="132"/>
      <c r="EM15" s="130"/>
      <c r="EN15" s="130"/>
      <c r="EO15" s="130"/>
      <c r="EP15" s="130"/>
      <c r="EQ15" s="130"/>
      <c r="ER15" s="126"/>
      <c r="ES15" s="132"/>
      <c r="ET15" s="132"/>
      <c r="EU15" s="132"/>
      <c r="EV15" s="130"/>
      <c r="EW15" s="130"/>
      <c r="EX15" s="130"/>
      <c r="EY15" s="130"/>
      <c r="EZ15" s="130"/>
      <c r="FA15" s="126"/>
      <c r="FB15" s="132"/>
      <c r="FC15" s="132"/>
      <c r="FD15" s="132"/>
      <c r="FE15" s="130"/>
      <c r="FF15" s="130"/>
      <c r="FG15" s="130"/>
      <c r="FH15" s="130"/>
      <c r="FI15" s="130"/>
      <c r="FJ15" s="126"/>
      <c r="FK15" s="132"/>
      <c r="FL15" s="132"/>
      <c r="FM15" s="132"/>
      <c r="FN15" s="130"/>
      <c r="FO15" s="130"/>
      <c r="FP15" s="130"/>
      <c r="FQ15" s="130"/>
      <c r="FR15" s="130"/>
      <c r="FS15" s="130"/>
      <c r="FT15" s="126"/>
      <c r="FU15" s="129"/>
      <c r="FV15" s="129"/>
      <c r="FW15" s="129"/>
      <c r="FX15" s="130"/>
      <c r="FY15" s="129"/>
      <c r="FZ15" s="130"/>
      <c r="GA15" s="130"/>
      <c r="GB15" s="129"/>
      <c r="GC15" s="129"/>
      <c r="GD15" s="129"/>
      <c r="GE15" s="129"/>
      <c r="GF15" s="129"/>
      <c r="GG15" s="126"/>
      <c r="GH15" s="129"/>
      <c r="GI15" s="129"/>
      <c r="GJ15" s="129"/>
      <c r="GK15" s="130"/>
      <c r="GL15" s="129"/>
      <c r="GM15" s="130"/>
      <c r="GN15" s="263"/>
      <c r="GO15" s="129"/>
      <c r="GP15" s="129"/>
      <c r="GQ15" s="129"/>
      <c r="GR15" s="129"/>
      <c r="GS15" s="129"/>
      <c r="GT15" s="126"/>
      <c r="GU15" s="129"/>
      <c r="GV15" s="129"/>
      <c r="GW15" s="129"/>
      <c r="GX15" s="130"/>
      <c r="GY15" s="129"/>
      <c r="GZ15" s="130"/>
      <c r="HA15" s="130"/>
      <c r="HB15" s="129"/>
      <c r="HC15" s="129"/>
      <c r="HD15" s="129"/>
      <c r="HE15" s="129"/>
    </row>
    <row r="16" spans="1:217" ht="57" x14ac:dyDescent="0.2">
      <c r="A16" s="364"/>
      <c r="B16" s="357"/>
      <c r="C16" s="358"/>
      <c r="D16" s="358"/>
      <c r="E16" s="357"/>
      <c r="F16" s="365"/>
      <c r="G16" s="365"/>
      <c r="H16" s="366"/>
      <c r="I16" s="357"/>
      <c r="J16" s="360"/>
      <c r="K16" s="335"/>
      <c r="L16" s="361"/>
      <c r="M16" s="359"/>
      <c r="N16" s="335"/>
      <c r="O16" s="333"/>
      <c r="P16" s="333"/>
      <c r="Q16" s="334"/>
      <c r="R16" s="153"/>
      <c r="S16" s="154"/>
      <c r="T16" s="183">
        <f>VLOOKUP(U16,FORMULAS!$A$15:$B$18,2,0)</f>
        <v>0</v>
      </c>
      <c r="U16" s="53" t="s">
        <v>157</v>
      </c>
      <c r="V16" s="54">
        <f>+IF(U16='Tabla Valoración controles'!$D$4,'Tabla Valoración controles'!$F$4,IF('208-PLA-Ft-78 Mapa Gestión'!U16='Tabla Valoración controles'!$D$5,'Tabla Valoración controles'!$F$5,IF(U16=FORMULAS!$A$10,0,'Tabla Valoración controles'!$F$6)))</f>
        <v>0</v>
      </c>
      <c r="W16" s="53"/>
      <c r="X16" s="55">
        <f>+IF(W16='Tabla Valoración controles'!$D$7,'Tabla Valoración controles'!$F$7,IF(U16=FORMULAS!$A$10,0,'Tabla Valoración controles'!$F$8))</f>
        <v>0</v>
      </c>
      <c r="Y16" s="53"/>
      <c r="Z16" s="54">
        <f>+IF(Y16='Tabla Valoración controles'!$D$9,'Tabla Valoración controles'!$F$9,IF(U16=FORMULAS!$A$10,0,'Tabla Valoración controles'!$F$10))</f>
        <v>0</v>
      </c>
      <c r="AA16" s="53"/>
      <c r="AB16" s="54">
        <f>+IF(AA16='Tabla Valoración controles'!$D$9,'Tabla Valoración controles'!$F$9,IF(W16=FORMULAS!$A$10,0,'Tabla Valoración controles'!$F$10))</f>
        <v>0</v>
      </c>
      <c r="AC16" s="53"/>
      <c r="AD16" s="54">
        <f>+IF(AC16='Tabla Valoración controles'!$D$13,'Tabla Valoración controles'!$F$13,'Tabla Valoración controles'!$F$14)</f>
        <v>0</v>
      </c>
      <c r="AE16" s="97">
        <f t="shared" si="0"/>
        <v>0</v>
      </c>
      <c r="AF16" s="97">
        <f t="shared" si="5"/>
        <v>0</v>
      </c>
      <c r="AG16" s="97">
        <f>+AG15-AF16</f>
        <v>0.252</v>
      </c>
      <c r="AH16" s="53"/>
      <c r="AI16" s="50">
        <f>+IF(AH16=CONTROLES!$C$50,CONTROLES!$D$50,CONTROLES!$D$51)</f>
        <v>0</v>
      </c>
      <c r="AJ16" s="162"/>
      <c r="AK16" s="162">
        <f>+IF(AJ16=CONTROLES!$C$52,CONTROLES!$D$52,CONTROLES!$D$53)</f>
        <v>0</v>
      </c>
      <c r="AL16" s="162"/>
      <c r="AM16" s="162">
        <f>+IF(AL16=CONTROLES!$C$54,CONTROLES!$D$54,CONTROLES!$D$55)</f>
        <v>0</v>
      </c>
      <c r="AN16" s="163" t="str">
        <f t="shared" si="2"/>
        <v>Tipo Control</v>
      </c>
      <c r="AO16" s="163" t="str">
        <f>+IF(AN16=CONTROLES!$F$54,CONTROLES!$G$54,CONTROLES!$G$55)</f>
        <v>Detectar</v>
      </c>
      <c r="AP16" s="162">
        <f>+IF(AO16=CONTROLES!$C$56,CONTROLES!$D$56,IF(AO16=CONTROLES!$C$57,CONTROLES!$D$57,CONTROLES!$D$58))</f>
        <v>10</v>
      </c>
      <c r="AQ16" s="162"/>
      <c r="AR16" s="162">
        <f>+IF(AQ16=CONTROLES!$C$59,CONTROLES!$D$59,CONTROLES!$D$60)</f>
        <v>0</v>
      </c>
      <c r="AS16" s="162"/>
      <c r="AT16" s="162">
        <f>+IF(AS16=CONTROLES!$C$61,CONTROLES!$D$61,CONTROLES!$D$62)</f>
        <v>0</v>
      </c>
      <c r="AU16" s="162"/>
      <c r="AV16" s="50">
        <f>+IF(AU16=CONTROLES!$C$63,CONTROLES!$D$63,IF(AU16=CONTROLES!$C$64,CONTROLES!$D$64,CONTROLES!$D$65))</f>
        <v>0</v>
      </c>
      <c r="AW16" s="50">
        <f t="shared" si="1"/>
        <v>10</v>
      </c>
      <c r="AX16" s="50" t="str">
        <f t="shared" si="3"/>
        <v>Débil</v>
      </c>
      <c r="AY16" s="337"/>
      <c r="AZ16" s="337"/>
      <c r="BA16" s="337"/>
      <c r="BB16" s="337"/>
      <c r="BC16" s="333"/>
      <c r="BD16" s="334"/>
      <c r="BE16" s="338"/>
      <c r="BF16" s="132"/>
      <c r="BG16" s="132"/>
      <c r="BH16" s="169"/>
      <c r="BI16" s="172"/>
      <c r="BJ16" s="172"/>
      <c r="BK16" s="132"/>
      <c r="BL16" s="132"/>
      <c r="BM16" s="170" t="s">
        <v>233</v>
      </c>
      <c r="BN16" s="332"/>
      <c r="BO16" s="144"/>
      <c r="BP16" s="209"/>
      <c r="BQ16" s="209"/>
      <c r="BR16" s="209"/>
      <c r="BS16" s="210"/>
      <c r="BT16" s="210"/>
      <c r="BU16" s="144"/>
      <c r="BV16" s="210"/>
      <c r="BW16" s="210"/>
      <c r="BX16" s="126"/>
      <c r="BY16" s="132"/>
      <c r="BZ16" s="132"/>
      <c r="CA16" s="132"/>
      <c r="CB16" s="130"/>
      <c r="CC16" s="130"/>
      <c r="CD16" s="130"/>
      <c r="CE16" s="130"/>
      <c r="CF16" s="130"/>
      <c r="CG16" s="126"/>
      <c r="CH16" s="132"/>
      <c r="CI16" s="132"/>
      <c r="CJ16" s="132"/>
      <c r="CK16" s="130"/>
      <c r="CL16" s="130"/>
      <c r="CM16" s="130"/>
      <c r="CN16" s="130"/>
      <c r="CO16" s="130"/>
      <c r="CP16" s="126"/>
      <c r="CQ16" s="132"/>
      <c r="CR16" s="132"/>
      <c r="CS16" s="132"/>
      <c r="CT16" s="130"/>
      <c r="CU16" s="130"/>
      <c r="CV16" s="130"/>
      <c r="CW16" s="130"/>
      <c r="CX16" s="130"/>
      <c r="CY16" s="126"/>
      <c r="CZ16" s="132"/>
      <c r="DA16" s="132"/>
      <c r="DB16" s="132"/>
      <c r="DC16" s="130"/>
      <c r="DD16" s="130"/>
      <c r="DE16" s="130"/>
      <c r="DF16" s="130"/>
      <c r="DG16" s="130"/>
      <c r="DH16" s="126"/>
      <c r="DI16" s="132"/>
      <c r="DJ16" s="132"/>
      <c r="DK16" s="132"/>
      <c r="DL16" s="130"/>
      <c r="DM16" s="130"/>
      <c r="DN16" s="130"/>
      <c r="DO16" s="130"/>
      <c r="DP16" s="130"/>
      <c r="DQ16" s="126"/>
      <c r="DR16" s="132"/>
      <c r="DS16" s="132"/>
      <c r="DT16" s="132"/>
      <c r="DU16" s="130"/>
      <c r="DV16" s="130"/>
      <c r="DW16" s="130"/>
      <c r="DX16" s="130"/>
      <c r="DY16" s="130"/>
      <c r="DZ16" s="126"/>
      <c r="EA16" s="132"/>
      <c r="EB16" s="132"/>
      <c r="EC16" s="132"/>
      <c r="ED16" s="130"/>
      <c r="EE16" s="130"/>
      <c r="EF16" s="130"/>
      <c r="EG16" s="130"/>
      <c r="EH16" s="130"/>
      <c r="EI16" s="126"/>
      <c r="EJ16" s="132"/>
      <c r="EK16" s="132"/>
      <c r="EL16" s="132"/>
      <c r="EM16" s="130"/>
      <c r="EN16" s="130"/>
      <c r="EO16" s="130"/>
      <c r="EP16" s="130"/>
      <c r="EQ16" s="130"/>
      <c r="ER16" s="126"/>
      <c r="ES16" s="132"/>
      <c r="ET16" s="132"/>
      <c r="EU16" s="132"/>
      <c r="EV16" s="130"/>
      <c r="EW16" s="130"/>
      <c r="EX16" s="130"/>
      <c r="EY16" s="130"/>
      <c r="EZ16" s="130"/>
      <c r="FA16" s="126"/>
      <c r="FB16" s="132"/>
      <c r="FC16" s="132"/>
      <c r="FD16" s="132"/>
      <c r="FE16" s="130"/>
      <c r="FF16" s="130"/>
      <c r="FG16" s="130"/>
      <c r="FH16" s="130"/>
      <c r="FI16" s="130"/>
      <c r="FJ16" s="126"/>
      <c r="FK16" s="132"/>
      <c r="FL16" s="132"/>
      <c r="FM16" s="132"/>
      <c r="FN16" s="130"/>
      <c r="FO16" s="130"/>
      <c r="FP16" s="130"/>
      <c r="FQ16" s="130"/>
      <c r="FR16" s="130"/>
      <c r="FS16" s="130"/>
      <c r="FT16" s="126"/>
      <c r="FU16" s="129"/>
      <c r="FV16" s="129"/>
      <c r="FW16" s="129"/>
      <c r="FX16" s="130"/>
      <c r="FY16" s="129"/>
      <c r="FZ16" s="130"/>
      <c r="GA16" s="130"/>
      <c r="GB16" s="129"/>
      <c r="GC16" s="129"/>
      <c r="GD16" s="129"/>
      <c r="GE16" s="129"/>
      <c r="GF16" s="129"/>
      <c r="GG16" s="126"/>
      <c r="GH16" s="129"/>
      <c r="GI16" s="129"/>
      <c r="GJ16" s="129"/>
      <c r="GK16" s="130"/>
      <c r="GL16" s="129"/>
      <c r="GM16" s="130"/>
      <c r="GN16" s="263"/>
      <c r="GO16" s="129"/>
      <c r="GP16" s="129"/>
      <c r="GQ16" s="129"/>
      <c r="GR16" s="129"/>
      <c r="GS16" s="129"/>
      <c r="GT16" s="126"/>
      <c r="GU16" s="129"/>
      <c r="GV16" s="129"/>
      <c r="GW16" s="129"/>
      <c r="GX16" s="130"/>
      <c r="GY16" s="129"/>
      <c r="GZ16" s="130"/>
      <c r="HA16" s="130"/>
      <c r="HB16" s="129"/>
      <c r="HC16" s="129"/>
      <c r="HD16" s="129"/>
      <c r="HE16" s="129"/>
    </row>
    <row r="17" spans="1:213" ht="122.25" customHeight="1" x14ac:dyDescent="0.2">
      <c r="A17" s="364">
        <v>2</v>
      </c>
      <c r="B17" s="357" t="s">
        <v>715</v>
      </c>
      <c r="C17" s="358" t="str">
        <f>VLOOKUP(B17,FORMULAS!$A$30:$B$52,2,0)</f>
        <v>Realizar mejoramiento integral de espacio público en ocho (8) territorios priorizados.</v>
      </c>
      <c r="D17" s="358" t="str">
        <f>VLOOKUP(B17,FORMULAS!$A$30:$C$52,3,0)</f>
        <v>Director de Mejoramiento de Barrios</v>
      </c>
      <c r="E17" s="357" t="s">
        <v>113</v>
      </c>
      <c r="F17" s="365" t="s">
        <v>385</v>
      </c>
      <c r="G17" s="366" t="s">
        <v>386</v>
      </c>
      <c r="H17" s="365" t="s">
        <v>749</v>
      </c>
      <c r="I17" s="357" t="s">
        <v>258</v>
      </c>
      <c r="J17" s="360">
        <v>600</v>
      </c>
      <c r="K17" s="335" t="str">
        <f>+IF(L17=FORMULAS!$N$2,FORMULAS!$O$2,IF('208-PLA-Ft-78 Mapa Gestión'!L17:L22=FORMULAS!$N$3,FORMULAS!$O$3,IF('208-PLA-Ft-78 Mapa Gestión'!L17:L22=FORMULAS!$N$4,FORMULAS!$O$4,IF('208-PLA-Ft-78 Mapa Gestión'!L17:L22=FORMULAS!$N$5,FORMULAS!$O$5,IF('208-PLA-Ft-78 Mapa Gestión'!L17:L22=FORMULAS!$N$6,FORMULAS!$O$6)))))</f>
        <v>Alta</v>
      </c>
      <c r="L17" s="361">
        <f>+IF(J17&lt;=FORMULAS!$M$2,FORMULAS!$N$2,IF('208-PLA-Ft-78 Mapa Gestión'!J17&lt;=FORMULAS!$M$3,FORMULAS!$N$3,IF('208-PLA-Ft-78 Mapa Gestión'!J17&lt;=FORMULAS!$M$4,FORMULAS!$N$4,IF('208-PLA-Ft-78 Mapa Gestión'!J17&lt;=FORMULAS!$M$5,FORMULAS!$N$5,FORMULAS!$N$6))))</f>
        <v>0.8</v>
      </c>
      <c r="M17" s="359" t="s">
        <v>86</v>
      </c>
      <c r="N17" s="335" t="str">
        <f>+IF(M17=FORMULAS!$H$2,FORMULAS!$I$2,IF('208-PLA-Ft-78 Mapa Gestión'!M17:M22=FORMULAS!$H$3,FORMULAS!$I$3,IF('208-PLA-Ft-78 Mapa Gestión'!M17:M22=FORMULAS!$H$4,FORMULAS!$I$4,IF('208-PLA-Ft-78 Mapa Gestión'!M17:M22=FORMULAS!$H$5,FORMULAS!$I$5,IF('208-PLA-Ft-78 Mapa Gestión'!M17:M22=FORMULAS!$H$6,FORMULAS!$I$6,IF('208-PLA-Ft-78 Mapa Gestión'!M17:M22=FORMULAS!$H$7,FORMULAS!$I$7,IF('208-PLA-Ft-78 Mapa Gestión'!M17:M22=FORMULAS!$H$8,FORMULAS!$I$8,IF('208-PLA-Ft-78 Mapa Gestión'!M17:M22=FORMULAS!$H$9,FORMULAS!$I$9,IF('208-PLA-Ft-78 Mapa Gestión'!M17:M22=FORMULAS!$H$10,FORMULAS!$I$10,IF('208-PLA-Ft-78 Mapa Gestión'!M17:M22=FORMULAS!$H$11,FORMULAS!$I$11))))))))))</f>
        <v>Mayor</v>
      </c>
      <c r="O17" s="333">
        <f>VLOOKUP(N17,FORMULAS!$I$1:$J$6,2,0)</f>
        <v>0.8</v>
      </c>
      <c r="P17" s="333" t="str">
        <f t="shared" ref="P17" si="6">CONCATENATE(N17,K17)</f>
        <v>MayorAlta</v>
      </c>
      <c r="Q17" s="334" t="str">
        <f>VLOOKUP(P17,FORMULAS!$K$17:$L$42,2,0)</f>
        <v>Alto</v>
      </c>
      <c r="R17" s="153">
        <v>1</v>
      </c>
      <c r="S17" s="154" t="s">
        <v>476</v>
      </c>
      <c r="T17" s="183" t="str">
        <f>VLOOKUP(U17,FORMULAS!$A$15:$B$18,2,0)</f>
        <v>Probabilidad</v>
      </c>
      <c r="U17" s="53" t="s">
        <v>13</v>
      </c>
      <c r="V17" s="54">
        <f>+IF(U17='Tabla Valoración controles'!$D$4,'Tabla Valoración controles'!$F$4,IF('208-PLA-Ft-78 Mapa Gestión'!U17='Tabla Valoración controles'!$D$5,'Tabla Valoración controles'!$F$5,IF(U17=FORMULAS!$A$10,0,'Tabla Valoración controles'!$F$6)))</f>
        <v>0.25</v>
      </c>
      <c r="W17" s="53" t="s">
        <v>8</v>
      </c>
      <c r="X17" s="55">
        <f>+IF(W17='Tabla Valoración controles'!$D$7,'Tabla Valoración controles'!$F$7,IF(U17=FORMULAS!$A$10,0,'Tabla Valoración controles'!$F$8))</f>
        <v>0.15</v>
      </c>
      <c r="Y17" s="53" t="s">
        <v>18</v>
      </c>
      <c r="Z17" s="54">
        <f>+IF(Y17='Tabla Valoración controles'!$D$9,'Tabla Valoración controles'!$F$9,IF(U17=FORMULAS!$A$10,0,'Tabla Valoración controles'!$F$10))</f>
        <v>0</v>
      </c>
      <c r="AA17" s="53" t="s">
        <v>21</v>
      </c>
      <c r="AB17" s="54">
        <f>+IF(AA17='Tabla Valoración controles'!$D$9,'Tabla Valoración controles'!$F$9,IF(W17=FORMULAS!$A$10,0,'Tabla Valoración controles'!$F$10))</f>
        <v>0</v>
      </c>
      <c r="AC17" s="53" t="s">
        <v>100</v>
      </c>
      <c r="AD17" s="54">
        <f>+IF(AC17='Tabla Valoración controles'!$D$13,'Tabla Valoración controles'!$F$13,'Tabla Valoración controles'!$F$14)</f>
        <v>0</v>
      </c>
      <c r="AE17" s="97">
        <f t="shared" si="0"/>
        <v>0.4</v>
      </c>
      <c r="AF17" s="97">
        <f>+IF(T17=FORMULAS!$A$8,'208-PLA-Ft-78 Mapa Gestión'!AE17*'208-PLA-Ft-78 Mapa Gestión'!L17:L22,'208-PLA-Ft-78 Mapa Gestión'!AE17*'208-PLA-Ft-78 Mapa Gestión'!O17:O22)</f>
        <v>0.32000000000000006</v>
      </c>
      <c r="AG17" s="97">
        <f>+IF(T17=FORMULAS!$A$8,'208-PLA-Ft-78 Mapa Gestión'!L17:L22-'208-PLA-Ft-78 Mapa Gestión'!AF17,0)</f>
        <v>0.48</v>
      </c>
      <c r="AH17" s="53" t="s">
        <v>347</v>
      </c>
      <c r="AI17" s="50">
        <f>+IF(AH17=CONTROLES!$C$50,CONTROLES!$D$50,CONTROLES!$D$51)</f>
        <v>15</v>
      </c>
      <c r="AJ17" s="162" t="s">
        <v>353</v>
      </c>
      <c r="AK17" s="162">
        <f>+IF(AJ17=CONTROLES!$C$52,CONTROLES!$D$52,CONTROLES!$D$53)</f>
        <v>15</v>
      </c>
      <c r="AL17" s="162" t="s">
        <v>356</v>
      </c>
      <c r="AM17" s="162">
        <f>+IF(AL17=CONTROLES!$C$54,CONTROLES!$D$54,CONTROLES!$D$55)</f>
        <v>15</v>
      </c>
      <c r="AN17" s="163" t="str">
        <f t="shared" si="2"/>
        <v>Preventivo</v>
      </c>
      <c r="AO17" s="163" t="str">
        <f>+IF(AN17=CONTROLES!$F$54,CONTROLES!$G$54,CONTROLES!$G$55)</f>
        <v>Prevenir</v>
      </c>
      <c r="AP17" s="162">
        <f>+IF(AO17=CONTROLES!$C$56,CONTROLES!$D$56,IF(AO17=CONTROLES!$C$57,CONTROLES!$D$57,CONTROLES!$D$58))</f>
        <v>15</v>
      </c>
      <c r="AQ17" s="162" t="s">
        <v>363</v>
      </c>
      <c r="AR17" s="162">
        <f>+IF(AQ17=CONTROLES!$C$59,CONTROLES!$D$59,CONTROLES!$D$60)</f>
        <v>15</v>
      </c>
      <c r="AS17" s="162" t="s">
        <v>366</v>
      </c>
      <c r="AT17" s="162">
        <f>+IF(AS17=CONTROLES!$C$61,CONTROLES!$D$61,CONTROLES!$D$62)</f>
        <v>15</v>
      </c>
      <c r="AU17" s="162" t="s">
        <v>369</v>
      </c>
      <c r="AV17" s="50">
        <f>+IF(AU17=CONTROLES!$C$63,CONTROLES!$D$63,IF(AU17=CONTROLES!$C$64,CONTROLES!$D$64,CONTROLES!$D$65))</f>
        <v>10</v>
      </c>
      <c r="AW17" s="50">
        <f t="shared" si="1"/>
        <v>100</v>
      </c>
      <c r="AX17" s="50" t="str">
        <f t="shared" si="3"/>
        <v>Fuerte</v>
      </c>
      <c r="AY17" s="336">
        <f>+AG22</f>
        <v>0.33599999999999997</v>
      </c>
      <c r="AZ17" s="336" t="str">
        <f>+IF(AY17&lt;=FORMULAS!$N$2,FORMULAS!$O$2,IF(AY17&lt;=FORMULAS!$N$3,FORMULAS!$O$3,IF(AY17&lt;=FORMULAS!$N$4,FORMULAS!$O$4,IF(AY17&lt;=FORMULAS!$N$5,FORMULAS!$O$5,FORMULAS!O12))))</f>
        <v>Baja</v>
      </c>
      <c r="BA17" s="336" t="str">
        <f>+IF(T17=FORMULAS!$A$9,AG22,'208-PLA-Ft-78 Mapa Gestión'!N17:N22)</f>
        <v>Mayor</v>
      </c>
      <c r="BB17" s="336">
        <f>+IF(T17=FORMULAS!B15,'208-PLA-Ft-78 Mapa Gestión'!AG22,'208-PLA-Ft-78 Mapa Gestión'!O17:O22)</f>
        <v>0.8</v>
      </c>
      <c r="BC17" s="333" t="str">
        <f>CONCATENATE(BA17,AZ17)</f>
        <v>MayorBaja</v>
      </c>
      <c r="BD17" s="334" t="str">
        <f>VLOOKUP(BC17,FORMULAS!$K$17:$L$42,2,0)</f>
        <v>Alto</v>
      </c>
      <c r="BE17" s="338" t="s">
        <v>163</v>
      </c>
      <c r="BF17" s="127" t="s">
        <v>533</v>
      </c>
      <c r="BG17" s="132" t="s">
        <v>531</v>
      </c>
      <c r="BH17" s="169" t="s">
        <v>324</v>
      </c>
      <c r="BI17" s="171">
        <v>44958</v>
      </c>
      <c r="BJ17" s="134">
        <v>45107</v>
      </c>
      <c r="BK17" s="132" t="s">
        <v>608</v>
      </c>
      <c r="BL17" s="132" t="s">
        <v>606</v>
      </c>
      <c r="BM17" s="170" t="s">
        <v>235</v>
      </c>
      <c r="BN17" s="332" t="s">
        <v>607</v>
      </c>
      <c r="BO17" s="144" t="s">
        <v>782</v>
      </c>
      <c r="BP17" s="128" t="s">
        <v>1069</v>
      </c>
      <c r="BQ17" s="236" t="s">
        <v>1060</v>
      </c>
      <c r="BR17" s="236" t="s">
        <v>1043</v>
      </c>
      <c r="BS17" s="236" t="s">
        <v>1043</v>
      </c>
      <c r="BT17" s="236" t="s">
        <v>1043</v>
      </c>
      <c r="BU17" s="236" t="s">
        <v>783</v>
      </c>
      <c r="BV17" s="236" t="s">
        <v>1043</v>
      </c>
      <c r="BW17" s="236" t="s">
        <v>1043</v>
      </c>
      <c r="BX17" s="144" t="s">
        <v>782</v>
      </c>
      <c r="BY17" s="128" t="s">
        <v>1069</v>
      </c>
      <c r="BZ17" s="236" t="s">
        <v>1061</v>
      </c>
      <c r="CA17" s="236" t="s">
        <v>1043</v>
      </c>
      <c r="CB17" s="236" t="s">
        <v>1043</v>
      </c>
      <c r="CC17" s="236" t="s">
        <v>1043</v>
      </c>
      <c r="CD17" s="236" t="s">
        <v>783</v>
      </c>
      <c r="CE17" s="236" t="s">
        <v>1043</v>
      </c>
      <c r="CF17" s="236" t="s">
        <v>1043</v>
      </c>
      <c r="CG17" s="144" t="s">
        <v>782</v>
      </c>
      <c r="CH17" s="128" t="s">
        <v>1069</v>
      </c>
      <c r="CI17" s="236" t="s">
        <v>1062</v>
      </c>
      <c r="CJ17" s="236" t="s">
        <v>1043</v>
      </c>
      <c r="CK17" s="236" t="s">
        <v>1043</v>
      </c>
      <c r="CL17" s="236" t="s">
        <v>1043</v>
      </c>
      <c r="CM17" s="236" t="s">
        <v>783</v>
      </c>
      <c r="CN17" s="236" t="s">
        <v>1043</v>
      </c>
      <c r="CO17" s="236" t="s">
        <v>1043</v>
      </c>
      <c r="CP17" s="144" t="s">
        <v>782</v>
      </c>
      <c r="CQ17" s="128" t="s">
        <v>1069</v>
      </c>
      <c r="CR17" s="236" t="s">
        <v>1070</v>
      </c>
      <c r="CS17" s="236" t="s">
        <v>1043</v>
      </c>
      <c r="CT17" s="236" t="s">
        <v>1043</v>
      </c>
      <c r="CU17" s="236" t="s">
        <v>1043</v>
      </c>
      <c r="CV17" s="236" t="s">
        <v>783</v>
      </c>
      <c r="CW17" s="236" t="s">
        <v>1043</v>
      </c>
      <c r="CX17" s="236" t="s">
        <v>1043</v>
      </c>
      <c r="CY17" s="144" t="s">
        <v>782</v>
      </c>
      <c r="CZ17" s="128" t="s">
        <v>1069</v>
      </c>
      <c r="DA17" s="236" t="s">
        <v>1426</v>
      </c>
      <c r="DB17" s="236" t="s">
        <v>1043</v>
      </c>
      <c r="DC17" s="236" t="s">
        <v>1043</v>
      </c>
      <c r="DD17" s="236" t="s">
        <v>1043</v>
      </c>
      <c r="DE17" s="236" t="s">
        <v>783</v>
      </c>
      <c r="DF17" s="236" t="s">
        <v>1043</v>
      </c>
      <c r="DG17" s="236" t="s">
        <v>1043</v>
      </c>
      <c r="DH17" s="144" t="s">
        <v>782</v>
      </c>
      <c r="DI17" s="128" t="s">
        <v>1069</v>
      </c>
      <c r="DJ17" s="236" t="s">
        <v>1418</v>
      </c>
      <c r="DK17" s="235" t="s">
        <v>1427</v>
      </c>
      <c r="DL17" s="236" t="s">
        <v>606</v>
      </c>
      <c r="DM17" s="235" t="s">
        <v>1420</v>
      </c>
      <c r="DN17" s="236" t="s">
        <v>783</v>
      </c>
      <c r="DO17" s="236" t="s">
        <v>1043</v>
      </c>
      <c r="DP17" s="236" t="s">
        <v>1043</v>
      </c>
      <c r="DQ17" s="144" t="s">
        <v>782</v>
      </c>
      <c r="DR17" s="128" t="s">
        <v>1428</v>
      </c>
      <c r="DS17" s="236" t="s">
        <v>1422</v>
      </c>
      <c r="DT17" s="236" t="s">
        <v>1043</v>
      </c>
      <c r="DU17" s="236" t="s">
        <v>1043</v>
      </c>
      <c r="DV17" s="236" t="s">
        <v>1043</v>
      </c>
      <c r="DW17" s="236" t="s">
        <v>783</v>
      </c>
      <c r="DX17" s="236" t="s">
        <v>1043</v>
      </c>
      <c r="DY17" s="236" t="s">
        <v>1043</v>
      </c>
      <c r="DZ17" s="144" t="s">
        <v>782</v>
      </c>
      <c r="EA17" s="128" t="s">
        <v>1429</v>
      </c>
      <c r="EB17" s="236" t="s">
        <v>1424</v>
      </c>
      <c r="EC17" s="236" t="s">
        <v>1043</v>
      </c>
      <c r="ED17" s="236" t="s">
        <v>1043</v>
      </c>
      <c r="EE17" s="236" t="s">
        <v>1043</v>
      </c>
      <c r="EF17" s="236" t="s">
        <v>783</v>
      </c>
      <c r="EG17" s="236" t="s">
        <v>1043</v>
      </c>
      <c r="EH17" s="236" t="s">
        <v>1043</v>
      </c>
      <c r="EI17" s="126"/>
      <c r="EJ17" s="127"/>
      <c r="EK17" s="127"/>
      <c r="EL17" s="128"/>
      <c r="EM17" s="128"/>
      <c r="EN17" s="128"/>
      <c r="EO17" s="128"/>
      <c r="EP17" s="128"/>
      <c r="EQ17" s="128"/>
      <c r="ER17" s="126"/>
      <c r="ES17" s="127"/>
      <c r="ET17" s="127"/>
      <c r="EU17" s="128"/>
      <c r="EV17" s="128"/>
      <c r="EW17" s="128"/>
      <c r="EX17" s="128"/>
      <c r="EY17" s="128"/>
      <c r="EZ17" s="128"/>
      <c r="FA17" s="126"/>
      <c r="FB17" s="127"/>
      <c r="FC17" s="127"/>
      <c r="FD17" s="128"/>
      <c r="FE17" s="128"/>
      <c r="FF17" s="128"/>
      <c r="FG17" s="128"/>
      <c r="FH17" s="128"/>
      <c r="FI17" s="128"/>
      <c r="FJ17" s="126"/>
      <c r="FK17" s="127"/>
      <c r="FL17" s="127"/>
      <c r="FM17" s="128"/>
      <c r="FN17" s="128"/>
      <c r="FO17" s="128"/>
      <c r="FP17" s="128"/>
      <c r="FQ17" s="128"/>
      <c r="FR17" s="128"/>
      <c r="FS17" s="171">
        <v>45054</v>
      </c>
      <c r="FT17" s="126" t="s">
        <v>782</v>
      </c>
      <c r="FU17" s="128" t="s">
        <v>1110</v>
      </c>
      <c r="FV17" s="129" t="s">
        <v>37</v>
      </c>
      <c r="FW17" s="132" t="s">
        <v>1108</v>
      </c>
      <c r="FX17" s="130">
        <v>0</v>
      </c>
      <c r="FY17" s="129" t="s">
        <v>37</v>
      </c>
      <c r="FZ17" s="128" t="s">
        <v>783</v>
      </c>
      <c r="GA17" s="128"/>
      <c r="GB17" s="129"/>
      <c r="GC17" s="129"/>
      <c r="GD17" s="129"/>
      <c r="GE17" s="129"/>
      <c r="GF17" s="134">
        <v>45177</v>
      </c>
      <c r="GG17" s="126" t="s">
        <v>782</v>
      </c>
      <c r="GH17" s="132" t="s">
        <v>1216</v>
      </c>
      <c r="GI17" s="129" t="s">
        <v>37</v>
      </c>
      <c r="GJ17" s="132" t="s">
        <v>1484</v>
      </c>
      <c r="GK17" s="126">
        <v>1</v>
      </c>
      <c r="GL17" s="129" t="s">
        <v>1234</v>
      </c>
      <c r="GM17" s="128" t="s">
        <v>783</v>
      </c>
      <c r="GN17" s="261"/>
      <c r="GO17" s="129"/>
      <c r="GP17" s="129"/>
      <c r="GQ17" s="129"/>
      <c r="GR17" s="129"/>
      <c r="GS17" s="129"/>
      <c r="GT17" s="126"/>
      <c r="GU17" s="129"/>
      <c r="GV17" s="129"/>
      <c r="GW17" s="129"/>
      <c r="GX17" s="130"/>
      <c r="GY17" s="129"/>
      <c r="GZ17" s="128"/>
      <c r="HA17" s="128"/>
      <c r="HB17" s="129"/>
      <c r="HC17" s="129"/>
      <c r="HD17" s="129"/>
      <c r="HE17" s="129"/>
    </row>
    <row r="18" spans="1:213" ht="318.75" x14ac:dyDescent="0.2">
      <c r="A18" s="364"/>
      <c r="B18" s="357"/>
      <c r="C18" s="358"/>
      <c r="D18" s="358"/>
      <c r="E18" s="357"/>
      <c r="F18" s="365"/>
      <c r="G18" s="366"/>
      <c r="H18" s="365"/>
      <c r="I18" s="357"/>
      <c r="J18" s="360"/>
      <c r="K18" s="335"/>
      <c r="L18" s="361"/>
      <c r="M18" s="359"/>
      <c r="N18" s="335"/>
      <c r="O18" s="333"/>
      <c r="P18" s="333"/>
      <c r="Q18" s="334"/>
      <c r="R18" s="153">
        <v>2</v>
      </c>
      <c r="S18" s="154" t="s">
        <v>477</v>
      </c>
      <c r="T18" s="183" t="str">
        <f>VLOOKUP(U18,FORMULAS!$A$15:$B$18,2,0)</f>
        <v>Probabilidad</v>
      </c>
      <c r="U18" s="53" t="s">
        <v>14</v>
      </c>
      <c r="V18" s="54">
        <f>+IF(U18='Tabla Valoración controles'!$D$4,'Tabla Valoración controles'!$F$4,IF('208-PLA-Ft-78 Mapa Gestión'!U18='Tabla Valoración controles'!$D$5,'Tabla Valoración controles'!$F$5,IF(U18=FORMULAS!$A$10,0,'Tabla Valoración controles'!$F$6)))</f>
        <v>0.15</v>
      </c>
      <c r="W18" s="53" t="s">
        <v>8</v>
      </c>
      <c r="X18" s="55">
        <f>+IF(W18='Tabla Valoración controles'!$D$7,'Tabla Valoración controles'!$F$7,IF(U18=FORMULAS!$A$10,0,'Tabla Valoración controles'!$F$8))</f>
        <v>0.15</v>
      </c>
      <c r="Y18" s="53" t="s">
        <v>18</v>
      </c>
      <c r="Z18" s="54">
        <f>+IF(Y18='Tabla Valoración controles'!$D$9,'Tabla Valoración controles'!$F$9,IF(U18=FORMULAS!$A$10,0,'Tabla Valoración controles'!$F$10))</f>
        <v>0</v>
      </c>
      <c r="AA18" s="53" t="s">
        <v>21</v>
      </c>
      <c r="AB18" s="54">
        <f>+IF(AA18='Tabla Valoración controles'!$D$9,'Tabla Valoración controles'!$F$9,IF(W18=FORMULAS!$A$10,0,'Tabla Valoración controles'!$F$10))</f>
        <v>0</v>
      </c>
      <c r="AC18" s="53" t="s">
        <v>100</v>
      </c>
      <c r="AD18" s="54">
        <f>+IF(AC18='Tabla Valoración controles'!$D$13,'Tabla Valoración controles'!$F$13,'Tabla Valoración controles'!$F$14)</f>
        <v>0</v>
      </c>
      <c r="AE18" s="97">
        <f t="shared" si="0"/>
        <v>0.3</v>
      </c>
      <c r="AF18" s="97">
        <f>+AE18*AG17</f>
        <v>0.14399999999999999</v>
      </c>
      <c r="AG18" s="97">
        <f>+AG17-AF18</f>
        <v>0.33599999999999997</v>
      </c>
      <c r="AH18" s="53" t="s">
        <v>347</v>
      </c>
      <c r="AI18" s="50">
        <f>+IF(AH18=CONTROLES!$C$50,CONTROLES!$D$50,CONTROLES!$D$51)</f>
        <v>15</v>
      </c>
      <c r="AJ18" s="162" t="s">
        <v>353</v>
      </c>
      <c r="AK18" s="162">
        <f>+IF(AJ18=CONTROLES!$C$52,CONTROLES!$D$52,CONTROLES!$D$53)</f>
        <v>15</v>
      </c>
      <c r="AL18" s="162" t="s">
        <v>356</v>
      </c>
      <c r="AM18" s="162">
        <f>+IF(AL18=CONTROLES!$C$54,CONTROLES!$D$54,CONTROLES!$D$55)</f>
        <v>15</v>
      </c>
      <c r="AN18" s="163" t="str">
        <f t="shared" si="2"/>
        <v>Detectivo</v>
      </c>
      <c r="AO18" s="163" t="str">
        <f>+IF(AN18=CONTROLES!$F$54,CONTROLES!$G$54,CONTROLES!$G$55)</f>
        <v>Detectar</v>
      </c>
      <c r="AP18" s="162">
        <f>+IF(AO18=CONTROLES!$C$56,CONTROLES!$D$56,IF(AO18=CONTROLES!$C$57,CONTROLES!$D$57,CONTROLES!$D$58))</f>
        <v>10</v>
      </c>
      <c r="AQ18" s="162" t="s">
        <v>363</v>
      </c>
      <c r="AR18" s="162">
        <f>+IF(AQ18=CONTROLES!$C$59,CONTROLES!$D$59,CONTROLES!$D$60)</f>
        <v>15</v>
      </c>
      <c r="AS18" s="162" t="s">
        <v>366</v>
      </c>
      <c r="AT18" s="162">
        <f>+IF(AS18=CONTROLES!$C$61,CONTROLES!$D$61,CONTROLES!$D$62)</f>
        <v>15</v>
      </c>
      <c r="AU18" s="162" t="s">
        <v>369</v>
      </c>
      <c r="AV18" s="50">
        <f>+IF(AU18=CONTROLES!$C$63,CONTROLES!$D$63,IF(AU18=CONTROLES!$C$64,CONTROLES!$D$64,CONTROLES!$D$65))</f>
        <v>10</v>
      </c>
      <c r="AW18" s="50">
        <f t="shared" si="1"/>
        <v>95</v>
      </c>
      <c r="AX18" s="50" t="str">
        <f t="shared" si="3"/>
        <v>Moderado</v>
      </c>
      <c r="AY18" s="337"/>
      <c r="AZ18" s="337"/>
      <c r="BA18" s="337"/>
      <c r="BB18" s="337"/>
      <c r="BC18" s="333"/>
      <c r="BD18" s="334"/>
      <c r="BE18" s="338"/>
      <c r="BF18" s="132" t="s">
        <v>534</v>
      </c>
      <c r="BG18" s="132" t="s">
        <v>531</v>
      </c>
      <c r="BH18" s="169" t="s">
        <v>324</v>
      </c>
      <c r="BI18" s="171">
        <v>44958</v>
      </c>
      <c r="BJ18" s="134">
        <v>45136</v>
      </c>
      <c r="BK18" s="173" t="s">
        <v>610</v>
      </c>
      <c r="BL18" s="173" t="s">
        <v>611</v>
      </c>
      <c r="BM18" s="170" t="s">
        <v>234</v>
      </c>
      <c r="BN18" s="332"/>
      <c r="BO18" s="144" t="s">
        <v>782</v>
      </c>
      <c r="BP18" s="206" t="s">
        <v>1071</v>
      </c>
      <c r="BQ18" s="206" t="s">
        <v>1043</v>
      </c>
      <c r="BR18" s="206" t="s">
        <v>1043</v>
      </c>
      <c r="BS18" s="206" t="s">
        <v>1043</v>
      </c>
      <c r="BT18" s="206" t="s">
        <v>1043</v>
      </c>
      <c r="BU18" s="144" t="s">
        <v>782</v>
      </c>
      <c r="BV18" s="206" t="s">
        <v>1072</v>
      </c>
      <c r="BW18" s="206" t="s">
        <v>1073</v>
      </c>
      <c r="BX18" s="126" t="s">
        <v>782</v>
      </c>
      <c r="BY18" s="128" t="s">
        <v>1074</v>
      </c>
      <c r="BZ18" s="128" t="s">
        <v>1061</v>
      </c>
      <c r="CA18" s="128" t="s">
        <v>1043</v>
      </c>
      <c r="CB18" s="128" t="s">
        <v>1043</v>
      </c>
      <c r="CC18" s="128" t="s">
        <v>1043</v>
      </c>
      <c r="CD18" s="128" t="s">
        <v>782</v>
      </c>
      <c r="CE18" s="128" t="s">
        <v>1075</v>
      </c>
      <c r="CF18" s="128" t="s">
        <v>1485</v>
      </c>
      <c r="CG18" s="126" t="s">
        <v>782</v>
      </c>
      <c r="CH18" s="128" t="s">
        <v>1076</v>
      </c>
      <c r="CI18" s="128" t="s">
        <v>1062</v>
      </c>
      <c r="CJ18" s="128" t="s">
        <v>1043</v>
      </c>
      <c r="CK18" s="128" t="s">
        <v>1043</v>
      </c>
      <c r="CL18" s="128" t="s">
        <v>1043</v>
      </c>
      <c r="CM18" s="128" t="s">
        <v>782</v>
      </c>
      <c r="CN18" s="128" t="s">
        <v>1077</v>
      </c>
      <c r="CO18" s="128" t="s">
        <v>1111</v>
      </c>
      <c r="CP18" s="126" t="s">
        <v>782</v>
      </c>
      <c r="CQ18" s="128" t="s">
        <v>1078</v>
      </c>
      <c r="CR18" s="128" t="s">
        <v>1043</v>
      </c>
      <c r="CS18" s="128" t="s">
        <v>1043</v>
      </c>
      <c r="CT18" s="128" t="s">
        <v>1043</v>
      </c>
      <c r="CU18" s="128" t="s">
        <v>1043</v>
      </c>
      <c r="CV18" s="128" t="s">
        <v>782</v>
      </c>
      <c r="CW18" s="128" t="s">
        <v>1079</v>
      </c>
      <c r="CX18" s="128" t="s">
        <v>1112</v>
      </c>
      <c r="CY18" s="144" t="s">
        <v>782</v>
      </c>
      <c r="CZ18" s="128" t="s">
        <v>1430</v>
      </c>
      <c r="DA18" s="206" t="s">
        <v>1043</v>
      </c>
      <c r="DB18" s="206" t="s">
        <v>1043</v>
      </c>
      <c r="DC18" s="206" t="s">
        <v>1043</v>
      </c>
      <c r="DD18" s="206" t="s">
        <v>1043</v>
      </c>
      <c r="DE18" s="144" t="s">
        <v>783</v>
      </c>
      <c r="DF18" s="206" t="s">
        <v>1043</v>
      </c>
      <c r="DG18" s="206" t="s">
        <v>1043</v>
      </c>
      <c r="DH18" s="126" t="s">
        <v>782</v>
      </c>
      <c r="DI18" s="128" t="s">
        <v>1431</v>
      </c>
      <c r="DJ18" s="128" t="s">
        <v>1418</v>
      </c>
      <c r="DK18" s="235" t="s">
        <v>1427</v>
      </c>
      <c r="DL18" s="236" t="s">
        <v>606</v>
      </c>
      <c r="DM18" s="235" t="s">
        <v>1420</v>
      </c>
      <c r="DN18" s="128" t="s">
        <v>783</v>
      </c>
      <c r="DO18" s="128" t="s">
        <v>1043</v>
      </c>
      <c r="DP18" s="128" t="s">
        <v>1043</v>
      </c>
      <c r="DQ18" s="126" t="s">
        <v>782</v>
      </c>
      <c r="DR18" s="128" t="s">
        <v>1432</v>
      </c>
      <c r="DS18" s="128" t="s">
        <v>1422</v>
      </c>
      <c r="DT18" s="128" t="s">
        <v>1043</v>
      </c>
      <c r="DU18" s="128" t="s">
        <v>1043</v>
      </c>
      <c r="DV18" s="128" t="s">
        <v>1043</v>
      </c>
      <c r="DW18" s="128" t="s">
        <v>783</v>
      </c>
      <c r="DX18" s="128" t="s">
        <v>1043</v>
      </c>
      <c r="DY18" s="128" t="s">
        <v>1043</v>
      </c>
      <c r="DZ18" s="126" t="s">
        <v>782</v>
      </c>
      <c r="EA18" s="128" t="s">
        <v>1433</v>
      </c>
      <c r="EB18" s="128" t="s">
        <v>1424</v>
      </c>
      <c r="EC18" s="128" t="s">
        <v>1043</v>
      </c>
      <c r="ED18" s="128" t="s">
        <v>1043</v>
      </c>
      <c r="EE18" s="128" t="s">
        <v>1043</v>
      </c>
      <c r="EF18" s="128" t="s">
        <v>783</v>
      </c>
      <c r="EG18" s="128" t="s">
        <v>1043</v>
      </c>
      <c r="EH18" s="128" t="s">
        <v>1043</v>
      </c>
      <c r="EI18" s="126"/>
      <c r="EJ18" s="127"/>
      <c r="EK18" s="127"/>
      <c r="EL18" s="128"/>
      <c r="EM18" s="128"/>
      <c r="EN18" s="128"/>
      <c r="EO18" s="128"/>
      <c r="EP18" s="128"/>
      <c r="EQ18" s="128"/>
      <c r="ER18" s="126"/>
      <c r="ES18" s="127"/>
      <c r="ET18" s="127"/>
      <c r="EU18" s="128"/>
      <c r="EV18" s="128"/>
      <c r="EW18" s="128"/>
      <c r="EX18" s="128"/>
      <c r="EY18" s="128"/>
      <c r="EZ18" s="128"/>
      <c r="FA18" s="126"/>
      <c r="FB18" s="127"/>
      <c r="FC18" s="127"/>
      <c r="FD18" s="128"/>
      <c r="FE18" s="128"/>
      <c r="FF18" s="128"/>
      <c r="FG18" s="128"/>
      <c r="FH18" s="128"/>
      <c r="FI18" s="128"/>
      <c r="FJ18" s="126"/>
      <c r="FK18" s="127"/>
      <c r="FL18" s="127"/>
      <c r="FM18" s="128"/>
      <c r="FN18" s="128"/>
      <c r="FO18" s="128"/>
      <c r="FP18" s="128"/>
      <c r="FQ18" s="128"/>
      <c r="FR18" s="128"/>
      <c r="FS18" s="171">
        <v>45054</v>
      </c>
      <c r="FT18" s="126" t="s">
        <v>783</v>
      </c>
      <c r="FU18" s="132" t="s">
        <v>1486</v>
      </c>
      <c r="FV18" s="129" t="s">
        <v>798</v>
      </c>
      <c r="FW18" s="132" t="s">
        <v>1113</v>
      </c>
      <c r="FX18" s="130">
        <v>0</v>
      </c>
      <c r="FY18" s="129" t="s">
        <v>799</v>
      </c>
      <c r="FZ18" s="128" t="s">
        <v>782</v>
      </c>
      <c r="GA18" s="128"/>
      <c r="GB18" s="129"/>
      <c r="GC18" s="129"/>
      <c r="GD18" s="129"/>
      <c r="GE18" s="129"/>
      <c r="GF18" s="134">
        <v>45177</v>
      </c>
      <c r="GG18" s="126" t="s">
        <v>782</v>
      </c>
      <c r="GH18" s="132" t="s">
        <v>1216</v>
      </c>
      <c r="GI18" s="129" t="s">
        <v>37</v>
      </c>
      <c r="GJ18" s="212" t="s">
        <v>1441</v>
      </c>
      <c r="GK18" s="126">
        <v>0.66666666666666663</v>
      </c>
      <c r="GL18" s="129" t="s">
        <v>37</v>
      </c>
      <c r="GM18" s="128" t="s">
        <v>783</v>
      </c>
      <c r="GN18" s="261"/>
      <c r="GO18" s="129"/>
      <c r="GP18" s="129"/>
      <c r="GQ18" s="129"/>
      <c r="GR18" s="129"/>
      <c r="GS18" s="129"/>
      <c r="GT18" s="126"/>
      <c r="GU18" s="129"/>
      <c r="GV18" s="129"/>
      <c r="GW18" s="129"/>
      <c r="GX18" s="130"/>
      <c r="GY18" s="129"/>
      <c r="GZ18" s="128"/>
      <c r="HA18" s="128"/>
      <c r="HB18" s="129"/>
      <c r="HC18" s="129"/>
      <c r="HD18" s="129"/>
      <c r="HE18" s="129"/>
    </row>
    <row r="19" spans="1:213" ht="57" x14ac:dyDescent="0.2">
      <c r="A19" s="364"/>
      <c r="B19" s="357"/>
      <c r="C19" s="358"/>
      <c r="D19" s="358"/>
      <c r="E19" s="357"/>
      <c r="F19" s="365"/>
      <c r="G19" s="366"/>
      <c r="H19" s="365"/>
      <c r="I19" s="357"/>
      <c r="J19" s="360"/>
      <c r="K19" s="335"/>
      <c r="L19" s="361"/>
      <c r="M19" s="359"/>
      <c r="N19" s="335"/>
      <c r="O19" s="333"/>
      <c r="P19" s="333"/>
      <c r="Q19" s="334"/>
      <c r="R19" s="153"/>
      <c r="S19" s="154"/>
      <c r="T19" s="183">
        <f>VLOOKUP(U19,FORMULAS!$A$15:$B$18,2,0)</f>
        <v>0</v>
      </c>
      <c r="U19" s="53" t="s">
        <v>157</v>
      </c>
      <c r="V19" s="54">
        <f>+IF(U19='Tabla Valoración controles'!$D$4,'Tabla Valoración controles'!$F$4,IF('208-PLA-Ft-78 Mapa Gestión'!U19='Tabla Valoración controles'!$D$5,'Tabla Valoración controles'!$F$5,IF(U19=FORMULAS!$A$10,0,'Tabla Valoración controles'!$F$6)))</f>
        <v>0</v>
      </c>
      <c r="W19" s="53"/>
      <c r="X19" s="55">
        <f>+IF(W19='Tabla Valoración controles'!$D$7,'Tabla Valoración controles'!$F$7,IF(U19=FORMULAS!$A$10,0,'Tabla Valoración controles'!$F$8))</f>
        <v>0</v>
      </c>
      <c r="Y19" s="53"/>
      <c r="Z19" s="54">
        <f>+IF(Y19='Tabla Valoración controles'!$D$9,'Tabla Valoración controles'!$F$9,IF(U19=FORMULAS!$A$10,0,'Tabla Valoración controles'!$F$10))</f>
        <v>0</v>
      </c>
      <c r="AA19" s="53"/>
      <c r="AB19" s="54">
        <f>+IF(AA19='Tabla Valoración controles'!$D$9,'Tabla Valoración controles'!$F$9,IF(W19=FORMULAS!$A$10,0,'Tabla Valoración controles'!$F$10))</f>
        <v>0</v>
      </c>
      <c r="AC19" s="53"/>
      <c r="AD19" s="54">
        <f>+IF(AC19='Tabla Valoración controles'!$D$13,'Tabla Valoración controles'!$F$13,'Tabla Valoración controles'!$F$14)</f>
        <v>0</v>
      </c>
      <c r="AE19" s="97">
        <f t="shared" si="0"/>
        <v>0</v>
      </c>
      <c r="AF19" s="97">
        <f>+AF18*AE19</f>
        <v>0</v>
      </c>
      <c r="AG19" s="97">
        <f t="shared" ref="AG19:AG22" si="7">+AG18-AF19</f>
        <v>0.33599999999999997</v>
      </c>
      <c r="AH19" s="53"/>
      <c r="AI19" s="50">
        <f>+IF(AH19=CONTROLES!$C$50,CONTROLES!$D$50,CONTROLES!$D$51)</f>
        <v>0</v>
      </c>
      <c r="AJ19" s="162"/>
      <c r="AK19" s="162">
        <f>+IF(AJ19=CONTROLES!$C$52,CONTROLES!$D$52,CONTROLES!$D$53)</f>
        <v>0</v>
      </c>
      <c r="AL19" s="162"/>
      <c r="AM19" s="162">
        <f>+IF(AL19=CONTROLES!$C$54,CONTROLES!$D$54,CONTROLES!$D$55)</f>
        <v>0</v>
      </c>
      <c r="AN19" s="163" t="str">
        <f t="shared" si="2"/>
        <v>Tipo Control</v>
      </c>
      <c r="AO19" s="163" t="str">
        <f>+IF(AN19=CONTROLES!$F$54,CONTROLES!$G$54,CONTROLES!$G$55)</f>
        <v>Detectar</v>
      </c>
      <c r="AP19" s="162">
        <f>+IF(AO19=CONTROLES!$C$56,CONTROLES!$D$56,IF(AO19=CONTROLES!$C$57,CONTROLES!$D$57,CONTROLES!$D$58))</f>
        <v>10</v>
      </c>
      <c r="AQ19" s="162"/>
      <c r="AR19" s="162">
        <f>+IF(AQ19=CONTROLES!$C$59,CONTROLES!$D$59,CONTROLES!$D$60)</f>
        <v>0</v>
      </c>
      <c r="AS19" s="162"/>
      <c r="AT19" s="162">
        <f>+IF(AS19=CONTROLES!$C$61,CONTROLES!$D$61,CONTROLES!$D$62)</f>
        <v>0</v>
      </c>
      <c r="AU19" s="162"/>
      <c r="AV19" s="50">
        <f>+IF(AU19=CONTROLES!$C$63,CONTROLES!$D$63,IF(AU19=CONTROLES!$C$64,CONTROLES!$D$64,CONTROLES!$D$65))</f>
        <v>0</v>
      </c>
      <c r="AW19" s="50">
        <f t="shared" si="1"/>
        <v>10</v>
      </c>
      <c r="AX19" s="50" t="str">
        <f t="shared" si="3"/>
        <v>Débil</v>
      </c>
      <c r="AY19" s="337"/>
      <c r="AZ19" s="337"/>
      <c r="BA19" s="337"/>
      <c r="BB19" s="337"/>
      <c r="BC19" s="333"/>
      <c r="BD19" s="334"/>
      <c r="BE19" s="338"/>
      <c r="BF19" s="132"/>
      <c r="BG19" s="129"/>
      <c r="BH19" s="169"/>
      <c r="BI19" s="129"/>
      <c r="BJ19" s="129"/>
      <c r="BK19" s="129"/>
      <c r="BL19" s="129"/>
      <c r="BM19" s="170" t="s">
        <v>233</v>
      </c>
      <c r="BN19" s="332"/>
      <c r="BO19" s="144"/>
      <c r="BP19" s="209"/>
      <c r="BQ19" s="209"/>
      <c r="BR19" s="209"/>
      <c r="BS19" s="210"/>
      <c r="BT19" s="210"/>
      <c r="BU19" s="144"/>
      <c r="BV19" s="210"/>
      <c r="BW19" s="210"/>
      <c r="BX19" s="126"/>
      <c r="BY19" s="132"/>
      <c r="BZ19" s="132"/>
      <c r="CA19" s="132"/>
      <c r="CB19" s="130"/>
      <c r="CC19" s="130"/>
      <c r="CD19" s="130"/>
      <c r="CE19" s="130"/>
      <c r="CF19" s="130"/>
      <c r="CG19" s="126"/>
      <c r="CH19" s="132"/>
      <c r="CI19" s="132"/>
      <c r="CJ19" s="132"/>
      <c r="CK19" s="130"/>
      <c r="CL19" s="130"/>
      <c r="CM19" s="130"/>
      <c r="CN19" s="130"/>
      <c r="CO19" s="130"/>
      <c r="CP19" s="126"/>
      <c r="CQ19" s="132"/>
      <c r="CR19" s="132"/>
      <c r="CS19" s="132"/>
      <c r="CT19" s="130"/>
      <c r="CU19" s="130"/>
      <c r="CV19" s="130"/>
      <c r="CW19" s="130"/>
      <c r="CX19" s="130"/>
      <c r="CY19" s="126"/>
      <c r="CZ19" s="132"/>
      <c r="DA19" s="132"/>
      <c r="DB19" s="132"/>
      <c r="DC19" s="130"/>
      <c r="DD19" s="130"/>
      <c r="DE19" s="130"/>
      <c r="DF19" s="130"/>
      <c r="DG19" s="130"/>
      <c r="DH19" s="126"/>
      <c r="DI19" s="132"/>
      <c r="DJ19" s="132"/>
      <c r="DK19" s="132"/>
      <c r="DL19" s="130"/>
      <c r="DM19" s="130"/>
      <c r="DN19" s="130"/>
      <c r="DO19" s="130"/>
      <c r="DP19" s="130"/>
      <c r="DQ19" s="126"/>
      <c r="DR19" s="132"/>
      <c r="DS19" s="132"/>
      <c r="DT19" s="132"/>
      <c r="DU19" s="130"/>
      <c r="DV19" s="130"/>
      <c r="DW19" s="130"/>
      <c r="DX19" s="130"/>
      <c r="DY19" s="130"/>
      <c r="DZ19" s="126"/>
      <c r="EA19" s="132"/>
      <c r="EB19" s="132"/>
      <c r="EC19" s="132"/>
      <c r="ED19" s="130"/>
      <c r="EE19" s="130"/>
      <c r="EF19" s="130"/>
      <c r="EG19" s="130"/>
      <c r="EH19" s="130"/>
      <c r="EI19" s="126"/>
      <c r="EJ19" s="132"/>
      <c r="EK19" s="132"/>
      <c r="EL19" s="132"/>
      <c r="EM19" s="130"/>
      <c r="EN19" s="130"/>
      <c r="EO19" s="130"/>
      <c r="EP19" s="130"/>
      <c r="EQ19" s="130"/>
      <c r="ER19" s="126"/>
      <c r="ES19" s="132"/>
      <c r="ET19" s="132"/>
      <c r="EU19" s="132"/>
      <c r="EV19" s="130"/>
      <c r="EW19" s="130"/>
      <c r="EX19" s="130"/>
      <c r="EY19" s="130"/>
      <c r="EZ19" s="130"/>
      <c r="FA19" s="126"/>
      <c r="FB19" s="132"/>
      <c r="FC19" s="132"/>
      <c r="FD19" s="132"/>
      <c r="FE19" s="130"/>
      <c r="FF19" s="130"/>
      <c r="FG19" s="130"/>
      <c r="FH19" s="130"/>
      <c r="FI19" s="130"/>
      <c r="FJ19" s="126"/>
      <c r="FK19" s="132"/>
      <c r="FL19" s="132"/>
      <c r="FM19" s="132"/>
      <c r="FN19" s="130"/>
      <c r="FO19" s="130"/>
      <c r="FP19" s="130"/>
      <c r="FQ19" s="130"/>
      <c r="FR19" s="130"/>
      <c r="FS19" s="130"/>
      <c r="FT19" s="126"/>
      <c r="FU19" s="129"/>
      <c r="FV19" s="129"/>
      <c r="FW19" s="129"/>
      <c r="FX19" s="130"/>
      <c r="FY19" s="129"/>
      <c r="FZ19" s="130"/>
      <c r="GA19" s="130"/>
      <c r="GB19" s="129"/>
      <c r="GC19" s="129"/>
      <c r="GD19" s="129"/>
      <c r="GE19" s="129"/>
      <c r="GF19" s="129"/>
      <c r="GG19" s="126"/>
      <c r="GH19" s="129"/>
      <c r="GI19" s="129"/>
      <c r="GJ19" s="129"/>
      <c r="GK19" s="130"/>
      <c r="GL19" s="129"/>
      <c r="GM19" s="130"/>
      <c r="GN19" s="263"/>
      <c r="GO19" s="129"/>
      <c r="GP19" s="129"/>
      <c r="GQ19" s="129"/>
      <c r="GR19" s="129"/>
      <c r="GS19" s="129"/>
      <c r="GT19" s="126"/>
      <c r="GU19" s="129"/>
      <c r="GV19" s="129"/>
      <c r="GW19" s="129"/>
      <c r="GX19" s="130"/>
      <c r="GY19" s="129"/>
      <c r="GZ19" s="130"/>
      <c r="HA19" s="130"/>
      <c r="HB19" s="129"/>
      <c r="HC19" s="129"/>
      <c r="HD19" s="129"/>
      <c r="HE19" s="129"/>
    </row>
    <row r="20" spans="1:213" ht="57" x14ac:dyDescent="0.2">
      <c r="A20" s="364"/>
      <c r="B20" s="357"/>
      <c r="C20" s="358"/>
      <c r="D20" s="358"/>
      <c r="E20" s="357"/>
      <c r="F20" s="365"/>
      <c r="G20" s="366"/>
      <c r="H20" s="365"/>
      <c r="I20" s="357"/>
      <c r="J20" s="360"/>
      <c r="K20" s="335"/>
      <c r="L20" s="361"/>
      <c r="M20" s="359"/>
      <c r="N20" s="335"/>
      <c r="O20" s="333"/>
      <c r="P20" s="333"/>
      <c r="Q20" s="334"/>
      <c r="R20" s="153"/>
      <c r="S20" s="154"/>
      <c r="T20" s="183">
        <f>VLOOKUP(U20,FORMULAS!$A$15:$B$18,2,0)</f>
        <v>0</v>
      </c>
      <c r="U20" s="53" t="s">
        <v>157</v>
      </c>
      <c r="V20" s="54">
        <f>+IF(U20='Tabla Valoración controles'!$D$4,'Tabla Valoración controles'!$F$4,IF('208-PLA-Ft-78 Mapa Gestión'!U20='Tabla Valoración controles'!$D$5,'Tabla Valoración controles'!$F$5,IF(U20=FORMULAS!$A$10,0,'Tabla Valoración controles'!$F$6)))</f>
        <v>0</v>
      </c>
      <c r="W20" s="53"/>
      <c r="X20" s="55">
        <f>+IF(W20='Tabla Valoración controles'!$D$7,'Tabla Valoración controles'!$F$7,IF(U20=FORMULAS!$A$10,0,'Tabla Valoración controles'!$F$8))</f>
        <v>0</v>
      </c>
      <c r="Y20" s="53"/>
      <c r="Z20" s="54">
        <f>+IF(Y20='Tabla Valoración controles'!$D$9,'Tabla Valoración controles'!$F$9,IF(U20=FORMULAS!$A$10,0,'Tabla Valoración controles'!$F$10))</f>
        <v>0</v>
      </c>
      <c r="AA20" s="53"/>
      <c r="AB20" s="54">
        <f>+IF(AA20='Tabla Valoración controles'!$D$9,'Tabla Valoración controles'!$F$9,IF(W20=FORMULAS!$A$10,0,'Tabla Valoración controles'!$F$10))</f>
        <v>0</v>
      </c>
      <c r="AC20" s="53"/>
      <c r="AD20" s="54">
        <f>+IF(AC20='Tabla Valoración controles'!$D$13,'Tabla Valoración controles'!$F$13,'Tabla Valoración controles'!$F$14)</f>
        <v>0</v>
      </c>
      <c r="AE20" s="97">
        <f t="shared" si="0"/>
        <v>0</v>
      </c>
      <c r="AF20" s="97">
        <f>+AF19*AE20</f>
        <v>0</v>
      </c>
      <c r="AG20" s="97">
        <f t="shared" si="7"/>
        <v>0.33599999999999997</v>
      </c>
      <c r="AH20" s="53"/>
      <c r="AI20" s="50">
        <f>+IF(AH20=CONTROLES!$C$50,CONTROLES!$D$50,CONTROLES!$D$51)</f>
        <v>0</v>
      </c>
      <c r="AJ20" s="162"/>
      <c r="AK20" s="162">
        <f>+IF(AJ20=CONTROLES!$C$52,CONTROLES!$D$52,CONTROLES!$D$53)</f>
        <v>0</v>
      </c>
      <c r="AL20" s="162"/>
      <c r="AM20" s="162">
        <f>+IF(AL20=CONTROLES!$C$54,CONTROLES!$D$54,CONTROLES!$D$55)</f>
        <v>0</v>
      </c>
      <c r="AN20" s="163" t="str">
        <f t="shared" si="2"/>
        <v>Tipo Control</v>
      </c>
      <c r="AO20" s="163" t="str">
        <f>+IF(AN20=CONTROLES!$F$54,CONTROLES!$G$54,CONTROLES!$G$55)</f>
        <v>Detectar</v>
      </c>
      <c r="AP20" s="162">
        <f>+IF(AO20=CONTROLES!$C$56,CONTROLES!$D$56,IF(AO20=CONTROLES!$C$57,CONTROLES!$D$57,CONTROLES!$D$58))</f>
        <v>10</v>
      </c>
      <c r="AQ20" s="162"/>
      <c r="AR20" s="162">
        <f>+IF(AQ20=CONTROLES!$C$59,CONTROLES!$D$59,CONTROLES!$D$60)</f>
        <v>0</v>
      </c>
      <c r="AS20" s="162"/>
      <c r="AT20" s="162">
        <f>+IF(AS20=CONTROLES!$C$61,CONTROLES!$D$61,CONTROLES!$D$62)</f>
        <v>0</v>
      </c>
      <c r="AU20" s="162"/>
      <c r="AV20" s="50">
        <f>+IF(AU20=CONTROLES!$C$63,CONTROLES!$D$63,IF(AU20=CONTROLES!$C$64,CONTROLES!$D$64,CONTROLES!$D$65))</f>
        <v>0</v>
      </c>
      <c r="AW20" s="50">
        <f t="shared" si="1"/>
        <v>10</v>
      </c>
      <c r="AX20" s="50" t="str">
        <f t="shared" si="3"/>
        <v>Débil</v>
      </c>
      <c r="AY20" s="337"/>
      <c r="AZ20" s="337"/>
      <c r="BA20" s="337"/>
      <c r="BB20" s="337"/>
      <c r="BC20" s="333"/>
      <c r="BD20" s="334"/>
      <c r="BE20" s="338"/>
      <c r="BF20" s="132"/>
      <c r="BG20" s="129"/>
      <c r="BH20" s="169"/>
      <c r="BI20" s="129"/>
      <c r="BJ20" s="129"/>
      <c r="BK20" s="129"/>
      <c r="BL20" s="129"/>
      <c r="BM20" s="170" t="s">
        <v>233</v>
      </c>
      <c r="BN20" s="332"/>
      <c r="BO20" s="144"/>
      <c r="BP20" s="209"/>
      <c r="BQ20" s="209"/>
      <c r="BR20" s="209"/>
      <c r="BS20" s="210"/>
      <c r="BT20" s="210"/>
      <c r="BU20" s="144"/>
      <c r="BV20" s="210"/>
      <c r="BW20" s="210"/>
      <c r="BX20" s="126"/>
      <c r="BY20" s="132"/>
      <c r="BZ20" s="132"/>
      <c r="CA20" s="132"/>
      <c r="CB20" s="130"/>
      <c r="CC20" s="130"/>
      <c r="CD20" s="130"/>
      <c r="CE20" s="130"/>
      <c r="CF20" s="130"/>
      <c r="CG20" s="126"/>
      <c r="CH20" s="132"/>
      <c r="CI20" s="132"/>
      <c r="CJ20" s="132"/>
      <c r="CK20" s="130"/>
      <c r="CL20" s="130"/>
      <c r="CM20" s="130"/>
      <c r="CN20" s="130"/>
      <c r="CO20" s="130"/>
      <c r="CP20" s="126"/>
      <c r="CQ20" s="132"/>
      <c r="CR20" s="132"/>
      <c r="CS20" s="132"/>
      <c r="CT20" s="130"/>
      <c r="CU20" s="130"/>
      <c r="CV20" s="130"/>
      <c r="CW20" s="130"/>
      <c r="CX20" s="130"/>
      <c r="CY20" s="126"/>
      <c r="CZ20" s="132"/>
      <c r="DA20" s="132"/>
      <c r="DB20" s="132"/>
      <c r="DC20" s="130"/>
      <c r="DD20" s="130"/>
      <c r="DE20" s="130"/>
      <c r="DF20" s="130"/>
      <c r="DG20" s="130"/>
      <c r="DH20" s="126"/>
      <c r="DI20" s="132"/>
      <c r="DJ20" s="132"/>
      <c r="DK20" s="132"/>
      <c r="DL20" s="130"/>
      <c r="DM20" s="130"/>
      <c r="DN20" s="130"/>
      <c r="DO20" s="130"/>
      <c r="DP20" s="130"/>
      <c r="DQ20" s="126"/>
      <c r="DR20" s="132"/>
      <c r="DS20" s="132"/>
      <c r="DT20" s="132"/>
      <c r="DU20" s="130"/>
      <c r="DV20" s="130"/>
      <c r="DW20" s="130"/>
      <c r="DX20" s="130"/>
      <c r="DY20" s="130"/>
      <c r="DZ20" s="126"/>
      <c r="EA20" s="132"/>
      <c r="EB20" s="132"/>
      <c r="EC20" s="132"/>
      <c r="ED20" s="130"/>
      <c r="EE20" s="130"/>
      <c r="EF20" s="130"/>
      <c r="EG20" s="130"/>
      <c r="EH20" s="130"/>
      <c r="EI20" s="126"/>
      <c r="EJ20" s="132"/>
      <c r="EK20" s="132"/>
      <c r="EL20" s="132"/>
      <c r="EM20" s="130"/>
      <c r="EN20" s="130"/>
      <c r="EO20" s="130"/>
      <c r="EP20" s="130"/>
      <c r="EQ20" s="130"/>
      <c r="ER20" s="126"/>
      <c r="ES20" s="132"/>
      <c r="ET20" s="132"/>
      <c r="EU20" s="132"/>
      <c r="EV20" s="130"/>
      <c r="EW20" s="130"/>
      <c r="EX20" s="130"/>
      <c r="EY20" s="130"/>
      <c r="EZ20" s="130"/>
      <c r="FA20" s="126"/>
      <c r="FB20" s="132"/>
      <c r="FC20" s="132"/>
      <c r="FD20" s="132"/>
      <c r="FE20" s="130"/>
      <c r="FF20" s="130"/>
      <c r="FG20" s="130"/>
      <c r="FH20" s="130"/>
      <c r="FI20" s="130"/>
      <c r="FJ20" s="126"/>
      <c r="FK20" s="132"/>
      <c r="FL20" s="132"/>
      <c r="FM20" s="132"/>
      <c r="FN20" s="130"/>
      <c r="FO20" s="130"/>
      <c r="FP20" s="130"/>
      <c r="FQ20" s="130"/>
      <c r="FR20" s="130"/>
      <c r="FS20" s="130"/>
      <c r="FT20" s="126"/>
      <c r="FU20" s="129"/>
      <c r="FV20" s="129"/>
      <c r="FW20" s="129"/>
      <c r="FX20" s="130"/>
      <c r="FY20" s="129"/>
      <c r="FZ20" s="130"/>
      <c r="GA20" s="130"/>
      <c r="GB20" s="129"/>
      <c r="GC20" s="129"/>
      <c r="GD20" s="129"/>
      <c r="GE20" s="129"/>
      <c r="GF20" s="129"/>
      <c r="GG20" s="126"/>
      <c r="GH20" s="129"/>
      <c r="GI20" s="129"/>
      <c r="GJ20" s="129"/>
      <c r="GK20" s="130"/>
      <c r="GL20" s="129"/>
      <c r="GM20" s="130"/>
      <c r="GN20" s="263"/>
      <c r="GO20" s="129"/>
      <c r="GP20" s="129"/>
      <c r="GQ20" s="129"/>
      <c r="GR20" s="129"/>
      <c r="GS20" s="129"/>
      <c r="GT20" s="126"/>
      <c r="GU20" s="129"/>
      <c r="GV20" s="129"/>
      <c r="GW20" s="129"/>
      <c r="GX20" s="130"/>
      <c r="GY20" s="129"/>
      <c r="GZ20" s="130"/>
      <c r="HA20" s="130"/>
      <c r="HB20" s="129"/>
      <c r="HC20" s="129"/>
      <c r="HD20" s="129"/>
      <c r="HE20" s="129"/>
    </row>
    <row r="21" spans="1:213" ht="57" x14ac:dyDescent="0.2">
      <c r="A21" s="364"/>
      <c r="B21" s="357"/>
      <c r="C21" s="358"/>
      <c r="D21" s="358"/>
      <c r="E21" s="357"/>
      <c r="F21" s="365"/>
      <c r="G21" s="366"/>
      <c r="H21" s="365"/>
      <c r="I21" s="357"/>
      <c r="J21" s="360"/>
      <c r="K21" s="335"/>
      <c r="L21" s="361"/>
      <c r="M21" s="359"/>
      <c r="N21" s="335"/>
      <c r="O21" s="333"/>
      <c r="P21" s="333"/>
      <c r="Q21" s="334"/>
      <c r="R21" s="153"/>
      <c r="S21" s="154"/>
      <c r="T21" s="183">
        <f>VLOOKUP(U21,FORMULAS!$A$15:$B$18,2,0)</f>
        <v>0</v>
      </c>
      <c r="U21" s="53" t="s">
        <v>157</v>
      </c>
      <c r="V21" s="54">
        <f>+IF(U21='Tabla Valoración controles'!$D$4,'Tabla Valoración controles'!$F$4,IF('208-PLA-Ft-78 Mapa Gestión'!U21='Tabla Valoración controles'!$D$5,'Tabla Valoración controles'!$F$5,IF(U21=FORMULAS!$A$10,0,'Tabla Valoración controles'!$F$6)))</f>
        <v>0</v>
      </c>
      <c r="W21" s="53"/>
      <c r="X21" s="55">
        <f>+IF(W21='Tabla Valoración controles'!$D$7,'Tabla Valoración controles'!$F$7,IF(U21=FORMULAS!$A$10,0,'Tabla Valoración controles'!$F$8))</f>
        <v>0</v>
      </c>
      <c r="Y21" s="53"/>
      <c r="Z21" s="54">
        <f>+IF(Y21='Tabla Valoración controles'!$D$9,'Tabla Valoración controles'!$F$9,IF(U21=FORMULAS!$A$10,0,'Tabla Valoración controles'!$F$10))</f>
        <v>0</v>
      </c>
      <c r="AA21" s="53"/>
      <c r="AB21" s="54">
        <f>+IF(AA21='Tabla Valoración controles'!$D$9,'Tabla Valoración controles'!$F$9,IF(W21=FORMULAS!$A$10,0,'Tabla Valoración controles'!$F$10))</f>
        <v>0</v>
      </c>
      <c r="AC21" s="53"/>
      <c r="AD21" s="54">
        <f>+IF(AC21='Tabla Valoración controles'!$D$13,'Tabla Valoración controles'!$F$13,'Tabla Valoración controles'!$F$14)</f>
        <v>0</v>
      </c>
      <c r="AE21" s="97">
        <f t="shared" si="0"/>
        <v>0</v>
      </c>
      <c r="AF21" s="97">
        <f t="shared" ref="AF21:AF22" si="8">+AF20*AE21</f>
        <v>0</v>
      </c>
      <c r="AG21" s="97">
        <f t="shared" si="7"/>
        <v>0.33599999999999997</v>
      </c>
      <c r="AH21" s="53"/>
      <c r="AI21" s="50">
        <f>+IF(AH21=CONTROLES!$C$50,CONTROLES!$D$50,CONTROLES!$D$51)</f>
        <v>0</v>
      </c>
      <c r="AJ21" s="162"/>
      <c r="AK21" s="162">
        <f>+IF(AJ21=CONTROLES!$C$52,CONTROLES!$D$52,CONTROLES!$D$53)</f>
        <v>0</v>
      </c>
      <c r="AL21" s="162"/>
      <c r="AM21" s="162">
        <f>+IF(AL21=CONTROLES!$C$54,CONTROLES!$D$54,CONTROLES!$D$55)</f>
        <v>0</v>
      </c>
      <c r="AN21" s="163" t="str">
        <f t="shared" si="2"/>
        <v>Tipo Control</v>
      </c>
      <c r="AO21" s="163" t="str">
        <f>+IF(AN21=CONTROLES!$F$54,CONTROLES!$G$54,CONTROLES!$G$55)</f>
        <v>Detectar</v>
      </c>
      <c r="AP21" s="162">
        <f>+IF(AO21=CONTROLES!$C$56,CONTROLES!$D$56,IF(AO21=CONTROLES!$C$57,CONTROLES!$D$57,CONTROLES!$D$58))</f>
        <v>10</v>
      </c>
      <c r="AQ21" s="162"/>
      <c r="AR21" s="162">
        <f>+IF(AQ21=CONTROLES!$C$59,CONTROLES!$D$59,CONTROLES!$D$60)</f>
        <v>0</v>
      </c>
      <c r="AS21" s="162"/>
      <c r="AT21" s="162">
        <f>+IF(AS21=CONTROLES!$C$61,CONTROLES!$D$61,CONTROLES!$D$62)</f>
        <v>0</v>
      </c>
      <c r="AU21" s="162"/>
      <c r="AV21" s="50">
        <f>+IF(AU21=CONTROLES!$C$63,CONTROLES!$D$63,IF(AU21=CONTROLES!$C$64,CONTROLES!$D$64,CONTROLES!$D$65))</f>
        <v>0</v>
      </c>
      <c r="AW21" s="50">
        <f t="shared" si="1"/>
        <v>10</v>
      </c>
      <c r="AX21" s="50" t="str">
        <f t="shared" si="3"/>
        <v>Débil</v>
      </c>
      <c r="AY21" s="337"/>
      <c r="AZ21" s="337"/>
      <c r="BA21" s="337"/>
      <c r="BB21" s="337"/>
      <c r="BC21" s="333"/>
      <c r="BD21" s="334"/>
      <c r="BE21" s="338"/>
      <c r="BF21" s="132"/>
      <c r="BG21" s="129"/>
      <c r="BH21" s="169"/>
      <c r="BI21" s="129"/>
      <c r="BJ21" s="129"/>
      <c r="BK21" s="129"/>
      <c r="BL21" s="129"/>
      <c r="BM21" s="170" t="s">
        <v>233</v>
      </c>
      <c r="BN21" s="332"/>
      <c r="BO21" s="144"/>
      <c r="BP21" s="209"/>
      <c r="BQ21" s="209"/>
      <c r="BR21" s="209"/>
      <c r="BS21" s="210"/>
      <c r="BT21" s="210"/>
      <c r="BU21" s="144"/>
      <c r="BV21" s="210"/>
      <c r="BW21" s="210"/>
      <c r="BX21" s="126"/>
      <c r="BY21" s="132"/>
      <c r="BZ21" s="132"/>
      <c r="CA21" s="132"/>
      <c r="CB21" s="130"/>
      <c r="CC21" s="130"/>
      <c r="CD21" s="130"/>
      <c r="CE21" s="130"/>
      <c r="CF21" s="130"/>
      <c r="CG21" s="126"/>
      <c r="CH21" s="132"/>
      <c r="CI21" s="132"/>
      <c r="CJ21" s="132"/>
      <c r="CK21" s="130"/>
      <c r="CL21" s="130"/>
      <c r="CM21" s="130"/>
      <c r="CN21" s="130"/>
      <c r="CO21" s="130"/>
      <c r="CP21" s="126"/>
      <c r="CQ21" s="132"/>
      <c r="CR21" s="132"/>
      <c r="CS21" s="132"/>
      <c r="CT21" s="130"/>
      <c r="CU21" s="130"/>
      <c r="CV21" s="130"/>
      <c r="CW21" s="130"/>
      <c r="CX21" s="130"/>
      <c r="CY21" s="126"/>
      <c r="CZ21" s="132"/>
      <c r="DA21" s="132"/>
      <c r="DB21" s="132"/>
      <c r="DC21" s="130"/>
      <c r="DD21" s="130"/>
      <c r="DE21" s="130"/>
      <c r="DF21" s="130"/>
      <c r="DG21" s="130"/>
      <c r="DH21" s="126"/>
      <c r="DI21" s="132"/>
      <c r="DJ21" s="132"/>
      <c r="DK21" s="132"/>
      <c r="DL21" s="130"/>
      <c r="DM21" s="130"/>
      <c r="DN21" s="130"/>
      <c r="DO21" s="130"/>
      <c r="DP21" s="130"/>
      <c r="DQ21" s="126"/>
      <c r="DR21" s="132"/>
      <c r="DS21" s="132"/>
      <c r="DT21" s="132"/>
      <c r="DU21" s="130"/>
      <c r="DV21" s="130"/>
      <c r="DW21" s="130"/>
      <c r="DX21" s="130"/>
      <c r="DY21" s="130"/>
      <c r="DZ21" s="126"/>
      <c r="EA21" s="132"/>
      <c r="EB21" s="132"/>
      <c r="EC21" s="132"/>
      <c r="ED21" s="130"/>
      <c r="EE21" s="130"/>
      <c r="EF21" s="130"/>
      <c r="EG21" s="130"/>
      <c r="EH21" s="130"/>
      <c r="EI21" s="126"/>
      <c r="EJ21" s="132"/>
      <c r="EK21" s="132"/>
      <c r="EL21" s="132"/>
      <c r="EM21" s="130"/>
      <c r="EN21" s="130"/>
      <c r="EO21" s="130"/>
      <c r="EP21" s="130"/>
      <c r="EQ21" s="130"/>
      <c r="ER21" s="126"/>
      <c r="ES21" s="132"/>
      <c r="ET21" s="132"/>
      <c r="EU21" s="132"/>
      <c r="EV21" s="130"/>
      <c r="EW21" s="130"/>
      <c r="EX21" s="130"/>
      <c r="EY21" s="130"/>
      <c r="EZ21" s="130"/>
      <c r="FA21" s="126"/>
      <c r="FB21" s="132"/>
      <c r="FC21" s="132"/>
      <c r="FD21" s="132"/>
      <c r="FE21" s="130"/>
      <c r="FF21" s="130"/>
      <c r="FG21" s="130"/>
      <c r="FH21" s="130"/>
      <c r="FI21" s="130"/>
      <c r="FJ21" s="126"/>
      <c r="FK21" s="132"/>
      <c r="FL21" s="132"/>
      <c r="FM21" s="132"/>
      <c r="FN21" s="130"/>
      <c r="FO21" s="130"/>
      <c r="FP21" s="130"/>
      <c r="FQ21" s="130"/>
      <c r="FR21" s="130"/>
      <c r="FS21" s="130"/>
      <c r="FT21" s="126"/>
      <c r="FU21" s="129"/>
      <c r="FV21" s="129"/>
      <c r="FW21" s="129"/>
      <c r="FX21" s="130"/>
      <c r="FY21" s="129"/>
      <c r="FZ21" s="130"/>
      <c r="GA21" s="130"/>
      <c r="GB21" s="129"/>
      <c r="GC21" s="129"/>
      <c r="GD21" s="129"/>
      <c r="GE21" s="129"/>
      <c r="GF21" s="129"/>
      <c r="GG21" s="126"/>
      <c r="GH21" s="129"/>
      <c r="GI21" s="129"/>
      <c r="GJ21" s="129"/>
      <c r="GK21" s="130"/>
      <c r="GL21" s="129"/>
      <c r="GM21" s="130"/>
      <c r="GN21" s="263"/>
      <c r="GO21" s="129"/>
      <c r="GP21" s="129"/>
      <c r="GQ21" s="129"/>
      <c r="GR21" s="129"/>
      <c r="GS21" s="129"/>
      <c r="GT21" s="126"/>
      <c r="GU21" s="129"/>
      <c r="GV21" s="129"/>
      <c r="GW21" s="129"/>
      <c r="GX21" s="130"/>
      <c r="GY21" s="129"/>
      <c r="GZ21" s="130"/>
      <c r="HA21" s="130"/>
      <c r="HB21" s="129"/>
      <c r="HC21" s="129"/>
      <c r="HD21" s="129"/>
      <c r="HE21" s="129"/>
    </row>
    <row r="22" spans="1:213" ht="57" x14ac:dyDescent="0.2">
      <c r="A22" s="364"/>
      <c r="B22" s="357"/>
      <c r="C22" s="358"/>
      <c r="D22" s="358"/>
      <c r="E22" s="357"/>
      <c r="F22" s="365"/>
      <c r="G22" s="366"/>
      <c r="H22" s="365"/>
      <c r="I22" s="357"/>
      <c r="J22" s="360"/>
      <c r="K22" s="335"/>
      <c r="L22" s="361"/>
      <c r="M22" s="359"/>
      <c r="N22" s="335"/>
      <c r="O22" s="333"/>
      <c r="P22" s="333"/>
      <c r="Q22" s="334"/>
      <c r="R22" s="153"/>
      <c r="S22" s="154"/>
      <c r="T22" s="183">
        <f>VLOOKUP(U22,FORMULAS!$A$15:$B$18,2,0)</f>
        <v>0</v>
      </c>
      <c r="U22" s="53" t="s">
        <v>157</v>
      </c>
      <c r="V22" s="54">
        <f>+IF(U22='Tabla Valoración controles'!$D$4,'Tabla Valoración controles'!$F$4,IF('208-PLA-Ft-78 Mapa Gestión'!U22='Tabla Valoración controles'!$D$5,'Tabla Valoración controles'!$F$5,IF(U22=FORMULAS!$A$10,0,'Tabla Valoración controles'!$F$6)))</f>
        <v>0</v>
      </c>
      <c r="W22" s="53"/>
      <c r="X22" s="55">
        <f>+IF(W22='Tabla Valoración controles'!$D$7,'Tabla Valoración controles'!$F$7,IF(U22=FORMULAS!$A$10,0,'Tabla Valoración controles'!$F$8))</f>
        <v>0</v>
      </c>
      <c r="Y22" s="53"/>
      <c r="Z22" s="54">
        <f>+IF(Y22='Tabla Valoración controles'!$D$9,'Tabla Valoración controles'!$F$9,IF(U22=FORMULAS!$A$10,0,'Tabla Valoración controles'!$F$10))</f>
        <v>0</v>
      </c>
      <c r="AA22" s="53"/>
      <c r="AB22" s="54">
        <f>+IF(AA22='Tabla Valoración controles'!$D$9,'Tabla Valoración controles'!$F$9,IF(W22=FORMULAS!$A$10,0,'Tabla Valoración controles'!$F$10))</f>
        <v>0</v>
      </c>
      <c r="AC22" s="53"/>
      <c r="AD22" s="54">
        <f>+IF(AC22='Tabla Valoración controles'!$D$13,'Tabla Valoración controles'!$F$13,'Tabla Valoración controles'!$F$14)</f>
        <v>0</v>
      </c>
      <c r="AE22" s="97">
        <f t="shared" si="0"/>
        <v>0</v>
      </c>
      <c r="AF22" s="97">
        <f t="shared" si="8"/>
        <v>0</v>
      </c>
      <c r="AG22" s="97">
        <f t="shared" si="7"/>
        <v>0.33599999999999997</v>
      </c>
      <c r="AH22" s="53"/>
      <c r="AI22" s="50">
        <f>+IF(AH22=CONTROLES!$C$50,CONTROLES!$D$50,CONTROLES!$D$51)</f>
        <v>0</v>
      </c>
      <c r="AJ22" s="162"/>
      <c r="AK22" s="162">
        <f>+IF(AJ22=CONTROLES!$C$52,CONTROLES!$D$52,CONTROLES!$D$53)</f>
        <v>0</v>
      </c>
      <c r="AL22" s="162"/>
      <c r="AM22" s="162">
        <f>+IF(AL22=CONTROLES!$C$54,CONTROLES!$D$54,CONTROLES!$D$55)</f>
        <v>0</v>
      </c>
      <c r="AN22" s="163" t="str">
        <f t="shared" si="2"/>
        <v>Tipo Control</v>
      </c>
      <c r="AO22" s="163" t="str">
        <f>+IF(AN22=CONTROLES!$F$54,CONTROLES!$G$54,CONTROLES!$G$55)</f>
        <v>Detectar</v>
      </c>
      <c r="AP22" s="162">
        <f>+IF(AO22=CONTROLES!$C$56,CONTROLES!$D$56,IF(AO22=CONTROLES!$C$57,CONTROLES!$D$57,CONTROLES!$D$58))</f>
        <v>10</v>
      </c>
      <c r="AQ22" s="162"/>
      <c r="AR22" s="162">
        <f>+IF(AQ22=CONTROLES!$C$59,CONTROLES!$D$59,CONTROLES!$D$60)</f>
        <v>0</v>
      </c>
      <c r="AS22" s="162"/>
      <c r="AT22" s="162">
        <f>+IF(AS22=CONTROLES!$C$61,CONTROLES!$D$61,CONTROLES!$D$62)</f>
        <v>0</v>
      </c>
      <c r="AU22" s="162"/>
      <c r="AV22" s="50">
        <f>+IF(AU22=CONTROLES!$C$63,CONTROLES!$D$63,IF(AU22=CONTROLES!$C$64,CONTROLES!$D$64,CONTROLES!$D$65))</f>
        <v>0</v>
      </c>
      <c r="AW22" s="50">
        <f t="shared" si="1"/>
        <v>10</v>
      </c>
      <c r="AX22" s="50" t="str">
        <f t="shared" si="3"/>
        <v>Débil</v>
      </c>
      <c r="AY22" s="337"/>
      <c r="AZ22" s="337"/>
      <c r="BA22" s="337"/>
      <c r="BB22" s="337"/>
      <c r="BC22" s="333"/>
      <c r="BD22" s="334"/>
      <c r="BE22" s="338"/>
      <c r="BF22" s="132"/>
      <c r="BG22" s="129"/>
      <c r="BH22" s="169"/>
      <c r="BI22" s="129"/>
      <c r="BJ22" s="129"/>
      <c r="BK22" s="129"/>
      <c r="BL22" s="129"/>
      <c r="BM22" s="170" t="s">
        <v>233</v>
      </c>
      <c r="BN22" s="332"/>
      <c r="BO22" s="144"/>
      <c r="BP22" s="209"/>
      <c r="BQ22" s="209"/>
      <c r="BR22" s="209"/>
      <c r="BS22" s="210"/>
      <c r="BT22" s="210"/>
      <c r="BU22" s="144"/>
      <c r="BV22" s="210"/>
      <c r="BW22" s="210"/>
      <c r="BX22" s="126"/>
      <c r="BY22" s="132"/>
      <c r="BZ22" s="132"/>
      <c r="CA22" s="132"/>
      <c r="CB22" s="130"/>
      <c r="CC22" s="130"/>
      <c r="CD22" s="130"/>
      <c r="CE22" s="130"/>
      <c r="CF22" s="130"/>
      <c r="CG22" s="126"/>
      <c r="CH22" s="132"/>
      <c r="CI22" s="132"/>
      <c r="CJ22" s="132"/>
      <c r="CK22" s="130"/>
      <c r="CL22" s="130"/>
      <c r="CM22" s="130"/>
      <c r="CN22" s="130"/>
      <c r="CO22" s="130"/>
      <c r="CP22" s="126"/>
      <c r="CQ22" s="132"/>
      <c r="CR22" s="132"/>
      <c r="CS22" s="132"/>
      <c r="CT22" s="130"/>
      <c r="CU22" s="130"/>
      <c r="CV22" s="130"/>
      <c r="CW22" s="130"/>
      <c r="CX22" s="130"/>
      <c r="CY22" s="126"/>
      <c r="CZ22" s="132"/>
      <c r="DA22" s="132"/>
      <c r="DB22" s="132"/>
      <c r="DC22" s="130"/>
      <c r="DD22" s="130"/>
      <c r="DE22" s="130"/>
      <c r="DF22" s="130"/>
      <c r="DG22" s="130"/>
      <c r="DH22" s="126"/>
      <c r="DI22" s="132"/>
      <c r="DJ22" s="132"/>
      <c r="DK22" s="132"/>
      <c r="DL22" s="130"/>
      <c r="DM22" s="130"/>
      <c r="DN22" s="130"/>
      <c r="DO22" s="130"/>
      <c r="DP22" s="130"/>
      <c r="DQ22" s="126"/>
      <c r="DR22" s="132"/>
      <c r="DS22" s="132"/>
      <c r="DT22" s="132"/>
      <c r="DU22" s="130"/>
      <c r="DV22" s="130"/>
      <c r="DW22" s="130"/>
      <c r="DX22" s="130"/>
      <c r="DY22" s="130"/>
      <c r="DZ22" s="126"/>
      <c r="EA22" s="132"/>
      <c r="EB22" s="132"/>
      <c r="EC22" s="132"/>
      <c r="ED22" s="130"/>
      <c r="EE22" s="130"/>
      <c r="EF22" s="130"/>
      <c r="EG22" s="130"/>
      <c r="EH22" s="130"/>
      <c r="EI22" s="126"/>
      <c r="EJ22" s="132"/>
      <c r="EK22" s="132"/>
      <c r="EL22" s="132"/>
      <c r="EM22" s="130"/>
      <c r="EN22" s="130"/>
      <c r="EO22" s="130"/>
      <c r="EP22" s="130"/>
      <c r="EQ22" s="130"/>
      <c r="ER22" s="126"/>
      <c r="ES22" s="132"/>
      <c r="ET22" s="132"/>
      <c r="EU22" s="132"/>
      <c r="EV22" s="130"/>
      <c r="EW22" s="130"/>
      <c r="EX22" s="130"/>
      <c r="EY22" s="130"/>
      <c r="EZ22" s="130"/>
      <c r="FA22" s="126"/>
      <c r="FB22" s="132"/>
      <c r="FC22" s="132"/>
      <c r="FD22" s="132"/>
      <c r="FE22" s="130"/>
      <c r="FF22" s="130"/>
      <c r="FG22" s="130"/>
      <c r="FH22" s="130"/>
      <c r="FI22" s="130"/>
      <c r="FJ22" s="126"/>
      <c r="FK22" s="132"/>
      <c r="FL22" s="132"/>
      <c r="FM22" s="132"/>
      <c r="FN22" s="130"/>
      <c r="FO22" s="130"/>
      <c r="FP22" s="130"/>
      <c r="FQ22" s="130"/>
      <c r="FR22" s="130"/>
      <c r="FS22" s="130"/>
      <c r="FT22" s="126"/>
      <c r="FU22" s="129"/>
      <c r="FV22" s="129"/>
      <c r="FW22" s="129"/>
      <c r="FX22" s="130"/>
      <c r="FY22" s="129"/>
      <c r="FZ22" s="130"/>
      <c r="GA22" s="130"/>
      <c r="GB22" s="129"/>
      <c r="GC22" s="129"/>
      <c r="GD22" s="129"/>
      <c r="GE22" s="129"/>
      <c r="GF22" s="129"/>
      <c r="GG22" s="126"/>
      <c r="GH22" s="129"/>
      <c r="GI22" s="129"/>
      <c r="GJ22" s="129"/>
      <c r="GK22" s="130"/>
      <c r="GL22" s="129"/>
      <c r="GM22" s="130"/>
      <c r="GN22" s="263"/>
      <c r="GO22" s="129"/>
      <c r="GP22" s="129"/>
      <c r="GQ22" s="129"/>
      <c r="GR22" s="129"/>
      <c r="GS22" s="129"/>
      <c r="GT22" s="126"/>
      <c r="GU22" s="129"/>
      <c r="GV22" s="129"/>
      <c r="GW22" s="129"/>
      <c r="GX22" s="130"/>
      <c r="GY22" s="129"/>
      <c r="GZ22" s="130"/>
      <c r="HA22" s="130"/>
      <c r="HB22" s="129"/>
      <c r="HC22" s="129"/>
      <c r="HD22" s="129"/>
      <c r="HE22" s="129"/>
    </row>
    <row r="23" spans="1:213" ht="143.25" customHeight="1" x14ac:dyDescent="0.2">
      <c r="A23" s="364">
        <v>3</v>
      </c>
      <c r="B23" s="357" t="s">
        <v>172</v>
      </c>
      <c r="C23" s="358" t="str">
        <f>VLOOKUP(B23,FORMULAS!$A$30:$B$52,2,0)</f>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
      <c r="D23" s="358" t="str">
        <f>VLOOKUP(B23,FORMULAS!$A$30:$C$52,3,0)</f>
        <v>Director de Mejoramiento de Barrios</v>
      </c>
      <c r="E23" s="357" t="s">
        <v>257</v>
      </c>
      <c r="F23" s="365" t="s">
        <v>387</v>
      </c>
      <c r="G23" s="365" t="s">
        <v>1114</v>
      </c>
      <c r="H23" s="366" t="s">
        <v>1115</v>
      </c>
      <c r="I23" s="357" t="s">
        <v>258</v>
      </c>
      <c r="J23" s="360">
        <v>600</v>
      </c>
      <c r="K23" s="335" t="str">
        <f>+IF(L23=FORMULAS!$N$2,FORMULAS!$O$2,IF('208-PLA-Ft-78 Mapa Gestión'!L23:L28=FORMULAS!$N$3,FORMULAS!$O$3,IF('208-PLA-Ft-78 Mapa Gestión'!L23:L28=FORMULAS!$N$4,FORMULAS!$O$4,IF('208-PLA-Ft-78 Mapa Gestión'!L23:L28=FORMULAS!$N$5,FORMULAS!$O$5,IF('208-PLA-Ft-78 Mapa Gestión'!L23:L28=FORMULAS!$N$6,FORMULAS!$O$6)))))</f>
        <v>Alta</v>
      </c>
      <c r="L23" s="361">
        <f>+IF(J23&lt;=FORMULAS!$M$2,FORMULAS!$N$2,IF('208-PLA-Ft-78 Mapa Gestión'!J23&lt;=FORMULAS!$M$3,FORMULAS!$N$3,IF('208-PLA-Ft-78 Mapa Gestión'!J23&lt;=FORMULAS!$M$4,FORMULAS!$N$4,IF('208-PLA-Ft-78 Mapa Gestión'!J23&lt;=FORMULAS!$M$5,FORMULAS!$N$5,FORMULAS!$N$6))))</f>
        <v>0.8</v>
      </c>
      <c r="M23" s="359" t="s">
        <v>91</v>
      </c>
      <c r="N23" s="335" t="str">
        <f>+IF(M23=FORMULAS!$H$2,FORMULAS!$I$2,IF('208-PLA-Ft-78 Mapa Gestión'!M23:M28=FORMULAS!$H$3,FORMULAS!$I$3,IF('208-PLA-Ft-78 Mapa Gestión'!M23:M28=FORMULAS!$H$4,FORMULAS!$I$4,IF('208-PLA-Ft-78 Mapa Gestión'!M23:M28=FORMULAS!$H$5,FORMULAS!$I$5,IF('208-PLA-Ft-78 Mapa Gestión'!M23:M28=FORMULAS!$H$6,FORMULAS!$I$6,IF('208-PLA-Ft-78 Mapa Gestión'!M23:M28=FORMULAS!$H$7,FORMULAS!$I$7,IF('208-PLA-Ft-78 Mapa Gestión'!M23:M28=FORMULAS!$H$8,FORMULAS!$I$8,IF('208-PLA-Ft-78 Mapa Gestión'!M23:M28=FORMULAS!$H$9,FORMULAS!$I$9,IF('208-PLA-Ft-78 Mapa Gestión'!M23:M28=FORMULAS!$H$10,FORMULAS!$I$10,IF('208-PLA-Ft-78 Mapa Gestión'!M23:M28=FORMULAS!$H$11,FORMULAS!$I$11))))))))))</f>
        <v>Moderado</v>
      </c>
      <c r="O23" s="333">
        <f>VLOOKUP(N23,FORMULAS!$I$1:$J$6,2,0)</f>
        <v>0.6</v>
      </c>
      <c r="P23" s="333" t="str">
        <f t="shared" ref="P23" si="9">CONCATENATE(N23,K23)</f>
        <v>ModeradoAlta</v>
      </c>
      <c r="Q23" s="334" t="str">
        <f>VLOOKUP(P23,FORMULAS!$K$17:$L$42,2,0)</f>
        <v>Alto</v>
      </c>
      <c r="R23" s="153">
        <v>1</v>
      </c>
      <c r="S23" s="154" t="s">
        <v>478</v>
      </c>
      <c r="T23" s="183" t="str">
        <f>VLOOKUP(U23,FORMULAS!$A$15:$B$18,2,0)</f>
        <v>Probabilidad</v>
      </c>
      <c r="U23" s="53" t="s">
        <v>13</v>
      </c>
      <c r="V23" s="54">
        <f>+IF(U23='Tabla Valoración controles'!$D$4,'Tabla Valoración controles'!$F$4,IF('208-PLA-Ft-78 Mapa Gestión'!U23='Tabla Valoración controles'!$D$5,'Tabla Valoración controles'!$F$5,IF(U23=FORMULAS!$A$10,0,'Tabla Valoración controles'!$F$6)))</f>
        <v>0.25</v>
      </c>
      <c r="W23" s="53" t="s">
        <v>8</v>
      </c>
      <c r="X23" s="55">
        <f>+IF(W23='Tabla Valoración controles'!$D$7,'Tabla Valoración controles'!$F$7,IF(U23=FORMULAS!$A$10,0,'Tabla Valoración controles'!$F$8))</f>
        <v>0.15</v>
      </c>
      <c r="Y23" s="53" t="s">
        <v>18</v>
      </c>
      <c r="Z23" s="54">
        <f>+IF(Y23='Tabla Valoración controles'!$D$9,'Tabla Valoración controles'!$F$9,IF(U23=FORMULAS!$A$10,0,'Tabla Valoración controles'!$F$10))</f>
        <v>0</v>
      </c>
      <c r="AA23" s="53" t="s">
        <v>21</v>
      </c>
      <c r="AB23" s="54">
        <f>+IF(AA23='Tabla Valoración controles'!$D$9,'Tabla Valoración controles'!$F$9,IF(W23=FORMULAS!$A$10,0,'Tabla Valoración controles'!$F$10))</f>
        <v>0</v>
      </c>
      <c r="AC23" s="53" t="s">
        <v>100</v>
      </c>
      <c r="AD23" s="54">
        <f>+IF(AC23='Tabla Valoración controles'!$D$13,'Tabla Valoración controles'!$F$13,'Tabla Valoración controles'!$F$14)</f>
        <v>0</v>
      </c>
      <c r="AE23" s="97">
        <f t="shared" si="0"/>
        <v>0.4</v>
      </c>
      <c r="AF23" s="97">
        <f>+IF(T23=FORMULAS!$A$8,'208-PLA-Ft-78 Mapa Gestión'!AE23*'208-PLA-Ft-78 Mapa Gestión'!L23:L28,'208-PLA-Ft-78 Mapa Gestión'!AE23*'208-PLA-Ft-78 Mapa Gestión'!O23:O28)</f>
        <v>0.32000000000000006</v>
      </c>
      <c r="AG23" s="97">
        <f>+IF(T23=FORMULAS!$A$8,'208-PLA-Ft-78 Mapa Gestión'!L23:L28-'208-PLA-Ft-78 Mapa Gestión'!AF23,0)</f>
        <v>0.48</v>
      </c>
      <c r="AH23" s="53" t="s">
        <v>347</v>
      </c>
      <c r="AI23" s="50">
        <f>+IF(AH23=CONTROLES!$C$50,CONTROLES!$D$50,CONTROLES!$D$51)</f>
        <v>15</v>
      </c>
      <c r="AJ23" s="162" t="s">
        <v>353</v>
      </c>
      <c r="AK23" s="162">
        <f>+IF(AJ23=CONTROLES!$C$52,CONTROLES!$D$52,CONTROLES!$D$53)</f>
        <v>15</v>
      </c>
      <c r="AL23" s="162" t="s">
        <v>356</v>
      </c>
      <c r="AM23" s="162">
        <f>+IF(AL23=CONTROLES!$C$54,CONTROLES!$D$54,CONTROLES!$D$55)</f>
        <v>15</v>
      </c>
      <c r="AN23" s="163" t="str">
        <f t="shared" si="2"/>
        <v>Preventivo</v>
      </c>
      <c r="AO23" s="163" t="str">
        <f>+IF(AN23=CONTROLES!$F$54,CONTROLES!$G$54,CONTROLES!$G$55)</f>
        <v>Prevenir</v>
      </c>
      <c r="AP23" s="162">
        <f>+IF(AO23=CONTROLES!$C$56,CONTROLES!$D$56,IF(AO23=CONTROLES!$C$57,CONTROLES!$D$57,CONTROLES!$D$58))</f>
        <v>15</v>
      </c>
      <c r="AQ23" s="162" t="s">
        <v>363</v>
      </c>
      <c r="AR23" s="162">
        <f>+IF(AQ23=CONTROLES!$C$59,CONTROLES!$D$59,CONTROLES!$D$60)</f>
        <v>15</v>
      </c>
      <c r="AS23" s="162" t="s">
        <v>366</v>
      </c>
      <c r="AT23" s="162">
        <f>+IF(AS23=CONTROLES!$C$61,CONTROLES!$D$61,CONTROLES!$D$62)</f>
        <v>15</v>
      </c>
      <c r="AU23" s="162" t="s">
        <v>369</v>
      </c>
      <c r="AV23" s="50">
        <f>+IF(AU23=CONTROLES!$C$63,CONTROLES!$D$63,IF(AU23=CONTROLES!$C$64,CONTROLES!$D$64,CONTROLES!$D$65))</f>
        <v>10</v>
      </c>
      <c r="AW23" s="50">
        <f t="shared" si="1"/>
        <v>100</v>
      </c>
      <c r="AX23" s="50" t="str">
        <f t="shared" si="3"/>
        <v>Fuerte</v>
      </c>
      <c r="AY23" s="336">
        <f>+AG28</f>
        <v>0.28799999999999998</v>
      </c>
      <c r="AZ23" s="336" t="str">
        <f>+IF(AY23&lt;=FORMULAS!$N$2,FORMULAS!$O$2,IF(AY23&lt;=FORMULAS!$N$3,FORMULAS!$O$3,IF(AY23&lt;=FORMULAS!$N$4,FORMULAS!$O$4,IF(AY23&lt;=FORMULAS!$N$5,FORMULAS!$O$5,FORMULAS!O18))))</f>
        <v>Baja</v>
      </c>
      <c r="BA23" s="336" t="str">
        <f>+IF(T23=FORMULAS!$A$9,AG28,'208-PLA-Ft-78 Mapa Gestión'!N23:N28)</f>
        <v>Moderado</v>
      </c>
      <c r="BB23" s="336">
        <f>+IF(T23=FORMULAS!B21,'208-PLA-Ft-78 Mapa Gestión'!AG28,'208-PLA-Ft-78 Mapa Gestión'!O23:O28)</f>
        <v>0.6</v>
      </c>
      <c r="BC23" s="333" t="str">
        <f>CONCATENATE(BA23,AZ23)</f>
        <v>ModeradoBaja</v>
      </c>
      <c r="BD23" s="334" t="str">
        <f>VLOOKUP(BC23,FORMULAS!$K$17:$L$42,2,0)</f>
        <v>Moderado</v>
      </c>
      <c r="BE23" s="338" t="s">
        <v>163</v>
      </c>
      <c r="BF23" s="132" t="s">
        <v>535</v>
      </c>
      <c r="BG23" s="132" t="s">
        <v>531</v>
      </c>
      <c r="BH23" s="169" t="s">
        <v>323</v>
      </c>
      <c r="BI23" s="174">
        <v>44986</v>
      </c>
      <c r="BJ23" s="174">
        <v>45275</v>
      </c>
      <c r="BK23" s="173" t="s">
        <v>612</v>
      </c>
      <c r="BL23" s="173" t="s">
        <v>613</v>
      </c>
      <c r="BM23" s="170" t="s">
        <v>235</v>
      </c>
      <c r="BN23" s="332" t="s">
        <v>607</v>
      </c>
      <c r="BO23" s="144" t="s">
        <v>782</v>
      </c>
      <c r="BP23" s="206" t="s">
        <v>1080</v>
      </c>
      <c r="BQ23" s="206" t="s">
        <v>1060</v>
      </c>
      <c r="BR23" s="206" t="s">
        <v>1043</v>
      </c>
      <c r="BS23" s="208" t="s">
        <v>1043</v>
      </c>
      <c r="BT23" s="208" t="s">
        <v>1043</v>
      </c>
      <c r="BU23" s="144" t="s">
        <v>783</v>
      </c>
      <c r="BV23" s="208" t="s">
        <v>1043</v>
      </c>
      <c r="BW23" s="208" t="s">
        <v>1043</v>
      </c>
      <c r="BX23" s="126" t="s">
        <v>782</v>
      </c>
      <c r="BY23" s="206" t="s">
        <v>1043</v>
      </c>
      <c r="BZ23" s="128" t="s">
        <v>1043</v>
      </c>
      <c r="CA23" s="128" t="s">
        <v>1043</v>
      </c>
      <c r="CB23" s="141" t="s">
        <v>1043</v>
      </c>
      <c r="CC23" s="141" t="s">
        <v>1043</v>
      </c>
      <c r="CD23" s="141" t="s">
        <v>783</v>
      </c>
      <c r="CE23" s="141" t="s">
        <v>1043</v>
      </c>
      <c r="CF23" s="141" t="s">
        <v>1043</v>
      </c>
      <c r="CG23" s="126" t="s">
        <v>782</v>
      </c>
      <c r="CH23" s="206" t="s">
        <v>1043</v>
      </c>
      <c r="CI23" s="128" t="s">
        <v>1043</v>
      </c>
      <c r="CJ23" s="128" t="s">
        <v>1043</v>
      </c>
      <c r="CK23" s="141" t="s">
        <v>1043</v>
      </c>
      <c r="CL23" s="141" t="s">
        <v>1043</v>
      </c>
      <c r="CM23" s="141" t="s">
        <v>783</v>
      </c>
      <c r="CN23" s="141" t="s">
        <v>1043</v>
      </c>
      <c r="CO23" s="141" t="s">
        <v>1043</v>
      </c>
      <c r="CP23" s="126" t="s">
        <v>782</v>
      </c>
      <c r="CQ23" s="128" t="s">
        <v>1081</v>
      </c>
      <c r="CR23" s="128" t="s">
        <v>1067</v>
      </c>
      <c r="CS23" s="128" t="s">
        <v>1116</v>
      </c>
      <c r="CT23" s="151">
        <v>0.25</v>
      </c>
      <c r="CU23" s="141" t="s">
        <v>1117</v>
      </c>
      <c r="CV23" s="141" t="s">
        <v>783</v>
      </c>
      <c r="CW23" s="141" t="s">
        <v>1043</v>
      </c>
      <c r="CX23" s="141" t="s">
        <v>1043</v>
      </c>
      <c r="CY23" s="144" t="s">
        <v>782</v>
      </c>
      <c r="CZ23" s="206" t="s">
        <v>1434</v>
      </c>
      <c r="DA23" s="206" t="s">
        <v>1417</v>
      </c>
      <c r="DB23" s="206" t="s">
        <v>1043</v>
      </c>
      <c r="DC23" s="208" t="s">
        <v>1043</v>
      </c>
      <c r="DD23" s="208" t="s">
        <v>1043</v>
      </c>
      <c r="DE23" s="144" t="s">
        <v>783</v>
      </c>
      <c r="DF23" s="208" t="s">
        <v>1043</v>
      </c>
      <c r="DG23" s="208" t="s">
        <v>1043</v>
      </c>
      <c r="DH23" s="126" t="s">
        <v>782</v>
      </c>
      <c r="DI23" s="206" t="s">
        <v>1435</v>
      </c>
      <c r="DJ23" s="128" t="s">
        <v>1418</v>
      </c>
      <c r="DK23" s="128" t="s">
        <v>1043</v>
      </c>
      <c r="DL23" s="141" t="s">
        <v>1043</v>
      </c>
      <c r="DM23" s="141" t="s">
        <v>1043</v>
      </c>
      <c r="DN23" s="141" t="s">
        <v>783</v>
      </c>
      <c r="DO23" s="141" t="s">
        <v>1043</v>
      </c>
      <c r="DP23" s="141" t="s">
        <v>1043</v>
      </c>
      <c r="DQ23" s="126" t="s">
        <v>782</v>
      </c>
      <c r="DR23" s="206" t="s">
        <v>1436</v>
      </c>
      <c r="DS23" s="128" t="s">
        <v>1422</v>
      </c>
      <c r="DT23" s="128" t="s">
        <v>1043</v>
      </c>
      <c r="DU23" s="141" t="s">
        <v>1043</v>
      </c>
      <c r="DV23" s="141" t="s">
        <v>1043</v>
      </c>
      <c r="DW23" s="141" t="s">
        <v>783</v>
      </c>
      <c r="DX23" s="141" t="s">
        <v>1043</v>
      </c>
      <c r="DY23" s="141" t="s">
        <v>1043</v>
      </c>
      <c r="DZ23" s="126" t="s">
        <v>782</v>
      </c>
      <c r="EA23" s="128" t="s">
        <v>1437</v>
      </c>
      <c r="EB23" s="128" t="s">
        <v>1424</v>
      </c>
      <c r="EC23" s="128" t="s">
        <v>1043</v>
      </c>
      <c r="ED23" s="141" t="s">
        <v>1043</v>
      </c>
      <c r="EE23" s="141" t="s">
        <v>1043</v>
      </c>
      <c r="EF23" s="141" t="s">
        <v>783</v>
      </c>
      <c r="EG23" s="141" t="s">
        <v>1043</v>
      </c>
      <c r="EH23" s="141" t="s">
        <v>1043</v>
      </c>
      <c r="EI23" s="126"/>
      <c r="EJ23" s="127"/>
      <c r="EK23" s="127"/>
      <c r="EL23" s="127"/>
      <c r="EM23" s="133"/>
      <c r="EN23" s="133"/>
      <c r="EO23" s="133"/>
      <c r="EP23" s="133"/>
      <c r="EQ23" s="133"/>
      <c r="ER23" s="126"/>
      <c r="ES23" s="127"/>
      <c r="ET23" s="127"/>
      <c r="EU23" s="127"/>
      <c r="EV23" s="133"/>
      <c r="EW23" s="133"/>
      <c r="EX23" s="133"/>
      <c r="EY23" s="133"/>
      <c r="EZ23" s="133"/>
      <c r="FA23" s="126"/>
      <c r="FB23" s="127"/>
      <c r="FC23" s="127"/>
      <c r="FD23" s="127"/>
      <c r="FE23" s="133"/>
      <c r="FF23" s="133"/>
      <c r="FG23" s="133"/>
      <c r="FH23" s="133"/>
      <c r="FI23" s="133"/>
      <c r="FJ23" s="126"/>
      <c r="FK23" s="127"/>
      <c r="FL23" s="127"/>
      <c r="FM23" s="127"/>
      <c r="FN23" s="133"/>
      <c r="FO23" s="133"/>
      <c r="FP23" s="133"/>
      <c r="FQ23" s="133"/>
      <c r="FR23" s="133"/>
      <c r="FS23" s="222">
        <v>45054</v>
      </c>
      <c r="FT23" s="126" t="s">
        <v>782</v>
      </c>
      <c r="FU23" s="128" t="s">
        <v>1082</v>
      </c>
      <c r="FV23" s="129" t="s">
        <v>37</v>
      </c>
      <c r="FW23" s="128" t="s">
        <v>1118</v>
      </c>
      <c r="FX23" s="130">
        <v>1</v>
      </c>
      <c r="FY23" s="129" t="s">
        <v>37</v>
      </c>
      <c r="FZ23" s="133" t="s">
        <v>783</v>
      </c>
      <c r="GA23" s="133"/>
      <c r="GB23" s="129"/>
      <c r="GC23" s="129"/>
      <c r="GD23" s="129"/>
      <c r="GE23" s="129"/>
      <c r="GF23" s="134">
        <v>45177</v>
      </c>
      <c r="GG23" s="126" t="s">
        <v>782</v>
      </c>
      <c r="GH23" s="132" t="s">
        <v>1216</v>
      </c>
      <c r="GI23" s="129" t="s">
        <v>37</v>
      </c>
      <c r="GJ23" s="212" t="s">
        <v>1487</v>
      </c>
      <c r="GK23" s="126">
        <v>0.25</v>
      </c>
      <c r="GL23" s="129" t="s">
        <v>37</v>
      </c>
      <c r="GM23" s="128" t="s">
        <v>783</v>
      </c>
      <c r="GN23" s="264"/>
      <c r="GO23" s="129"/>
      <c r="GP23" s="129"/>
      <c r="GQ23" s="129"/>
      <c r="GR23" s="129"/>
      <c r="GS23" s="129"/>
      <c r="GT23" s="126"/>
      <c r="GU23" s="129"/>
      <c r="GV23" s="129"/>
      <c r="GW23" s="129"/>
      <c r="GX23" s="130"/>
      <c r="GY23" s="129"/>
      <c r="GZ23" s="133"/>
      <c r="HA23" s="133"/>
      <c r="HB23" s="129"/>
      <c r="HC23" s="129"/>
      <c r="HD23" s="129"/>
      <c r="HE23" s="129"/>
    </row>
    <row r="24" spans="1:213" ht="120" customHeight="1" x14ac:dyDescent="0.2">
      <c r="A24" s="364"/>
      <c r="B24" s="357"/>
      <c r="C24" s="358"/>
      <c r="D24" s="358"/>
      <c r="E24" s="357"/>
      <c r="F24" s="365"/>
      <c r="G24" s="365"/>
      <c r="H24" s="366"/>
      <c r="I24" s="357"/>
      <c r="J24" s="360"/>
      <c r="K24" s="335"/>
      <c r="L24" s="361"/>
      <c r="M24" s="359"/>
      <c r="N24" s="335"/>
      <c r="O24" s="333"/>
      <c r="P24" s="333"/>
      <c r="Q24" s="334"/>
      <c r="R24" s="153">
        <v>2</v>
      </c>
      <c r="S24" s="154" t="s">
        <v>1119</v>
      </c>
      <c r="T24" s="183" t="str">
        <f>VLOOKUP(U24,FORMULAS!$A$15:$B$18,2,0)</f>
        <v>Probabilidad</v>
      </c>
      <c r="U24" s="53" t="s">
        <v>13</v>
      </c>
      <c r="V24" s="54">
        <f>+IF(U24='Tabla Valoración controles'!$D$4,'Tabla Valoración controles'!$F$4,IF('208-PLA-Ft-78 Mapa Gestión'!U24='Tabla Valoración controles'!$D$5,'Tabla Valoración controles'!$F$5,IF(U24=FORMULAS!$A$10,0,'Tabla Valoración controles'!$F$6)))</f>
        <v>0.25</v>
      </c>
      <c r="W24" s="53" t="s">
        <v>8</v>
      </c>
      <c r="X24" s="55">
        <f>+IF(W24='Tabla Valoración controles'!$D$7,'Tabla Valoración controles'!$F$7,IF(U24=FORMULAS!$A$10,0,'Tabla Valoración controles'!$F$8))</f>
        <v>0.15</v>
      </c>
      <c r="Y24" s="53" t="s">
        <v>18</v>
      </c>
      <c r="Z24" s="54">
        <f>+IF(Y24='Tabla Valoración controles'!$D$9,'Tabla Valoración controles'!$F$9,IF(U24=FORMULAS!$A$10,0,'Tabla Valoración controles'!$F$10))</f>
        <v>0</v>
      </c>
      <c r="AA24" s="53" t="s">
        <v>21</v>
      </c>
      <c r="AB24" s="54">
        <f>+IF(AA24='Tabla Valoración controles'!$D$9,'Tabla Valoración controles'!$F$9,IF(W24=FORMULAS!$A$10,0,'Tabla Valoración controles'!$F$10))</f>
        <v>0</v>
      </c>
      <c r="AC24" s="53" t="s">
        <v>100</v>
      </c>
      <c r="AD24" s="54">
        <f>+IF(AC24='Tabla Valoración controles'!$D$13,'Tabla Valoración controles'!$F$13,'Tabla Valoración controles'!$F$14)</f>
        <v>0</v>
      </c>
      <c r="AE24" s="97">
        <f t="shared" si="0"/>
        <v>0.4</v>
      </c>
      <c r="AF24" s="97">
        <f>+AE24*AG23</f>
        <v>0.192</v>
      </c>
      <c r="AG24" s="97">
        <f>+AG23-AF24</f>
        <v>0.28799999999999998</v>
      </c>
      <c r="AH24" s="53" t="s">
        <v>347</v>
      </c>
      <c r="AI24" s="50">
        <f>+IF(AH24=CONTROLES!$C$50,CONTROLES!$D$50,CONTROLES!$D$51)</f>
        <v>15</v>
      </c>
      <c r="AJ24" s="162" t="s">
        <v>353</v>
      </c>
      <c r="AK24" s="162">
        <f>+IF(AJ24=CONTROLES!$C$52,CONTROLES!$D$52,CONTROLES!$D$53)</f>
        <v>15</v>
      </c>
      <c r="AL24" s="162" t="s">
        <v>356</v>
      </c>
      <c r="AM24" s="162">
        <f>+IF(AL24=CONTROLES!$C$54,CONTROLES!$D$54,CONTROLES!$D$55)</f>
        <v>15</v>
      </c>
      <c r="AN24" s="163" t="str">
        <f t="shared" si="2"/>
        <v>Preventivo</v>
      </c>
      <c r="AO24" s="163" t="str">
        <f>+IF(AN24=CONTROLES!$F$54,CONTROLES!$G$54,CONTROLES!$G$55)</f>
        <v>Prevenir</v>
      </c>
      <c r="AP24" s="162">
        <f>+IF(AO24=CONTROLES!$C$56,CONTROLES!$D$56,IF(AO24=CONTROLES!$C$57,CONTROLES!$D$57,CONTROLES!$D$58))</f>
        <v>15</v>
      </c>
      <c r="AQ24" s="162" t="s">
        <v>363</v>
      </c>
      <c r="AR24" s="162">
        <f>+IF(AQ24=CONTROLES!$C$59,CONTROLES!$D$59,CONTROLES!$D$60)</f>
        <v>15</v>
      </c>
      <c r="AS24" s="162" t="s">
        <v>366</v>
      </c>
      <c r="AT24" s="162">
        <f>+IF(AS24=CONTROLES!$C$61,CONTROLES!$D$61,CONTROLES!$D$62)</f>
        <v>15</v>
      </c>
      <c r="AU24" s="162" t="s">
        <v>369</v>
      </c>
      <c r="AV24" s="50">
        <f>+IF(AU24=CONTROLES!$C$63,CONTROLES!$D$63,IF(AU24=CONTROLES!$C$64,CONTROLES!$D$64,CONTROLES!$D$65))</f>
        <v>10</v>
      </c>
      <c r="AW24" s="50">
        <f t="shared" si="1"/>
        <v>100</v>
      </c>
      <c r="AX24" s="50" t="str">
        <f t="shared" si="3"/>
        <v>Fuerte</v>
      </c>
      <c r="AY24" s="337"/>
      <c r="AZ24" s="337"/>
      <c r="BA24" s="337"/>
      <c r="BB24" s="337"/>
      <c r="BC24" s="333"/>
      <c r="BD24" s="334"/>
      <c r="BE24" s="338"/>
      <c r="BF24" s="132" t="s">
        <v>536</v>
      </c>
      <c r="BG24" s="132" t="s">
        <v>531</v>
      </c>
      <c r="BH24" s="169" t="s">
        <v>325</v>
      </c>
      <c r="BI24" s="174">
        <v>44956</v>
      </c>
      <c r="BJ24" s="174">
        <v>45260</v>
      </c>
      <c r="BK24" s="173" t="s">
        <v>612</v>
      </c>
      <c r="BL24" s="173" t="s">
        <v>606</v>
      </c>
      <c r="BM24" s="170" t="s">
        <v>235</v>
      </c>
      <c r="BN24" s="332"/>
      <c r="BO24" s="144" t="s">
        <v>782</v>
      </c>
      <c r="BP24" s="206" t="s">
        <v>1120</v>
      </c>
      <c r="BQ24" s="206" t="s">
        <v>1060</v>
      </c>
      <c r="BR24" s="206" t="s">
        <v>1043</v>
      </c>
      <c r="BS24" s="208" t="s">
        <v>1043</v>
      </c>
      <c r="BT24" s="208" t="s">
        <v>1043</v>
      </c>
      <c r="BU24" s="144" t="s">
        <v>783</v>
      </c>
      <c r="BV24" s="208" t="s">
        <v>1043</v>
      </c>
      <c r="BW24" s="208" t="s">
        <v>1043</v>
      </c>
      <c r="BX24" s="126" t="s">
        <v>782</v>
      </c>
      <c r="BY24" s="206" t="s">
        <v>1043</v>
      </c>
      <c r="BZ24" s="128" t="s">
        <v>1043</v>
      </c>
      <c r="CA24" s="128" t="s">
        <v>1043</v>
      </c>
      <c r="CB24" s="141" t="s">
        <v>1043</v>
      </c>
      <c r="CC24" s="141" t="s">
        <v>1043</v>
      </c>
      <c r="CD24" s="141" t="s">
        <v>783</v>
      </c>
      <c r="CE24" s="141" t="s">
        <v>1043</v>
      </c>
      <c r="CF24" s="141" t="s">
        <v>1043</v>
      </c>
      <c r="CG24" s="126" t="s">
        <v>782</v>
      </c>
      <c r="CH24" s="128" t="s">
        <v>1043</v>
      </c>
      <c r="CI24" s="128" t="s">
        <v>1043</v>
      </c>
      <c r="CJ24" s="128" t="s">
        <v>1043</v>
      </c>
      <c r="CK24" s="141" t="s">
        <v>1043</v>
      </c>
      <c r="CL24" s="141" t="s">
        <v>1043</v>
      </c>
      <c r="CM24" s="141" t="s">
        <v>783</v>
      </c>
      <c r="CN24" s="141" t="s">
        <v>1043</v>
      </c>
      <c r="CO24" s="141" t="s">
        <v>1043</v>
      </c>
      <c r="CP24" s="126" t="s">
        <v>782</v>
      </c>
      <c r="CQ24" s="206" t="s">
        <v>1120</v>
      </c>
      <c r="CR24" s="128" t="s">
        <v>1067</v>
      </c>
      <c r="CS24" s="128" t="s">
        <v>1043</v>
      </c>
      <c r="CT24" s="141" t="s">
        <v>1043</v>
      </c>
      <c r="CU24" s="141" t="s">
        <v>1043</v>
      </c>
      <c r="CV24" s="141" t="s">
        <v>783</v>
      </c>
      <c r="CW24" s="141" t="s">
        <v>1043</v>
      </c>
      <c r="CX24" s="141" t="s">
        <v>1043</v>
      </c>
      <c r="CY24" s="144" t="s">
        <v>782</v>
      </c>
      <c r="CZ24" s="206" t="s">
        <v>1438</v>
      </c>
      <c r="DA24" s="206" t="s">
        <v>1417</v>
      </c>
      <c r="DB24" s="206" t="s">
        <v>1043</v>
      </c>
      <c r="DC24" s="208" t="s">
        <v>1043</v>
      </c>
      <c r="DD24" s="208" t="s">
        <v>1043</v>
      </c>
      <c r="DE24" s="144" t="s">
        <v>783</v>
      </c>
      <c r="DF24" s="208" t="s">
        <v>1043</v>
      </c>
      <c r="DG24" s="208" t="s">
        <v>1043</v>
      </c>
      <c r="DH24" s="126" t="s">
        <v>782</v>
      </c>
      <c r="DI24" s="206" t="s">
        <v>1439</v>
      </c>
      <c r="DJ24" s="128" t="s">
        <v>1418</v>
      </c>
      <c r="DK24" s="128" t="s">
        <v>1043</v>
      </c>
      <c r="DL24" s="141" t="s">
        <v>1043</v>
      </c>
      <c r="DM24" s="141" t="s">
        <v>1043</v>
      </c>
      <c r="DN24" s="141" t="s">
        <v>783</v>
      </c>
      <c r="DO24" s="141" t="s">
        <v>1043</v>
      </c>
      <c r="DP24" s="141" t="s">
        <v>1043</v>
      </c>
      <c r="DQ24" s="126" t="s">
        <v>782</v>
      </c>
      <c r="DR24" s="206" t="s">
        <v>1440</v>
      </c>
      <c r="DS24" s="128" t="s">
        <v>1422</v>
      </c>
      <c r="DT24" s="128" t="s">
        <v>1043</v>
      </c>
      <c r="DU24" s="141" t="s">
        <v>1043</v>
      </c>
      <c r="DV24" s="141" t="s">
        <v>1043</v>
      </c>
      <c r="DW24" s="141" t="s">
        <v>783</v>
      </c>
      <c r="DX24" s="141" t="s">
        <v>1043</v>
      </c>
      <c r="DY24" s="141" t="s">
        <v>1043</v>
      </c>
      <c r="DZ24" s="126" t="s">
        <v>782</v>
      </c>
      <c r="EA24" s="206" t="s">
        <v>1043</v>
      </c>
      <c r="EB24" s="128" t="s">
        <v>1043</v>
      </c>
      <c r="EC24" s="128" t="s">
        <v>1043</v>
      </c>
      <c r="ED24" s="141" t="s">
        <v>1043</v>
      </c>
      <c r="EE24" s="141" t="s">
        <v>1043</v>
      </c>
      <c r="EF24" s="141" t="s">
        <v>783</v>
      </c>
      <c r="EG24" s="141" t="s">
        <v>1043</v>
      </c>
      <c r="EH24" s="141" t="s">
        <v>1043</v>
      </c>
      <c r="EI24" s="126"/>
      <c r="EJ24" s="127"/>
      <c r="EK24" s="127"/>
      <c r="EL24" s="127"/>
      <c r="EM24" s="133"/>
      <c r="EN24" s="133"/>
      <c r="EO24" s="133"/>
      <c r="EP24" s="133"/>
      <c r="EQ24" s="133"/>
      <c r="ER24" s="126"/>
      <c r="ES24" s="127"/>
      <c r="ET24" s="127"/>
      <c r="EU24" s="127"/>
      <c r="EV24" s="133"/>
      <c r="EW24" s="133"/>
      <c r="EX24" s="133"/>
      <c r="EY24" s="133"/>
      <c r="EZ24" s="133"/>
      <c r="FA24" s="126"/>
      <c r="FB24" s="127"/>
      <c r="FC24" s="127"/>
      <c r="FD24" s="127"/>
      <c r="FE24" s="133"/>
      <c r="FF24" s="133"/>
      <c r="FG24" s="133"/>
      <c r="FH24" s="133"/>
      <c r="FI24" s="133"/>
      <c r="FJ24" s="126"/>
      <c r="FK24" s="127"/>
      <c r="FL24" s="127"/>
      <c r="FM24" s="127"/>
      <c r="FN24" s="133"/>
      <c r="FO24" s="133"/>
      <c r="FP24" s="133"/>
      <c r="FQ24" s="133"/>
      <c r="FR24" s="133"/>
      <c r="FS24" s="222">
        <v>45054</v>
      </c>
      <c r="FT24" s="126" t="s">
        <v>782</v>
      </c>
      <c r="FU24" s="206" t="s">
        <v>1121</v>
      </c>
      <c r="FV24" s="129" t="s">
        <v>37</v>
      </c>
      <c r="FW24" s="132" t="s">
        <v>1122</v>
      </c>
      <c r="FX24" s="130">
        <v>0</v>
      </c>
      <c r="FY24" s="129" t="s">
        <v>37</v>
      </c>
      <c r="FZ24" s="133" t="s">
        <v>783</v>
      </c>
      <c r="GA24" s="133"/>
      <c r="GB24" s="129"/>
      <c r="GC24" s="129"/>
      <c r="GD24" s="129"/>
      <c r="GE24" s="129"/>
      <c r="GF24" s="134">
        <v>45177</v>
      </c>
      <c r="GG24" s="126" t="s">
        <v>782</v>
      </c>
      <c r="GH24" s="132" t="s">
        <v>1216</v>
      </c>
      <c r="GI24" s="129" t="s">
        <v>37</v>
      </c>
      <c r="GJ24" s="212" t="s">
        <v>1442</v>
      </c>
      <c r="GK24" s="126">
        <v>0</v>
      </c>
      <c r="GL24" s="129" t="s">
        <v>37</v>
      </c>
      <c r="GM24" s="128" t="s">
        <v>783</v>
      </c>
      <c r="GN24" s="264"/>
      <c r="GO24" s="129"/>
      <c r="GP24" s="129"/>
      <c r="GQ24" s="129"/>
      <c r="GR24" s="129"/>
      <c r="GS24" s="129"/>
      <c r="GT24" s="126"/>
      <c r="GU24" s="129"/>
      <c r="GV24" s="129"/>
      <c r="GW24" s="129"/>
      <c r="GX24" s="130"/>
      <c r="GY24" s="129"/>
      <c r="GZ24" s="133"/>
      <c r="HA24" s="133"/>
      <c r="HB24" s="129"/>
      <c r="HC24" s="129"/>
      <c r="HD24" s="129"/>
      <c r="HE24" s="129"/>
    </row>
    <row r="25" spans="1:213" ht="57" x14ac:dyDescent="0.2">
      <c r="A25" s="364"/>
      <c r="B25" s="357"/>
      <c r="C25" s="358"/>
      <c r="D25" s="358"/>
      <c r="E25" s="357"/>
      <c r="F25" s="365"/>
      <c r="G25" s="365"/>
      <c r="H25" s="366"/>
      <c r="I25" s="357"/>
      <c r="J25" s="360"/>
      <c r="K25" s="335"/>
      <c r="L25" s="361"/>
      <c r="M25" s="359"/>
      <c r="N25" s="335"/>
      <c r="O25" s="333"/>
      <c r="P25" s="333"/>
      <c r="Q25" s="334"/>
      <c r="R25" s="153"/>
      <c r="S25" s="154"/>
      <c r="T25" s="183">
        <f>VLOOKUP(U25,FORMULAS!$A$15:$B$18,2,0)</f>
        <v>0</v>
      </c>
      <c r="U25" s="53" t="s">
        <v>157</v>
      </c>
      <c r="V25" s="54">
        <f>+IF(U25='Tabla Valoración controles'!$D$4,'Tabla Valoración controles'!$F$4,IF('208-PLA-Ft-78 Mapa Gestión'!U25='Tabla Valoración controles'!$D$5,'Tabla Valoración controles'!$F$5,IF(U25=FORMULAS!$A$10,0,'Tabla Valoración controles'!$F$6)))</f>
        <v>0</v>
      </c>
      <c r="W25" s="53"/>
      <c r="X25" s="55">
        <f>+IF(W25='Tabla Valoración controles'!$D$7,'Tabla Valoración controles'!$F$7,IF(U25=FORMULAS!$A$10,0,'Tabla Valoración controles'!$F$8))</f>
        <v>0</v>
      </c>
      <c r="Y25" s="53"/>
      <c r="Z25" s="54">
        <f>+IF(Y25='Tabla Valoración controles'!$D$9,'Tabla Valoración controles'!$F$9,IF(U25=FORMULAS!$A$10,0,'Tabla Valoración controles'!$F$10))</f>
        <v>0</v>
      </c>
      <c r="AA25" s="53"/>
      <c r="AB25" s="54">
        <f>+IF(AA25='Tabla Valoración controles'!$D$9,'Tabla Valoración controles'!$F$9,IF(W25=FORMULAS!$A$10,0,'Tabla Valoración controles'!$F$10))</f>
        <v>0</v>
      </c>
      <c r="AC25" s="53"/>
      <c r="AD25" s="54">
        <f>+IF(AC25='Tabla Valoración controles'!$D$13,'Tabla Valoración controles'!$F$13,'Tabla Valoración controles'!$F$14)</f>
        <v>0</v>
      </c>
      <c r="AE25" s="97">
        <f t="shared" si="0"/>
        <v>0</v>
      </c>
      <c r="AF25" s="97">
        <f>+AF24*AE25</f>
        <v>0</v>
      </c>
      <c r="AG25" s="97">
        <f t="shared" ref="AG25:AG28" si="10">+AG24-AF25</f>
        <v>0.28799999999999998</v>
      </c>
      <c r="AH25" s="53"/>
      <c r="AI25" s="50">
        <f>+IF(AH25=CONTROLES!$C$50,CONTROLES!$D$50,CONTROLES!$D$51)</f>
        <v>0</v>
      </c>
      <c r="AJ25" s="162"/>
      <c r="AK25" s="162">
        <f>+IF(AJ25=CONTROLES!$C$52,CONTROLES!$D$52,CONTROLES!$D$53)</f>
        <v>0</v>
      </c>
      <c r="AL25" s="162"/>
      <c r="AM25" s="162">
        <f>+IF(AL25=CONTROLES!$C$54,CONTROLES!$D$54,CONTROLES!$D$55)</f>
        <v>0</v>
      </c>
      <c r="AN25" s="163" t="str">
        <f t="shared" si="2"/>
        <v>Tipo Control</v>
      </c>
      <c r="AO25" s="163" t="str">
        <f>+IF(AN25=CONTROLES!$F$54,CONTROLES!$G$54,CONTROLES!$G$55)</f>
        <v>Detectar</v>
      </c>
      <c r="AP25" s="162">
        <f>+IF(AO25=CONTROLES!$C$56,CONTROLES!$D$56,IF(AO25=CONTROLES!$C$57,CONTROLES!$D$57,CONTROLES!$D$58))</f>
        <v>10</v>
      </c>
      <c r="AQ25" s="162"/>
      <c r="AR25" s="162">
        <f>+IF(AQ25=CONTROLES!$C$59,CONTROLES!$D$59,CONTROLES!$D$60)</f>
        <v>0</v>
      </c>
      <c r="AS25" s="162"/>
      <c r="AT25" s="162">
        <f>+IF(AS25=CONTROLES!$C$61,CONTROLES!$D$61,CONTROLES!$D$62)</f>
        <v>0</v>
      </c>
      <c r="AU25" s="162"/>
      <c r="AV25" s="50">
        <f>+IF(AU25=CONTROLES!$C$63,CONTROLES!$D$63,IF(AU25=CONTROLES!$C$64,CONTROLES!$D$64,CONTROLES!$D$65))</f>
        <v>0</v>
      </c>
      <c r="AW25" s="50">
        <f t="shared" si="1"/>
        <v>10</v>
      </c>
      <c r="AX25" s="50" t="str">
        <f t="shared" si="3"/>
        <v>Débil</v>
      </c>
      <c r="AY25" s="337"/>
      <c r="AZ25" s="337"/>
      <c r="BA25" s="337"/>
      <c r="BB25" s="337"/>
      <c r="BC25" s="333"/>
      <c r="BD25" s="334"/>
      <c r="BE25" s="338"/>
      <c r="BF25" s="132"/>
      <c r="BG25" s="132"/>
      <c r="BH25" s="169"/>
      <c r="BI25" s="132"/>
      <c r="BJ25" s="132"/>
      <c r="BK25" s="132"/>
      <c r="BL25" s="132"/>
      <c r="BM25" s="170" t="s">
        <v>233</v>
      </c>
      <c r="BN25" s="332"/>
      <c r="BO25" s="144"/>
      <c r="BP25" s="209"/>
      <c r="BQ25" s="209"/>
      <c r="BR25" s="209"/>
      <c r="BS25" s="210"/>
      <c r="BT25" s="210"/>
      <c r="BU25" s="144"/>
      <c r="BV25" s="210"/>
      <c r="BW25" s="210"/>
      <c r="BX25" s="126"/>
      <c r="BY25" s="132"/>
      <c r="BZ25" s="132"/>
      <c r="CA25" s="132"/>
      <c r="CB25" s="130"/>
      <c r="CC25" s="130"/>
      <c r="CD25" s="130"/>
      <c r="CE25" s="130"/>
      <c r="CF25" s="130"/>
      <c r="CG25" s="126"/>
      <c r="CH25" s="132"/>
      <c r="CI25" s="132"/>
      <c r="CJ25" s="132"/>
      <c r="CK25" s="130"/>
      <c r="CL25" s="130"/>
      <c r="CM25" s="130"/>
      <c r="CN25" s="130"/>
      <c r="CO25" s="130"/>
      <c r="CP25" s="126"/>
      <c r="CQ25" s="132"/>
      <c r="CR25" s="132"/>
      <c r="CS25" s="132"/>
      <c r="CT25" s="130"/>
      <c r="CU25" s="130"/>
      <c r="CV25" s="130"/>
      <c r="CW25" s="130"/>
      <c r="CX25" s="130"/>
      <c r="CY25" s="126"/>
      <c r="CZ25" s="132"/>
      <c r="DA25" s="132"/>
      <c r="DB25" s="132"/>
      <c r="DC25" s="130"/>
      <c r="DD25" s="130"/>
      <c r="DE25" s="130"/>
      <c r="DF25" s="130"/>
      <c r="DG25" s="130"/>
      <c r="DH25" s="126"/>
      <c r="DI25" s="132"/>
      <c r="DJ25" s="132"/>
      <c r="DK25" s="132"/>
      <c r="DL25" s="130"/>
      <c r="DM25" s="130"/>
      <c r="DN25" s="130"/>
      <c r="DO25" s="130"/>
      <c r="DP25" s="130"/>
      <c r="DQ25" s="126"/>
      <c r="DR25" s="132"/>
      <c r="DS25" s="132"/>
      <c r="DT25" s="132"/>
      <c r="DU25" s="130"/>
      <c r="DV25" s="130"/>
      <c r="DW25" s="130"/>
      <c r="DX25" s="130"/>
      <c r="DY25" s="130"/>
      <c r="DZ25" s="126"/>
      <c r="EA25" s="132"/>
      <c r="EB25" s="132"/>
      <c r="EC25" s="132"/>
      <c r="ED25" s="130"/>
      <c r="EE25" s="130"/>
      <c r="EF25" s="130"/>
      <c r="EG25" s="130"/>
      <c r="EH25" s="130"/>
      <c r="EI25" s="126"/>
      <c r="EJ25" s="132"/>
      <c r="EK25" s="132"/>
      <c r="EL25" s="132"/>
      <c r="EM25" s="130"/>
      <c r="EN25" s="130"/>
      <c r="EO25" s="130"/>
      <c r="EP25" s="130"/>
      <c r="EQ25" s="130"/>
      <c r="ER25" s="126"/>
      <c r="ES25" s="132"/>
      <c r="ET25" s="132"/>
      <c r="EU25" s="132"/>
      <c r="EV25" s="130"/>
      <c r="EW25" s="130"/>
      <c r="EX25" s="130"/>
      <c r="EY25" s="130"/>
      <c r="EZ25" s="130"/>
      <c r="FA25" s="126"/>
      <c r="FB25" s="132"/>
      <c r="FC25" s="132"/>
      <c r="FD25" s="132"/>
      <c r="FE25" s="130"/>
      <c r="FF25" s="130"/>
      <c r="FG25" s="130"/>
      <c r="FH25" s="130"/>
      <c r="FI25" s="130"/>
      <c r="FJ25" s="126"/>
      <c r="FK25" s="132"/>
      <c r="FL25" s="132"/>
      <c r="FM25" s="132"/>
      <c r="FN25" s="130"/>
      <c r="FO25" s="130"/>
      <c r="FP25" s="130"/>
      <c r="FQ25" s="130"/>
      <c r="FR25" s="130"/>
      <c r="FS25" s="130"/>
      <c r="FT25" s="126"/>
      <c r="FU25" s="129"/>
      <c r="FV25" s="129"/>
      <c r="FW25" s="129"/>
      <c r="FX25" s="130"/>
      <c r="FY25" s="129"/>
      <c r="FZ25" s="130"/>
      <c r="GA25" s="130"/>
      <c r="GB25" s="129"/>
      <c r="GC25" s="129"/>
      <c r="GD25" s="129"/>
      <c r="GE25" s="129"/>
      <c r="GF25" s="129"/>
      <c r="GG25" s="126"/>
      <c r="GH25" s="129"/>
      <c r="GI25" s="129"/>
      <c r="GJ25" s="129"/>
      <c r="GK25" s="130"/>
      <c r="GL25" s="129"/>
      <c r="GM25" s="130"/>
      <c r="GN25" s="263"/>
      <c r="GO25" s="129"/>
      <c r="GP25" s="129"/>
      <c r="GQ25" s="129"/>
      <c r="GR25" s="129"/>
      <c r="GS25" s="129"/>
      <c r="GT25" s="126"/>
      <c r="GU25" s="129"/>
      <c r="GV25" s="129"/>
      <c r="GW25" s="129"/>
      <c r="GX25" s="130"/>
      <c r="GY25" s="129"/>
      <c r="GZ25" s="130"/>
      <c r="HA25" s="130"/>
      <c r="HB25" s="129"/>
      <c r="HC25" s="129"/>
      <c r="HD25" s="129"/>
      <c r="HE25" s="129"/>
    </row>
    <row r="26" spans="1:213" ht="57" x14ac:dyDescent="0.2">
      <c r="A26" s="364"/>
      <c r="B26" s="357"/>
      <c r="C26" s="358"/>
      <c r="D26" s="358"/>
      <c r="E26" s="357"/>
      <c r="F26" s="365"/>
      <c r="G26" s="365"/>
      <c r="H26" s="366"/>
      <c r="I26" s="357"/>
      <c r="J26" s="360"/>
      <c r="K26" s="335"/>
      <c r="L26" s="361"/>
      <c r="M26" s="359"/>
      <c r="N26" s="335"/>
      <c r="O26" s="333"/>
      <c r="P26" s="333"/>
      <c r="Q26" s="334"/>
      <c r="R26" s="153"/>
      <c r="S26" s="154"/>
      <c r="T26" s="183">
        <f>VLOOKUP(U26,FORMULAS!$A$15:$B$18,2,0)</f>
        <v>0</v>
      </c>
      <c r="U26" s="53" t="s">
        <v>157</v>
      </c>
      <c r="V26" s="54">
        <f>+IF(U26='Tabla Valoración controles'!$D$4,'Tabla Valoración controles'!$F$4,IF('208-PLA-Ft-78 Mapa Gestión'!U26='Tabla Valoración controles'!$D$5,'Tabla Valoración controles'!$F$5,IF(U26=FORMULAS!$A$10,0,'Tabla Valoración controles'!$F$6)))</f>
        <v>0</v>
      </c>
      <c r="W26" s="53"/>
      <c r="X26" s="55">
        <f>+IF(W26='Tabla Valoración controles'!$D$7,'Tabla Valoración controles'!$F$7,IF(U26=FORMULAS!$A$10,0,'Tabla Valoración controles'!$F$8))</f>
        <v>0</v>
      </c>
      <c r="Y26" s="53"/>
      <c r="Z26" s="54">
        <f>+IF(Y26='Tabla Valoración controles'!$D$9,'Tabla Valoración controles'!$F$9,IF(U26=FORMULAS!$A$10,0,'Tabla Valoración controles'!$F$10))</f>
        <v>0</v>
      </c>
      <c r="AA26" s="53"/>
      <c r="AB26" s="54">
        <f>+IF(AA26='Tabla Valoración controles'!$D$9,'Tabla Valoración controles'!$F$9,IF(W26=FORMULAS!$A$10,0,'Tabla Valoración controles'!$F$10))</f>
        <v>0</v>
      </c>
      <c r="AC26" s="53"/>
      <c r="AD26" s="54">
        <f>+IF(AC26='Tabla Valoración controles'!$D$13,'Tabla Valoración controles'!$F$13,'Tabla Valoración controles'!$F$14)</f>
        <v>0</v>
      </c>
      <c r="AE26" s="97">
        <f t="shared" si="0"/>
        <v>0</v>
      </c>
      <c r="AF26" s="97">
        <f>+AF25*AE26</f>
        <v>0</v>
      </c>
      <c r="AG26" s="97">
        <f t="shared" si="10"/>
        <v>0.28799999999999998</v>
      </c>
      <c r="AH26" s="53"/>
      <c r="AI26" s="50">
        <f>+IF(AH26=CONTROLES!$C$50,CONTROLES!$D$50,CONTROLES!$D$51)</f>
        <v>0</v>
      </c>
      <c r="AJ26" s="162"/>
      <c r="AK26" s="162">
        <f>+IF(AJ26=CONTROLES!$C$52,CONTROLES!$D$52,CONTROLES!$D$53)</f>
        <v>0</v>
      </c>
      <c r="AL26" s="162"/>
      <c r="AM26" s="162">
        <f>+IF(AL26=CONTROLES!$C$54,CONTROLES!$D$54,CONTROLES!$D$55)</f>
        <v>0</v>
      </c>
      <c r="AN26" s="163" t="str">
        <f t="shared" si="2"/>
        <v>Tipo Control</v>
      </c>
      <c r="AO26" s="163" t="str">
        <f>+IF(AN26=CONTROLES!$F$54,CONTROLES!$G$54,CONTROLES!$G$55)</f>
        <v>Detectar</v>
      </c>
      <c r="AP26" s="162">
        <f>+IF(AO26=CONTROLES!$C$56,CONTROLES!$D$56,IF(AO26=CONTROLES!$C$57,CONTROLES!$D$57,CONTROLES!$D$58))</f>
        <v>10</v>
      </c>
      <c r="AQ26" s="162"/>
      <c r="AR26" s="162">
        <f>+IF(AQ26=CONTROLES!$C$59,CONTROLES!$D$59,CONTROLES!$D$60)</f>
        <v>0</v>
      </c>
      <c r="AS26" s="162"/>
      <c r="AT26" s="162">
        <f>+IF(AS26=CONTROLES!$C$61,CONTROLES!$D$61,CONTROLES!$D$62)</f>
        <v>0</v>
      </c>
      <c r="AU26" s="162"/>
      <c r="AV26" s="50">
        <f>+IF(AU26=CONTROLES!$C$63,CONTROLES!$D$63,IF(AU26=CONTROLES!$C$64,CONTROLES!$D$64,CONTROLES!$D$65))</f>
        <v>0</v>
      </c>
      <c r="AW26" s="50">
        <f t="shared" si="1"/>
        <v>10</v>
      </c>
      <c r="AX26" s="50" t="str">
        <f t="shared" si="3"/>
        <v>Débil</v>
      </c>
      <c r="AY26" s="337"/>
      <c r="AZ26" s="337"/>
      <c r="BA26" s="337"/>
      <c r="BB26" s="337"/>
      <c r="BC26" s="333"/>
      <c r="BD26" s="334"/>
      <c r="BE26" s="338"/>
      <c r="BF26" s="132"/>
      <c r="BG26" s="132"/>
      <c r="BH26" s="169"/>
      <c r="BI26" s="132"/>
      <c r="BJ26" s="132"/>
      <c r="BK26" s="132"/>
      <c r="BL26" s="132"/>
      <c r="BM26" s="170" t="s">
        <v>233</v>
      </c>
      <c r="BN26" s="332"/>
      <c r="BO26" s="144"/>
      <c r="BP26" s="209"/>
      <c r="BQ26" s="209"/>
      <c r="BR26" s="209"/>
      <c r="BS26" s="210"/>
      <c r="BT26" s="210"/>
      <c r="BU26" s="144"/>
      <c r="BV26" s="210"/>
      <c r="BW26" s="210"/>
      <c r="BX26" s="126"/>
      <c r="BY26" s="132"/>
      <c r="BZ26" s="132"/>
      <c r="CA26" s="132"/>
      <c r="CB26" s="130"/>
      <c r="CC26" s="130"/>
      <c r="CD26" s="130"/>
      <c r="CE26" s="130"/>
      <c r="CF26" s="130"/>
      <c r="CG26" s="126"/>
      <c r="CH26" s="132"/>
      <c r="CI26" s="132"/>
      <c r="CJ26" s="132"/>
      <c r="CK26" s="130"/>
      <c r="CL26" s="130"/>
      <c r="CM26" s="130"/>
      <c r="CN26" s="130"/>
      <c r="CO26" s="130"/>
      <c r="CP26" s="126"/>
      <c r="CQ26" s="132"/>
      <c r="CR26" s="132"/>
      <c r="CS26" s="132"/>
      <c r="CT26" s="130"/>
      <c r="CU26" s="130"/>
      <c r="CV26" s="130"/>
      <c r="CW26" s="130"/>
      <c r="CX26" s="130"/>
      <c r="CY26" s="126"/>
      <c r="CZ26" s="132"/>
      <c r="DA26" s="132"/>
      <c r="DB26" s="132"/>
      <c r="DC26" s="130"/>
      <c r="DD26" s="130"/>
      <c r="DE26" s="130"/>
      <c r="DF26" s="130"/>
      <c r="DG26" s="130"/>
      <c r="DH26" s="126"/>
      <c r="DI26" s="132"/>
      <c r="DJ26" s="132"/>
      <c r="DK26" s="132"/>
      <c r="DL26" s="130"/>
      <c r="DM26" s="130"/>
      <c r="DN26" s="130"/>
      <c r="DO26" s="130"/>
      <c r="DP26" s="130"/>
      <c r="DQ26" s="126"/>
      <c r="DR26" s="132"/>
      <c r="DS26" s="132"/>
      <c r="DT26" s="132"/>
      <c r="DU26" s="130"/>
      <c r="DV26" s="130"/>
      <c r="DW26" s="130"/>
      <c r="DX26" s="130"/>
      <c r="DY26" s="130"/>
      <c r="DZ26" s="126"/>
      <c r="EA26" s="132"/>
      <c r="EB26" s="132"/>
      <c r="EC26" s="132"/>
      <c r="ED26" s="130"/>
      <c r="EE26" s="130"/>
      <c r="EF26" s="130"/>
      <c r="EG26" s="130"/>
      <c r="EH26" s="130"/>
      <c r="EI26" s="126"/>
      <c r="EJ26" s="132"/>
      <c r="EK26" s="132"/>
      <c r="EL26" s="132"/>
      <c r="EM26" s="130"/>
      <c r="EN26" s="130"/>
      <c r="EO26" s="130"/>
      <c r="EP26" s="130"/>
      <c r="EQ26" s="130"/>
      <c r="ER26" s="126"/>
      <c r="ES26" s="132"/>
      <c r="ET26" s="132"/>
      <c r="EU26" s="132"/>
      <c r="EV26" s="130"/>
      <c r="EW26" s="130"/>
      <c r="EX26" s="130"/>
      <c r="EY26" s="130"/>
      <c r="EZ26" s="130"/>
      <c r="FA26" s="126"/>
      <c r="FB26" s="132"/>
      <c r="FC26" s="132"/>
      <c r="FD26" s="132"/>
      <c r="FE26" s="130"/>
      <c r="FF26" s="130"/>
      <c r="FG26" s="130"/>
      <c r="FH26" s="130"/>
      <c r="FI26" s="130"/>
      <c r="FJ26" s="126"/>
      <c r="FK26" s="132"/>
      <c r="FL26" s="132"/>
      <c r="FM26" s="132"/>
      <c r="FN26" s="130"/>
      <c r="FO26" s="130"/>
      <c r="FP26" s="130"/>
      <c r="FQ26" s="130"/>
      <c r="FR26" s="130"/>
      <c r="FS26" s="130"/>
      <c r="FT26" s="126"/>
      <c r="FU26" s="129"/>
      <c r="FV26" s="129"/>
      <c r="FW26" s="129"/>
      <c r="FX26" s="130"/>
      <c r="FY26" s="129"/>
      <c r="FZ26" s="130"/>
      <c r="GA26" s="130"/>
      <c r="GB26" s="129"/>
      <c r="GC26" s="129"/>
      <c r="GD26" s="129"/>
      <c r="GE26" s="129"/>
      <c r="GF26" s="129"/>
      <c r="GG26" s="126"/>
      <c r="GH26" s="129"/>
      <c r="GI26" s="129"/>
      <c r="GJ26" s="129"/>
      <c r="GK26" s="130"/>
      <c r="GL26" s="129"/>
      <c r="GM26" s="130"/>
      <c r="GN26" s="263"/>
      <c r="GO26" s="129"/>
      <c r="GP26" s="129"/>
      <c r="GQ26" s="129"/>
      <c r="GR26" s="129"/>
      <c r="GS26" s="129"/>
      <c r="GT26" s="126"/>
      <c r="GU26" s="129"/>
      <c r="GV26" s="129"/>
      <c r="GW26" s="129"/>
      <c r="GX26" s="130"/>
      <c r="GY26" s="129"/>
      <c r="GZ26" s="130"/>
      <c r="HA26" s="130"/>
      <c r="HB26" s="129"/>
      <c r="HC26" s="129"/>
      <c r="HD26" s="129"/>
      <c r="HE26" s="129"/>
    </row>
    <row r="27" spans="1:213" ht="57" x14ac:dyDescent="0.2">
      <c r="A27" s="364"/>
      <c r="B27" s="357"/>
      <c r="C27" s="358"/>
      <c r="D27" s="358"/>
      <c r="E27" s="357"/>
      <c r="F27" s="365"/>
      <c r="G27" s="365"/>
      <c r="H27" s="366"/>
      <c r="I27" s="357"/>
      <c r="J27" s="360"/>
      <c r="K27" s="335"/>
      <c r="L27" s="361"/>
      <c r="M27" s="359"/>
      <c r="N27" s="335"/>
      <c r="O27" s="333"/>
      <c r="P27" s="333"/>
      <c r="Q27" s="334"/>
      <c r="R27" s="153"/>
      <c r="S27" s="154"/>
      <c r="T27" s="183">
        <f>VLOOKUP(U27,FORMULAS!$A$15:$B$18,2,0)</f>
        <v>0</v>
      </c>
      <c r="U27" s="53" t="s">
        <v>157</v>
      </c>
      <c r="V27" s="54">
        <f>+IF(U27='Tabla Valoración controles'!$D$4,'Tabla Valoración controles'!$F$4,IF('208-PLA-Ft-78 Mapa Gestión'!U27='Tabla Valoración controles'!$D$5,'Tabla Valoración controles'!$F$5,IF(U27=FORMULAS!$A$10,0,'Tabla Valoración controles'!$F$6)))</f>
        <v>0</v>
      </c>
      <c r="W27" s="53"/>
      <c r="X27" s="55">
        <f>+IF(W27='Tabla Valoración controles'!$D$7,'Tabla Valoración controles'!$F$7,IF(U27=FORMULAS!$A$10,0,'Tabla Valoración controles'!$F$8))</f>
        <v>0</v>
      </c>
      <c r="Y27" s="53"/>
      <c r="Z27" s="54">
        <f>+IF(Y27='Tabla Valoración controles'!$D$9,'Tabla Valoración controles'!$F$9,IF(U27=FORMULAS!$A$10,0,'Tabla Valoración controles'!$F$10))</f>
        <v>0</v>
      </c>
      <c r="AA27" s="53"/>
      <c r="AB27" s="54">
        <f>+IF(AA27='Tabla Valoración controles'!$D$9,'Tabla Valoración controles'!$F$9,IF(W27=FORMULAS!$A$10,0,'Tabla Valoración controles'!$F$10))</f>
        <v>0</v>
      </c>
      <c r="AC27" s="53"/>
      <c r="AD27" s="54">
        <f>+IF(AC27='Tabla Valoración controles'!$D$13,'Tabla Valoración controles'!$F$13,'Tabla Valoración controles'!$F$14)</f>
        <v>0</v>
      </c>
      <c r="AE27" s="97">
        <f t="shared" si="0"/>
        <v>0</v>
      </c>
      <c r="AF27" s="97">
        <f t="shared" ref="AF27:AF28" si="11">+AF26*AE27</f>
        <v>0</v>
      </c>
      <c r="AG27" s="97">
        <f t="shared" si="10"/>
        <v>0.28799999999999998</v>
      </c>
      <c r="AH27" s="53"/>
      <c r="AI27" s="50">
        <f>+IF(AH27=CONTROLES!$C$50,CONTROLES!$D$50,CONTROLES!$D$51)</f>
        <v>0</v>
      </c>
      <c r="AJ27" s="162"/>
      <c r="AK27" s="162">
        <f>+IF(AJ27=CONTROLES!$C$52,CONTROLES!$D$52,CONTROLES!$D$53)</f>
        <v>0</v>
      </c>
      <c r="AL27" s="162"/>
      <c r="AM27" s="162">
        <f>+IF(AL27=CONTROLES!$C$54,CONTROLES!$D$54,CONTROLES!$D$55)</f>
        <v>0</v>
      </c>
      <c r="AN27" s="163" t="str">
        <f t="shared" si="2"/>
        <v>Tipo Control</v>
      </c>
      <c r="AO27" s="163" t="str">
        <f>+IF(AN27=CONTROLES!$F$54,CONTROLES!$G$54,CONTROLES!$G$55)</f>
        <v>Detectar</v>
      </c>
      <c r="AP27" s="162">
        <f>+IF(AO27=CONTROLES!$C$56,CONTROLES!$D$56,IF(AO27=CONTROLES!$C$57,CONTROLES!$D$57,CONTROLES!$D$58))</f>
        <v>10</v>
      </c>
      <c r="AQ27" s="162"/>
      <c r="AR27" s="162">
        <f>+IF(AQ27=CONTROLES!$C$59,CONTROLES!$D$59,CONTROLES!$D$60)</f>
        <v>0</v>
      </c>
      <c r="AS27" s="162"/>
      <c r="AT27" s="162">
        <f>+IF(AS27=CONTROLES!$C$61,CONTROLES!$D$61,CONTROLES!$D$62)</f>
        <v>0</v>
      </c>
      <c r="AU27" s="162"/>
      <c r="AV27" s="50">
        <f>+IF(AU27=CONTROLES!$C$63,CONTROLES!$D$63,IF(AU27=CONTROLES!$C$64,CONTROLES!$D$64,CONTROLES!$D$65))</f>
        <v>0</v>
      </c>
      <c r="AW27" s="50">
        <f t="shared" si="1"/>
        <v>10</v>
      </c>
      <c r="AX27" s="50" t="str">
        <f t="shared" si="3"/>
        <v>Débil</v>
      </c>
      <c r="AY27" s="337"/>
      <c r="AZ27" s="337"/>
      <c r="BA27" s="337"/>
      <c r="BB27" s="337"/>
      <c r="BC27" s="333"/>
      <c r="BD27" s="334"/>
      <c r="BE27" s="338"/>
      <c r="BF27" s="132"/>
      <c r="BG27" s="132"/>
      <c r="BH27" s="169"/>
      <c r="BI27" s="132"/>
      <c r="BJ27" s="132"/>
      <c r="BK27" s="132"/>
      <c r="BL27" s="132"/>
      <c r="BM27" s="170" t="s">
        <v>233</v>
      </c>
      <c r="BN27" s="332"/>
      <c r="BO27" s="144"/>
      <c r="BP27" s="209"/>
      <c r="BQ27" s="209"/>
      <c r="BR27" s="209"/>
      <c r="BS27" s="210"/>
      <c r="BT27" s="210"/>
      <c r="BU27" s="144"/>
      <c r="BV27" s="210"/>
      <c r="BW27" s="210"/>
      <c r="BX27" s="126"/>
      <c r="BY27" s="132"/>
      <c r="BZ27" s="132"/>
      <c r="CA27" s="132"/>
      <c r="CB27" s="130"/>
      <c r="CC27" s="130"/>
      <c r="CD27" s="130"/>
      <c r="CE27" s="130"/>
      <c r="CF27" s="130"/>
      <c r="CG27" s="126"/>
      <c r="CH27" s="132"/>
      <c r="CI27" s="132"/>
      <c r="CJ27" s="132"/>
      <c r="CK27" s="130"/>
      <c r="CL27" s="130"/>
      <c r="CM27" s="130"/>
      <c r="CN27" s="130"/>
      <c r="CO27" s="130"/>
      <c r="CP27" s="126"/>
      <c r="CQ27" s="132"/>
      <c r="CR27" s="132"/>
      <c r="CS27" s="132"/>
      <c r="CT27" s="130"/>
      <c r="CU27" s="130"/>
      <c r="CV27" s="130"/>
      <c r="CW27" s="130"/>
      <c r="CX27" s="130"/>
      <c r="CY27" s="126"/>
      <c r="CZ27" s="132"/>
      <c r="DA27" s="132"/>
      <c r="DB27" s="132"/>
      <c r="DC27" s="130"/>
      <c r="DD27" s="130"/>
      <c r="DE27" s="130"/>
      <c r="DF27" s="130"/>
      <c r="DG27" s="130"/>
      <c r="DH27" s="126"/>
      <c r="DI27" s="132"/>
      <c r="DJ27" s="132"/>
      <c r="DK27" s="132"/>
      <c r="DL27" s="130"/>
      <c r="DM27" s="130"/>
      <c r="DN27" s="130"/>
      <c r="DO27" s="130"/>
      <c r="DP27" s="130"/>
      <c r="DQ27" s="126"/>
      <c r="DR27" s="132"/>
      <c r="DS27" s="132"/>
      <c r="DT27" s="132"/>
      <c r="DU27" s="130"/>
      <c r="DV27" s="130"/>
      <c r="DW27" s="130"/>
      <c r="DX27" s="130"/>
      <c r="DY27" s="130"/>
      <c r="DZ27" s="126"/>
      <c r="EA27" s="132"/>
      <c r="EB27" s="132"/>
      <c r="EC27" s="132"/>
      <c r="ED27" s="130"/>
      <c r="EE27" s="130"/>
      <c r="EF27" s="130"/>
      <c r="EG27" s="130"/>
      <c r="EH27" s="130"/>
      <c r="EI27" s="126"/>
      <c r="EJ27" s="132"/>
      <c r="EK27" s="132"/>
      <c r="EL27" s="132"/>
      <c r="EM27" s="130"/>
      <c r="EN27" s="130"/>
      <c r="EO27" s="130"/>
      <c r="EP27" s="130"/>
      <c r="EQ27" s="130"/>
      <c r="ER27" s="126"/>
      <c r="ES27" s="132"/>
      <c r="ET27" s="132"/>
      <c r="EU27" s="132"/>
      <c r="EV27" s="130"/>
      <c r="EW27" s="130"/>
      <c r="EX27" s="130"/>
      <c r="EY27" s="130"/>
      <c r="EZ27" s="130"/>
      <c r="FA27" s="126"/>
      <c r="FB27" s="132"/>
      <c r="FC27" s="132"/>
      <c r="FD27" s="132"/>
      <c r="FE27" s="130"/>
      <c r="FF27" s="130"/>
      <c r="FG27" s="130"/>
      <c r="FH27" s="130"/>
      <c r="FI27" s="130"/>
      <c r="FJ27" s="126"/>
      <c r="FK27" s="132"/>
      <c r="FL27" s="132"/>
      <c r="FM27" s="132"/>
      <c r="FN27" s="130"/>
      <c r="FO27" s="130"/>
      <c r="FP27" s="130"/>
      <c r="FQ27" s="130"/>
      <c r="FR27" s="130"/>
      <c r="FS27" s="130"/>
      <c r="FT27" s="126"/>
      <c r="FU27" s="129"/>
      <c r="FV27" s="129"/>
      <c r="FW27" s="129"/>
      <c r="FX27" s="130"/>
      <c r="FY27" s="129"/>
      <c r="FZ27" s="130"/>
      <c r="GA27" s="130"/>
      <c r="GB27" s="129"/>
      <c r="GC27" s="129"/>
      <c r="GD27" s="129"/>
      <c r="GE27" s="129"/>
      <c r="GF27" s="129"/>
      <c r="GG27" s="126"/>
      <c r="GH27" s="129"/>
      <c r="GI27" s="129"/>
      <c r="GJ27" s="129"/>
      <c r="GK27" s="130"/>
      <c r="GL27" s="129"/>
      <c r="GM27" s="130"/>
      <c r="GN27" s="263"/>
      <c r="GO27" s="129"/>
      <c r="GP27" s="129"/>
      <c r="GQ27" s="129"/>
      <c r="GR27" s="129"/>
      <c r="GS27" s="129"/>
      <c r="GT27" s="126"/>
      <c r="GU27" s="129"/>
      <c r="GV27" s="129"/>
      <c r="GW27" s="129"/>
      <c r="GX27" s="130"/>
      <c r="GY27" s="129"/>
      <c r="GZ27" s="130"/>
      <c r="HA27" s="130"/>
      <c r="HB27" s="129"/>
      <c r="HC27" s="129"/>
      <c r="HD27" s="129"/>
      <c r="HE27" s="129"/>
    </row>
    <row r="28" spans="1:213" ht="57" x14ac:dyDescent="0.2">
      <c r="A28" s="364"/>
      <c r="B28" s="357"/>
      <c r="C28" s="358"/>
      <c r="D28" s="358"/>
      <c r="E28" s="357"/>
      <c r="F28" s="365"/>
      <c r="G28" s="365"/>
      <c r="H28" s="366"/>
      <c r="I28" s="357"/>
      <c r="J28" s="360"/>
      <c r="K28" s="335"/>
      <c r="L28" s="361"/>
      <c r="M28" s="359"/>
      <c r="N28" s="335"/>
      <c r="O28" s="333"/>
      <c r="P28" s="333"/>
      <c r="Q28" s="334"/>
      <c r="R28" s="153"/>
      <c r="S28" s="154"/>
      <c r="T28" s="183">
        <f>VLOOKUP(U28,FORMULAS!$A$15:$B$18,2,0)</f>
        <v>0</v>
      </c>
      <c r="U28" s="53" t="s">
        <v>157</v>
      </c>
      <c r="V28" s="54">
        <f>+IF(U28='Tabla Valoración controles'!$D$4,'Tabla Valoración controles'!$F$4,IF('208-PLA-Ft-78 Mapa Gestión'!U28='Tabla Valoración controles'!$D$5,'Tabla Valoración controles'!$F$5,IF(U28=FORMULAS!$A$10,0,'Tabla Valoración controles'!$F$6)))</f>
        <v>0</v>
      </c>
      <c r="W28" s="53"/>
      <c r="X28" s="55">
        <f>+IF(W28='Tabla Valoración controles'!$D$7,'Tabla Valoración controles'!$F$7,IF(U28=FORMULAS!$A$10,0,'Tabla Valoración controles'!$F$8))</f>
        <v>0</v>
      </c>
      <c r="Y28" s="53"/>
      <c r="Z28" s="54">
        <f>+IF(Y28='Tabla Valoración controles'!$D$9,'Tabla Valoración controles'!$F$9,IF(U28=FORMULAS!$A$10,0,'Tabla Valoración controles'!$F$10))</f>
        <v>0</v>
      </c>
      <c r="AA28" s="53"/>
      <c r="AB28" s="54">
        <f>+IF(AA28='Tabla Valoración controles'!$D$9,'Tabla Valoración controles'!$F$9,IF(W28=FORMULAS!$A$10,0,'Tabla Valoración controles'!$F$10))</f>
        <v>0</v>
      </c>
      <c r="AC28" s="53"/>
      <c r="AD28" s="54">
        <f>+IF(AC28='Tabla Valoración controles'!$D$13,'Tabla Valoración controles'!$F$13,'Tabla Valoración controles'!$F$14)</f>
        <v>0</v>
      </c>
      <c r="AE28" s="97">
        <f t="shared" si="0"/>
        <v>0</v>
      </c>
      <c r="AF28" s="97">
        <f t="shared" si="11"/>
        <v>0</v>
      </c>
      <c r="AG28" s="97">
        <f t="shared" si="10"/>
        <v>0.28799999999999998</v>
      </c>
      <c r="AH28" s="53"/>
      <c r="AI28" s="50">
        <f>+IF(AH28=CONTROLES!$C$50,CONTROLES!$D$50,CONTROLES!$D$51)</f>
        <v>0</v>
      </c>
      <c r="AJ28" s="162"/>
      <c r="AK28" s="162">
        <f>+IF(AJ28=CONTROLES!$C$52,CONTROLES!$D$52,CONTROLES!$D$53)</f>
        <v>0</v>
      </c>
      <c r="AL28" s="162"/>
      <c r="AM28" s="162">
        <f>+IF(AL28=CONTROLES!$C$54,CONTROLES!$D$54,CONTROLES!$D$55)</f>
        <v>0</v>
      </c>
      <c r="AN28" s="163" t="str">
        <f t="shared" si="2"/>
        <v>Tipo Control</v>
      </c>
      <c r="AO28" s="163" t="str">
        <f>+IF(AN28=CONTROLES!$F$54,CONTROLES!$G$54,CONTROLES!$G$55)</f>
        <v>Detectar</v>
      </c>
      <c r="AP28" s="162">
        <f>+IF(AO28=CONTROLES!$C$56,CONTROLES!$D$56,IF(AO28=CONTROLES!$C$57,CONTROLES!$D$57,CONTROLES!$D$58))</f>
        <v>10</v>
      </c>
      <c r="AQ28" s="162"/>
      <c r="AR28" s="162">
        <f>+IF(AQ28=CONTROLES!$C$59,CONTROLES!$D$59,CONTROLES!$D$60)</f>
        <v>0</v>
      </c>
      <c r="AS28" s="162"/>
      <c r="AT28" s="162">
        <f>+IF(AS28=CONTROLES!$C$61,CONTROLES!$D$61,CONTROLES!$D$62)</f>
        <v>0</v>
      </c>
      <c r="AU28" s="162"/>
      <c r="AV28" s="50">
        <f>+IF(AU28=CONTROLES!$C$63,CONTROLES!$D$63,IF(AU28=CONTROLES!$C$64,CONTROLES!$D$64,CONTROLES!$D$65))</f>
        <v>0</v>
      </c>
      <c r="AW28" s="50">
        <f t="shared" si="1"/>
        <v>10</v>
      </c>
      <c r="AX28" s="50" t="str">
        <f t="shared" si="3"/>
        <v>Débil</v>
      </c>
      <c r="AY28" s="337"/>
      <c r="AZ28" s="337"/>
      <c r="BA28" s="337"/>
      <c r="BB28" s="337"/>
      <c r="BC28" s="333"/>
      <c r="BD28" s="334"/>
      <c r="BE28" s="338"/>
      <c r="BF28" s="132"/>
      <c r="BG28" s="132"/>
      <c r="BH28" s="169"/>
      <c r="BI28" s="132"/>
      <c r="BJ28" s="132"/>
      <c r="BK28" s="132"/>
      <c r="BL28" s="132"/>
      <c r="BM28" s="170" t="s">
        <v>233</v>
      </c>
      <c r="BN28" s="332"/>
      <c r="BO28" s="144"/>
      <c r="BP28" s="209"/>
      <c r="BQ28" s="209"/>
      <c r="BR28" s="209"/>
      <c r="BS28" s="210"/>
      <c r="BT28" s="210"/>
      <c r="BU28" s="144"/>
      <c r="BV28" s="210"/>
      <c r="BW28" s="210"/>
      <c r="BX28" s="126"/>
      <c r="BY28" s="132"/>
      <c r="BZ28" s="132"/>
      <c r="CA28" s="132"/>
      <c r="CB28" s="130"/>
      <c r="CC28" s="130"/>
      <c r="CD28" s="130"/>
      <c r="CE28" s="130"/>
      <c r="CF28" s="130"/>
      <c r="CG28" s="126"/>
      <c r="CH28" s="132"/>
      <c r="CI28" s="132"/>
      <c r="CJ28" s="132"/>
      <c r="CK28" s="130"/>
      <c r="CL28" s="130"/>
      <c r="CM28" s="130"/>
      <c r="CN28" s="130"/>
      <c r="CO28" s="130"/>
      <c r="CP28" s="126"/>
      <c r="CQ28" s="132"/>
      <c r="CR28" s="132"/>
      <c r="CS28" s="132"/>
      <c r="CT28" s="130"/>
      <c r="CU28" s="130"/>
      <c r="CV28" s="130"/>
      <c r="CW28" s="130"/>
      <c r="CX28" s="130"/>
      <c r="CY28" s="126"/>
      <c r="CZ28" s="132"/>
      <c r="DA28" s="132"/>
      <c r="DB28" s="132"/>
      <c r="DC28" s="130"/>
      <c r="DD28" s="130"/>
      <c r="DE28" s="130"/>
      <c r="DF28" s="130"/>
      <c r="DG28" s="130"/>
      <c r="DH28" s="126"/>
      <c r="DI28" s="132"/>
      <c r="DJ28" s="132"/>
      <c r="DK28" s="132"/>
      <c r="DL28" s="130"/>
      <c r="DM28" s="130"/>
      <c r="DN28" s="130"/>
      <c r="DO28" s="130"/>
      <c r="DP28" s="130"/>
      <c r="DQ28" s="126"/>
      <c r="DR28" s="132"/>
      <c r="DS28" s="132"/>
      <c r="DT28" s="132"/>
      <c r="DU28" s="130"/>
      <c r="DV28" s="130"/>
      <c r="DW28" s="130"/>
      <c r="DX28" s="130"/>
      <c r="DY28" s="130"/>
      <c r="DZ28" s="126"/>
      <c r="EA28" s="132"/>
      <c r="EB28" s="132"/>
      <c r="EC28" s="132"/>
      <c r="ED28" s="130"/>
      <c r="EE28" s="130"/>
      <c r="EF28" s="130"/>
      <c r="EG28" s="130"/>
      <c r="EH28" s="130"/>
      <c r="EI28" s="126"/>
      <c r="EJ28" s="132"/>
      <c r="EK28" s="132"/>
      <c r="EL28" s="132"/>
      <c r="EM28" s="130"/>
      <c r="EN28" s="130"/>
      <c r="EO28" s="130"/>
      <c r="EP28" s="130"/>
      <c r="EQ28" s="130"/>
      <c r="ER28" s="126"/>
      <c r="ES28" s="132"/>
      <c r="ET28" s="132"/>
      <c r="EU28" s="132"/>
      <c r="EV28" s="130"/>
      <c r="EW28" s="130"/>
      <c r="EX28" s="130"/>
      <c r="EY28" s="130"/>
      <c r="EZ28" s="130"/>
      <c r="FA28" s="126"/>
      <c r="FB28" s="132"/>
      <c r="FC28" s="132"/>
      <c r="FD28" s="132"/>
      <c r="FE28" s="130"/>
      <c r="FF28" s="130"/>
      <c r="FG28" s="130"/>
      <c r="FH28" s="130"/>
      <c r="FI28" s="130"/>
      <c r="FJ28" s="126"/>
      <c r="FK28" s="132"/>
      <c r="FL28" s="132"/>
      <c r="FM28" s="132"/>
      <c r="FN28" s="130"/>
      <c r="FO28" s="130"/>
      <c r="FP28" s="130"/>
      <c r="FQ28" s="130"/>
      <c r="FR28" s="130"/>
      <c r="FS28" s="130"/>
      <c r="FT28" s="126"/>
      <c r="FU28" s="129"/>
      <c r="FV28" s="129"/>
      <c r="FW28" s="129"/>
      <c r="FX28" s="130"/>
      <c r="FY28" s="129"/>
      <c r="FZ28" s="130"/>
      <c r="GA28" s="130"/>
      <c r="GB28" s="129"/>
      <c r="GC28" s="129"/>
      <c r="GD28" s="129"/>
      <c r="GE28" s="129"/>
      <c r="GF28" s="129"/>
      <c r="GG28" s="126"/>
      <c r="GH28" s="129"/>
      <c r="GI28" s="129"/>
      <c r="GJ28" s="129"/>
      <c r="GK28" s="130"/>
      <c r="GL28" s="129"/>
      <c r="GM28" s="130"/>
      <c r="GN28" s="263"/>
      <c r="GO28" s="129"/>
      <c r="GP28" s="129"/>
      <c r="GQ28" s="129"/>
      <c r="GR28" s="129"/>
      <c r="GS28" s="129"/>
      <c r="GT28" s="126"/>
      <c r="GU28" s="129"/>
      <c r="GV28" s="129"/>
      <c r="GW28" s="129"/>
      <c r="GX28" s="130"/>
      <c r="GY28" s="129"/>
      <c r="GZ28" s="130"/>
      <c r="HA28" s="130"/>
      <c r="HB28" s="129"/>
      <c r="HC28" s="129"/>
      <c r="HD28" s="129"/>
      <c r="HE28" s="129"/>
    </row>
    <row r="29" spans="1:213" ht="117" customHeight="1" x14ac:dyDescent="0.2">
      <c r="A29" s="364">
        <v>4</v>
      </c>
      <c r="B29" s="357" t="s">
        <v>264</v>
      </c>
      <c r="C29" s="358" t="str">
        <f>VLOOKUP(B29,FORMULAS!$A$30:$B$52,2,0)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9" s="358" t="str">
        <f>VLOOKUP(B29,FORMULAS!$A$30:$C$52,3,0)</f>
        <v>Director de Reasentamientos</v>
      </c>
      <c r="E29" s="357" t="s">
        <v>257</v>
      </c>
      <c r="F29" s="365" t="s">
        <v>388</v>
      </c>
      <c r="G29" s="365" t="s">
        <v>389</v>
      </c>
      <c r="H29" s="366" t="s">
        <v>750</v>
      </c>
      <c r="I29" s="357" t="s">
        <v>258</v>
      </c>
      <c r="J29" s="360">
        <v>10</v>
      </c>
      <c r="K29" s="335" t="str">
        <f>+IF(L29=FORMULAS!$N$2,FORMULAS!$O$2,IF('208-PLA-Ft-78 Mapa Gestión'!L29:L34=FORMULAS!$N$3,FORMULAS!$O$3,IF('208-PLA-Ft-78 Mapa Gestión'!L29:L34=FORMULAS!$N$4,FORMULAS!$O$4,IF('208-PLA-Ft-78 Mapa Gestión'!L29:L34=FORMULAS!$N$5,FORMULAS!$O$5,IF('208-PLA-Ft-78 Mapa Gestión'!L29:L34=FORMULAS!$N$6,FORMULAS!$O$6)))))</f>
        <v>Baja</v>
      </c>
      <c r="L29" s="361">
        <f>+IF(J29&lt;=FORMULAS!$M$2,FORMULAS!$N$2,IF('208-PLA-Ft-78 Mapa Gestión'!J29&lt;=FORMULAS!$M$3,FORMULAS!$N$3,IF('208-PLA-Ft-78 Mapa Gestión'!J29&lt;=FORMULAS!$M$4,FORMULAS!$N$4,IF('208-PLA-Ft-78 Mapa Gestión'!J29&lt;=FORMULAS!$M$5,FORMULAS!$N$5,FORMULAS!$N$6))))</f>
        <v>0.4</v>
      </c>
      <c r="M29" s="359" t="s">
        <v>91</v>
      </c>
      <c r="N29" s="335" t="str">
        <f>+IF(M29=FORMULAS!$H$2,FORMULAS!$I$2,IF('208-PLA-Ft-78 Mapa Gestión'!M29:M34=FORMULAS!$H$3,FORMULAS!$I$3,IF('208-PLA-Ft-78 Mapa Gestión'!M29:M34=FORMULAS!$H$4,FORMULAS!$I$4,IF('208-PLA-Ft-78 Mapa Gestión'!M29:M34=FORMULAS!$H$5,FORMULAS!$I$5,IF('208-PLA-Ft-78 Mapa Gestión'!M29:M34=FORMULAS!$H$6,FORMULAS!$I$6,IF('208-PLA-Ft-78 Mapa Gestión'!M29:M34=FORMULAS!$H$7,FORMULAS!$I$7,IF('208-PLA-Ft-78 Mapa Gestión'!M29:M34=FORMULAS!$H$8,FORMULAS!$I$8,IF('208-PLA-Ft-78 Mapa Gestión'!M29:M34=FORMULAS!$H$9,FORMULAS!$I$9,IF('208-PLA-Ft-78 Mapa Gestión'!M29:M34=FORMULAS!$H$10,FORMULAS!$I$10,IF('208-PLA-Ft-78 Mapa Gestión'!M29:M34=FORMULAS!$H$11,FORMULAS!$I$11))))))))))</f>
        <v>Moderado</v>
      </c>
      <c r="O29" s="333">
        <f>VLOOKUP(N29,FORMULAS!$I$1:$J$6,2,0)</f>
        <v>0.6</v>
      </c>
      <c r="P29" s="333" t="str">
        <f t="shared" ref="P29" si="12">CONCATENATE(N29,K29)</f>
        <v>ModeradoBaja</v>
      </c>
      <c r="Q29" s="334" t="str">
        <f>VLOOKUP(P29,FORMULAS!$K$17:$L$42,2,0)</f>
        <v>Moderado</v>
      </c>
      <c r="R29" s="153">
        <v>1</v>
      </c>
      <c r="S29" s="154" t="s">
        <v>479</v>
      </c>
      <c r="T29" s="183" t="str">
        <f>VLOOKUP(U29,FORMULAS!$A$15:$B$18,2,0)</f>
        <v>Probabilidad</v>
      </c>
      <c r="U29" s="53" t="s">
        <v>13</v>
      </c>
      <c r="V29" s="54">
        <f>+IF(U29='Tabla Valoración controles'!$D$4,'Tabla Valoración controles'!$F$4,IF('208-PLA-Ft-78 Mapa Gestión'!U29='Tabla Valoración controles'!$D$5,'Tabla Valoración controles'!$F$5,IF(U29=FORMULAS!$A$10,0,'Tabla Valoración controles'!$F$6)))</f>
        <v>0.25</v>
      </c>
      <c r="W29" s="53" t="s">
        <v>8</v>
      </c>
      <c r="X29" s="55">
        <f>+IF(W29='Tabla Valoración controles'!$D$7,'Tabla Valoración controles'!$F$7,IF(U29=FORMULAS!$A$10,0,'Tabla Valoración controles'!$F$8))</f>
        <v>0.15</v>
      </c>
      <c r="Y29" s="53" t="s">
        <v>18</v>
      </c>
      <c r="Z29" s="54">
        <f>+IF(Y29='Tabla Valoración controles'!$D$9,'Tabla Valoración controles'!$F$9,IF(U29=FORMULAS!$A$10,0,'Tabla Valoración controles'!$F$10))</f>
        <v>0</v>
      </c>
      <c r="AA29" s="53" t="s">
        <v>21</v>
      </c>
      <c r="AB29" s="54">
        <f>+IF(AA29='Tabla Valoración controles'!$D$9,'Tabla Valoración controles'!$F$9,IF(W29=FORMULAS!$A$10,0,'Tabla Valoración controles'!$F$10))</f>
        <v>0</v>
      </c>
      <c r="AC29" s="53" t="s">
        <v>100</v>
      </c>
      <c r="AD29" s="54">
        <f>+IF(AC29='Tabla Valoración controles'!$D$13,'Tabla Valoración controles'!$F$13,'Tabla Valoración controles'!$F$14)</f>
        <v>0</v>
      </c>
      <c r="AE29" s="97">
        <f t="shared" si="0"/>
        <v>0.4</v>
      </c>
      <c r="AF29" s="97">
        <f>+IF(T29=FORMULAS!$A$8,'208-PLA-Ft-78 Mapa Gestión'!AE29*'208-PLA-Ft-78 Mapa Gestión'!L29:L34,'208-PLA-Ft-78 Mapa Gestión'!AE29*'208-PLA-Ft-78 Mapa Gestión'!O29:O34)</f>
        <v>0.16000000000000003</v>
      </c>
      <c r="AG29" s="97">
        <f>+IF(T29=FORMULAS!$A$8,'208-PLA-Ft-78 Mapa Gestión'!L29:L34-'208-PLA-Ft-78 Mapa Gestión'!AF29,0)</f>
        <v>0.24</v>
      </c>
      <c r="AH29" s="53" t="s">
        <v>347</v>
      </c>
      <c r="AI29" s="50">
        <f>+IF(AH29=CONTROLES!$C$50,CONTROLES!$D$50,CONTROLES!$D$51)</f>
        <v>15</v>
      </c>
      <c r="AJ29" s="162" t="s">
        <v>353</v>
      </c>
      <c r="AK29" s="162">
        <f>+IF(AJ29=CONTROLES!$C$52,CONTROLES!$D$52,CONTROLES!$D$53)</f>
        <v>15</v>
      </c>
      <c r="AL29" s="162" t="s">
        <v>356</v>
      </c>
      <c r="AM29" s="162">
        <f>+IF(AL29=CONTROLES!$C$54,CONTROLES!$D$54,CONTROLES!$D$55)</f>
        <v>15</v>
      </c>
      <c r="AN29" s="163" t="str">
        <f t="shared" si="2"/>
        <v>Preventivo</v>
      </c>
      <c r="AO29" s="163" t="str">
        <f>+IF(AN29=CONTROLES!$F$54,CONTROLES!$G$54,CONTROLES!$G$55)</f>
        <v>Prevenir</v>
      </c>
      <c r="AP29" s="162">
        <f>+IF(AO29=CONTROLES!$C$56,CONTROLES!$D$56,IF(AO29=CONTROLES!$C$57,CONTROLES!$D$57,CONTROLES!$D$58))</f>
        <v>15</v>
      </c>
      <c r="AQ29" s="162" t="s">
        <v>363</v>
      </c>
      <c r="AR29" s="162">
        <f>+IF(AQ29=CONTROLES!$C$59,CONTROLES!$D$59,CONTROLES!$D$60)</f>
        <v>15</v>
      </c>
      <c r="AS29" s="162" t="s">
        <v>366</v>
      </c>
      <c r="AT29" s="162">
        <f>+IF(AS29=CONTROLES!$C$61,CONTROLES!$D$61,CONTROLES!$D$62)</f>
        <v>15</v>
      </c>
      <c r="AU29" s="162" t="s">
        <v>369</v>
      </c>
      <c r="AV29" s="50">
        <f>+IF(AU29=CONTROLES!$C$63,CONTROLES!$D$63,IF(AU29=CONTROLES!$C$64,CONTROLES!$D$64,CONTROLES!$D$65))</f>
        <v>10</v>
      </c>
      <c r="AW29" s="50">
        <f t="shared" si="1"/>
        <v>100</v>
      </c>
      <c r="AX29" s="50" t="str">
        <f t="shared" si="3"/>
        <v>Fuerte</v>
      </c>
      <c r="AY29" s="336">
        <f>+AG34</f>
        <v>0.24</v>
      </c>
      <c r="AZ29" s="336" t="str">
        <f>+IF(AY29&lt;=FORMULAS!$N$2,FORMULAS!$O$2,IF(AY29&lt;=FORMULAS!$N$3,FORMULAS!$O$3,IF(AY29&lt;=FORMULAS!$N$4,FORMULAS!$O$4,IF(AY29&lt;=FORMULAS!$N$5,FORMULAS!$O$5,FORMULAS!O24))))</f>
        <v>Baja</v>
      </c>
      <c r="BA29" s="336" t="str">
        <f>+IF(T29=FORMULAS!$A$9,AG34,'208-PLA-Ft-78 Mapa Gestión'!N29:N34)</f>
        <v>Moderado</v>
      </c>
      <c r="BB29" s="336">
        <f>+IF(T29=FORMULAS!B27,'208-PLA-Ft-78 Mapa Gestión'!AG34,'208-PLA-Ft-78 Mapa Gestión'!O29:O34)</f>
        <v>0.6</v>
      </c>
      <c r="BC29" s="333" t="str">
        <f t="shared" ref="BC29" si="13">CONCATENATE(BA29,AZ29)</f>
        <v>ModeradoBaja</v>
      </c>
      <c r="BD29" s="334" t="str">
        <f>VLOOKUP(BC29,FORMULAS!$K$17:$L$42,2,0)</f>
        <v>Moderado</v>
      </c>
      <c r="BE29" s="338" t="s">
        <v>163</v>
      </c>
      <c r="BF29" s="132" t="s">
        <v>537</v>
      </c>
      <c r="BG29" s="132" t="s">
        <v>538</v>
      </c>
      <c r="BH29" s="169" t="s">
        <v>321</v>
      </c>
      <c r="BI29" s="172">
        <v>44958</v>
      </c>
      <c r="BJ29" s="172">
        <v>45260</v>
      </c>
      <c r="BK29" s="175" t="s">
        <v>612</v>
      </c>
      <c r="BL29" s="132" t="s">
        <v>614</v>
      </c>
      <c r="BM29" s="170" t="s">
        <v>235</v>
      </c>
      <c r="BN29" s="332" t="s">
        <v>615</v>
      </c>
      <c r="BO29" s="144" t="s">
        <v>782</v>
      </c>
      <c r="BP29" s="209" t="s">
        <v>845</v>
      </c>
      <c r="BQ29" s="209" t="s">
        <v>544</v>
      </c>
      <c r="BR29" s="209" t="s">
        <v>544</v>
      </c>
      <c r="BS29" s="132">
        <v>0</v>
      </c>
      <c r="BT29" s="209" t="s">
        <v>544</v>
      </c>
      <c r="BU29" s="144" t="s">
        <v>783</v>
      </c>
      <c r="BV29" s="209" t="s">
        <v>544</v>
      </c>
      <c r="BW29" s="209" t="s">
        <v>544</v>
      </c>
      <c r="BX29" s="144" t="s">
        <v>782</v>
      </c>
      <c r="BY29" s="209" t="s">
        <v>845</v>
      </c>
      <c r="BZ29" s="209" t="s">
        <v>544</v>
      </c>
      <c r="CA29" s="209" t="s">
        <v>544</v>
      </c>
      <c r="CB29" s="132">
        <v>0</v>
      </c>
      <c r="CC29" s="209" t="s">
        <v>544</v>
      </c>
      <c r="CD29" s="144" t="s">
        <v>783</v>
      </c>
      <c r="CE29" s="209" t="s">
        <v>544</v>
      </c>
      <c r="CF29" s="209" t="s">
        <v>544</v>
      </c>
      <c r="CG29" s="144" t="s">
        <v>782</v>
      </c>
      <c r="CH29" s="209" t="s">
        <v>845</v>
      </c>
      <c r="CI29" s="209" t="s">
        <v>544</v>
      </c>
      <c r="CJ29" s="209" t="s">
        <v>846</v>
      </c>
      <c r="CK29" s="132">
        <v>0</v>
      </c>
      <c r="CL29" s="209" t="s">
        <v>544</v>
      </c>
      <c r="CM29" s="144" t="s">
        <v>783</v>
      </c>
      <c r="CN29" s="209" t="s">
        <v>544</v>
      </c>
      <c r="CO29" s="209" t="s">
        <v>544</v>
      </c>
      <c r="CP29" s="144" t="s">
        <v>782</v>
      </c>
      <c r="CQ29" s="209" t="s">
        <v>845</v>
      </c>
      <c r="CR29" s="209" t="s">
        <v>544</v>
      </c>
      <c r="CS29" s="209" t="s">
        <v>544</v>
      </c>
      <c r="CT29" s="132">
        <v>0</v>
      </c>
      <c r="CU29" s="209" t="s">
        <v>544</v>
      </c>
      <c r="CV29" s="144" t="s">
        <v>783</v>
      </c>
      <c r="CW29" s="209" t="s">
        <v>544</v>
      </c>
      <c r="CX29" s="209" t="s">
        <v>544</v>
      </c>
      <c r="CY29" s="144" t="s">
        <v>782</v>
      </c>
      <c r="CZ29" s="209" t="s">
        <v>1300</v>
      </c>
      <c r="DA29" s="209" t="s">
        <v>544</v>
      </c>
      <c r="DB29" s="209" t="s">
        <v>544</v>
      </c>
      <c r="DC29" s="132">
        <v>0</v>
      </c>
      <c r="DD29" s="209" t="s">
        <v>544</v>
      </c>
      <c r="DE29" s="144" t="s">
        <v>783</v>
      </c>
      <c r="DF29" s="209" t="s">
        <v>544</v>
      </c>
      <c r="DG29" s="209" t="s">
        <v>544</v>
      </c>
      <c r="DH29" s="144" t="s">
        <v>782</v>
      </c>
      <c r="DI29" s="209" t="s">
        <v>1300</v>
      </c>
      <c r="DJ29" s="209" t="s">
        <v>544</v>
      </c>
      <c r="DK29" s="209" t="s">
        <v>1488</v>
      </c>
      <c r="DL29" s="132">
        <v>0.33</v>
      </c>
      <c r="DM29" s="209" t="s">
        <v>1301</v>
      </c>
      <c r="DN29" s="144" t="s">
        <v>783</v>
      </c>
      <c r="DO29" s="209" t="s">
        <v>783</v>
      </c>
      <c r="DP29" s="209" t="s">
        <v>783</v>
      </c>
      <c r="DQ29" s="126"/>
      <c r="DR29" s="144" t="s">
        <v>782</v>
      </c>
      <c r="DS29" s="209" t="s">
        <v>1300</v>
      </c>
      <c r="DT29" s="209" t="s">
        <v>544</v>
      </c>
      <c r="DU29" s="209" t="s">
        <v>544</v>
      </c>
      <c r="DV29" s="209" t="s">
        <v>544</v>
      </c>
      <c r="DW29" s="209" t="s">
        <v>544</v>
      </c>
      <c r="DX29" s="144" t="s">
        <v>783</v>
      </c>
      <c r="DY29" s="209" t="s">
        <v>544</v>
      </c>
      <c r="DZ29" s="209" t="s">
        <v>544</v>
      </c>
      <c r="EA29" s="209" t="s">
        <v>1300</v>
      </c>
      <c r="EB29" s="132"/>
      <c r="EC29" s="209" t="s">
        <v>544</v>
      </c>
      <c r="ED29" s="209" t="s">
        <v>544</v>
      </c>
      <c r="EE29" s="209" t="s">
        <v>544</v>
      </c>
      <c r="EF29" s="209" t="s">
        <v>544</v>
      </c>
      <c r="EG29" s="144" t="s">
        <v>783</v>
      </c>
      <c r="EH29" s="209" t="s">
        <v>783</v>
      </c>
      <c r="EI29" s="126"/>
      <c r="EJ29" s="132"/>
      <c r="EK29" s="132"/>
      <c r="EL29" s="132"/>
      <c r="EM29" s="132"/>
      <c r="EN29" s="132"/>
      <c r="EO29" s="132"/>
      <c r="EP29" s="132"/>
      <c r="EQ29" s="132"/>
      <c r="ER29" s="126"/>
      <c r="ES29" s="132"/>
      <c r="ET29" s="132"/>
      <c r="EU29" s="132"/>
      <c r="EV29" s="132"/>
      <c r="EW29" s="132"/>
      <c r="EX29" s="132"/>
      <c r="EY29" s="132"/>
      <c r="EZ29" s="132"/>
      <c r="FA29" s="126"/>
      <c r="FB29" s="132"/>
      <c r="FC29" s="132"/>
      <c r="FD29" s="132"/>
      <c r="FE29" s="132"/>
      <c r="FF29" s="132"/>
      <c r="FG29" s="132"/>
      <c r="FH29" s="132"/>
      <c r="FI29" s="132"/>
      <c r="FJ29" s="126"/>
      <c r="FK29" s="132"/>
      <c r="FL29" s="132"/>
      <c r="FM29" s="132"/>
      <c r="FN29" s="132"/>
      <c r="FO29" s="132"/>
      <c r="FP29" s="132"/>
      <c r="FQ29" s="132"/>
      <c r="FR29" s="132"/>
      <c r="FS29" s="172">
        <v>45051</v>
      </c>
      <c r="FT29" s="126" t="s">
        <v>782</v>
      </c>
      <c r="FU29" s="132" t="s">
        <v>847</v>
      </c>
      <c r="FV29" s="129" t="s">
        <v>37</v>
      </c>
      <c r="FW29" s="132" t="s">
        <v>848</v>
      </c>
      <c r="FX29" s="130">
        <v>0</v>
      </c>
      <c r="FY29" s="129" t="s">
        <v>798</v>
      </c>
      <c r="FZ29" s="129" t="s">
        <v>783</v>
      </c>
      <c r="GA29" s="132"/>
      <c r="GB29" s="129"/>
      <c r="GC29" s="129"/>
      <c r="GD29" s="129"/>
      <c r="GE29" s="129"/>
      <c r="GF29" s="172">
        <v>45175</v>
      </c>
      <c r="GG29" s="126" t="s">
        <v>782</v>
      </c>
      <c r="GH29" s="132" t="s">
        <v>1302</v>
      </c>
      <c r="GI29" s="129" t="s">
        <v>37</v>
      </c>
      <c r="GJ29" s="212" t="s">
        <v>1489</v>
      </c>
      <c r="GK29" s="126">
        <v>0.33</v>
      </c>
      <c r="GL29" s="129" t="s">
        <v>37</v>
      </c>
      <c r="GM29" s="144" t="s">
        <v>783</v>
      </c>
      <c r="GN29" s="265"/>
      <c r="GO29" s="129"/>
      <c r="GP29" s="129"/>
      <c r="GQ29" s="129"/>
      <c r="GR29" s="129"/>
      <c r="GS29" s="129"/>
      <c r="GT29" s="126"/>
      <c r="GU29" s="129"/>
      <c r="GV29" s="129"/>
      <c r="GW29" s="129"/>
      <c r="GX29" s="130"/>
      <c r="GY29" s="129"/>
      <c r="GZ29" s="132"/>
      <c r="HA29" s="132"/>
      <c r="HB29" s="129"/>
      <c r="HC29" s="129"/>
      <c r="HD29" s="129"/>
      <c r="HE29" s="129"/>
    </row>
    <row r="30" spans="1:213" ht="57" x14ac:dyDescent="0.2">
      <c r="A30" s="364"/>
      <c r="B30" s="357"/>
      <c r="C30" s="358"/>
      <c r="D30" s="358"/>
      <c r="E30" s="357"/>
      <c r="F30" s="365"/>
      <c r="G30" s="365"/>
      <c r="H30" s="366"/>
      <c r="I30" s="357"/>
      <c r="J30" s="360"/>
      <c r="K30" s="335"/>
      <c r="L30" s="361"/>
      <c r="M30" s="359"/>
      <c r="N30" s="335"/>
      <c r="O30" s="333"/>
      <c r="P30" s="333"/>
      <c r="Q30" s="334"/>
      <c r="R30" s="153"/>
      <c r="S30" s="154"/>
      <c r="T30" s="183">
        <f>VLOOKUP(U30,FORMULAS!$A$15:$B$18,2,0)</f>
        <v>0</v>
      </c>
      <c r="U30" s="53" t="s">
        <v>157</v>
      </c>
      <c r="V30" s="54">
        <f>+IF(U30='Tabla Valoración controles'!$D$4,'Tabla Valoración controles'!$F$4,IF('208-PLA-Ft-78 Mapa Gestión'!U30='Tabla Valoración controles'!$D$5,'Tabla Valoración controles'!$F$5,IF(U30=FORMULAS!$A$10,0,'Tabla Valoración controles'!$F$6)))</f>
        <v>0</v>
      </c>
      <c r="W30" s="53"/>
      <c r="X30" s="55">
        <f>+IF(W30='Tabla Valoración controles'!$D$7,'Tabla Valoración controles'!$F$7,IF(U30=FORMULAS!$A$10,0,'Tabla Valoración controles'!$F$8))</f>
        <v>0</v>
      </c>
      <c r="Y30" s="53"/>
      <c r="Z30" s="54">
        <f>+IF(Y30='Tabla Valoración controles'!$D$9,'Tabla Valoración controles'!$F$9,IF(U30=FORMULAS!$A$10,0,'Tabla Valoración controles'!$F$10))</f>
        <v>0</v>
      </c>
      <c r="AA30" s="53"/>
      <c r="AB30" s="54">
        <f>+IF(AA30='Tabla Valoración controles'!$D$9,'Tabla Valoración controles'!$F$9,IF(W30=FORMULAS!$A$10,0,'Tabla Valoración controles'!$F$10))</f>
        <v>0</v>
      </c>
      <c r="AC30" s="53"/>
      <c r="AD30" s="54">
        <f>+IF(AC30='Tabla Valoración controles'!$D$13,'Tabla Valoración controles'!$F$13,'Tabla Valoración controles'!$F$14)</f>
        <v>0</v>
      </c>
      <c r="AE30" s="97">
        <f t="shared" si="0"/>
        <v>0</v>
      </c>
      <c r="AF30" s="97">
        <f t="shared" ref="AF30" si="14">+AE30*AG29</f>
        <v>0</v>
      </c>
      <c r="AG30" s="97">
        <f t="shared" ref="AG30:AG93" si="15">+AG29-AF30</f>
        <v>0.24</v>
      </c>
      <c r="AH30" s="53"/>
      <c r="AI30" s="50">
        <f>+IF(AH30=CONTROLES!$C$50,CONTROLES!$D$50,CONTROLES!$D$51)</f>
        <v>0</v>
      </c>
      <c r="AJ30" s="162"/>
      <c r="AK30" s="162">
        <f>+IF(AJ30=CONTROLES!$C$52,CONTROLES!$D$52,CONTROLES!$D$53)</f>
        <v>0</v>
      </c>
      <c r="AL30" s="162"/>
      <c r="AM30" s="162">
        <f>+IF(AL30=CONTROLES!$C$54,CONTROLES!$D$54,CONTROLES!$D$55)</f>
        <v>0</v>
      </c>
      <c r="AN30" s="163" t="str">
        <f t="shared" si="2"/>
        <v>Tipo Control</v>
      </c>
      <c r="AO30" s="163" t="str">
        <f>+IF(AN30=CONTROLES!$F$54,CONTROLES!$G$54,CONTROLES!$G$55)</f>
        <v>Detectar</v>
      </c>
      <c r="AP30" s="162">
        <f>+IF(AO30=CONTROLES!$C$56,CONTROLES!$D$56,IF(AO30=CONTROLES!$C$57,CONTROLES!$D$57,CONTROLES!$D$58))</f>
        <v>10</v>
      </c>
      <c r="AQ30" s="162"/>
      <c r="AR30" s="162">
        <f>+IF(AQ30=CONTROLES!$C$59,CONTROLES!$D$59,CONTROLES!$D$60)</f>
        <v>0</v>
      </c>
      <c r="AS30" s="162"/>
      <c r="AT30" s="162">
        <f>+IF(AS30=CONTROLES!$C$61,CONTROLES!$D$61,CONTROLES!$D$62)</f>
        <v>0</v>
      </c>
      <c r="AU30" s="162"/>
      <c r="AV30" s="50">
        <f>+IF(AU30=CONTROLES!$C$63,CONTROLES!$D$63,IF(AU30=CONTROLES!$C$64,CONTROLES!$D$64,CONTROLES!$D$65))</f>
        <v>0</v>
      </c>
      <c r="AW30" s="50">
        <f t="shared" si="1"/>
        <v>10</v>
      </c>
      <c r="AX30" s="50" t="str">
        <f t="shared" si="3"/>
        <v>Débil</v>
      </c>
      <c r="AY30" s="337"/>
      <c r="AZ30" s="337"/>
      <c r="BA30" s="337"/>
      <c r="BB30" s="337"/>
      <c r="BC30" s="333"/>
      <c r="BD30" s="334"/>
      <c r="BE30" s="338"/>
      <c r="BF30" s="132"/>
      <c r="BG30" s="132"/>
      <c r="BH30" s="169"/>
      <c r="BI30" s="172"/>
      <c r="BJ30" s="172"/>
      <c r="BK30" s="175"/>
      <c r="BL30" s="132"/>
      <c r="BM30" s="170" t="s">
        <v>233</v>
      </c>
      <c r="BN30" s="332"/>
      <c r="BO30" s="144"/>
      <c r="BP30" s="209"/>
      <c r="BQ30" s="209"/>
      <c r="BR30" s="209"/>
      <c r="BS30" s="210"/>
      <c r="BT30" s="210"/>
      <c r="BU30" s="144"/>
      <c r="BV30" s="210"/>
      <c r="BW30" s="210"/>
      <c r="BX30" s="126"/>
      <c r="BY30" s="132"/>
      <c r="BZ30" s="132"/>
      <c r="CA30" s="132"/>
      <c r="CB30" s="130"/>
      <c r="CC30" s="130"/>
      <c r="CD30" s="130"/>
      <c r="CE30" s="130"/>
      <c r="CF30" s="130"/>
      <c r="CG30" s="126"/>
      <c r="CH30" s="132"/>
      <c r="CI30" s="132"/>
      <c r="CJ30" s="132"/>
      <c r="CK30" s="130"/>
      <c r="CL30" s="130"/>
      <c r="CM30" s="130"/>
      <c r="CN30" s="130"/>
      <c r="CO30" s="130"/>
      <c r="CP30" s="126"/>
      <c r="CQ30" s="132"/>
      <c r="CR30" s="132"/>
      <c r="CS30" s="132"/>
      <c r="CT30" s="130"/>
      <c r="CU30" s="130"/>
      <c r="CV30" s="130"/>
      <c r="CW30" s="130"/>
      <c r="CX30" s="130"/>
      <c r="CY30" s="126"/>
      <c r="CZ30" s="132"/>
      <c r="DA30" s="132"/>
      <c r="DB30" s="132"/>
      <c r="DC30" s="130"/>
      <c r="DD30" s="130"/>
      <c r="DE30" s="130"/>
      <c r="DF30" s="130"/>
      <c r="DG30" s="130"/>
      <c r="DH30" s="126"/>
      <c r="DI30" s="132"/>
      <c r="DJ30" s="132"/>
      <c r="DK30" s="132"/>
      <c r="DL30" s="130"/>
      <c r="DM30" s="130"/>
      <c r="DN30" s="130"/>
      <c r="DO30" s="130"/>
      <c r="DP30" s="130"/>
      <c r="DQ30" s="126"/>
      <c r="DR30" s="132"/>
      <c r="DS30" s="132"/>
      <c r="DT30" s="132"/>
      <c r="DU30" s="130"/>
      <c r="DV30" s="130"/>
      <c r="DW30" s="130"/>
      <c r="DX30" s="130"/>
      <c r="DY30" s="130"/>
      <c r="DZ30" s="126"/>
      <c r="EA30" s="132"/>
      <c r="EB30" s="132"/>
      <c r="EC30" s="132"/>
      <c r="ED30" s="130"/>
      <c r="EE30" s="130"/>
      <c r="EF30" s="130"/>
      <c r="EG30" s="130"/>
      <c r="EH30" s="130"/>
      <c r="EI30" s="126"/>
      <c r="EJ30" s="132"/>
      <c r="EK30" s="132"/>
      <c r="EL30" s="132"/>
      <c r="EM30" s="130"/>
      <c r="EN30" s="130"/>
      <c r="EO30" s="130"/>
      <c r="EP30" s="130"/>
      <c r="EQ30" s="130"/>
      <c r="ER30" s="126"/>
      <c r="ES30" s="132"/>
      <c r="ET30" s="132"/>
      <c r="EU30" s="132"/>
      <c r="EV30" s="130"/>
      <c r="EW30" s="130"/>
      <c r="EX30" s="130"/>
      <c r="EY30" s="130"/>
      <c r="EZ30" s="130"/>
      <c r="FA30" s="126"/>
      <c r="FB30" s="132"/>
      <c r="FC30" s="132"/>
      <c r="FD30" s="132"/>
      <c r="FE30" s="130"/>
      <c r="FF30" s="130"/>
      <c r="FG30" s="130"/>
      <c r="FH30" s="130"/>
      <c r="FI30" s="130"/>
      <c r="FJ30" s="126"/>
      <c r="FK30" s="132"/>
      <c r="FL30" s="132"/>
      <c r="FM30" s="132"/>
      <c r="FN30" s="130"/>
      <c r="FO30" s="130"/>
      <c r="FP30" s="130"/>
      <c r="FQ30" s="130"/>
      <c r="FR30" s="130"/>
      <c r="FS30" s="130"/>
      <c r="FT30" s="126"/>
      <c r="FU30" s="129"/>
      <c r="FV30" s="129"/>
      <c r="FW30" s="129"/>
      <c r="FX30" s="130"/>
      <c r="FY30" s="129"/>
      <c r="FZ30" s="130"/>
      <c r="GA30" s="130"/>
      <c r="GB30" s="129"/>
      <c r="GC30" s="129"/>
      <c r="GD30" s="129"/>
      <c r="GE30" s="129"/>
      <c r="GF30" s="129"/>
      <c r="GG30" s="126"/>
      <c r="GH30" s="129"/>
      <c r="GI30" s="129"/>
      <c r="GJ30" s="129"/>
      <c r="GK30" s="130"/>
      <c r="GL30" s="129"/>
      <c r="GM30" s="130"/>
      <c r="GN30" s="263"/>
      <c r="GO30" s="129"/>
      <c r="GP30" s="129"/>
      <c r="GQ30" s="129"/>
      <c r="GR30" s="129"/>
      <c r="GS30" s="129"/>
      <c r="GT30" s="126"/>
      <c r="GU30" s="129"/>
      <c r="GV30" s="129"/>
      <c r="GW30" s="129"/>
      <c r="GX30" s="130"/>
      <c r="GY30" s="129"/>
      <c r="GZ30" s="130"/>
      <c r="HA30" s="130"/>
      <c r="HB30" s="129"/>
      <c r="HC30" s="129"/>
      <c r="HD30" s="129"/>
      <c r="HE30" s="129"/>
    </row>
    <row r="31" spans="1:213" ht="57" x14ac:dyDescent="0.2">
      <c r="A31" s="364"/>
      <c r="B31" s="357"/>
      <c r="C31" s="358"/>
      <c r="D31" s="358"/>
      <c r="E31" s="357"/>
      <c r="F31" s="365"/>
      <c r="G31" s="365"/>
      <c r="H31" s="366"/>
      <c r="I31" s="357"/>
      <c r="J31" s="360"/>
      <c r="K31" s="335"/>
      <c r="L31" s="361"/>
      <c r="M31" s="359"/>
      <c r="N31" s="335"/>
      <c r="O31" s="333"/>
      <c r="P31" s="333"/>
      <c r="Q31" s="334"/>
      <c r="R31" s="153"/>
      <c r="S31" s="154"/>
      <c r="T31" s="183">
        <f>VLOOKUP(U31,FORMULAS!$A$15:$B$18,2,0)</f>
        <v>0</v>
      </c>
      <c r="U31" s="53" t="s">
        <v>157</v>
      </c>
      <c r="V31" s="54">
        <f>+IF(U31='Tabla Valoración controles'!$D$4,'Tabla Valoración controles'!$F$4,IF('208-PLA-Ft-78 Mapa Gestión'!U31='Tabla Valoración controles'!$D$5,'Tabla Valoración controles'!$F$5,IF(U31=FORMULAS!$A$10,0,'Tabla Valoración controles'!$F$6)))</f>
        <v>0</v>
      </c>
      <c r="W31" s="53"/>
      <c r="X31" s="55">
        <f>+IF(W31='Tabla Valoración controles'!$D$7,'Tabla Valoración controles'!$F$7,IF(U31=FORMULAS!$A$10,0,'Tabla Valoración controles'!$F$8))</f>
        <v>0</v>
      </c>
      <c r="Y31" s="53"/>
      <c r="Z31" s="54">
        <f>+IF(Y31='Tabla Valoración controles'!$D$9,'Tabla Valoración controles'!$F$9,IF(U31=FORMULAS!$A$10,0,'Tabla Valoración controles'!$F$10))</f>
        <v>0</v>
      </c>
      <c r="AA31" s="53"/>
      <c r="AB31" s="54">
        <f>+IF(AA31='Tabla Valoración controles'!$D$9,'Tabla Valoración controles'!$F$9,IF(W31=FORMULAS!$A$10,0,'Tabla Valoración controles'!$F$10))</f>
        <v>0</v>
      </c>
      <c r="AC31" s="53"/>
      <c r="AD31" s="54">
        <f>+IF(AC31='Tabla Valoración controles'!$D$13,'Tabla Valoración controles'!$F$13,'Tabla Valoración controles'!$F$14)</f>
        <v>0</v>
      </c>
      <c r="AE31" s="97">
        <f t="shared" si="0"/>
        <v>0</v>
      </c>
      <c r="AF31" s="97">
        <f t="shared" ref="AF31:AF34" si="16">+AF30*AE31</f>
        <v>0</v>
      </c>
      <c r="AG31" s="97">
        <f t="shared" si="15"/>
        <v>0.24</v>
      </c>
      <c r="AH31" s="53"/>
      <c r="AI31" s="50">
        <f>+IF(AH31=CONTROLES!$C$50,CONTROLES!$D$50,CONTROLES!$D$51)</f>
        <v>0</v>
      </c>
      <c r="AJ31" s="162"/>
      <c r="AK31" s="162">
        <f>+IF(AJ31=CONTROLES!$C$52,CONTROLES!$D$52,CONTROLES!$D$53)</f>
        <v>0</v>
      </c>
      <c r="AL31" s="162"/>
      <c r="AM31" s="162">
        <f>+IF(AL31=CONTROLES!$C$54,CONTROLES!$D$54,CONTROLES!$D$55)</f>
        <v>0</v>
      </c>
      <c r="AN31" s="163" t="str">
        <f t="shared" si="2"/>
        <v>Tipo Control</v>
      </c>
      <c r="AO31" s="163" t="str">
        <f>+IF(AN31=CONTROLES!$F$54,CONTROLES!$G$54,CONTROLES!$G$55)</f>
        <v>Detectar</v>
      </c>
      <c r="AP31" s="162">
        <f>+IF(AO31=CONTROLES!$C$56,CONTROLES!$D$56,IF(AO31=CONTROLES!$C$57,CONTROLES!$D$57,CONTROLES!$D$58))</f>
        <v>10</v>
      </c>
      <c r="AQ31" s="162"/>
      <c r="AR31" s="162">
        <f>+IF(AQ31=CONTROLES!$C$59,CONTROLES!$D$59,CONTROLES!$D$60)</f>
        <v>0</v>
      </c>
      <c r="AS31" s="162"/>
      <c r="AT31" s="162">
        <f>+IF(AS31=CONTROLES!$C$61,CONTROLES!$D$61,CONTROLES!$D$62)</f>
        <v>0</v>
      </c>
      <c r="AU31" s="162"/>
      <c r="AV31" s="50">
        <f>+IF(AU31=CONTROLES!$C$63,CONTROLES!$D$63,IF(AU31=CONTROLES!$C$64,CONTROLES!$D$64,CONTROLES!$D$65))</f>
        <v>0</v>
      </c>
      <c r="AW31" s="50">
        <f t="shared" si="1"/>
        <v>10</v>
      </c>
      <c r="AX31" s="50" t="str">
        <f t="shared" si="3"/>
        <v>Débil</v>
      </c>
      <c r="AY31" s="337"/>
      <c r="AZ31" s="337"/>
      <c r="BA31" s="337"/>
      <c r="BB31" s="337"/>
      <c r="BC31" s="333"/>
      <c r="BD31" s="334"/>
      <c r="BE31" s="338"/>
      <c r="BF31" s="132"/>
      <c r="BG31" s="132"/>
      <c r="BH31" s="169"/>
      <c r="BI31" s="172"/>
      <c r="BJ31" s="172"/>
      <c r="BK31" s="175"/>
      <c r="BL31" s="132"/>
      <c r="BM31" s="170" t="s">
        <v>233</v>
      </c>
      <c r="BN31" s="332"/>
      <c r="BO31" s="144"/>
      <c r="BP31" s="209"/>
      <c r="BQ31" s="209"/>
      <c r="BR31" s="209"/>
      <c r="BS31" s="210"/>
      <c r="BT31" s="210"/>
      <c r="BU31" s="144"/>
      <c r="BV31" s="210"/>
      <c r="BW31" s="210"/>
      <c r="BX31" s="126"/>
      <c r="BY31" s="132"/>
      <c r="BZ31" s="132"/>
      <c r="CA31" s="132"/>
      <c r="CB31" s="130"/>
      <c r="CC31" s="130"/>
      <c r="CD31" s="130"/>
      <c r="CE31" s="130"/>
      <c r="CF31" s="130"/>
      <c r="CG31" s="126"/>
      <c r="CH31" s="132"/>
      <c r="CI31" s="132"/>
      <c r="CJ31" s="132"/>
      <c r="CK31" s="130"/>
      <c r="CL31" s="130"/>
      <c r="CM31" s="130"/>
      <c r="CN31" s="130"/>
      <c r="CO31" s="130"/>
      <c r="CP31" s="126"/>
      <c r="CQ31" s="132"/>
      <c r="CR31" s="132"/>
      <c r="CS31" s="132"/>
      <c r="CT31" s="130"/>
      <c r="CU31" s="130"/>
      <c r="CV31" s="130"/>
      <c r="CW31" s="130"/>
      <c r="CX31" s="130"/>
      <c r="CY31" s="126"/>
      <c r="CZ31" s="132"/>
      <c r="DA31" s="132"/>
      <c r="DB31" s="132"/>
      <c r="DC31" s="130"/>
      <c r="DD31" s="130"/>
      <c r="DE31" s="130"/>
      <c r="DF31" s="130"/>
      <c r="DG31" s="130"/>
      <c r="DH31" s="126"/>
      <c r="DI31" s="132"/>
      <c r="DJ31" s="132"/>
      <c r="DK31" s="132"/>
      <c r="DL31" s="130"/>
      <c r="DM31" s="130"/>
      <c r="DN31" s="130"/>
      <c r="DO31" s="130"/>
      <c r="DP31" s="130"/>
      <c r="DQ31" s="126"/>
      <c r="DR31" s="132"/>
      <c r="DS31" s="132"/>
      <c r="DT31" s="132"/>
      <c r="DU31" s="130"/>
      <c r="DV31" s="130"/>
      <c r="DW31" s="130"/>
      <c r="DX31" s="130"/>
      <c r="DY31" s="130"/>
      <c r="DZ31" s="126"/>
      <c r="EA31" s="132"/>
      <c r="EB31" s="132"/>
      <c r="EC31" s="132"/>
      <c r="ED31" s="130"/>
      <c r="EE31" s="130"/>
      <c r="EF31" s="130"/>
      <c r="EG31" s="130"/>
      <c r="EH31" s="130"/>
      <c r="EI31" s="126"/>
      <c r="EJ31" s="132"/>
      <c r="EK31" s="132"/>
      <c r="EL31" s="132"/>
      <c r="EM31" s="130"/>
      <c r="EN31" s="130"/>
      <c r="EO31" s="130"/>
      <c r="EP31" s="130"/>
      <c r="EQ31" s="130"/>
      <c r="ER31" s="126"/>
      <c r="ES31" s="132"/>
      <c r="ET31" s="132"/>
      <c r="EU31" s="132"/>
      <c r="EV31" s="130"/>
      <c r="EW31" s="130"/>
      <c r="EX31" s="130"/>
      <c r="EY31" s="130"/>
      <c r="EZ31" s="130"/>
      <c r="FA31" s="126"/>
      <c r="FB31" s="132"/>
      <c r="FC31" s="132"/>
      <c r="FD31" s="132"/>
      <c r="FE31" s="130"/>
      <c r="FF31" s="130"/>
      <c r="FG31" s="130"/>
      <c r="FH31" s="130"/>
      <c r="FI31" s="130"/>
      <c r="FJ31" s="126"/>
      <c r="FK31" s="132"/>
      <c r="FL31" s="132"/>
      <c r="FM31" s="132"/>
      <c r="FN31" s="130"/>
      <c r="FO31" s="130"/>
      <c r="FP31" s="130"/>
      <c r="FQ31" s="130"/>
      <c r="FR31" s="130"/>
      <c r="FS31" s="130"/>
      <c r="FT31" s="126"/>
      <c r="FU31" s="129"/>
      <c r="FV31" s="129"/>
      <c r="FW31" s="129"/>
      <c r="FX31" s="130"/>
      <c r="FY31" s="129"/>
      <c r="FZ31" s="130"/>
      <c r="GA31" s="130"/>
      <c r="GB31" s="129"/>
      <c r="GC31" s="129"/>
      <c r="GD31" s="129"/>
      <c r="GE31" s="129"/>
      <c r="GF31" s="129"/>
      <c r="GG31" s="126"/>
      <c r="GH31" s="129"/>
      <c r="GI31" s="129"/>
      <c r="GJ31" s="129"/>
      <c r="GK31" s="130"/>
      <c r="GL31" s="129"/>
      <c r="GM31" s="130"/>
      <c r="GN31" s="263"/>
      <c r="GO31" s="129"/>
      <c r="GP31" s="129"/>
      <c r="GQ31" s="129"/>
      <c r="GR31" s="129"/>
      <c r="GS31" s="129"/>
      <c r="GT31" s="126"/>
      <c r="GU31" s="129"/>
      <c r="GV31" s="129"/>
      <c r="GW31" s="129"/>
      <c r="GX31" s="130"/>
      <c r="GY31" s="129"/>
      <c r="GZ31" s="130"/>
      <c r="HA31" s="130"/>
      <c r="HB31" s="129"/>
      <c r="HC31" s="129"/>
      <c r="HD31" s="129"/>
      <c r="HE31" s="129"/>
    </row>
    <row r="32" spans="1:213" ht="57" x14ac:dyDescent="0.2">
      <c r="A32" s="364"/>
      <c r="B32" s="357"/>
      <c r="C32" s="358"/>
      <c r="D32" s="358"/>
      <c r="E32" s="357"/>
      <c r="F32" s="365"/>
      <c r="G32" s="365"/>
      <c r="H32" s="366"/>
      <c r="I32" s="357"/>
      <c r="J32" s="360"/>
      <c r="K32" s="335"/>
      <c r="L32" s="361"/>
      <c r="M32" s="359"/>
      <c r="N32" s="335"/>
      <c r="O32" s="333"/>
      <c r="P32" s="333"/>
      <c r="Q32" s="334"/>
      <c r="R32" s="153"/>
      <c r="S32" s="154"/>
      <c r="T32" s="183">
        <f>VLOOKUP(U32,FORMULAS!$A$15:$B$18,2,0)</f>
        <v>0</v>
      </c>
      <c r="U32" s="53" t="s">
        <v>157</v>
      </c>
      <c r="V32" s="54">
        <f>+IF(U32='Tabla Valoración controles'!$D$4,'Tabla Valoración controles'!$F$4,IF('208-PLA-Ft-78 Mapa Gestión'!U32='Tabla Valoración controles'!$D$5,'Tabla Valoración controles'!$F$5,IF(U32=FORMULAS!$A$10,0,'Tabla Valoración controles'!$F$6)))</f>
        <v>0</v>
      </c>
      <c r="W32" s="53"/>
      <c r="X32" s="55">
        <f>+IF(W32='Tabla Valoración controles'!$D$7,'Tabla Valoración controles'!$F$7,IF(U32=FORMULAS!$A$10,0,'Tabla Valoración controles'!$F$8))</f>
        <v>0</v>
      </c>
      <c r="Y32" s="53"/>
      <c r="Z32" s="54">
        <f>+IF(Y32='Tabla Valoración controles'!$D$9,'Tabla Valoración controles'!$F$9,IF(U32=FORMULAS!$A$10,0,'Tabla Valoración controles'!$F$10))</f>
        <v>0</v>
      </c>
      <c r="AA32" s="53"/>
      <c r="AB32" s="54">
        <f>+IF(AA32='Tabla Valoración controles'!$D$9,'Tabla Valoración controles'!$F$9,IF(W32=FORMULAS!$A$10,0,'Tabla Valoración controles'!$F$10))</f>
        <v>0</v>
      </c>
      <c r="AC32" s="53"/>
      <c r="AD32" s="54">
        <f>+IF(AC32='Tabla Valoración controles'!$D$13,'Tabla Valoración controles'!$F$13,'Tabla Valoración controles'!$F$14)</f>
        <v>0</v>
      </c>
      <c r="AE32" s="97">
        <f t="shared" si="0"/>
        <v>0</v>
      </c>
      <c r="AF32" s="97">
        <f t="shared" si="16"/>
        <v>0</v>
      </c>
      <c r="AG32" s="97">
        <f t="shared" si="15"/>
        <v>0.24</v>
      </c>
      <c r="AH32" s="53"/>
      <c r="AI32" s="50">
        <f>+IF(AH32=CONTROLES!$C$50,CONTROLES!$D$50,CONTROLES!$D$51)</f>
        <v>0</v>
      </c>
      <c r="AJ32" s="162"/>
      <c r="AK32" s="162">
        <f>+IF(AJ32=CONTROLES!$C$52,CONTROLES!$D$52,CONTROLES!$D$53)</f>
        <v>0</v>
      </c>
      <c r="AL32" s="162"/>
      <c r="AM32" s="162">
        <f>+IF(AL32=CONTROLES!$C$54,CONTROLES!$D$54,CONTROLES!$D$55)</f>
        <v>0</v>
      </c>
      <c r="AN32" s="163" t="str">
        <f t="shared" si="2"/>
        <v>Tipo Control</v>
      </c>
      <c r="AO32" s="163" t="str">
        <f>+IF(AN32=CONTROLES!$F$54,CONTROLES!$G$54,CONTROLES!$G$55)</f>
        <v>Detectar</v>
      </c>
      <c r="AP32" s="162">
        <f>+IF(AO32=CONTROLES!$C$56,CONTROLES!$D$56,IF(AO32=CONTROLES!$C$57,CONTROLES!$D$57,CONTROLES!$D$58))</f>
        <v>10</v>
      </c>
      <c r="AQ32" s="162"/>
      <c r="AR32" s="162">
        <f>+IF(AQ32=CONTROLES!$C$59,CONTROLES!$D$59,CONTROLES!$D$60)</f>
        <v>0</v>
      </c>
      <c r="AS32" s="162"/>
      <c r="AT32" s="162">
        <f>+IF(AS32=CONTROLES!$C$61,CONTROLES!$D$61,CONTROLES!$D$62)</f>
        <v>0</v>
      </c>
      <c r="AU32" s="162"/>
      <c r="AV32" s="50">
        <f>+IF(AU32=CONTROLES!$C$63,CONTROLES!$D$63,IF(AU32=CONTROLES!$C$64,CONTROLES!$D$64,CONTROLES!$D$65))</f>
        <v>0</v>
      </c>
      <c r="AW32" s="50">
        <f t="shared" si="1"/>
        <v>10</v>
      </c>
      <c r="AX32" s="50" t="str">
        <f t="shared" si="3"/>
        <v>Débil</v>
      </c>
      <c r="AY32" s="337"/>
      <c r="AZ32" s="337"/>
      <c r="BA32" s="337"/>
      <c r="BB32" s="337"/>
      <c r="BC32" s="333"/>
      <c r="BD32" s="334"/>
      <c r="BE32" s="338"/>
      <c r="BF32" s="132"/>
      <c r="BG32" s="132"/>
      <c r="BH32" s="169"/>
      <c r="BI32" s="172"/>
      <c r="BJ32" s="172"/>
      <c r="BK32" s="175"/>
      <c r="BL32" s="132"/>
      <c r="BM32" s="170" t="s">
        <v>233</v>
      </c>
      <c r="BN32" s="332"/>
      <c r="BO32" s="144"/>
      <c r="BP32" s="209"/>
      <c r="BQ32" s="209"/>
      <c r="BR32" s="209"/>
      <c r="BS32" s="210"/>
      <c r="BT32" s="210"/>
      <c r="BU32" s="144"/>
      <c r="BV32" s="210"/>
      <c r="BW32" s="210"/>
      <c r="BX32" s="126"/>
      <c r="BY32" s="132"/>
      <c r="BZ32" s="132"/>
      <c r="CA32" s="132"/>
      <c r="CB32" s="130"/>
      <c r="CC32" s="130"/>
      <c r="CD32" s="130"/>
      <c r="CE32" s="130"/>
      <c r="CF32" s="130"/>
      <c r="CG32" s="126"/>
      <c r="CH32" s="132"/>
      <c r="CI32" s="132"/>
      <c r="CJ32" s="132"/>
      <c r="CK32" s="130"/>
      <c r="CL32" s="130"/>
      <c r="CM32" s="130"/>
      <c r="CN32" s="130"/>
      <c r="CO32" s="130"/>
      <c r="CP32" s="126"/>
      <c r="CQ32" s="132"/>
      <c r="CR32" s="132"/>
      <c r="CS32" s="132"/>
      <c r="CT32" s="130"/>
      <c r="CU32" s="130"/>
      <c r="CV32" s="130"/>
      <c r="CW32" s="130"/>
      <c r="CX32" s="130"/>
      <c r="CY32" s="126"/>
      <c r="CZ32" s="132"/>
      <c r="DA32" s="132"/>
      <c r="DB32" s="132"/>
      <c r="DC32" s="130"/>
      <c r="DD32" s="130"/>
      <c r="DE32" s="130"/>
      <c r="DF32" s="130"/>
      <c r="DG32" s="130"/>
      <c r="DH32" s="126"/>
      <c r="DI32" s="132"/>
      <c r="DJ32" s="132"/>
      <c r="DK32" s="132"/>
      <c r="DL32" s="130"/>
      <c r="DM32" s="130"/>
      <c r="DN32" s="130"/>
      <c r="DO32" s="130"/>
      <c r="DP32" s="130"/>
      <c r="DQ32" s="126"/>
      <c r="DR32" s="132"/>
      <c r="DS32" s="132"/>
      <c r="DT32" s="132"/>
      <c r="DU32" s="130"/>
      <c r="DV32" s="130"/>
      <c r="DW32" s="130"/>
      <c r="DX32" s="130"/>
      <c r="DY32" s="130"/>
      <c r="DZ32" s="126"/>
      <c r="EA32" s="132"/>
      <c r="EB32" s="132"/>
      <c r="EC32" s="132"/>
      <c r="ED32" s="130"/>
      <c r="EE32" s="130"/>
      <c r="EF32" s="130"/>
      <c r="EG32" s="130"/>
      <c r="EH32" s="130"/>
      <c r="EI32" s="126"/>
      <c r="EJ32" s="132"/>
      <c r="EK32" s="132"/>
      <c r="EL32" s="132"/>
      <c r="EM32" s="130"/>
      <c r="EN32" s="130"/>
      <c r="EO32" s="130"/>
      <c r="EP32" s="130"/>
      <c r="EQ32" s="130"/>
      <c r="ER32" s="126"/>
      <c r="ES32" s="132"/>
      <c r="ET32" s="132"/>
      <c r="EU32" s="132"/>
      <c r="EV32" s="130"/>
      <c r="EW32" s="130"/>
      <c r="EX32" s="130"/>
      <c r="EY32" s="130"/>
      <c r="EZ32" s="130"/>
      <c r="FA32" s="126"/>
      <c r="FB32" s="132"/>
      <c r="FC32" s="132"/>
      <c r="FD32" s="132"/>
      <c r="FE32" s="130"/>
      <c r="FF32" s="130"/>
      <c r="FG32" s="130"/>
      <c r="FH32" s="130"/>
      <c r="FI32" s="130"/>
      <c r="FJ32" s="126"/>
      <c r="FK32" s="132"/>
      <c r="FL32" s="132"/>
      <c r="FM32" s="132"/>
      <c r="FN32" s="130"/>
      <c r="FO32" s="130"/>
      <c r="FP32" s="130"/>
      <c r="FQ32" s="130"/>
      <c r="FR32" s="130"/>
      <c r="FS32" s="130"/>
      <c r="FT32" s="126"/>
      <c r="FU32" s="129"/>
      <c r="FV32" s="129"/>
      <c r="FW32" s="129"/>
      <c r="FX32" s="130"/>
      <c r="FY32" s="129"/>
      <c r="FZ32" s="130"/>
      <c r="GA32" s="130"/>
      <c r="GB32" s="129"/>
      <c r="GC32" s="129"/>
      <c r="GD32" s="129"/>
      <c r="GE32" s="129"/>
      <c r="GF32" s="129"/>
      <c r="GG32" s="126"/>
      <c r="GH32" s="129"/>
      <c r="GI32" s="129"/>
      <c r="GJ32" s="129"/>
      <c r="GK32" s="130"/>
      <c r="GL32" s="129"/>
      <c r="GM32" s="130"/>
      <c r="GN32" s="263"/>
      <c r="GO32" s="129"/>
      <c r="GP32" s="129"/>
      <c r="GQ32" s="129"/>
      <c r="GR32" s="129"/>
      <c r="GS32" s="129"/>
      <c r="GT32" s="126"/>
      <c r="GU32" s="129"/>
      <c r="GV32" s="129"/>
      <c r="GW32" s="129"/>
      <c r="GX32" s="130"/>
      <c r="GY32" s="129"/>
      <c r="GZ32" s="130"/>
      <c r="HA32" s="130"/>
      <c r="HB32" s="129"/>
      <c r="HC32" s="129"/>
      <c r="HD32" s="129"/>
      <c r="HE32" s="129"/>
    </row>
    <row r="33" spans="1:213" ht="57" x14ac:dyDescent="0.2">
      <c r="A33" s="364"/>
      <c r="B33" s="357"/>
      <c r="C33" s="358"/>
      <c r="D33" s="358"/>
      <c r="E33" s="357"/>
      <c r="F33" s="365"/>
      <c r="G33" s="365"/>
      <c r="H33" s="366"/>
      <c r="I33" s="357"/>
      <c r="J33" s="360"/>
      <c r="K33" s="335"/>
      <c r="L33" s="361"/>
      <c r="M33" s="359"/>
      <c r="N33" s="335"/>
      <c r="O33" s="333"/>
      <c r="P33" s="333"/>
      <c r="Q33" s="334"/>
      <c r="R33" s="153"/>
      <c r="S33" s="154"/>
      <c r="T33" s="183">
        <f>VLOOKUP(U33,FORMULAS!$A$15:$B$18,2,0)</f>
        <v>0</v>
      </c>
      <c r="U33" s="53" t="s">
        <v>157</v>
      </c>
      <c r="V33" s="54">
        <f>+IF(U33='Tabla Valoración controles'!$D$4,'Tabla Valoración controles'!$F$4,IF('208-PLA-Ft-78 Mapa Gestión'!U33='Tabla Valoración controles'!$D$5,'Tabla Valoración controles'!$F$5,IF(U33=FORMULAS!$A$10,0,'Tabla Valoración controles'!$F$6)))</f>
        <v>0</v>
      </c>
      <c r="W33" s="53"/>
      <c r="X33" s="55">
        <f>+IF(W33='Tabla Valoración controles'!$D$7,'Tabla Valoración controles'!$F$7,IF(U33=FORMULAS!$A$10,0,'Tabla Valoración controles'!$F$8))</f>
        <v>0</v>
      </c>
      <c r="Y33" s="53"/>
      <c r="Z33" s="54">
        <f>+IF(Y33='Tabla Valoración controles'!$D$9,'Tabla Valoración controles'!$F$9,IF(U33=FORMULAS!$A$10,0,'Tabla Valoración controles'!$F$10))</f>
        <v>0</v>
      </c>
      <c r="AA33" s="53"/>
      <c r="AB33" s="54">
        <f>+IF(AA33='Tabla Valoración controles'!$D$9,'Tabla Valoración controles'!$F$9,IF(W33=FORMULAS!$A$10,0,'Tabla Valoración controles'!$F$10))</f>
        <v>0</v>
      </c>
      <c r="AC33" s="53"/>
      <c r="AD33" s="54">
        <f>+IF(AC33='Tabla Valoración controles'!$D$13,'Tabla Valoración controles'!$F$13,'Tabla Valoración controles'!$F$14)</f>
        <v>0</v>
      </c>
      <c r="AE33" s="97">
        <f t="shared" si="0"/>
        <v>0</v>
      </c>
      <c r="AF33" s="97">
        <f t="shared" si="16"/>
        <v>0</v>
      </c>
      <c r="AG33" s="97">
        <f t="shared" si="15"/>
        <v>0.24</v>
      </c>
      <c r="AH33" s="53"/>
      <c r="AI33" s="50">
        <f>+IF(AH33=CONTROLES!$C$50,CONTROLES!$D$50,CONTROLES!$D$51)</f>
        <v>0</v>
      </c>
      <c r="AJ33" s="162"/>
      <c r="AK33" s="162">
        <f>+IF(AJ33=CONTROLES!$C$52,CONTROLES!$D$52,CONTROLES!$D$53)</f>
        <v>0</v>
      </c>
      <c r="AL33" s="162"/>
      <c r="AM33" s="162">
        <f>+IF(AL33=CONTROLES!$C$54,CONTROLES!$D$54,CONTROLES!$D$55)</f>
        <v>0</v>
      </c>
      <c r="AN33" s="163" t="str">
        <f t="shared" si="2"/>
        <v>Tipo Control</v>
      </c>
      <c r="AO33" s="163" t="str">
        <f>+IF(AN33=CONTROLES!$F$54,CONTROLES!$G$54,CONTROLES!$G$55)</f>
        <v>Detectar</v>
      </c>
      <c r="AP33" s="162">
        <f>+IF(AO33=CONTROLES!$C$56,CONTROLES!$D$56,IF(AO33=CONTROLES!$C$57,CONTROLES!$D$57,CONTROLES!$D$58))</f>
        <v>10</v>
      </c>
      <c r="AQ33" s="162"/>
      <c r="AR33" s="162">
        <f>+IF(AQ33=CONTROLES!$C$59,CONTROLES!$D$59,CONTROLES!$D$60)</f>
        <v>0</v>
      </c>
      <c r="AS33" s="162"/>
      <c r="AT33" s="162">
        <f>+IF(AS33=CONTROLES!$C$61,CONTROLES!$D$61,CONTROLES!$D$62)</f>
        <v>0</v>
      </c>
      <c r="AU33" s="162"/>
      <c r="AV33" s="50">
        <f>+IF(AU33=CONTROLES!$C$63,CONTROLES!$D$63,IF(AU33=CONTROLES!$C$64,CONTROLES!$D$64,CONTROLES!$D$65))</f>
        <v>0</v>
      </c>
      <c r="AW33" s="50">
        <f t="shared" si="1"/>
        <v>10</v>
      </c>
      <c r="AX33" s="50" t="str">
        <f t="shared" si="3"/>
        <v>Débil</v>
      </c>
      <c r="AY33" s="337"/>
      <c r="AZ33" s="337"/>
      <c r="BA33" s="337"/>
      <c r="BB33" s="337"/>
      <c r="BC33" s="333"/>
      <c r="BD33" s="334"/>
      <c r="BE33" s="338"/>
      <c r="BF33" s="132"/>
      <c r="BG33" s="132"/>
      <c r="BH33" s="169"/>
      <c r="BI33" s="172"/>
      <c r="BJ33" s="172"/>
      <c r="BK33" s="175"/>
      <c r="BL33" s="132"/>
      <c r="BM33" s="170" t="s">
        <v>233</v>
      </c>
      <c r="BN33" s="332"/>
      <c r="BO33" s="144"/>
      <c r="BP33" s="209"/>
      <c r="BQ33" s="209"/>
      <c r="BR33" s="209"/>
      <c r="BS33" s="210"/>
      <c r="BT33" s="210"/>
      <c r="BU33" s="144"/>
      <c r="BV33" s="210"/>
      <c r="BW33" s="210"/>
      <c r="BX33" s="126"/>
      <c r="BY33" s="132"/>
      <c r="BZ33" s="132"/>
      <c r="CA33" s="132"/>
      <c r="CB33" s="130"/>
      <c r="CC33" s="130"/>
      <c r="CD33" s="130"/>
      <c r="CE33" s="130"/>
      <c r="CF33" s="130"/>
      <c r="CG33" s="126"/>
      <c r="CH33" s="132"/>
      <c r="CI33" s="132"/>
      <c r="CJ33" s="132"/>
      <c r="CK33" s="130"/>
      <c r="CL33" s="130"/>
      <c r="CM33" s="130"/>
      <c r="CN33" s="130"/>
      <c r="CO33" s="130"/>
      <c r="CP33" s="126"/>
      <c r="CQ33" s="132"/>
      <c r="CR33" s="132"/>
      <c r="CS33" s="132"/>
      <c r="CT33" s="130"/>
      <c r="CU33" s="130"/>
      <c r="CV33" s="130"/>
      <c r="CW33" s="130"/>
      <c r="CX33" s="130"/>
      <c r="CY33" s="126"/>
      <c r="CZ33" s="132"/>
      <c r="DA33" s="132"/>
      <c r="DB33" s="132"/>
      <c r="DC33" s="130"/>
      <c r="DD33" s="130"/>
      <c r="DE33" s="130"/>
      <c r="DF33" s="130"/>
      <c r="DG33" s="130"/>
      <c r="DH33" s="126"/>
      <c r="DI33" s="132"/>
      <c r="DJ33" s="132"/>
      <c r="DK33" s="132"/>
      <c r="DL33" s="130"/>
      <c r="DM33" s="130"/>
      <c r="DN33" s="130"/>
      <c r="DO33" s="130"/>
      <c r="DP33" s="130"/>
      <c r="DQ33" s="126"/>
      <c r="DR33" s="132"/>
      <c r="DS33" s="132"/>
      <c r="DT33" s="132"/>
      <c r="DU33" s="130"/>
      <c r="DV33" s="130"/>
      <c r="DW33" s="130"/>
      <c r="DX33" s="130"/>
      <c r="DY33" s="130"/>
      <c r="DZ33" s="126"/>
      <c r="EA33" s="132"/>
      <c r="EB33" s="132"/>
      <c r="EC33" s="132"/>
      <c r="ED33" s="130"/>
      <c r="EE33" s="130"/>
      <c r="EF33" s="130"/>
      <c r="EG33" s="130"/>
      <c r="EH33" s="130"/>
      <c r="EI33" s="126"/>
      <c r="EJ33" s="132"/>
      <c r="EK33" s="132"/>
      <c r="EL33" s="132"/>
      <c r="EM33" s="130"/>
      <c r="EN33" s="130"/>
      <c r="EO33" s="130"/>
      <c r="EP33" s="130"/>
      <c r="EQ33" s="130"/>
      <c r="ER33" s="126"/>
      <c r="ES33" s="132"/>
      <c r="ET33" s="132"/>
      <c r="EU33" s="132"/>
      <c r="EV33" s="130"/>
      <c r="EW33" s="130"/>
      <c r="EX33" s="130"/>
      <c r="EY33" s="130"/>
      <c r="EZ33" s="130"/>
      <c r="FA33" s="126"/>
      <c r="FB33" s="132"/>
      <c r="FC33" s="132"/>
      <c r="FD33" s="132"/>
      <c r="FE33" s="130"/>
      <c r="FF33" s="130"/>
      <c r="FG33" s="130"/>
      <c r="FH33" s="130"/>
      <c r="FI33" s="130"/>
      <c r="FJ33" s="126"/>
      <c r="FK33" s="132"/>
      <c r="FL33" s="132"/>
      <c r="FM33" s="132"/>
      <c r="FN33" s="130"/>
      <c r="FO33" s="130"/>
      <c r="FP33" s="130"/>
      <c r="FQ33" s="130"/>
      <c r="FR33" s="130"/>
      <c r="FS33" s="130"/>
      <c r="FT33" s="126"/>
      <c r="FU33" s="129"/>
      <c r="FV33" s="129"/>
      <c r="FW33" s="129"/>
      <c r="FX33" s="130"/>
      <c r="FY33" s="129"/>
      <c r="FZ33" s="130"/>
      <c r="GA33" s="130"/>
      <c r="GB33" s="129"/>
      <c r="GC33" s="129"/>
      <c r="GD33" s="129"/>
      <c r="GE33" s="129"/>
      <c r="GF33" s="129"/>
      <c r="GG33" s="126"/>
      <c r="GH33" s="129"/>
      <c r="GI33" s="129"/>
      <c r="GJ33" s="129"/>
      <c r="GK33" s="130"/>
      <c r="GL33" s="129"/>
      <c r="GM33" s="130"/>
      <c r="GN33" s="263"/>
      <c r="GO33" s="129"/>
      <c r="GP33" s="129"/>
      <c r="GQ33" s="129"/>
      <c r="GR33" s="129"/>
      <c r="GS33" s="129"/>
      <c r="GT33" s="126"/>
      <c r="GU33" s="129"/>
      <c r="GV33" s="129"/>
      <c r="GW33" s="129"/>
      <c r="GX33" s="130"/>
      <c r="GY33" s="129"/>
      <c r="GZ33" s="130"/>
      <c r="HA33" s="130"/>
      <c r="HB33" s="129"/>
      <c r="HC33" s="129"/>
      <c r="HD33" s="129"/>
      <c r="HE33" s="129"/>
    </row>
    <row r="34" spans="1:213" ht="57" x14ac:dyDescent="0.2">
      <c r="A34" s="364"/>
      <c r="B34" s="357"/>
      <c r="C34" s="358"/>
      <c r="D34" s="358"/>
      <c r="E34" s="357"/>
      <c r="F34" s="365"/>
      <c r="G34" s="365"/>
      <c r="H34" s="366"/>
      <c r="I34" s="357"/>
      <c r="J34" s="360"/>
      <c r="K34" s="335"/>
      <c r="L34" s="361"/>
      <c r="M34" s="359"/>
      <c r="N34" s="335"/>
      <c r="O34" s="333"/>
      <c r="P34" s="333"/>
      <c r="Q34" s="334"/>
      <c r="R34" s="153"/>
      <c r="S34" s="154"/>
      <c r="T34" s="183">
        <f>VLOOKUP(U34,FORMULAS!$A$15:$B$18,2,0)</f>
        <v>0</v>
      </c>
      <c r="U34" s="53" t="s">
        <v>157</v>
      </c>
      <c r="V34" s="54">
        <f>+IF(U34='Tabla Valoración controles'!$D$4,'Tabla Valoración controles'!$F$4,IF('208-PLA-Ft-78 Mapa Gestión'!U34='Tabla Valoración controles'!$D$5,'Tabla Valoración controles'!$F$5,IF(U34=FORMULAS!$A$10,0,'Tabla Valoración controles'!$F$6)))</f>
        <v>0</v>
      </c>
      <c r="W34" s="53"/>
      <c r="X34" s="55">
        <f>+IF(W34='Tabla Valoración controles'!$D$7,'Tabla Valoración controles'!$F$7,IF(U34=FORMULAS!$A$10,0,'Tabla Valoración controles'!$F$8))</f>
        <v>0</v>
      </c>
      <c r="Y34" s="53"/>
      <c r="Z34" s="54">
        <f>+IF(Y34='Tabla Valoración controles'!$D$9,'Tabla Valoración controles'!$F$9,IF(U34=FORMULAS!$A$10,0,'Tabla Valoración controles'!$F$10))</f>
        <v>0</v>
      </c>
      <c r="AA34" s="53"/>
      <c r="AB34" s="54">
        <f>+IF(AA34='Tabla Valoración controles'!$D$9,'Tabla Valoración controles'!$F$9,IF(W34=FORMULAS!$A$10,0,'Tabla Valoración controles'!$F$10))</f>
        <v>0</v>
      </c>
      <c r="AC34" s="53"/>
      <c r="AD34" s="54">
        <f>+IF(AC34='Tabla Valoración controles'!$D$13,'Tabla Valoración controles'!$F$13,'Tabla Valoración controles'!$F$14)</f>
        <v>0</v>
      </c>
      <c r="AE34" s="97">
        <f t="shared" si="0"/>
        <v>0</v>
      </c>
      <c r="AF34" s="97">
        <f t="shared" si="16"/>
        <v>0</v>
      </c>
      <c r="AG34" s="97">
        <f t="shared" si="15"/>
        <v>0.24</v>
      </c>
      <c r="AH34" s="53"/>
      <c r="AI34" s="50">
        <f>+IF(AH34=CONTROLES!$C$50,CONTROLES!$D$50,CONTROLES!$D$51)</f>
        <v>0</v>
      </c>
      <c r="AJ34" s="162"/>
      <c r="AK34" s="162">
        <f>+IF(AJ34=CONTROLES!$C$52,CONTROLES!$D$52,CONTROLES!$D$53)</f>
        <v>0</v>
      </c>
      <c r="AL34" s="162"/>
      <c r="AM34" s="162">
        <f>+IF(AL34=CONTROLES!$C$54,CONTROLES!$D$54,CONTROLES!$D$55)</f>
        <v>0</v>
      </c>
      <c r="AN34" s="163" t="str">
        <f t="shared" si="2"/>
        <v>Tipo Control</v>
      </c>
      <c r="AO34" s="163" t="str">
        <f>+IF(AN34=CONTROLES!$F$54,CONTROLES!$G$54,CONTROLES!$G$55)</f>
        <v>Detectar</v>
      </c>
      <c r="AP34" s="162">
        <f>+IF(AO34=CONTROLES!$C$56,CONTROLES!$D$56,IF(AO34=CONTROLES!$C$57,CONTROLES!$D$57,CONTROLES!$D$58))</f>
        <v>10</v>
      </c>
      <c r="AQ34" s="162"/>
      <c r="AR34" s="162">
        <f>+IF(AQ34=CONTROLES!$C$59,CONTROLES!$D$59,CONTROLES!$D$60)</f>
        <v>0</v>
      </c>
      <c r="AS34" s="162"/>
      <c r="AT34" s="162">
        <f>+IF(AS34=CONTROLES!$C$61,CONTROLES!$D$61,CONTROLES!$D$62)</f>
        <v>0</v>
      </c>
      <c r="AU34" s="162"/>
      <c r="AV34" s="50">
        <f>+IF(AU34=CONTROLES!$C$63,CONTROLES!$D$63,IF(AU34=CONTROLES!$C$64,CONTROLES!$D$64,CONTROLES!$D$65))</f>
        <v>0</v>
      </c>
      <c r="AW34" s="50">
        <f t="shared" si="1"/>
        <v>10</v>
      </c>
      <c r="AX34" s="50" t="str">
        <f t="shared" si="3"/>
        <v>Débil</v>
      </c>
      <c r="AY34" s="337"/>
      <c r="AZ34" s="337"/>
      <c r="BA34" s="337"/>
      <c r="BB34" s="337"/>
      <c r="BC34" s="333"/>
      <c r="BD34" s="334"/>
      <c r="BE34" s="338"/>
      <c r="BF34" s="132"/>
      <c r="BG34" s="132"/>
      <c r="BH34" s="169"/>
      <c r="BI34" s="172"/>
      <c r="BJ34" s="172"/>
      <c r="BK34" s="175"/>
      <c r="BL34" s="132"/>
      <c r="BM34" s="170" t="s">
        <v>233</v>
      </c>
      <c r="BN34" s="332"/>
      <c r="BO34" s="144"/>
      <c r="BP34" s="209"/>
      <c r="BQ34" s="209"/>
      <c r="BR34" s="209"/>
      <c r="BS34" s="210"/>
      <c r="BT34" s="210"/>
      <c r="BU34" s="144"/>
      <c r="BV34" s="210"/>
      <c r="BW34" s="210"/>
      <c r="BX34" s="126"/>
      <c r="BY34" s="132"/>
      <c r="BZ34" s="132"/>
      <c r="CA34" s="132"/>
      <c r="CB34" s="130"/>
      <c r="CC34" s="130"/>
      <c r="CD34" s="130"/>
      <c r="CE34" s="130"/>
      <c r="CF34" s="130"/>
      <c r="CG34" s="126"/>
      <c r="CH34" s="132"/>
      <c r="CI34" s="132"/>
      <c r="CJ34" s="132"/>
      <c r="CK34" s="130"/>
      <c r="CL34" s="130"/>
      <c r="CM34" s="130"/>
      <c r="CN34" s="130"/>
      <c r="CO34" s="130"/>
      <c r="CP34" s="126"/>
      <c r="CQ34" s="132"/>
      <c r="CR34" s="132"/>
      <c r="CS34" s="132"/>
      <c r="CT34" s="130"/>
      <c r="CU34" s="130"/>
      <c r="CV34" s="130"/>
      <c r="CW34" s="130"/>
      <c r="CX34" s="130"/>
      <c r="CY34" s="126"/>
      <c r="CZ34" s="132"/>
      <c r="DA34" s="132"/>
      <c r="DB34" s="132"/>
      <c r="DC34" s="130"/>
      <c r="DD34" s="130"/>
      <c r="DE34" s="130"/>
      <c r="DF34" s="130"/>
      <c r="DG34" s="130"/>
      <c r="DH34" s="126"/>
      <c r="DI34" s="132"/>
      <c r="DJ34" s="132"/>
      <c r="DK34" s="132"/>
      <c r="DL34" s="130"/>
      <c r="DM34" s="130"/>
      <c r="DN34" s="130"/>
      <c r="DO34" s="130"/>
      <c r="DP34" s="130"/>
      <c r="DQ34" s="126"/>
      <c r="DR34" s="132"/>
      <c r="DS34" s="132"/>
      <c r="DT34" s="132"/>
      <c r="DU34" s="130"/>
      <c r="DV34" s="130"/>
      <c r="DW34" s="130"/>
      <c r="DX34" s="130"/>
      <c r="DY34" s="130"/>
      <c r="DZ34" s="126"/>
      <c r="EA34" s="132"/>
      <c r="EB34" s="132"/>
      <c r="EC34" s="132"/>
      <c r="ED34" s="130"/>
      <c r="EE34" s="130"/>
      <c r="EF34" s="130"/>
      <c r="EG34" s="130"/>
      <c r="EH34" s="130"/>
      <c r="EI34" s="126"/>
      <c r="EJ34" s="132"/>
      <c r="EK34" s="132"/>
      <c r="EL34" s="132"/>
      <c r="EM34" s="130"/>
      <c r="EN34" s="130"/>
      <c r="EO34" s="130"/>
      <c r="EP34" s="130"/>
      <c r="EQ34" s="130"/>
      <c r="ER34" s="126"/>
      <c r="ES34" s="132"/>
      <c r="ET34" s="132"/>
      <c r="EU34" s="132"/>
      <c r="EV34" s="130"/>
      <c r="EW34" s="130"/>
      <c r="EX34" s="130"/>
      <c r="EY34" s="130"/>
      <c r="EZ34" s="130"/>
      <c r="FA34" s="126"/>
      <c r="FB34" s="132"/>
      <c r="FC34" s="132"/>
      <c r="FD34" s="132"/>
      <c r="FE34" s="130"/>
      <c r="FF34" s="130"/>
      <c r="FG34" s="130"/>
      <c r="FH34" s="130"/>
      <c r="FI34" s="130"/>
      <c r="FJ34" s="126"/>
      <c r="FK34" s="132"/>
      <c r="FL34" s="132"/>
      <c r="FM34" s="132"/>
      <c r="FN34" s="130"/>
      <c r="FO34" s="130"/>
      <c r="FP34" s="130"/>
      <c r="FQ34" s="130"/>
      <c r="FR34" s="130"/>
      <c r="FS34" s="130"/>
      <c r="FT34" s="126"/>
      <c r="FU34" s="129"/>
      <c r="FV34" s="129"/>
      <c r="FW34" s="129"/>
      <c r="FX34" s="130"/>
      <c r="FY34" s="129"/>
      <c r="FZ34" s="130"/>
      <c r="GA34" s="130"/>
      <c r="GB34" s="129"/>
      <c r="GC34" s="129"/>
      <c r="GD34" s="129"/>
      <c r="GE34" s="129"/>
      <c r="GF34" s="129"/>
      <c r="GG34" s="126"/>
      <c r="GH34" s="129"/>
      <c r="GI34" s="129"/>
      <c r="GJ34" s="129"/>
      <c r="GK34" s="130"/>
      <c r="GL34" s="129"/>
      <c r="GM34" s="130"/>
      <c r="GN34" s="263"/>
      <c r="GO34" s="129"/>
      <c r="GP34" s="129"/>
      <c r="GQ34" s="129"/>
      <c r="GR34" s="129"/>
      <c r="GS34" s="129"/>
      <c r="GT34" s="126"/>
      <c r="GU34" s="129"/>
      <c r="GV34" s="129"/>
      <c r="GW34" s="129"/>
      <c r="GX34" s="130"/>
      <c r="GY34" s="129"/>
      <c r="GZ34" s="130"/>
      <c r="HA34" s="130"/>
      <c r="HB34" s="129"/>
      <c r="HC34" s="129"/>
      <c r="HD34" s="129"/>
      <c r="HE34" s="129"/>
    </row>
    <row r="35" spans="1:213" ht="129.75" customHeight="1" x14ac:dyDescent="0.2">
      <c r="A35" s="364">
        <v>5</v>
      </c>
      <c r="B35" s="357" t="s">
        <v>264</v>
      </c>
      <c r="C35" s="358" t="str">
        <f>VLOOKUP(B35,FORMULAS!$A$30:$B$52,2,0)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35" s="358" t="str">
        <f>VLOOKUP(B35,FORMULAS!$A$30:$C$52,3,0)</f>
        <v>Director de Reasentamientos</v>
      </c>
      <c r="E35" s="357" t="s">
        <v>257</v>
      </c>
      <c r="F35" s="365" t="s">
        <v>390</v>
      </c>
      <c r="G35" s="365" t="s">
        <v>391</v>
      </c>
      <c r="H35" s="367" t="s">
        <v>751</v>
      </c>
      <c r="I35" s="357" t="s">
        <v>258</v>
      </c>
      <c r="J35" s="360">
        <v>500</v>
      </c>
      <c r="K35" s="335" t="str">
        <f>+IF(L35=FORMULAS!$N$2,FORMULAS!$O$2,IF('208-PLA-Ft-78 Mapa Gestión'!L35:L40=FORMULAS!$N$3,FORMULAS!$O$3,IF('208-PLA-Ft-78 Mapa Gestión'!L35:L40=FORMULAS!$N$4,FORMULAS!$O$4,IF('208-PLA-Ft-78 Mapa Gestión'!L35:L40=FORMULAS!$N$5,FORMULAS!$O$5,IF('208-PLA-Ft-78 Mapa Gestión'!L35:L40=FORMULAS!$N$6,FORMULAS!$O$6)))))</f>
        <v>Media</v>
      </c>
      <c r="L35" s="361">
        <f>+IF(J35&lt;=FORMULAS!$M$2,FORMULAS!$N$2,IF('208-PLA-Ft-78 Mapa Gestión'!J35&lt;=FORMULAS!$M$3,FORMULAS!$N$3,IF('208-PLA-Ft-78 Mapa Gestión'!J35&lt;=FORMULAS!$M$4,FORMULAS!$N$4,IF('208-PLA-Ft-78 Mapa Gestión'!J35&lt;=FORMULAS!$M$5,FORMULAS!$N$5,FORMULAS!$N$6))))</f>
        <v>0.6</v>
      </c>
      <c r="M35" s="359" t="s">
        <v>91</v>
      </c>
      <c r="N35" s="335" t="str">
        <f>+IF(M35=FORMULAS!$H$2,FORMULAS!$I$2,IF('208-PLA-Ft-78 Mapa Gestión'!M35:M40=FORMULAS!$H$3,FORMULAS!$I$3,IF('208-PLA-Ft-78 Mapa Gestión'!M35:M40=FORMULAS!$H$4,FORMULAS!$I$4,IF('208-PLA-Ft-78 Mapa Gestión'!M35:M40=FORMULAS!$H$5,FORMULAS!$I$5,IF('208-PLA-Ft-78 Mapa Gestión'!M35:M40=FORMULAS!$H$6,FORMULAS!$I$6,IF('208-PLA-Ft-78 Mapa Gestión'!M35:M40=FORMULAS!$H$7,FORMULAS!$I$7,IF('208-PLA-Ft-78 Mapa Gestión'!M35:M40=FORMULAS!$H$8,FORMULAS!$I$8,IF('208-PLA-Ft-78 Mapa Gestión'!M35:M40=FORMULAS!$H$9,FORMULAS!$I$9,IF('208-PLA-Ft-78 Mapa Gestión'!M35:M40=FORMULAS!$H$10,FORMULAS!$I$10,IF('208-PLA-Ft-78 Mapa Gestión'!M35:M40=FORMULAS!$H$11,FORMULAS!$I$11))))))))))</f>
        <v>Moderado</v>
      </c>
      <c r="O35" s="333">
        <f>VLOOKUP(N35,FORMULAS!$I$1:$J$6,2,0)</f>
        <v>0.6</v>
      </c>
      <c r="P35" s="333" t="str">
        <f t="shared" ref="P35" si="17">CONCATENATE(N35,K35)</f>
        <v>ModeradoMedia</v>
      </c>
      <c r="Q35" s="334" t="str">
        <f>VLOOKUP(P35,FORMULAS!$K$17:$L$42,2,0)</f>
        <v>Moderado</v>
      </c>
      <c r="R35" s="153">
        <v>1</v>
      </c>
      <c r="S35" s="154" t="s">
        <v>480</v>
      </c>
      <c r="T35" s="183" t="str">
        <f>VLOOKUP(U35,FORMULAS!$A$15:$B$18,2,0)</f>
        <v>Probabilidad</v>
      </c>
      <c r="U35" s="53" t="s">
        <v>13</v>
      </c>
      <c r="V35" s="54">
        <f>+IF(U35='Tabla Valoración controles'!$D$4,'Tabla Valoración controles'!$F$4,IF('208-PLA-Ft-78 Mapa Gestión'!U35='Tabla Valoración controles'!$D$5,'Tabla Valoración controles'!$F$5,IF(U35=FORMULAS!$A$10,0,'Tabla Valoración controles'!$F$6)))</f>
        <v>0.25</v>
      </c>
      <c r="W35" s="53" t="s">
        <v>8</v>
      </c>
      <c r="X35" s="55">
        <f>+IF(W35='Tabla Valoración controles'!$D$7,'Tabla Valoración controles'!$F$7,IF(U35=FORMULAS!$A$10,0,'Tabla Valoración controles'!$F$8))</f>
        <v>0.15</v>
      </c>
      <c r="Y35" s="53" t="s">
        <v>18</v>
      </c>
      <c r="Z35" s="54">
        <f>+IF(Y35='Tabla Valoración controles'!$D$9,'Tabla Valoración controles'!$F$9,IF(U35=FORMULAS!$A$10,0,'Tabla Valoración controles'!$F$10))</f>
        <v>0</v>
      </c>
      <c r="AA35" s="53" t="s">
        <v>21</v>
      </c>
      <c r="AB35" s="54">
        <f>+IF(AA35='Tabla Valoración controles'!$D$9,'Tabla Valoración controles'!$F$9,IF(W35=FORMULAS!$A$10,0,'Tabla Valoración controles'!$F$10))</f>
        <v>0</v>
      </c>
      <c r="AC35" s="53" t="s">
        <v>100</v>
      </c>
      <c r="AD35" s="54">
        <f>+IF(AC35='Tabla Valoración controles'!$D$13,'Tabla Valoración controles'!$F$13,'Tabla Valoración controles'!$F$14)</f>
        <v>0</v>
      </c>
      <c r="AE35" s="97">
        <f t="shared" si="0"/>
        <v>0.4</v>
      </c>
      <c r="AF35" s="97">
        <f>+IF(T35=FORMULAS!$A$8,'208-PLA-Ft-78 Mapa Gestión'!AE35*'208-PLA-Ft-78 Mapa Gestión'!L35:L40,'208-PLA-Ft-78 Mapa Gestión'!AE35*'208-PLA-Ft-78 Mapa Gestión'!O35:O40)</f>
        <v>0.24</v>
      </c>
      <c r="AG35" s="97">
        <f>+IF(T35=FORMULAS!$A$8,'208-PLA-Ft-78 Mapa Gestión'!L35:L40-'208-PLA-Ft-78 Mapa Gestión'!AF35,0)</f>
        <v>0.36</v>
      </c>
      <c r="AH35" s="53" t="s">
        <v>347</v>
      </c>
      <c r="AI35" s="50">
        <f>+IF(AH35=CONTROLES!$C$50,CONTROLES!$D$50,CONTROLES!$D$51)</f>
        <v>15</v>
      </c>
      <c r="AJ35" s="162" t="s">
        <v>353</v>
      </c>
      <c r="AK35" s="162">
        <f>+IF(AJ35=CONTROLES!$C$52,CONTROLES!$D$52,CONTROLES!$D$53)</f>
        <v>15</v>
      </c>
      <c r="AL35" s="162" t="s">
        <v>356</v>
      </c>
      <c r="AM35" s="162">
        <f>+IF(AL35=CONTROLES!$C$54,CONTROLES!$D$54,CONTROLES!$D$55)</f>
        <v>15</v>
      </c>
      <c r="AN35" s="163" t="str">
        <f t="shared" si="2"/>
        <v>Preventivo</v>
      </c>
      <c r="AO35" s="163" t="str">
        <f>+IF(AN35=CONTROLES!$F$54,CONTROLES!$G$54,CONTROLES!$G$55)</f>
        <v>Prevenir</v>
      </c>
      <c r="AP35" s="162">
        <f>+IF(AO35=CONTROLES!$C$56,CONTROLES!$D$56,IF(AO35=CONTROLES!$C$57,CONTROLES!$D$57,CONTROLES!$D$58))</f>
        <v>15</v>
      </c>
      <c r="AQ35" s="162" t="s">
        <v>363</v>
      </c>
      <c r="AR35" s="162">
        <f>+IF(AQ35=CONTROLES!$C$59,CONTROLES!$D$59,CONTROLES!$D$60)</f>
        <v>15</v>
      </c>
      <c r="AS35" s="162" t="s">
        <v>366</v>
      </c>
      <c r="AT35" s="162">
        <f>+IF(AS35=CONTROLES!$C$61,CONTROLES!$D$61,CONTROLES!$D$62)</f>
        <v>15</v>
      </c>
      <c r="AU35" s="162" t="s">
        <v>369</v>
      </c>
      <c r="AV35" s="50">
        <f>+IF(AU35=CONTROLES!$C$63,CONTROLES!$D$63,IF(AU35=CONTROLES!$C$64,CONTROLES!$D$64,CONTROLES!$D$65))</f>
        <v>10</v>
      </c>
      <c r="AW35" s="50">
        <f t="shared" si="1"/>
        <v>100</v>
      </c>
      <c r="AX35" s="50" t="str">
        <f t="shared" si="3"/>
        <v>Fuerte</v>
      </c>
      <c r="AY35" s="336">
        <f>+AG40</f>
        <v>0.216</v>
      </c>
      <c r="AZ35" s="336" t="str">
        <f>+IF(AY35&lt;=FORMULAS!$N$2,FORMULAS!$O$2,IF(AY35&lt;=FORMULAS!$N$3,FORMULAS!$O$3,IF(AY35&lt;=FORMULAS!$N$4,FORMULAS!$O$4,IF(AY35&lt;=FORMULAS!$N$5,FORMULAS!$O$5,FORMULAS!O30))))</f>
        <v>Baja</v>
      </c>
      <c r="BA35" s="336" t="str">
        <f>+IF(T35=FORMULAS!$A$9,AG40,'208-PLA-Ft-78 Mapa Gestión'!N35:N40)</f>
        <v>Moderado</v>
      </c>
      <c r="BB35" s="336">
        <f>+IF(T35=FORMULAS!B33,'208-PLA-Ft-78 Mapa Gestión'!AG40,'208-PLA-Ft-78 Mapa Gestión'!O35:O40)</f>
        <v>0.6</v>
      </c>
      <c r="BC35" s="333" t="str">
        <f t="shared" ref="BC35" si="18">CONCATENATE(BA35,AZ35)</f>
        <v>ModeradoBaja</v>
      </c>
      <c r="BD35" s="334" t="str">
        <f>VLOOKUP(BC35,FORMULAS!$K$17:$L$42,2,0)</f>
        <v>Moderado</v>
      </c>
      <c r="BE35" s="338" t="s">
        <v>163</v>
      </c>
      <c r="BF35" s="132" t="s">
        <v>539</v>
      </c>
      <c r="BG35" s="132" t="s">
        <v>538</v>
      </c>
      <c r="BH35" s="169" t="s">
        <v>321</v>
      </c>
      <c r="BI35" s="172">
        <v>44951</v>
      </c>
      <c r="BJ35" s="172">
        <v>45260</v>
      </c>
      <c r="BK35" s="172" t="s">
        <v>612</v>
      </c>
      <c r="BL35" s="172" t="s">
        <v>614</v>
      </c>
      <c r="BM35" s="170" t="s">
        <v>235</v>
      </c>
      <c r="BN35" s="331" t="s">
        <v>616</v>
      </c>
      <c r="BO35" s="144" t="s">
        <v>782</v>
      </c>
      <c r="BP35" s="209" t="s">
        <v>849</v>
      </c>
      <c r="BQ35" s="209" t="s">
        <v>544</v>
      </c>
      <c r="BR35" s="209" t="s">
        <v>544</v>
      </c>
      <c r="BS35" s="132">
        <v>0</v>
      </c>
      <c r="BT35" s="209" t="s">
        <v>544</v>
      </c>
      <c r="BU35" s="144" t="s">
        <v>783</v>
      </c>
      <c r="BV35" s="209" t="s">
        <v>544</v>
      </c>
      <c r="BW35" s="209" t="s">
        <v>544</v>
      </c>
      <c r="BX35" s="144" t="s">
        <v>782</v>
      </c>
      <c r="BY35" s="209" t="s">
        <v>849</v>
      </c>
      <c r="BZ35" s="209" t="s">
        <v>544</v>
      </c>
      <c r="CA35" s="209" t="s">
        <v>544</v>
      </c>
      <c r="CB35" s="132">
        <v>0</v>
      </c>
      <c r="CC35" s="209" t="s">
        <v>544</v>
      </c>
      <c r="CD35" s="144" t="s">
        <v>783</v>
      </c>
      <c r="CE35" s="209" t="s">
        <v>544</v>
      </c>
      <c r="CF35" s="209" t="s">
        <v>544</v>
      </c>
      <c r="CG35" s="144" t="s">
        <v>782</v>
      </c>
      <c r="CH35" s="209" t="s">
        <v>849</v>
      </c>
      <c r="CI35" s="209" t="s">
        <v>544</v>
      </c>
      <c r="CJ35" s="209" t="s">
        <v>850</v>
      </c>
      <c r="CK35" s="132">
        <v>0</v>
      </c>
      <c r="CL35" s="209" t="s">
        <v>544</v>
      </c>
      <c r="CM35" s="144" t="s">
        <v>783</v>
      </c>
      <c r="CN35" s="209" t="s">
        <v>544</v>
      </c>
      <c r="CO35" s="209" t="s">
        <v>544</v>
      </c>
      <c r="CP35" s="144" t="s">
        <v>782</v>
      </c>
      <c r="CQ35" s="209" t="s">
        <v>849</v>
      </c>
      <c r="CR35" s="209" t="s">
        <v>544</v>
      </c>
      <c r="CS35" s="209" t="s">
        <v>544</v>
      </c>
      <c r="CT35" s="132">
        <v>0</v>
      </c>
      <c r="CU35" s="209" t="s">
        <v>544</v>
      </c>
      <c r="CV35" s="144" t="s">
        <v>783</v>
      </c>
      <c r="CW35" s="209" t="s">
        <v>544</v>
      </c>
      <c r="CX35" s="209" t="s">
        <v>544</v>
      </c>
      <c r="CY35" s="134" t="s">
        <v>782</v>
      </c>
      <c r="CZ35" s="132" t="s">
        <v>1490</v>
      </c>
      <c r="DA35" s="132" t="s">
        <v>1303</v>
      </c>
      <c r="DB35" s="132" t="s">
        <v>1491</v>
      </c>
      <c r="DC35" s="132">
        <v>0.66</v>
      </c>
      <c r="DD35" s="135" t="s">
        <v>1304</v>
      </c>
      <c r="DE35" s="135" t="s">
        <v>783</v>
      </c>
      <c r="DF35" s="135" t="s">
        <v>783</v>
      </c>
      <c r="DG35" s="135" t="s">
        <v>783</v>
      </c>
      <c r="DH35" s="134" t="s">
        <v>782</v>
      </c>
      <c r="DI35" s="132" t="s">
        <v>1490</v>
      </c>
      <c r="DJ35" s="132" t="s">
        <v>1303</v>
      </c>
      <c r="DK35" s="132" t="s">
        <v>1491</v>
      </c>
      <c r="DL35" s="135">
        <v>66</v>
      </c>
      <c r="DM35" s="135" t="s">
        <v>1304</v>
      </c>
      <c r="DN35" s="135" t="s">
        <v>783</v>
      </c>
      <c r="DO35" s="135" t="s">
        <v>783</v>
      </c>
      <c r="DP35" s="135" t="s">
        <v>783</v>
      </c>
      <c r="DQ35" s="134" t="s">
        <v>782</v>
      </c>
      <c r="DR35" s="132" t="s">
        <v>1490</v>
      </c>
      <c r="DS35" s="132" t="s">
        <v>1303</v>
      </c>
      <c r="DT35" s="132" t="s">
        <v>1491</v>
      </c>
      <c r="DU35" s="135">
        <v>66</v>
      </c>
      <c r="DV35" s="135" t="s">
        <v>1304</v>
      </c>
      <c r="DW35" s="135" t="s">
        <v>783</v>
      </c>
      <c r="DX35" s="135" t="s">
        <v>783</v>
      </c>
      <c r="DY35" s="135" t="s">
        <v>783</v>
      </c>
      <c r="DZ35" s="134" t="s">
        <v>782</v>
      </c>
      <c r="EA35" s="132" t="s">
        <v>1490</v>
      </c>
      <c r="EB35" s="132" t="s">
        <v>1303</v>
      </c>
      <c r="EC35" s="132" t="s">
        <v>1491</v>
      </c>
      <c r="ED35" s="135">
        <v>66</v>
      </c>
      <c r="EE35" s="135" t="s">
        <v>1304</v>
      </c>
      <c r="EF35" s="135" t="s">
        <v>783</v>
      </c>
      <c r="EG35" s="135" t="s">
        <v>783</v>
      </c>
      <c r="EH35" s="135" t="s">
        <v>783</v>
      </c>
      <c r="EI35" s="134"/>
      <c r="EJ35" s="132"/>
      <c r="EK35" s="132"/>
      <c r="EL35" s="132"/>
      <c r="EM35" s="135"/>
      <c r="EN35" s="135"/>
      <c r="EO35" s="135"/>
      <c r="EP35" s="135"/>
      <c r="EQ35" s="135"/>
      <c r="ER35" s="134"/>
      <c r="ES35" s="132"/>
      <c r="ET35" s="132"/>
      <c r="EU35" s="132"/>
      <c r="EV35" s="135"/>
      <c r="EW35" s="135"/>
      <c r="EX35" s="135"/>
      <c r="EY35" s="135"/>
      <c r="EZ35" s="135"/>
      <c r="FA35" s="134"/>
      <c r="FB35" s="132"/>
      <c r="FC35" s="132"/>
      <c r="FD35" s="132"/>
      <c r="FE35" s="135"/>
      <c r="FF35" s="135"/>
      <c r="FG35" s="135"/>
      <c r="FH35" s="135"/>
      <c r="FI35" s="135"/>
      <c r="FJ35" s="134"/>
      <c r="FK35" s="132"/>
      <c r="FL35" s="132"/>
      <c r="FM35" s="132"/>
      <c r="FN35" s="135"/>
      <c r="FO35" s="135"/>
      <c r="FP35" s="135"/>
      <c r="FQ35" s="135"/>
      <c r="FR35" s="135"/>
      <c r="FS35" s="224">
        <v>45051</v>
      </c>
      <c r="FT35" s="134" t="s">
        <v>782</v>
      </c>
      <c r="FU35" s="132" t="s">
        <v>1123</v>
      </c>
      <c r="FV35" s="129" t="s">
        <v>37</v>
      </c>
      <c r="FW35" s="132" t="s">
        <v>1124</v>
      </c>
      <c r="FX35" s="130">
        <v>0</v>
      </c>
      <c r="FY35" s="129" t="s">
        <v>798</v>
      </c>
      <c r="FZ35" s="135" t="s">
        <v>783</v>
      </c>
      <c r="GA35" s="135"/>
      <c r="GB35" s="129"/>
      <c r="GC35" s="129"/>
      <c r="GD35" s="129"/>
      <c r="GE35" s="129"/>
      <c r="GF35" s="172">
        <v>45175</v>
      </c>
      <c r="GG35" s="134" t="s">
        <v>782</v>
      </c>
      <c r="GH35" s="132" t="s">
        <v>1492</v>
      </c>
      <c r="GI35" s="129" t="s">
        <v>37</v>
      </c>
      <c r="GJ35" s="132" t="s">
        <v>1493</v>
      </c>
      <c r="GK35" s="237">
        <v>0.66</v>
      </c>
      <c r="GL35" s="129" t="s">
        <v>37</v>
      </c>
      <c r="GM35" s="135" t="s">
        <v>783</v>
      </c>
      <c r="GN35" s="266"/>
      <c r="GO35" s="129"/>
      <c r="GP35" s="129"/>
      <c r="GQ35" s="129"/>
      <c r="GR35" s="129"/>
      <c r="GS35" s="129"/>
      <c r="GT35" s="134"/>
      <c r="GU35" s="129"/>
      <c r="GV35" s="129"/>
      <c r="GW35" s="129"/>
      <c r="GX35" s="130"/>
      <c r="GY35" s="129"/>
      <c r="GZ35" s="135"/>
      <c r="HA35" s="135"/>
      <c r="HB35" s="129"/>
      <c r="HC35" s="129"/>
      <c r="HD35" s="129"/>
      <c r="HE35" s="129"/>
    </row>
    <row r="36" spans="1:213" ht="153" x14ac:dyDescent="0.2">
      <c r="A36" s="364"/>
      <c r="B36" s="357"/>
      <c r="C36" s="358"/>
      <c r="D36" s="358"/>
      <c r="E36" s="357"/>
      <c r="F36" s="365"/>
      <c r="G36" s="365"/>
      <c r="H36" s="367"/>
      <c r="I36" s="357"/>
      <c r="J36" s="360"/>
      <c r="K36" s="335"/>
      <c r="L36" s="361"/>
      <c r="M36" s="359"/>
      <c r="N36" s="335"/>
      <c r="O36" s="333"/>
      <c r="P36" s="333"/>
      <c r="Q36" s="334"/>
      <c r="R36" s="153">
        <v>2</v>
      </c>
      <c r="S36" s="154" t="s">
        <v>481</v>
      </c>
      <c r="T36" s="183" t="str">
        <f>VLOOKUP(U36,FORMULAS!$A$15:$B$18,2,0)</f>
        <v>Probabilidad</v>
      </c>
      <c r="U36" s="53" t="s">
        <v>13</v>
      </c>
      <c r="V36" s="54">
        <f>+IF(U36='Tabla Valoración controles'!$D$4,'Tabla Valoración controles'!$F$4,IF('208-PLA-Ft-78 Mapa Gestión'!U36='Tabla Valoración controles'!$D$5,'Tabla Valoración controles'!$F$5,IF(U36=FORMULAS!$A$10,0,'Tabla Valoración controles'!$F$6)))</f>
        <v>0.25</v>
      </c>
      <c r="W36" s="53" t="s">
        <v>8</v>
      </c>
      <c r="X36" s="55">
        <f>+IF(W36='Tabla Valoración controles'!$D$7,'Tabla Valoración controles'!$F$7,IF(U36=FORMULAS!$A$10,0,'Tabla Valoración controles'!$F$8))</f>
        <v>0.15</v>
      </c>
      <c r="Y36" s="53" t="s">
        <v>18</v>
      </c>
      <c r="Z36" s="54">
        <f>+IF(Y36='Tabla Valoración controles'!$D$9,'Tabla Valoración controles'!$F$9,IF(U36=FORMULAS!$A$10,0,'Tabla Valoración controles'!$F$10))</f>
        <v>0</v>
      </c>
      <c r="AA36" s="53" t="s">
        <v>21</v>
      </c>
      <c r="AB36" s="54">
        <f>+IF(AA36='Tabla Valoración controles'!$D$9,'Tabla Valoración controles'!$F$9,IF(W36=FORMULAS!$A$10,0,'Tabla Valoración controles'!$F$10))</f>
        <v>0</v>
      </c>
      <c r="AC36" s="53" t="s">
        <v>100</v>
      </c>
      <c r="AD36" s="54">
        <f>+IF(AC36='Tabla Valoración controles'!$D$13,'Tabla Valoración controles'!$F$13,'Tabla Valoración controles'!$F$14)</f>
        <v>0</v>
      </c>
      <c r="AE36" s="97">
        <f t="shared" si="0"/>
        <v>0.4</v>
      </c>
      <c r="AF36" s="97">
        <f t="shared" ref="AF36" si="19">+AE36*AG35</f>
        <v>0.14399999999999999</v>
      </c>
      <c r="AG36" s="97">
        <f t="shared" ref="AG36" si="20">+AG35-AF36</f>
        <v>0.216</v>
      </c>
      <c r="AH36" s="53" t="s">
        <v>347</v>
      </c>
      <c r="AI36" s="50">
        <f>+IF(AH36=CONTROLES!$C$50,CONTROLES!$D$50,CONTROLES!$D$51)</f>
        <v>15</v>
      </c>
      <c r="AJ36" s="162" t="s">
        <v>353</v>
      </c>
      <c r="AK36" s="162">
        <f>+IF(AJ36=CONTROLES!$C$52,CONTROLES!$D$52,CONTROLES!$D$53)</f>
        <v>15</v>
      </c>
      <c r="AL36" s="162" t="s">
        <v>356</v>
      </c>
      <c r="AM36" s="162">
        <f>+IF(AL36=CONTROLES!$C$54,CONTROLES!$D$54,CONTROLES!$D$55)</f>
        <v>15</v>
      </c>
      <c r="AN36" s="163" t="str">
        <f t="shared" si="2"/>
        <v>Preventivo</v>
      </c>
      <c r="AO36" s="163" t="str">
        <f>+IF(AN36=CONTROLES!$F$54,CONTROLES!$G$54,CONTROLES!$G$55)</f>
        <v>Prevenir</v>
      </c>
      <c r="AP36" s="162">
        <f>+IF(AO36=CONTROLES!$C$56,CONTROLES!$D$56,IF(AO36=CONTROLES!$C$57,CONTROLES!$D$57,CONTROLES!$D$58))</f>
        <v>15</v>
      </c>
      <c r="AQ36" s="162" t="s">
        <v>363</v>
      </c>
      <c r="AR36" s="162">
        <f>+IF(AQ36=CONTROLES!$C$59,CONTROLES!$D$59,CONTROLES!$D$60)</f>
        <v>15</v>
      </c>
      <c r="AS36" s="162"/>
      <c r="AT36" s="162">
        <f>+IF(AS36=CONTROLES!$C$61,CONTROLES!$D$61,CONTROLES!$D$62)</f>
        <v>0</v>
      </c>
      <c r="AU36" s="162"/>
      <c r="AV36" s="50">
        <f>+IF(AU36=CONTROLES!$C$63,CONTROLES!$D$63,IF(AU36=CONTROLES!$C$64,CONTROLES!$D$64,CONTROLES!$D$65))</f>
        <v>0</v>
      </c>
      <c r="AW36" s="50">
        <f t="shared" si="1"/>
        <v>75</v>
      </c>
      <c r="AX36" s="50" t="str">
        <f t="shared" si="3"/>
        <v>Débil</v>
      </c>
      <c r="AY36" s="337"/>
      <c r="AZ36" s="337"/>
      <c r="BA36" s="337"/>
      <c r="BB36" s="337"/>
      <c r="BC36" s="333"/>
      <c r="BD36" s="334"/>
      <c r="BE36" s="338"/>
      <c r="BF36" s="132" t="s">
        <v>540</v>
      </c>
      <c r="BG36" s="132" t="s">
        <v>538</v>
      </c>
      <c r="BH36" s="169" t="s">
        <v>321</v>
      </c>
      <c r="BI36" s="172">
        <v>44958</v>
      </c>
      <c r="BJ36" s="172">
        <v>45260</v>
      </c>
      <c r="BK36" s="172" t="s">
        <v>612</v>
      </c>
      <c r="BL36" s="172" t="s">
        <v>614</v>
      </c>
      <c r="BM36" s="170" t="s">
        <v>235</v>
      </c>
      <c r="BN36" s="331"/>
      <c r="BO36" s="144" t="s">
        <v>782</v>
      </c>
      <c r="BP36" s="209" t="s">
        <v>851</v>
      </c>
      <c r="BQ36" s="209" t="s">
        <v>852</v>
      </c>
      <c r="BR36" s="209" t="s">
        <v>544</v>
      </c>
      <c r="BS36" s="132">
        <v>0</v>
      </c>
      <c r="BT36" s="209" t="s">
        <v>544</v>
      </c>
      <c r="BU36" s="144" t="s">
        <v>783</v>
      </c>
      <c r="BV36" s="209" t="s">
        <v>544</v>
      </c>
      <c r="BW36" s="209" t="s">
        <v>544</v>
      </c>
      <c r="BX36" s="144" t="s">
        <v>782</v>
      </c>
      <c r="BY36" s="209" t="s">
        <v>853</v>
      </c>
      <c r="BZ36" s="209" t="s">
        <v>854</v>
      </c>
      <c r="CA36" s="209" t="s">
        <v>544</v>
      </c>
      <c r="CB36" s="132">
        <v>0</v>
      </c>
      <c r="CC36" s="209" t="s">
        <v>544</v>
      </c>
      <c r="CD36" s="144" t="s">
        <v>783</v>
      </c>
      <c r="CE36" s="209" t="s">
        <v>544</v>
      </c>
      <c r="CF36" s="209" t="s">
        <v>544</v>
      </c>
      <c r="CG36" s="144" t="s">
        <v>782</v>
      </c>
      <c r="CH36" s="209" t="s">
        <v>853</v>
      </c>
      <c r="CI36" s="209" t="s">
        <v>855</v>
      </c>
      <c r="CJ36" s="209" t="s">
        <v>850</v>
      </c>
      <c r="CK36" s="132">
        <v>0</v>
      </c>
      <c r="CL36" s="209" t="s">
        <v>544</v>
      </c>
      <c r="CM36" s="144" t="s">
        <v>783</v>
      </c>
      <c r="CN36" s="209" t="s">
        <v>544</v>
      </c>
      <c r="CO36" s="209" t="s">
        <v>544</v>
      </c>
      <c r="CP36" s="144" t="s">
        <v>782</v>
      </c>
      <c r="CQ36" s="209" t="s">
        <v>856</v>
      </c>
      <c r="CR36" s="209" t="s">
        <v>544</v>
      </c>
      <c r="CS36" s="209" t="s">
        <v>544</v>
      </c>
      <c r="CT36" s="132">
        <v>0</v>
      </c>
      <c r="CU36" s="209" t="s">
        <v>544</v>
      </c>
      <c r="CV36" s="144" t="s">
        <v>783</v>
      </c>
      <c r="CW36" s="209" t="s">
        <v>544</v>
      </c>
      <c r="CX36" s="209" t="s">
        <v>544</v>
      </c>
      <c r="CY36" s="134" t="s">
        <v>782</v>
      </c>
      <c r="CZ36" s="132" t="s">
        <v>1490</v>
      </c>
      <c r="DA36" s="132" t="s">
        <v>1303</v>
      </c>
      <c r="DB36" s="132" t="s">
        <v>1494</v>
      </c>
      <c r="DC36" s="132">
        <v>0.66</v>
      </c>
      <c r="DD36" s="132" t="s">
        <v>1305</v>
      </c>
      <c r="DE36" s="135" t="s">
        <v>783</v>
      </c>
      <c r="DF36" s="135" t="s">
        <v>783</v>
      </c>
      <c r="DG36" s="135" t="s">
        <v>783</v>
      </c>
      <c r="DH36" s="134" t="s">
        <v>782</v>
      </c>
      <c r="DI36" s="132" t="s">
        <v>1490</v>
      </c>
      <c r="DJ36" s="132" t="s">
        <v>1303</v>
      </c>
      <c r="DK36" s="132" t="s">
        <v>1494</v>
      </c>
      <c r="DL36" s="132">
        <v>0.66</v>
      </c>
      <c r="DM36" s="132" t="s">
        <v>1305</v>
      </c>
      <c r="DN36" s="135" t="s">
        <v>783</v>
      </c>
      <c r="DO36" s="135" t="s">
        <v>783</v>
      </c>
      <c r="DP36" s="135" t="s">
        <v>783</v>
      </c>
      <c r="DQ36" s="134" t="s">
        <v>782</v>
      </c>
      <c r="DR36" s="132" t="s">
        <v>1490</v>
      </c>
      <c r="DS36" s="132" t="s">
        <v>1303</v>
      </c>
      <c r="DT36" s="132" t="s">
        <v>1494</v>
      </c>
      <c r="DU36" s="132">
        <v>0.66</v>
      </c>
      <c r="DV36" s="132" t="s">
        <v>1305</v>
      </c>
      <c r="DW36" s="135" t="s">
        <v>783</v>
      </c>
      <c r="DX36" s="135" t="s">
        <v>783</v>
      </c>
      <c r="DY36" s="135" t="s">
        <v>783</v>
      </c>
      <c r="DZ36" s="134" t="s">
        <v>782</v>
      </c>
      <c r="EA36" s="132" t="s">
        <v>1490</v>
      </c>
      <c r="EB36" s="132" t="s">
        <v>1303</v>
      </c>
      <c r="EC36" s="132" t="s">
        <v>1494</v>
      </c>
      <c r="ED36" s="132">
        <v>0.66</v>
      </c>
      <c r="EE36" s="132" t="s">
        <v>1305</v>
      </c>
      <c r="EF36" s="135" t="s">
        <v>783</v>
      </c>
      <c r="EG36" s="135" t="s">
        <v>783</v>
      </c>
      <c r="EH36" s="135" t="s">
        <v>783</v>
      </c>
      <c r="EI36" s="134"/>
      <c r="EJ36" s="132"/>
      <c r="EK36" s="132"/>
      <c r="EL36" s="132"/>
      <c r="EM36" s="132"/>
      <c r="EN36" s="132"/>
      <c r="EO36" s="132"/>
      <c r="EP36" s="132"/>
      <c r="EQ36" s="132"/>
      <c r="ER36" s="134"/>
      <c r="ES36" s="132"/>
      <c r="ET36" s="132"/>
      <c r="EU36" s="132"/>
      <c r="EV36" s="132"/>
      <c r="EW36" s="132"/>
      <c r="EX36" s="132"/>
      <c r="EY36" s="132"/>
      <c r="EZ36" s="132"/>
      <c r="FA36" s="134"/>
      <c r="FB36" s="132"/>
      <c r="FC36" s="132"/>
      <c r="FD36" s="132"/>
      <c r="FE36" s="132"/>
      <c r="FF36" s="132"/>
      <c r="FG36" s="132"/>
      <c r="FH36" s="132"/>
      <c r="FI36" s="132"/>
      <c r="FJ36" s="134"/>
      <c r="FK36" s="132"/>
      <c r="FL36" s="132"/>
      <c r="FM36" s="132"/>
      <c r="FN36" s="132"/>
      <c r="FO36" s="132"/>
      <c r="FP36" s="132"/>
      <c r="FQ36" s="132"/>
      <c r="FR36" s="132"/>
      <c r="FS36" s="224">
        <v>45051</v>
      </c>
      <c r="FT36" s="134" t="s">
        <v>782</v>
      </c>
      <c r="FU36" s="132" t="s">
        <v>1123</v>
      </c>
      <c r="FV36" s="129" t="s">
        <v>37</v>
      </c>
      <c r="FW36" s="132" t="s">
        <v>1124</v>
      </c>
      <c r="FX36" s="130">
        <v>0</v>
      </c>
      <c r="FY36" s="129" t="s">
        <v>798</v>
      </c>
      <c r="FZ36" s="135" t="s">
        <v>783</v>
      </c>
      <c r="GA36" s="132"/>
      <c r="GB36" s="129"/>
      <c r="GC36" s="129"/>
      <c r="GD36" s="129"/>
      <c r="GE36" s="129"/>
      <c r="GF36" s="172">
        <v>45175</v>
      </c>
      <c r="GG36" s="134" t="s">
        <v>782</v>
      </c>
      <c r="GH36" s="132" t="s">
        <v>1492</v>
      </c>
      <c r="GI36" s="129" t="s">
        <v>37</v>
      </c>
      <c r="GJ36" s="132" t="s">
        <v>1495</v>
      </c>
      <c r="GK36" s="237">
        <v>0.66</v>
      </c>
      <c r="GL36" s="129" t="s">
        <v>37</v>
      </c>
      <c r="GM36" s="132" t="s">
        <v>783</v>
      </c>
      <c r="GN36" s="265"/>
      <c r="GO36" s="129"/>
      <c r="GP36" s="129"/>
      <c r="GQ36" s="129"/>
      <c r="GR36" s="129"/>
      <c r="GS36" s="129"/>
      <c r="GT36" s="134"/>
      <c r="GU36" s="129"/>
      <c r="GV36" s="129"/>
      <c r="GW36" s="129"/>
      <c r="GX36" s="130"/>
      <c r="GY36" s="129"/>
      <c r="GZ36" s="132"/>
      <c r="HA36" s="132"/>
      <c r="HB36" s="129"/>
      <c r="HC36" s="129"/>
      <c r="HD36" s="129"/>
      <c r="HE36" s="129"/>
    </row>
    <row r="37" spans="1:213" ht="57" x14ac:dyDescent="0.2">
      <c r="A37" s="364"/>
      <c r="B37" s="357"/>
      <c r="C37" s="358"/>
      <c r="D37" s="358"/>
      <c r="E37" s="357"/>
      <c r="F37" s="365"/>
      <c r="G37" s="365"/>
      <c r="H37" s="367"/>
      <c r="I37" s="357"/>
      <c r="J37" s="360"/>
      <c r="K37" s="335"/>
      <c r="L37" s="361"/>
      <c r="M37" s="359"/>
      <c r="N37" s="335"/>
      <c r="O37" s="333"/>
      <c r="P37" s="333"/>
      <c r="Q37" s="334"/>
      <c r="R37" s="153"/>
      <c r="S37" s="154"/>
      <c r="T37" s="183">
        <f>VLOOKUP(U37,FORMULAS!$A$15:$B$18,2,0)</f>
        <v>0</v>
      </c>
      <c r="U37" s="53" t="s">
        <v>157</v>
      </c>
      <c r="V37" s="54">
        <f>+IF(U37='Tabla Valoración controles'!$D$4,'Tabla Valoración controles'!$F$4,IF('208-PLA-Ft-78 Mapa Gestión'!U37='Tabla Valoración controles'!$D$5,'Tabla Valoración controles'!$F$5,IF(U37=FORMULAS!$A$10,0,'Tabla Valoración controles'!$F$6)))</f>
        <v>0</v>
      </c>
      <c r="W37" s="53"/>
      <c r="X37" s="55">
        <f>+IF(W37='Tabla Valoración controles'!$D$7,'Tabla Valoración controles'!$F$7,IF(U37=FORMULAS!$A$10,0,'Tabla Valoración controles'!$F$8))</f>
        <v>0</v>
      </c>
      <c r="Y37" s="53"/>
      <c r="Z37" s="54">
        <f>+IF(Y37='Tabla Valoración controles'!$D$9,'Tabla Valoración controles'!$F$9,IF(U37=FORMULAS!$A$10,0,'Tabla Valoración controles'!$F$10))</f>
        <v>0</v>
      </c>
      <c r="AA37" s="53"/>
      <c r="AB37" s="54">
        <f>+IF(AA37='Tabla Valoración controles'!$D$9,'Tabla Valoración controles'!$F$9,IF(W37=FORMULAS!$A$10,0,'Tabla Valoración controles'!$F$10))</f>
        <v>0</v>
      </c>
      <c r="AC37" s="53"/>
      <c r="AD37" s="54">
        <f>+IF(AC37='Tabla Valoración controles'!$D$13,'Tabla Valoración controles'!$F$13,'Tabla Valoración controles'!$F$14)</f>
        <v>0</v>
      </c>
      <c r="AE37" s="97">
        <f t="shared" si="0"/>
        <v>0</v>
      </c>
      <c r="AF37" s="97">
        <f t="shared" ref="AF37:AF40" si="21">+AF36*AE37</f>
        <v>0</v>
      </c>
      <c r="AG37" s="97">
        <f t="shared" si="15"/>
        <v>0.216</v>
      </c>
      <c r="AH37" s="53"/>
      <c r="AI37" s="50">
        <f>+IF(AH37=CONTROLES!$C$50,CONTROLES!$D$50,CONTROLES!$D$51)</f>
        <v>0</v>
      </c>
      <c r="AJ37" s="162"/>
      <c r="AK37" s="162">
        <f>+IF(AJ37=CONTROLES!$C$52,CONTROLES!$D$52,CONTROLES!$D$53)</f>
        <v>0</v>
      </c>
      <c r="AL37" s="162"/>
      <c r="AM37" s="162">
        <f>+IF(AL37=CONTROLES!$C$54,CONTROLES!$D$54,CONTROLES!$D$55)</f>
        <v>0</v>
      </c>
      <c r="AN37" s="163" t="str">
        <f t="shared" si="2"/>
        <v>Tipo Control</v>
      </c>
      <c r="AO37" s="163" t="str">
        <f>+IF(AN37=CONTROLES!$F$54,CONTROLES!$G$54,CONTROLES!$G$55)</f>
        <v>Detectar</v>
      </c>
      <c r="AP37" s="162">
        <f>+IF(AO37=CONTROLES!$C$56,CONTROLES!$D$56,IF(AO37=CONTROLES!$C$57,CONTROLES!$D$57,CONTROLES!$D$58))</f>
        <v>10</v>
      </c>
      <c r="AQ37" s="162"/>
      <c r="AR37" s="162">
        <f>+IF(AQ37=CONTROLES!$C$59,CONTROLES!$D$59,CONTROLES!$D$60)</f>
        <v>0</v>
      </c>
      <c r="AS37" s="162"/>
      <c r="AT37" s="162">
        <f>+IF(AS37=CONTROLES!$C$61,CONTROLES!$D$61,CONTROLES!$D$62)</f>
        <v>0</v>
      </c>
      <c r="AU37" s="162"/>
      <c r="AV37" s="50">
        <f>+IF(AU37=CONTROLES!$C$63,CONTROLES!$D$63,IF(AU37=CONTROLES!$C$64,CONTROLES!$D$64,CONTROLES!$D$65))</f>
        <v>0</v>
      </c>
      <c r="AW37" s="50">
        <f t="shared" si="1"/>
        <v>10</v>
      </c>
      <c r="AX37" s="50" t="str">
        <f t="shared" si="3"/>
        <v>Débil</v>
      </c>
      <c r="AY37" s="337"/>
      <c r="AZ37" s="337"/>
      <c r="BA37" s="337"/>
      <c r="BB37" s="337"/>
      <c r="BC37" s="333"/>
      <c r="BD37" s="334"/>
      <c r="BE37" s="338"/>
      <c r="BF37" s="132"/>
      <c r="BG37" s="132"/>
      <c r="BH37" s="169"/>
      <c r="BI37" s="172"/>
      <c r="BJ37" s="172"/>
      <c r="BK37" s="172"/>
      <c r="BL37" s="172"/>
      <c r="BM37" s="170" t="s">
        <v>233</v>
      </c>
      <c r="BN37" s="331"/>
      <c r="BO37" s="144"/>
      <c r="BP37" s="209"/>
      <c r="BQ37" s="209"/>
      <c r="BR37" s="209"/>
      <c r="BS37" s="210"/>
      <c r="BT37" s="210"/>
      <c r="BU37" s="144"/>
      <c r="BV37" s="210"/>
      <c r="BW37" s="210"/>
      <c r="BX37" s="134"/>
      <c r="BY37" s="132"/>
      <c r="BZ37" s="132"/>
      <c r="CA37" s="132"/>
      <c r="CB37" s="130"/>
      <c r="CC37" s="130"/>
      <c r="CD37" s="130"/>
      <c r="CE37" s="130"/>
      <c r="CF37" s="130"/>
      <c r="CG37" s="134"/>
      <c r="CH37" s="132"/>
      <c r="CI37" s="132"/>
      <c r="CJ37" s="132"/>
      <c r="CK37" s="130"/>
      <c r="CL37" s="130"/>
      <c r="CM37" s="130"/>
      <c r="CN37" s="130"/>
      <c r="CO37" s="130"/>
      <c r="CP37" s="134"/>
      <c r="CQ37" s="132"/>
      <c r="CR37" s="132"/>
      <c r="CS37" s="132"/>
      <c r="CT37" s="130"/>
      <c r="CU37" s="130"/>
      <c r="CV37" s="130"/>
      <c r="CW37" s="130"/>
      <c r="CX37" s="130"/>
      <c r="CY37" s="134"/>
      <c r="CZ37" s="132"/>
      <c r="DA37" s="132"/>
      <c r="DB37" s="132"/>
      <c r="DC37" s="130"/>
      <c r="DD37" s="130"/>
      <c r="DE37" s="130"/>
      <c r="DF37" s="130"/>
      <c r="DG37" s="130"/>
      <c r="DH37" s="134"/>
      <c r="DI37" s="132"/>
      <c r="DJ37" s="132"/>
      <c r="DK37" s="132"/>
      <c r="DL37" s="130"/>
      <c r="DM37" s="130"/>
      <c r="DN37" s="130"/>
      <c r="DO37" s="130"/>
      <c r="DP37" s="130"/>
      <c r="DQ37" s="134"/>
      <c r="DR37" s="132"/>
      <c r="DS37" s="132"/>
      <c r="DT37" s="132"/>
      <c r="DU37" s="130"/>
      <c r="DV37" s="130"/>
      <c r="DW37" s="130"/>
      <c r="DX37" s="130"/>
      <c r="DY37" s="130"/>
      <c r="DZ37" s="134"/>
      <c r="EA37" s="132"/>
      <c r="EB37" s="132"/>
      <c r="EC37" s="132"/>
      <c r="ED37" s="130"/>
      <c r="EE37" s="130"/>
      <c r="EF37" s="130"/>
      <c r="EG37" s="130"/>
      <c r="EH37" s="130"/>
      <c r="EI37" s="134"/>
      <c r="EJ37" s="132"/>
      <c r="EK37" s="132"/>
      <c r="EL37" s="132"/>
      <c r="EM37" s="130"/>
      <c r="EN37" s="130"/>
      <c r="EO37" s="130"/>
      <c r="EP37" s="130"/>
      <c r="EQ37" s="130"/>
      <c r="ER37" s="134"/>
      <c r="ES37" s="132"/>
      <c r="ET37" s="132"/>
      <c r="EU37" s="132"/>
      <c r="EV37" s="130"/>
      <c r="EW37" s="130"/>
      <c r="EX37" s="130"/>
      <c r="EY37" s="130"/>
      <c r="EZ37" s="130"/>
      <c r="FA37" s="134"/>
      <c r="FB37" s="132"/>
      <c r="FC37" s="132"/>
      <c r="FD37" s="132"/>
      <c r="FE37" s="130"/>
      <c r="FF37" s="130"/>
      <c r="FG37" s="130"/>
      <c r="FH37" s="130"/>
      <c r="FI37" s="130"/>
      <c r="FJ37" s="134"/>
      <c r="FK37" s="132"/>
      <c r="FL37" s="132"/>
      <c r="FM37" s="132"/>
      <c r="FN37" s="130"/>
      <c r="FO37" s="130"/>
      <c r="FP37" s="130"/>
      <c r="FQ37" s="130"/>
      <c r="FR37" s="130"/>
      <c r="FS37" s="130"/>
      <c r="FT37" s="134"/>
      <c r="FU37" s="129"/>
      <c r="FV37" s="129"/>
      <c r="FW37" s="129"/>
      <c r="FX37" s="130"/>
      <c r="FY37" s="129"/>
      <c r="FZ37" s="130"/>
      <c r="GA37" s="130"/>
      <c r="GB37" s="129"/>
      <c r="GC37" s="129"/>
      <c r="GD37" s="129"/>
      <c r="GE37" s="129"/>
      <c r="GF37" s="129"/>
      <c r="GG37" s="134"/>
      <c r="GH37" s="129"/>
      <c r="GI37" s="129"/>
      <c r="GJ37" s="129"/>
      <c r="GK37" s="130"/>
      <c r="GL37" s="129"/>
      <c r="GM37" s="130"/>
      <c r="GN37" s="263"/>
      <c r="GO37" s="129"/>
      <c r="GP37" s="129"/>
      <c r="GQ37" s="129"/>
      <c r="GR37" s="129"/>
      <c r="GS37" s="129"/>
      <c r="GT37" s="134"/>
      <c r="GU37" s="129"/>
      <c r="GV37" s="129"/>
      <c r="GW37" s="129"/>
      <c r="GX37" s="130"/>
      <c r="GY37" s="129"/>
      <c r="GZ37" s="130"/>
      <c r="HA37" s="130"/>
      <c r="HB37" s="129"/>
      <c r="HC37" s="129"/>
      <c r="HD37" s="129"/>
      <c r="HE37" s="129"/>
    </row>
    <row r="38" spans="1:213" ht="57" x14ac:dyDescent="0.2">
      <c r="A38" s="364"/>
      <c r="B38" s="357"/>
      <c r="C38" s="358"/>
      <c r="D38" s="358"/>
      <c r="E38" s="357"/>
      <c r="F38" s="365"/>
      <c r="G38" s="365"/>
      <c r="H38" s="367"/>
      <c r="I38" s="357"/>
      <c r="J38" s="360"/>
      <c r="K38" s="335"/>
      <c r="L38" s="361"/>
      <c r="M38" s="359"/>
      <c r="N38" s="335"/>
      <c r="O38" s="333"/>
      <c r="P38" s="333"/>
      <c r="Q38" s="334"/>
      <c r="R38" s="153"/>
      <c r="S38" s="154"/>
      <c r="T38" s="183">
        <f>VLOOKUP(U38,FORMULAS!$A$15:$B$18,2,0)</f>
        <v>0</v>
      </c>
      <c r="U38" s="53" t="s">
        <v>157</v>
      </c>
      <c r="V38" s="54">
        <f>+IF(U38='Tabla Valoración controles'!$D$4,'Tabla Valoración controles'!$F$4,IF('208-PLA-Ft-78 Mapa Gestión'!U38='Tabla Valoración controles'!$D$5,'Tabla Valoración controles'!$F$5,IF(U38=FORMULAS!$A$10,0,'Tabla Valoración controles'!$F$6)))</f>
        <v>0</v>
      </c>
      <c r="W38" s="53"/>
      <c r="X38" s="55">
        <f>+IF(W38='Tabla Valoración controles'!$D$7,'Tabla Valoración controles'!$F$7,IF(U38=FORMULAS!$A$10,0,'Tabla Valoración controles'!$F$8))</f>
        <v>0</v>
      </c>
      <c r="Y38" s="53"/>
      <c r="Z38" s="54">
        <f>+IF(Y38='Tabla Valoración controles'!$D$9,'Tabla Valoración controles'!$F$9,IF(U38=FORMULAS!$A$10,0,'Tabla Valoración controles'!$F$10))</f>
        <v>0</v>
      </c>
      <c r="AA38" s="53"/>
      <c r="AB38" s="54">
        <f>+IF(AA38='Tabla Valoración controles'!$D$9,'Tabla Valoración controles'!$F$9,IF(W38=FORMULAS!$A$10,0,'Tabla Valoración controles'!$F$10))</f>
        <v>0</v>
      </c>
      <c r="AC38" s="53"/>
      <c r="AD38" s="54">
        <f>+IF(AC38='Tabla Valoración controles'!$D$13,'Tabla Valoración controles'!$F$13,'Tabla Valoración controles'!$F$14)</f>
        <v>0</v>
      </c>
      <c r="AE38" s="97">
        <f t="shared" si="0"/>
        <v>0</v>
      </c>
      <c r="AF38" s="97">
        <f t="shared" si="21"/>
        <v>0</v>
      </c>
      <c r="AG38" s="97">
        <f t="shared" si="15"/>
        <v>0.216</v>
      </c>
      <c r="AH38" s="53"/>
      <c r="AI38" s="50">
        <f>+IF(AH38=CONTROLES!$C$50,CONTROLES!$D$50,CONTROLES!$D$51)</f>
        <v>0</v>
      </c>
      <c r="AJ38" s="162"/>
      <c r="AK38" s="162">
        <f>+IF(AJ38=CONTROLES!$C$52,CONTROLES!$D$52,CONTROLES!$D$53)</f>
        <v>0</v>
      </c>
      <c r="AL38" s="162"/>
      <c r="AM38" s="162">
        <f>+IF(AL38=CONTROLES!$C$54,CONTROLES!$D$54,CONTROLES!$D$55)</f>
        <v>0</v>
      </c>
      <c r="AN38" s="163" t="str">
        <f t="shared" si="2"/>
        <v>Tipo Control</v>
      </c>
      <c r="AO38" s="163" t="str">
        <f>+IF(AN38=CONTROLES!$F$54,CONTROLES!$G$54,CONTROLES!$G$55)</f>
        <v>Detectar</v>
      </c>
      <c r="AP38" s="162">
        <f>+IF(AO38=CONTROLES!$C$56,CONTROLES!$D$56,IF(AO38=CONTROLES!$C$57,CONTROLES!$D$57,CONTROLES!$D$58))</f>
        <v>10</v>
      </c>
      <c r="AQ38" s="162"/>
      <c r="AR38" s="162">
        <f>+IF(AQ38=CONTROLES!$C$59,CONTROLES!$D$59,CONTROLES!$D$60)</f>
        <v>0</v>
      </c>
      <c r="AS38" s="162"/>
      <c r="AT38" s="162">
        <f>+IF(AS38=CONTROLES!$C$61,CONTROLES!$D$61,CONTROLES!$D$62)</f>
        <v>0</v>
      </c>
      <c r="AU38" s="162"/>
      <c r="AV38" s="50">
        <f>+IF(AU38=CONTROLES!$C$63,CONTROLES!$D$63,IF(AU38=CONTROLES!$C$64,CONTROLES!$D$64,CONTROLES!$D$65))</f>
        <v>0</v>
      </c>
      <c r="AW38" s="50">
        <f t="shared" si="1"/>
        <v>10</v>
      </c>
      <c r="AX38" s="50" t="str">
        <f t="shared" si="3"/>
        <v>Débil</v>
      </c>
      <c r="AY38" s="337"/>
      <c r="AZ38" s="337"/>
      <c r="BA38" s="337"/>
      <c r="BB38" s="337"/>
      <c r="BC38" s="333"/>
      <c r="BD38" s="334"/>
      <c r="BE38" s="338"/>
      <c r="BF38" s="132"/>
      <c r="BG38" s="132"/>
      <c r="BH38" s="169"/>
      <c r="BI38" s="172"/>
      <c r="BJ38" s="172"/>
      <c r="BK38" s="172"/>
      <c r="BL38" s="172"/>
      <c r="BM38" s="170" t="s">
        <v>233</v>
      </c>
      <c r="BN38" s="331"/>
      <c r="BO38" s="144"/>
      <c r="BP38" s="209"/>
      <c r="BQ38" s="209"/>
      <c r="BR38" s="209"/>
      <c r="BS38" s="210"/>
      <c r="BT38" s="210"/>
      <c r="BU38" s="144"/>
      <c r="BV38" s="210"/>
      <c r="BW38" s="210"/>
      <c r="BX38" s="134"/>
      <c r="BY38" s="132"/>
      <c r="BZ38" s="132"/>
      <c r="CA38" s="132"/>
      <c r="CB38" s="130"/>
      <c r="CC38" s="130"/>
      <c r="CD38" s="130"/>
      <c r="CE38" s="130"/>
      <c r="CF38" s="130"/>
      <c r="CG38" s="134"/>
      <c r="CH38" s="132"/>
      <c r="CI38" s="132"/>
      <c r="CJ38" s="132"/>
      <c r="CK38" s="130"/>
      <c r="CL38" s="130"/>
      <c r="CM38" s="130"/>
      <c r="CN38" s="130"/>
      <c r="CO38" s="130"/>
      <c r="CP38" s="134"/>
      <c r="CQ38" s="132"/>
      <c r="CR38" s="132"/>
      <c r="CS38" s="132"/>
      <c r="CT38" s="130"/>
      <c r="CU38" s="130"/>
      <c r="CV38" s="130"/>
      <c r="CW38" s="130"/>
      <c r="CX38" s="130"/>
      <c r="CY38" s="134"/>
      <c r="CZ38" s="132"/>
      <c r="DA38" s="132"/>
      <c r="DB38" s="132"/>
      <c r="DC38" s="130"/>
      <c r="DD38" s="130"/>
      <c r="DE38" s="130"/>
      <c r="DF38" s="130"/>
      <c r="DG38" s="130"/>
      <c r="DH38" s="134"/>
      <c r="DI38" s="132"/>
      <c r="DJ38" s="132"/>
      <c r="DK38" s="132"/>
      <c r="DL38" s="130"/>
      <c r="DM38" s="130"/>
      <c r="DN38" s="130"/>
      <c r="DO38" s="130"/>
      <c r="DP38" s="130"/>
      <c r="DQ38" s="134"/>
      <c r="DR38" s="132"/>
      <c r="DS38" s="132"/>
      <c r="DT38" s="132"/>
      <c r="DU38" s="130"/>
      <c r="DV38" s="130"/>
      <c r="DW38" s="130"/>
      <c r="DX38" s="130"/>
      <c r="DY38" s="130"/>
      <c r="DZ38" s="134"/>
      <c r="EA38" s="132"/>
      <c r="EB38" s="132"/>
      <c r="EC38" s="132"/>
      <c r="ED38" s="130"/>
      <c r="EE38" s="130"/>
      <c r="EF38" s="130"/>
      <c r="EG38" s="130"/>
      <c r="EH38" s="130"/>
      <c r="EI38" s="134"/>
      <c r="EJ38" s="132"/>
      <c r="EK38" s="132"/>
      <c r="EL38" s="132"/>
      <c r="EM38" s="130"/>
      <c r="EN38" s="130"/>
      <c r="EO38" s="130"/>
      <c r="EP38" s="130"/>
      <c r="EQ38" s="130"/>
      <c r="ER38" s="134"/>
      <c r="ES38" s="132"/>
      <c r="ET38" s="132"/>
      <c r="EU38" s="132"/>
      <c r="EV38" s="130"/>
      <c r="EW38" s="130"/>
      <c r="EX38" s="130"/>
      <c r="EY38" s="130"/>
      <c r="EZ38" s="130"/>
      <c r="FA38" s="134"/>
      <c r="FB38" s="132"/>
      <c r="FC38" s="132"/>
      <c r="FD38" s="132"/>
      <c r="FE38" s="130"/>
      <c r="FF38" s="130"/>
      <c r="FG38" s="130"/>
      <c r="FH38" s="130"/>
      <c r="FI38" s="130"/>
      <c r="FJ38" s="134"/>
      <c r="FK38" s="132"/>
      <c r="FL38" s="132"/>
      <c r="FM38" s="132"/>
      <c r="FN38" s="130"/>
      <c r="FO38" s="130"/>
      <c r="FP38" s="130"/>
      <c r="FQ38" s="130"/>
      <c r="FR38" s="130"/>
      <c r="FS38" s="130"/>
      <c r="FT38" s="134"/>
      <c r="FU38" s="129"/>
      <c r="FV38" s="129"/>
      <c r="FW38" s="129"/>
      <c r="FX38" s="130"/>
      <c r="FY38" s="129"/>
      <c r="FZ38" s="130"/>
      <c r="GA38" s="130"/>
      <c r="GB38" s="129"/>
      <c r="GC38" s="129"/>
      <c r="GD38" s="129"/>
      <c r="GE38" s="129"/>
      <c r="GF38" s="129"/>
      <c r="GG38" s="134"/>
      <c r="GH38" s="129"/>
      <c r="GI38" s="129"/>
      <c r="GJ38" s="129"/>
      <c r="GK38" s="130"/>
      <c r="GL38" s="129"/>
      <c r="GM38" s="130"/>
      <c r="GN38" s="263"/>
      <c r="GO38" s="129"/>
      <c r="GP38" s="129"/>
      <c r="GQ38" s="129"/>
      <c r="GR38" s="129"/>
      <c r="GS38" s="129"/>
      <c r="GT38" s="134"/>
      <c r="GU38" s="129"/>
      <c r="GV38" s="129"/>
      <c r="GW38" s="129"/>
      <c r="GX38" s="130"/>
      <c r="GY38" s="129"/>
      <c r="GZ38" s="130"/>
      <c r="HA38" s="130"/>
      <c r="HB38" s="129"/>
      <c r="HC38" s="129"/>
      <c r="HD38" s="129"/>
      <c r="HE38" s="129"/>
    </row>
    <row r="39" spans="1:213" ht="57" x14ac:dyDescent="0.2">
      <c r="A39" s="364"/>
      <c r="B39" s="357"/>
      <c r="C39" s="358"/>
      <c r="D39" s="358"/>
      <c r="E39" s="357"/>
      <c r="F39" s="365"/>
      <c r="G39" s="365"/>
      <c r="H39" s="367"/>
      <c r="I39" s="357"/>
      <c r="J39" s="360"/>
      <c r="K39" s="335"/>
      <c r="L39" s="361"/>
      <c r="M39" s="359"/>
      <c r="N39" s="335"/>
      <c r="O39" s="333"/>
      <c r="P39" s="333"/>
      <c r="Q39" s="334"/>
      <c r="R39" s="153"/>
      <c r="S39" s="154"/>
      <c r="T39" s="183">
        <f>VLOOKUP(U39,FORMULAS!$A$15:$B$18,2,0)</f>
        <v>0</v>
      </c>
      <c r="U39" s="53" t="s">
        <v>157</v>
      </c>
      <c r="V39" s="54">
        <f>+IF(U39='Tabla Valoración controles'!$D$4,'Tabla Valoración controles'!$F$4,IF('208-PLA-Ft-78 Mapa Gestión'!U39='Tabla Valoración controles'!$D$5,'Tabla Valoración controles'!$F$5,IF(U39=FORMULAS!$A$10,0,'Tabla Valoración controles'!$F$6)))</f>
        <v>0</v>
      </c>
      <c r="W39" s="53"/>
      <c r="X39" s="55">
        <f>+IF(W39='Tabla Valoración controles'!$D$7,'Tabla Valoración controles'!$F$7,IF(U39=FORMULAS!$A$10,0,'Tabla Valoración controles'!$F$8))</f>
        <v>0</v>
      </c>
      <c r="Y39" s="53"/>
      <c r="Z39" s="54">
        <f>+IF(Y39='Tabla Valoración controles'!$D$9,'Tabla Valoración controles'!$F$9,IF(U39=FORMULAS!$A$10,0,'Tabla Valoración controles'!$F$10))</f>
        <v>0</v>
      </c>
      <c r="AA39" s="53"/>
      <c r="AB39" s="54">
        <f>+IF(AA39='Tabla Valoración controles'!$D$9,'Tabla Valoración controles'!$F$9,IF(W39=FORMULAS!$A$10,0,'Tabla Valoración controles'!$F$10))</f>
        <v>0</v>
      </c>
      <c r="AC39" s="53"/>
      <c r="AD39" s="54">
        <f>+IF(AC39='Tabla Valoración controles'!$D$13,'Tabla Valoración controles'!$F$13,'Tabla Valoración controles'!$F$14)</f>
        <v>0</v>
      </c>
      <c r="AE39" s="97">
        <f t="shared" si="0"/>
        <v>0</v>
      </c>
      <c r="AF39" s="97">
        <f t="shared" si="21"/>
        <v>0</v>
      </c>
      <c r="AG39" s="97">
        <f t="shared" si="15"/>
        <v>0.216</v>
      </c>
      <c r="AH39" s="53"/>
      <c r="AI39" s="50">
        <f>+IF(AH39=CONTROLES!$C$50,CONTROLES!$D$50,CONTROLES!$D$51)</f>
        <v>0</v>
      </c>
      <c r="AJ39" s="162"/>
      <c r="AK39" s="162">
        <f>+IF(AJ39=CONTROLES!$C$52,CONTROLES!$D$52,CONTROLES!$D$53)</f>
        <v>0</v>
      </c>
      <c r="AL39" s="162"/>
      <c r="AM39" s="162">
        <f>+IF(AL39=CONTROLES!$C$54,CONTROLES!$D$54,CONTROLES!$D$55)</f>
        <v>0</v>
      </c>
      <c r="AN39" s="163" t="str">
        <f t="shared" si="2"/>
        <v>Tipo Control</v>
      </c>
      <c r="AO39" s="163" t="str">
        <f>+IF(AN39=CONTROLES!$F$54,CONTROLES!$G$54,CONTROLES!$G$55)</f>
        <v>Detectar</v>
      </c>
      <c r="AP39" s="162">
        <f>+IF(AO39=CONTROLES!$C$56,CONTROLES!$D$56,IF(AO39=CONTROLES!$C$57,CONTROLES!$D$57,CONTROLES!$D$58))</f>
        <v>10</v>
      </c>
      <c r="AQ39" s="162"/>
      <c r="AR39" s="162">
        <f>+IF(AQ39=CONTROLES!$C$59,CONTROLES!$D$59,CONTROLES!$D$60)</f>
        <v>0</v>
      </c>
      <c r="AS39" s="162"/>
      <c r="AT39" s="162">
        <f>+IF(AS39=CONTROLES!$C$61,CONTROLES!$D$61,CONTROLES!$D$62)</f>
        <v>0</v>
      </c>
      <c r="AU39" s="162"/>
      <c r="AV39" s="50">
        <f>+IF(AU39=CONTROLES!$C$63,CONTROLES!$D$63,IF(AU39=CONTROLES!$C$64,CONTROLES!$D$64,CONTROLES!$D$65))</f>
        <v>0</v>
      </c>
      <c r="AW39" s="50">
        <f t="shared" si="1"/>
        <v>10</v>
      </c>
      <c r="AX39" s="50" t="str">
        <f t="shared" si="3"/>
        <v>Débil</v>
      </c>
      <c r="AY39" s="337"/>
      <c r="AZ39" s="337"/>
      <c r="BA39" s="337"/>
      <c r="BB39" s="337"/>
      <c r="BC39" s="333"/>
      <c r="BD39" s="334"/>
      <c r="BE39" s="338"/>
      <c r="BF39" s="132"/>
      <c r="BG39" s="132"/>
      <c r="BH39" s="169"/>
      <c r="BI39" s="172"/>
      <c r="BJ39" s="172"/>
      <c r="BK39" s="172"/>
      <c r="BL39" s="172"/>
      <c r="BM39" s="170" t="s">
        <v>233</v>
      </c>
      <c r="BN39" s="331"/>
      <c r="BO39" s="144"/>
      <c r="BP39" s="209"/>
      <c r="BQ39" s="209"/>
      <c r="BR39" s="209"/>
      <c r="BS39" s="210"/>
      <c r="BT39" s="210"/>
      <c r="BU39" s="144"/>
      <c r="BV39" s="210"/>
      <c r="BW39" s="210"/>
      <c r="BX39" s="134"/>
      <c r="BY39" s="132"/>
      <c r="BZ39" s="132"/>
      <c r="CA39" s="132"/>
      <c r="CB39" s="130"/>
      <c r="CC39" s="130"/>
      <c r="CD39" s="130"/>
      <c r="CE39" s="130"/>
      <c r="CF39" s="130"/>
      <c r="CG39" s="134"/>
      <c r="CH39" s="132"/>
      <c r="CI39" s="132"/>
      <c r="CJ39" s="132"/>
      <c r="CK39" s="130"/>
      <c r="CL39" s="130"/>
      <c r="CM39" s="130"/>
      <c r="CN39" s="130"/>
      <c r="CO39" s="130"/>
      <c r="CP39" s="134"/>
      <c r="CQ39" s="132"/>
      <c r="CR39" s="132"/>
      <c r="CS39" s="132"/>
      <c r="CT39" s="130"/>
      <c r="CU39" s="130"/>
      <c r="CV39" s="130"/>
      <c r="CW39" s="130"/>
      <c r="CX39" s="130"/>
      <c r="CY39" s="134"/>
      <c r="CZ39" s="132"/>
      <c r="DA39" s="132"/>
      <c r="DB39" s="132"/>
      <c r="DC39" s="130"/>
      <c r="DD39" s="130"/>
      <c r="DE39" s="130"/>
      <c r="DF39" s="130"/>
      <c r="DG39" s="130"/>
      <c r="DH39" s="134"/>
      <c r="DI39" s="132"/>
      <c r="DJ39" s="132"/>
      <c r="DK39" s="132"/>
      <c r="DL39" s="130"/>
      <c r="DM39" s="130"/>
      <c r="DN39" s="130"/>
      <c r="DO39" s="130"/>
      <c r="DP39" s="130"/>
      <c r="DQ39" s="134"/>
      <c r="DR39" s="132"/>
      <c r="DS39" s="132"/>
      <c r="DT39" s="132"/>
      <c r="DU39" s="130"/>
      <c r="DV39" s="130"/>
      <c r="DW39" s="130"/>
      <c r="DX39" s="130"/>
      <c r="DY39" s="130"/>
      <c r="DZ39" s="134"/>
      <c r="EA39" s="132"/>
      <c r="EB39" s="132"/>
      <c r="EC39" s="132"/>
      <c r="ED39" s="130"/>
      <c r="EE39" s="130"/>
      <c r="EF39" s="130"/>
      <c r="EG39" s="130"/>
      <c r="EH39" s="130"/>
      <c r="EI39" s="134"/>
      <c r="EJ39" s="132"/>
      <c r="EK39" s="132"/>
      <c r="EL39" s="132"/>
      <c r="EM39" s="130"/>
      <c r="EN39" s="130"/>
      <c r="EO39" s="130"/>
      <c r="EP39" s="130"/>
      <c r="EQ39" s="130"/>
      <c r="ER39" s="134"/>
      <c r="ES39" s="132"/>
      <c r="ET39" s="132"/>
      <c r="EU39" s="132"/>
      <c r="EV39" s="130"/>
      <c r="EW39" s="130"/>
      <c r="EX39" s="130"/>
      <c r="EY39" s="130"/>
      <c r="EZ39" s="130"/>
      <c r="FA39" s="134"/>
      <c r="FB39" s="132"/>
      <c r="FC39" s="132"/>
      <c r="FD39" s="132"/>
      <c r="FE39" s="130"/>
      <c r="FF39" s="130"/>
      <c r="FG39" s="130"/>
      <c r="FH39" s="130"/>
      <c r="FI39" s="130"/>
      <c r="FJ39" s="134"/>
      <c r="FK39" s="132"/>
      <c r="FL39" s="132"/>
      <c r="FM39" s="132"/>
      <c r="FN39" s="130"/>
      <c r="FO39" s="130"/>
      <c r="FP39" s="130"/>
      <c r="FQ39" s="130"/>
      <c r="FR39" s="130"/>
      <c r="FS39" s="130"/>
      <c r="FT39" s="134"/>
      <c r="FU39" s="129"/>
      <c r="FV39" s="129"/>
      <c r="FW39" s="129"/>
      <c r="FX39" s="130"/>
      <c r="FY39" s="129"/>
      <c r="FZ39" s="130"/>
      <c r="GA39" s="130"/>
      <c r="GB39" s="129"/>
      <c r="GC39" s="129"/>
      <c r="GD39" s="129"/>
      <c r="GE39" s="129"/>
      <c r="GF39" s="129"/>
      <c r="GG39" s="134"/>
      <c r="GH39" s="129"/>
      <c r="GI39" s="129"/>
      <c r="GJ39" s="129"/>
      <c r="GK39" s="130"/>
      <c r="GL39" s="129"/>
      <c r="GM39" s="130"/>
      <c r="GN39" s="263"/>
      <c r="GO39" s="129"/>
      <c r="GP39" s="129"/>
      <c r="GQ39" s="129"/>
      <c r="GR39" s="129"/>
      <c r="GS39" s="129"/>
      <c r="GT39" s="134"/>
      <c r="GU39" s="129"/>
      <c r="GV39" s="129"/>
      <c r="GW39" s="129"/>
      <c r="GX39" s="130"/>
      <c r="GY39" s="129"/>
      <c r="GZ39" s="130"/>
      <c r="HA39" s="130"/>
      <c r="HB39" s="129"/>
      <c r="HC39" s="129"/>
      <c r="HD39" s="129"/>
      <c r="HE39" s="129"/>
    </row>
    <row r="40" spans="1:213" ht="57" x14ac:dyDescent="0.2">
      <c r="A40" s="364"/>
      <c r="B40" s="357"/>
      <c r="C40" s="358"/>
      <c r="D40" s="358"/>
      <c r="E40" s="357"/>
      <c r="F40" s="365"/>
      <c r="G40" s="365"/>
      <c r="H40" s="367"/>
      <c r="I40" s="357"/>
      <c r="J40" s="360"/>
      <c r="K40" s="335"/>
      <c r="L40" s="361"/>
      <c r="M40" s="359"/>
      <c r="N40" s="335"/>
      <c r="O40" s="333"/>
      <c r="P40" s="333"/>
      <c r="Q40" s="334"/>
      <c r="R40" s="153"/>
      <c r="S40" s="154"/>
      <c r="T40" s="183">
        <f>VLOOKUP(U40,FORMULAS!$A$15:$B$18,2,0)</f>
        <v>0</v>
      </c>
      <c r="U40" s="53" t="s">
        <v>157</v>
      </c>
      <c r="V40" s="54">
        <f>+IF(U40='Tabla Valoración controles'!$D$4,'Tabla Valoración controles'!$F$4,IF('208-PLA-Ft-78 Mapa Gestión'!U40='Tabla Valoración controles'!$D$5,'Tabla Valoración controles'!$F$5,IF(U40=FORMULAS!$A$10,0,'Tabla Valoración controles'!$F$6)))</f>
        <v>0</v>
      </c>
      <c r="W40" s="53"/>
      <c r="X40" s="55">
        <f>+IF(W40='Tabla Valoración controles'!$D$7,'Tabla Valoración controles'!$F$7,IF(U40=FORMULAS!$A$10,0,'Tabla Valoración controles'!$F$8))</f>
        <v>0</v>
      </c>
      <c r="Y40" s="53"/>
      <c r="Z40" s="54">
        <f>+IF(Y40='Tabla Valoración controles'!$D$9,'Tabla Valoración controles'!$F$9,IF(U40=FORMULAS!$A$10,0,'Tabla Valoración controles'!$F$10))</f>
        <v>0</v>
      </c>
      <c r="AA40" s="53"/>
      <c r="AB40" s="54">
        <f>+IF(AA40='Tabla Valoración controles'!$D$9,'Tabla Valoración controles'!$F$9,IF(W40=FORMULAS!$A$10,0,'Tabla Valoración controles'!$F$10))</f>
        <v>0</v>
      </c>
      <c r="AC40" s="53"/>
      <c r="AD40" s="54">
        <f>+IF(AC40='Tabla Valoración controles'!$D$13,'Tabla Valoración controles'!$F$13,'Tabla Valoración controles'!$F$14)</f>
        <v>0</v>
      </c>
      <c r="AE40" s="97">
        <f t="shared" si="0"/>
        <v>0</v>
      </c>
      <c r="AF40" s="97">
        <f t="shared" si="21"/>
        <v>0</v>
      </c>
      <c r="AG40" s="97">
        <f t="shared" si="15"/>
        <v>0.216</v>
      </c>
      <c r="AH40" s="53"/>
      <c r="AI40" s="50">
        <f>+IF(AH40=CONTROLES!$C$50,CONTROLES!$D$50,CONTROLES!$D$51)</f>
        <v>0</v>
      </c>
      <c r="AJ40" s="162"/>
      <c r="AK40" s="162">
        <f>+IF(AJ40=CONTROLES!$C$52,CONTROLES!$D$52,CONTROLES!$D$53)</f>
        <v>0</v>
      </c>
      <c r="AL40" s="162"/>
      <c r="AM40" s="162">
        <f>+IF(AL40=CONTROLES!$C$54,CONTROLES!$D$54,CONTROLES!$D$55)</f>
        <v>0</v>
      </c>
      <c r="AN40" s="163" t="str">
        <f t="shared" si="2"/>
        <v>Tipo Control</v>
      </c>
      <c r="AO40" s="163" t="str">
        <f>+IF(AN40=CONTROLES!$F$54,CONTROLES!$G$54,CONTROLES!$G$55)</f>
        <v>Detectar</v>
      </c>
      <c r="AP40" s="162">
        <f>+IF(AO40=CONTROLES!$C$56,CONTROLES!$D$56,IF(AO40=CONTROLES!$C$57,CONTROLES!$D$57,CONTROLES!$D$58))</f>
        <v>10</v>
      </c>
      <c r="AQ40" s="162"/>
      <c r="AR40" s="162">
        <f>+IF(AQ40=CONTROLES!$C$59,CONTROLES!$D$59,CONTROLES!$D$60)</f>
        <v>0</v>
      </c>
      <c r="AS40" s="162"/>
      <c r="AT40" s="162">
        <f>+IF(AS40=CONTROLES!$C$61,CONTROLES!$D$61,CONTROLES!$D$62)</f>
        <v>0</v>
      </c>
      <c r="AU40" s="162"/>
      <c r="AV40" s="50">
        <f>+IF(AU40=CONTROLES!$C$63,CONTROLES!$D$63,IF(AU40=CONTROLES!$C$64,CONTROLES!$D$64,CONTROLES!$D$65))</f>
        <v>0</v>
      </c>
      <c r="AW40" s="50">
        <f t="shared" si="1"/>
        <v>10</v>
      </c>
      <c r="AX40" s="50" t="str">
        <f t="shared" si="3"/>
        <v>Débil</v>
      </c>
      <c r="AY40" s="337"/>
      <c r="AZ40" s="337"/>
      <c r="BA40" s="337"/>
      <c r="BB40" s="337"/>
      <c r="BC40" s="333"/>
      <c r="BD40" s="334"/>
      <c r="BE40" s="338"/>
      <c r="BF40" s="132"/>
      <c r="BG40" s="132"/>
      <c r="BH40" s="169"/>
      <c r="BI40" s="172"/>
      <c r="BJ40" s="172"/>
      <c r="BK40" s="172"/>
      <c r="BL40" s="172"/>
      <c r="BM40" s="170" t="s">
        <v>233</v>
      </c>
      <c r="BN40" s="331"/>
      <c r="BO40" s="144"/>
      <c r="BP40" s="209"/>
      <c r="BQ40" s="209"/>
      <c r="BR40" s="209"/>
      <c r="BS40" s="210"/>
      <c r="BT40" s="210"/>
      <c r="BU40" s="144"/>
      <c r="BV40" s="210"/>
      <c r="BW40" s="210"/>
      <c r="BX40" s="134"/>
      <c r="BY40" s="132"/>
      <c r="BZ40" s="132"/>
      <c r="CA40" s="132"/>
      <c r="CB40" s="130"/>
      <c r="CC40" s="130"/>
      <c r="CD40" s="130"/>
      <c r="CE40" s="130"/>
      <c r="CF40" s="130"/>
      <c r="CG40" s="134"/>
      <c r="CH40" s="132"/>
      <c r="CI40" s="132"/>
      <c r="CJ40" s="132"/>
      <c r="CK40" s="130"/>
      <c r="CL40" s="130"/>
      <c r="CM40" s="130"/>
      <c r="CN40" s="130"/>
      <c r="CO40" s="130"/>
      <c r="CP40" s="134"/>
      <c r="CQ40" s="132"/>
      <c r="CR40" s="132"/>
      <c r="CS40" s="132"/>
      <c r="CT40" s="130"/>
      <c r="CU40" s="130"/>
      <c r="CV40" s="130"/>
      <c r="CW40" s="130"/>
      <c r="CX40" s="130"/>
      <c r="CY40" s="134"/>
      <c r="CZ40" s="132"/>
      <c r="DA40" s="132"/>
      <c r="DB40" s="132"/>
      <c r="DC40" s="130"/>
      <c r="DD40" s="130"/>
      <c r="DE40" s="130"/>
      <c r="DF40" s="130"/>
      <c r="DG40" s="130"/>
      <c r="DH40" s="134"/>
      <c r="DI40" s="132"/>
      <c r="DJ40" s="132"/>
      <c r="DK40" s="132"/>
      <c r="DL40" s="130"/>
      <c r="DM40" s="130"/>
      <c r="DN40" s="130"/>
      <c r="DO40" s="130"/>
      <c r="DP40" s="130"/>
      <c r="DQ40" s="134"/>
      <c r="DR40" s="132"/>
      <c r="DS40" s="132"/>
      <c r="DT40" s="132"/>
      <c r="DU40" s="130"/>
      <c r="DV40" s="130"/>
      <c r="DW40" s="130"/>
      <c r="DX40" s="130"/>
      <c r="DY40" s="130"/>
      <c r="DZ40" s="134"/>
      <c r="EA40" s="132"/>
      <c r="EB40" s="132"/>
      <c r="EC40" s="132"/>
      <c r="ED40" s="130"/>
      <c r="EE40" s="130"/>
      <c r="EF40" s="130"/>
      <c r="EG40" s="130"/>
      <c r="EH40" s="130"/>
      <c r="EI40" s="134"/>
      <c r="EJ40" s="132"/>
      <c r="EK40" s="132"/>
      <c r="EL40" s="132"/>
      <c r="EM40" s="130"/>
      <c r="EN40" s="130"/>
      <c r="EO40" s="130"/>
      <c r="EP40" s="130"/>
      <c r="EQ40" s="130"/>
      <c r="ER40" s="134"/>
      <c r="ES40" s="132"/>
      <c r="ET40" s="132"/>
      <c r="EU40" s="132"/>
      <c r="EV40" s="130"/>
      <c r="EW40" s="130"/>
      <c r="EX40" s="130"/>
      <c r="EY40" s="130"/>
      <c r="EZ40" s="130"/>
      <c r="FA40" s="134"/>
      <c r="FB40" s="132"/>
      <c r="FC40" s="132"/>
      <c r="FD40" s="132"/>
      <c r="FE40" s="130"/>
      <c r="FF40" s="130"/>
      <c r="FG40" s="130"/>
      <c r="FH40" s="130"/>
      <c r="FI40" s="130"/>
      <c r="FJ40" s="134"/>
      <c r="FK40" s="132"/>
      <c r="FL40" s="132"/>
      <c r="FM40" s="132"/>
      <c r="FN40" s="130"/>
      <c r="FO40" s="130"/>
      <c r="FP40" s="130"/>
      <c r="FQ40" s="130"/>
      <c r="FR40" s="130"/>
      <c r="FS40" s="130"/>
      <c r="FT40" s="134"/>
      <c r="FU40" s="129"/>
      <c r="FV40" s="129"/>
      <c r="FW40" s="129"/>
      <c r="FX40" s="130"/>
      <c r="FY40" s="129"/>
      <c r="FZ40" s="130"/>
      <c r="GA40" s="130"/>
      <c r="GB40" s="129"/>
      <c r="GC40" s="129"/>
      <c r="GD40" s="129"/>
      <c r="GE40" s="129"/>
      <c r="GF40" s="129"/>
      <c r="GG40" s="134"/>
      <c r="GH40" s="129"/>
      <c r="GI40" s="129"/>
      <c r="GJ40" s="129"/>
      <c r="GK40" s="130"/>
      <c r="GL40" s="129"/>
      <c r="GM40" s="130"/>
      <c r="GN40" s="263"/>
      <c r="GO40" s="129"/>
      <c r="GP40" s="129"/>
      <c r="GQ40" s="129"/>
      <c r="GR40" s="129"/>
      <c r="GS40" s="129"/>
      <c r="GT40" s="134"/>
      <c r="GU40" s="129"/>
      <c r="GV40" s="129"/>
      <c r="GW40" s="129"/>
      <c r="GX40" s="130"/>
      <c r="GY40" s="129"/>
      <c r="GZ40" s="130"/>
      <c r="HA40" s="130"/>
      <c r="HB40" s="129"/>
      <c r="HC40" s="129"/>
      <c r="HD40" s="129"/>
      <c r="HE40" s="129"/>
    </row>
    <row r="41" spans="1:213" ht="117" customHeight="1" x14ac:dyDescent="0.2">
      <c r="A41" s="364">
        <v>6</v>
      </c>
      <c r="B41" s="357" t="s">
        <v>716</v>
      </c>
      <c r="C41" s="358" t="str">
        <f>VLOOKUP(B41,FORMULAS!$A$30:$B$52,2,0)</f>
        <v>Disminuir el número de hogares que habitan en predios localizados en zonas de Alto Riesgo no mitigable o los ordenados mediante sentencias judiciales o actos administrativos.</v>
      </c>
      <c r="D41" s="358" t="str">
        <f>VLOOKUP(B41,FORMULAS!$A$30:$C$52,3,0)</f>
        <v>Director de Reasentamientos</v>
      </c>
      <c r="E41" s="357" t="s">
        <v>113</v>
      </c>
      <c r="F41" s="388" t="s">
        <v>392</v>
      </c>
      <c r="G41" s="388" t="s">
        <v>393</v>
      </c>
      <c r="H41" s="389" t="s">
        <v>752</v>
      </c>
      <c r="I41" s="357" t="s">
        <v>261</v>
      </c>
      <c r="J41" s="360">
        <v>900</v>
      </c>
      <c r="K41" s="335" t="str">
        <f>+IF(L41=FORMULAS!$N$2,FORMULAS!$O$2,IF('208-PLA-Ft-78 Mapa Gestión'!L41:L46=FORMULAS!$N$3,FORMULAS!$O$3,IF('208-PLA-Ft-78 Mapa Gestión'!L41:L46=FORMULAS!$N$4,FORMULAS!$O$4,IF('208-PLA-Ft-78 Mapa Gestión'!L41:L46=FORMULAS!$N$5,FORMULAS!$O$5,IF('208-PLA-Ft-78 Mapa Gestión'!L41:L46=FORMULAS!$N$6,FORMULAS!$O$6)))))</f>
        <v>Alta</v>
      </c>
      <c r="L41" s="361">
        <f>+IF(J41&lt;=FORMULAS!$M$2,FORMULAS!$N$2,IF('208-PLA-Ft-78 Mapa Gestión'!J41&lt;=FORMULAS!$M$3,FORMULAS!$N$3,IF('208-PLA-Ft-78 Mapa Gestión'!J41&lt;=FORMULAS!$M$4,FORMULAS!$N$4,IF('208-PLA-Ft-78 Mapa Gestión'!J41&lt;=FORMULAS!$M$5,FORMULAS!$N$5,FORMULAS!$N$6))))</f>
        <v>0.8</v>
      </c>
      <c r="M41" s="359" t="s">
        <v>85</v>
      </c>
      <c r="N41" s="335" t="str">
        <f>+IF(M41=FORMULAS!$H$2,FORMULAS!$I$2,IF('208-PLA-Ft-78 Mapa Gestión'!M41:M46=FORMULAS!$H$3,FORMULAS!$I$3,IF('208-PLA-Ft-78 Mapa Gestión'!M41:M46=FORMULAS!$H$4,FORMULAS!$I$4,IF('208-PLA-Ft-78 Mapa Gestión'!M41:M46=FORMULAS!$H$5,FORMULAS!$I$5,IF('208-PLA-Ft-78 Mapa Gestión'!M41:M46=FORMULAS!$H$6,FORMULAS!$I$6,IF('208-PLA-Ft-78 Mapa Gestión'!M41:M46=FORMULAS!$H$7,FORMULAS!$I$7,IF('208-PLA-Ft-78 Mapa Gestión'!M41:M46=FORMULAS!$H$8,FORMULAS!$I$8,IF('208-PLA-Ft-78 Mapa Gestión'!M41:M46=FORMULAS!$H$9,FORMULAS!$I$9,IF('208-PLA-Ft-78 Mapa Gestión'!M41:M46=FORMULAS!$H$10,FORMULAS!$I$10,IF('208-PLA-Ft-78 Mapa Gestión'!M41:M46=FORMULAS!$H$11,FORMULAS!$I$11))))))))))</f>
        <v>Moderado</v>
      </c>
      <c r="O41" s="333">
        <f>VLOOKUP(N41,FORMULAS!$I$1:$J$6,2,0)</f>
        <v>0.6</v>
      </c>
      <c r="P41" s="333" t="str">
        <f t="shared" ref="P41" si="22">CONCATENATE(N41,K41)</f>
        <v>ModeradoAlta</v>
      </c>
      <c r="Q41" s="334" t="str">
        <f>VLOOKUP(P41,FORMULAS!$K$17:$L$42,2,0)</f>
        <v>Alto</v>
      </c>
      <c r="R41" s="153">
        <v>1</v>
      </c>
      <c r="S41" s="154" t="s">
        <v>482</v>
      </c>
      <c r="T41" s="183" t="str">
        <f>VLOOKUP(U41,FORMULAS!$A$15:$B$18,2,0)</f>
        <v>Probabilidad</v>
      </c>
      <c r="U41" s="53" t="s">
        <v>14</v>
      </c>
      <c r="V41" s="54">
        <f>+IF(U41='Tabla Valoración controles'!$D$4,'Tabla Valoración controles'!$F$4,IF('208-PLA-Ft-78 Mapa Gestión'!U41='Tabla Valoración controles'!$D$5,'Tabla Valoración controles'!$F$5,IF(U41=FORMULAS!$A$10,0,'Tabla Valoración controles'!$F$6)))</f>
        <v>0.15</v>
      </c>
      <c r="W41" s="53" t="s">
        <v>8</v>
      </c>
      <c r="X41" s="55">
        <f>+IF(W41='Tabla Valoración controles'!$D$7,'Tabla Valoración controles'!$F$7,IF(U41=FORMULAS!$A$10,0,'Tabla Valoración controles'!$F$8))</f>
        <v>0.15</v>
      </c>
      <c r="Y41" s="53" t="s">
        <v>18</v>
      </c>
      <c r="Z41" s="54">
        <f>+IF(Y41='Tabla Valoración controles'!$D$9,'Tabla Valoración controles'!$F$9,IF(U41=FORMULAS!$A$10,0,'Tabla Valoración controles'!$F$10))</f>
        <v>0</v>
      </c>
      <c r="AA41" s="53" t="s">
        <v>21</v>
      </c>
      <c r="AB41" s="54">
        <f>+IF(AA41='Tabla Valoración controles'!$D$9,'Tabla Valoración controles'!$F$9,IF(W41=FORMULAS!$A$10,0,'Tabla Valoración controles'!$F$10))</f>
        <v>0</v>
      </c>
      <c r="AC41" s="53" t="s">
        <v>100</v>
      </c>
      <c r="AD41" s="54">
        <f>+IF(AC41='Tabla Valoración controles'!$D$13,'Tabla Valoración controles'!$F$13,'Tabla Valoración controles'!$F$14)</f>
        <v>0</v>
      </c>
      <c r="AE41" s="97">
        <f t="shared" si="0"/>
        <v>0.3</v>
      </c>
      <c r="AF41" s="97">
        <f>+IF(T41=FORMULAS!$A$8,'208-PLA-Ft-78 Mapa Gestión'!AE41*'208-PLA-Ft-78 Mapa Gestión'!L41:L46,'208-PLA-Ft-78 Mapa Gestión'!AE41*'208-PLA-Ft-78 Mapa Gestión'!O41:O46)</f>
        <v>0.24</v>
      </c>
      <c r="AG41" s="97">
        <f>+IF(T41=FORMULAS!$A$8,'208-PLA-Ft-78 Mapa Gestión'!L41:L46-'208-PLA-Ft-78 Mapa Gestión'!AF41,0)</f>
        <v>0.56000000000000005</v>
      </c>
      <c r="AH41" s="53" t="s">
        <v>347</v>
      </c>
      <c r="AI41" s="50">
        <f>+IF(AH41=CONTROLES!$C$50,CONTROLES!$D$50,CONTROLES!$D$51)</f>
        <v>15</v>
      </c>
      <c r="AJ41" s="162" t="s">
        <v>353</v>
      </c>
      <c r="AK41" s="162">
        <f>+IF(AJ41=CONTROLES!$C$52,CONTROLES!$D$52,CONTROLES!$D$53)</f>
        <v>15</v>
      </c>
      <c r="AL41" s="162" t="s">
        <v>356</v>
      </c>
      <c r="AM41" s="162">
        <f>+IF(AL41=CONTROLES!$C$54,CONTROLES!$D$54,CONTROLES!$D$55)</f>
        <v>15</v>
      </c>
      <c r="AN41" s="163" t="str">
        <f t="shared" si="2"/>
        <v>Detectivo</v>
      </c>
      <c r="AO41" s="163" t="str">
        <f>+IF(AN41=CONTROLES!$F$54,CONTROLES!$G$54,CONTROLES!$G$55)</f>
        <v>Detectar</v>
      </c>
      <c r="AP41" s="162">
        <f>+IF(AO41=CONTROLES!$C$56,CONTROLES!$D$56,IF(AO41=CONTROLES!$C$57,CONTROLES!$D$57,CONTROLES!$D$58))</f>
        <v>10</v>
      </c>
      <c r="AQ41" s="162" t="s">
        <v>363</v>
      </c>
      <c r="AR41" s="162">
        <f>+IF(AQ41=CONTROLES!$C$59,CONTROLES!$D$59,CONTROLES!$D$60)</f>
        <v>15</v>
      </c>
      <c r="AS41" s="162" t="s">
        <v>366</v>
      </c>
      <c r="AT41" s="162">
        <f>+IF(AS41=CONTROLES!$C$61,CONTROLES!$D$61,CONTROLES!$D$62)</f>
        <v>15</v>
      </c>
      <c r="AU41" s="162" t="s">
        <v>369</v>
      </c>
      <c r="AV41" s="50">
        <f>+IF(AU41=CONTROLES!$C$63,CONTROLES!$D$63,IF(AU41=CONTROLES!$C$64,CONTROLES!$D$64,CONTROLES!$D$65))</f>
        <v>10</v>
      </c>
      <c r="AW41" s="50">
        <f t="shared" si="1"/>
        <v>95</v>
      </c>
      <c r="AX41" s="50" t="str">
        <f t="shared" si="3"/>
        <v>Moderado</v>
      </c>
      <c r="AY41" s="336">
        <f>+AG46</f>
        <v>0.24640000000000001</v>
      </c>
      <c r="AZ41" s="336" t="str">
        <f>+IF(AY41&lt;=FORMULAS!$N$2,FORMULAS!$O$2,IF(AY41&lt;=FORMULAS!$N$3,FORMULAS!$O$3,IF(AY41&lt;=FORMULAS!$N$4,FORMULAS!$O$4,IF(AY41&lt;=FORMULAS!$N$5,FORMULAS!$O$5,FORMULAS!O36))))</f>
        <v>Baja</v>
      </c>
      <c r="BA41" s="336" t="str">
        <f>+IF(T41=FORMULAS!$A$9,AG46,'208-PLA-Ft-78 Mapa Gestión'!N41:N46)</f>
        <v>Moderado</v>
      </c>
      <c r="BB41" s="336">
        <f>+IF(T41=FORMULAS!B39,'208-PLA-Ft-78 Mapa Gestión'!AG46,'208-PLA-Ft-78 Mapa Gestión'!O41:O46)</f>
        <v>0.6</v>
      </c>
      <c r="BC41" s="333" t="str">
        <f t="shared" ref="BC41" si="23">CONCATENATE(BA41,AZ41)</f>
        <v>ModeradoBaja</v>
      </c>
      <c r="BD41" s="340" t="str">
        <f>VLOOKUP(BC41,FORMULAS!$K$17:$L$42,2,0)</f>
        <v>Moderado</v>
      </c>
      <c r="BE41" s="338" t="s">
        <v>163</v>
      </c>
      <c r="BF41" s="132" t="s">
        <v>541</v>
      </c>
      <c r="BG41" s="132" t="s">
        <v>538</v>
      </c>
      <c r="BH41" s="169" t="s">
        <v>321</v>
      </c>
      <c r="BI41" s="134">
        <v>44958</v>
      </c>
      <c r="BJ41" s="134">
        <v>45260</v>
      </c>
      <c r="BK41" s="172" t="s">
        <v>612</v>
      </c>
      <c r="BL41" s="172" t="s">
        <v>614</v>
      </c>
      <c r="BM41" s="170" t="s">
        <v>235</v>
      </c>
      <c r="BN41" s="332" t="s">
        <v>616</v>
      </c>
      <c r="BO41" s="144" t="s">
        <v>782</v>
      </c>
      <c r="BP41" s="209" t="s">
        <v>851</v>
      </c>
      <c r="BQ41" s="209" t="s">
        <v>857</v>
      </c>
      <c r="BR41" s="209" t="s">
        <v>544</v>
      </c>
      <c r="BS41" s="132">
        <v>0</v>
      </c>
      <c r="BT41" s="209" t="s">
        <v>544</v>
      </c>
      <c r="BU41" s="144" t="s">
        <v>783</v>
      </c>
      <c r="BV41" s="209" t="s">
        <v>544</v>
      </c>
      <c r="BW41" s="209" t="s">
        <v>544</v>
      </c>
      <c r="BX41" s="144" t="s">
        <v>782</v>
      </c>
      <c r="BY41" s="209" t="s">
        <v>853</v>
      </c>
      <c r="BZ41" s="209" t="s">
        <v>858</v>
      </c>
      <c r="CA41" s="209" t="s">
        <v>544</v>
      </c>
      <c r="CB41" s="132">
        <v>0</v>
      </c>
      <c r="CC41" s="209" t="s">
        <v>544</v>
      </c>
      <c r="CD41" s="144" t="s">
        <v>783</v>
      </c>
      <c r="CE41" s="209" t="s">
        <v>544</v>
      </c>
      <c r="CF41" s="209" t="s">
        <v>544</v>
      </c>
      <c r="CG41" s="144" t="s">
        <v>782</v>
      </c>
      <c r="CH41" s="209" t="s">
        <v>886</v>
      </c>
      <c r="CI41" s="209" t="s">
        <v>859</v>
      </c>
      <c r="CJ41" s="209" t="s">
        <v>850</v>
      </c>
      <c r="CK41" s="132">
        <v>0</v>
      </c>
      <c r="CL41" s="209" t="s">
        <v>544</v>
      </c>
      <c r="CM41" s="144" t="s">
        <v>783</v>
      </c>
      <c r="CN41" s="209" t="s">
        <v>544</v>
      </c>
      <c r="CO41" s="209" t="s">
        <v>544</v>
      </c>
      <c r="CP41" s="144" t="s">
        <v>782</v>
      </c>
      <c r="CQ41" s="209" t="s">
        <v>856</v>
      </c>
      <c r="CR41" s="209" t="s">
        <v>544</v>
      </c>
      <c r="CS41" s="209" t="s">
        <v>544</v>
      </c>
      <c r="CT41" s="132">
        <v>0</v>
      </c>
      <c r="CU41" s="209" t="s">
        <v>544</v>
      </c>
      <c r="CV41" s="144" t="s">
        <v>783</v>
      </c>
      <c r="CW41" s="209" t="s">
        <v>544</v>
      </c>
      <c r="CX41" s="209" t="s">
        <v>544</v>
      </c>
      <c r="CY41" s="134" t="s">
        <v>782</v>
      </c>
      <c r="CZ41" s="132" t="s">
        <v>1490</v>
      </c>
      <c r="DA41" s="132" t="s">
        <v>1303</v>
      </c>
      <c r="DB41" s="132" t="s">
        <v>1494</v>
      </c>
      <c r="DC41" s="132">
        <v>0.66</v>
      </c>
      <c r="DD41" s="132" t="s">
        <v>1305</v>
      </c>
      <c r="DE41" s="135" t="s">
        <v>783</v>
      </c>
      <c r="DF41" s="135" t="s">
        <v>783</v>
      </c>
      <c r="DG41" s="135" t="s">
        <v>783</v>
      </c>
      <c r="DH41" s="134" t="s">
        <v>782</v>
      </c>
      <c r="DI41" s="132" t="s">
        <v>1490</v>
      </c>
      <c r="DJ41" s="132" t="s">
        <v>1303</v>
      </c>
      <c r="DK41" s="132" t="s">
        <v>1494</v>
      </c>
      <c r="DL41" s="132">
        <v>0.66</v>
      </c>
      <c r="DM41" s="132" t="s">
        <v>1305</v>
      </c>
      <c r="DN41" s="135" t="s">
        <v>783</v>
      </c>
      <c r="DO41" s="135" t="s">
        <v>783</v>
      </c>
      <c r="DP41" s="135" t="s">
        <v>783</v>
      </c>
      <c r="DQ41" s="134" t="s">
        <v>782</v>
      </c>
      <c r="DR41" s="132" t="s">
        <v>1490</v>
      </c>
      <c r="DS41" s="132" t="s">
        <v>1303</v>
      </c>
      <c r="DT41" s="132" t="s">
        <v>1494</v>
      </c>
      <c r="DU41" s="132">
        <v>0.66</v>
      </c>
      <c r="DV41" s="132" t="s">
        <v>1305</v>
      </c>
      <c r="DW41" s="135" t="s">
        <v>783</v>
      </c>
      <c r="DX41" s="135" t="s">
        <v>783</v>
      </c>
      <c r="DY41" s="135" t="s">
        <v>783</v>
      </c>
      <c r="DZ41" s="134" t="s">
        <v>782</v>
      </c>
      <c r="EA41" s="132" t="s">
        <v>1490</v>
      </c>
      <c r="EB41" s="132" t="s">
        <v>1303</v>
      </c>
      <c r="EC41" s="132" t="s">
        <v>1494</v>
      </c>
      <c r="ED41" s="132">
        <v>0.66</v>
      </c>
      <c r="EE41" s="132" t="s">
        <v>1305</v>
      </c>
      <c r="EF41" s="135" t="s">
        <v>783</v>
      </c>
      <c r="EG41" s="135" t="s">
        <v>783</v>
      </c>
      <c r="EH41" s="135" t="s">
        <v>783</v>
      </c>
      <c r="EI41" s="126"/>
      <c r="EJ41" s="132"/>
      <c r="EK41" s="132"/>
      <c r="EL41" s="132"/>
      <c r="EM41" s="132"/>
      <c r="EN41" s="132"/>
      <c r="EO41" s="132"/>
      <c r="EP41" s="132"/>
      <c r="EQ41" s="132"/>
      <c r="ER41" s="126"/>
      <c r="ES41" s="132"/>
      <c r="ET41" s="132"/>
      <c r="EU41" s="132"/>
      <c r="EV41" s="132"/>
      <c r="EW41" s="132"/>
      <c r="EX41" s="132"/>
      <c r="EY41" s="132"/>
      <c r="EZ41" s="132"/>
      <c r="FA41" s="126"/>
      <c r="FB41" s="132"/>
      <c r="FC41" s="132"/>
      <c r="FD41" s="132"/>
      <c r="FE41" s="132"/>
      <c r="FF41" s="132"/>
      <c r="FG41" s="132"/>
      <c r="FH41" s="132"/>
      <c r="FI41" s="132"/>
      <c r="FJ41" s="126"/>
      <c r="FK41" s="132"/>
      <c r="FL41" s="132"/>
      <c r="FM41" s="132"/>
      <c r="FN41" s="132"/>
      <c r="FO41" s="132"/>
      <c r="FP41" s="132"/>
      <c r="FQ41" s="132"/>
      <c r="FR41" s="132"/>
      <c r="FS41" s="172">
        <v>45051</v>
      </c>
      <c r="FT41" s="126" t="s">
        <v>782</v>
      </c>
      <c r="FU41" s="132" t="s">
        <v>887</v>
      </c>
      <c r="FV41" s="129" t="s">
        <v>37</v>
      </c>
      <c r="FW41" s="132" t="s">
        <v>888</v>
      </c>
      <c r="FX41" s="130">
        <v>0</v>
      </c>
      <c r="FY41" s="129" t="s">
        <v>798</v>
      </c>
      <c r="FZ41" s="126" t="s">
        <v>783</v>
      </c>
      <c r="GA41" s="132"/>
      <c r="GB41" s="129"/>
      <c r="GC41" s="129"/>
      <c r="GD41" s="129"/>
      <c r="GE41" s="129"/>
      <c r="GF41" s="172">
        <v>45175</v>
      </c>
      <c r="GG41" s="126" t="s">
        <v>782</v>
      </c>
      <c r="GH41" s="132" t="s">
        <v>1216</v>
      </c>
      <c r="GI41" s="129" t="s">
        <v>37</v>
      </c>
      <c r="GJ41" s="132" t="s">
        <v>888</v>
      </c>
      <c r="GK41" s="132">
        <v>0.66</v>
      </c>
      <c r="GL41" s="129" t="s">
        <v>37</v>
      </c>
      <c r="GM41" s="132" t="s">
        <v>783</v>
      </c>
      <c r="GN41" s="265"/>
      <c r="GO41" s="129"/>
      <c r="GP41" s="129"/>
      <c r="GQ41" s="129"/>
      <c r="GR41" s="129"/>
      <c r="GS41" s="129"/>
      <c r="GT41" s="126"/>
      <c r="GU41" s="129"/>
      <c r="GV41" s="129"/>
      <c r="GW41" s="129"/>
      <c r="GX41" s="130"/>
      <c r="GY41" s="129"/>
      <c r="GZ41" s="132"/>
      <c r="HA41" s="132"/>
      <c r="HB41" s="129"/>
      <c r="HC41" s="129"/>
      <c r="HD41" s="129"/>
      <c r="HE41" s="129"/>
    </row>
    <row r="42" spans="1:213" ht="116.25" x14ac:dyDescent="0.2">
      <c r="A42" s="364"/>
      <c r="B42" s="357"/>
      <c r="C42" s="358"/>
      <c r="D42" s="358"/>
      <c r="E42" s="357"/>
      <c r="F42" s="388"/>
      <c r="G42" s="388"/>
      <c r="H42" s="389"/>
      <c r="I42" s="357"/>
      <c r="J42" s="360"/>
      <c r="K42" s="335"/>
      <c r="L42" s="361"/>
      <c r="M42" s="359"/>
      <c r="N42" s="335"/>
      <c r="O42" s="333"/>
      <c r="P42" s="333"/>
      <c r="Q42" s="334"/>
      <c r="R42" s="153">
        <v>2</v>
      </c>
      <c r="S42" s="154" t="s">
        <v>483</v>
      </c>
      <c r="T42" s="183" t="str">
        <f>VLOOKUP(U42,FORMULAS!$A$15:$B$18,2,0)</f>
        <v>Probabilidad</v>
      </c>
      <c r="U42" s="53" t="s">
        <v>13</v>
      </c>
      <c r="V42" s="54">
        <f>+IF(U42='Tabla Valoración controles'!$D$4,'Tabla Valoración controles'!$F$4,IF('208-PLA-Ft-78 Mapa Gestión'!U42='Tabla Valoración controles'!$D$5,'Tabla Valoración controles'!$F$5,IF(U42=FORMULAS!$A$10,0,'Tabla Valoración controles'!$F$6)))</f>
        <v>0.25</v>
      </c>
      <c r="W42" s="53" t="s">
        <v>8</v>
      </c>
      <c r="X42" s="55">
        <f>+IF(W42='Tabla Valoración controles'!$D$7,'Tabla Valoración controles'!$F$7,IF(U42=FORMULAS!$A$10,0,'Tabla Valoración controles'!$F$8))</f>
        <v>0.15</v>
      </c>
      <c r="Y42" s="53" t="s">
        <v>18</v>
      </c>
      <c r="Z42" s="54">
        <f>+IF(Y42='Tabla Valoración controles'!$D$9,'Tabla Valoración controles'!$F$9,IF(U42=FORMULAS!$A$10,0,'Tabla Valoración controles'!$F$10))</f>
        <v>0</v>
      </c>
      <c r="AA42" s="53" t="s">
        <v>21</v>
      </c>
      <c r="AB42" s="54">
        <f>+IF(AA42='Tabla Valoración controles'!$D$9,'Tabla Valoración controles'!$F$9,IF(W42=FORMULAS!$A$10,0,'Tabla Valoración controles'!$F$10))</f>
        <v>0</v>
      </c>
      <c r="AC42" s="53" t="s">
        <v>100</v>
      </c>
      <c r="AD42" s="54">
        <f>+IF(AC42='Tabla Valoración controles'!$D$13,'Tabla Valoración controles'!$F$13,'Tabla Valoración controles'!$F$14)</f>
        <v>0</v>
      </c>
      <c r="AE42" s="97">
        <f t="shared" si="0"/>
        <v>0.4</v>
      </c>
      <c r="AF42" s="97">
        <f t="shared" ref="AF42" si="24">+AE42*AG41</f>
        <v>0.22400000000000003</v>
      </c>
      <c r="AG42" s="97">
        <f t="shared" ref="AG42" si="25">+AG41-AF42</f>
        <v>0.33600000000000002</v>
      </c>
      <c r="AH42" s="53" t="s">
        <v>347</v>
      </c>
      <c r="AI42" s="50">
        <f>+IF(AH42=CONTROLES!$C$50,CONTROLES!$D$50,CONTROLES!$D$51)</f>
        <v>15</v>
      </c>
      <c r="AJ42" s="162" t="s">
        <v>353</v>
      </c>
      <c r="AK42" s="162">
        <f>+IF(AJ42=CONTROLES!$C$52,CONTROLES!$D$52,CONTROLES!$D$53)</f>
        <v>15</v>
      </c>
      <c r="AL42" s="162" t="s">
        <v>356</v>
      </c>
      <c r="AM42" s="162">
        <f>+IF(AL42=CONTROLES!$C$54,CONTROLES!$D$54,CONTROLES!$D$55)</f>
        <v>15</v>
      </c>
      <c r="AN42" s="163" t="str">
        <f t="shared" si="2"/>
        <v>Preventivo</v>
      </c>
      <c r="AO42" s="163" t="str">
        <f>+IF(AN42=CONTROLES!$F$54,CONTROLES!$G$54,CONTROLES!$G$55)</f>
        <v>Prevenir</v>
      </c>
      <c r="AP42" s="162">
        <f>+IF(AO42=CONTROLES!$C$56,CONTROLES!$D$56,IF(AO42=CONTROLES!$C$57,CONTROLES!$D$57,CONTROLES!$D$58))</f>
        <v>15</v>
      </c>
      <c r="AQ42" s="162" t="s">
        <v>363</v>
      </c>
      <c r="AR42" s="162">
        <f>+IF(AQ42=CONTROLES!$C$59,CONTROLES!$D$59,CONTROLES!$D$60)</f>
        <v>15</v>
      </c>
      <c r="AS42" s="162" t="s">
        <v>366</v>
      </c>
      <c r="AT42" s="162">
        <f>+IF(AS42=CONTROLES!$C$61,CONTROLES!$D$61,CONTROLES!$D$62)</f>
        <v>15</v>
      </c>
      <c r="AU42" s="162" t="s">
        <v>369</v>
      </c>
      <c r="AV42" s="50">
        <f>+IF(AU42=CONTROLES!$C$63,CONTROLES!$D$63,IF(AU42=CONTROLES!$C$64,CONTROLES!$D$64,CONTROLES!$D$65))</f>
        <v>10</v>
      </c>
      <c r="AW42" s="50">
        <f t="shared" si="1"/>
        <v>100</v>
      </c>
      <c r="AX42" s="50" t="str">
        <f t="shared" si="3"/>
        <v>Fuerte</v>
      </c>
      <c r="AY42" s="337"/>
      <c r="AZ42" s="337"/>
      <c r="BA42" s="337"/>
      <c r="BB42" s="337"/>
      <c r="BC42" s="333"/>
      <c r="BD42" s="340"/>
      <c r="BE42" s="338"/>
      <c r="BF42" s="132" t="s">
        <v>542</v>
      </c>
      <c r="BG42" s="132" t="s">
        <v>538</v>
      </c>
      <c r="BH42" s="169" t="s">
        <v>319</v>
      </c>
      <c r="BI42" s="176">
        <v>44958</v>
      </c>
      <c r="BJ42" s="176">
        <v>45275</v>
      </c>
      <c r="BK42" s="132" t="s">
        <v>617</v>
      </c>
      <c r="BL42" s="132" t="s">
        <v>618</v>
      </c>
      <c r="BM42" s="170" t="s">
        <v>235</v>
      </c>
      <c r="BN42" s="332"/>
      <c r="BO42" s="144" t="s">
        <v>782</v>
      </c>
      <c r="BP42" s="209" t="s">
        <v>860</v>
      </c>
      <c r="BQ42" s="209" t="s">
        <v>861</v>
      </c>
      <c r="BR42" s="209" t="s">
        <v>862</v>
      </c>
      <c r="BS42" s="132">
        <f>1/12</f>
        <v>8.3333333333333329E-2</v>
      </c>
      <c r="BT42" s="209" t="s">
        <v>863</v>
      </c>
      <c r="BU42" s="144" t="s">
        <v>783</v>
      </c>
      <c r="BV42" s="209" t="s">
        <v>544</v>
      </c>
      <c r="BW42" s="209" t="s">
        <v>544</v>
      </c>
      <c r="BX42" s="144" t="s">
        <v>782</v>
      </c>
      <c r="BY42" s="209" t="s">
        <v>864</v>
      </c>
      <c r="BZ42" s="209" t="s">
        <v>861</v>
      </c>
      <c r="CA42" s="209" t="s">
        <v>865</v>
      </c>
      <c r="CB42" s="132">
        <f>2/12</f>
        <v>0.16666666666666666</v>
      </c>
      <c r="CC42" s="209" t="s">
        <v>863</v>
      </c>
      <c r="CD42" s="144" t="s">
        <v>783</v>
      </c>
      <c r="CE42" s="209" t="s">
        <v>544</v>
      </c>
      <c r="CF42" s="209" t="s">
        <v>544</v>
      </c>
      <c r="CG42" s="144" t="s">
        <v>782</v>
      </c>
      <c r="CH42" s="209" t="s">
        <v>866</v>
      </c>
      <c r="CI42" s="209" t="s">
        <v>861</v>
      </c>
      <c r="CJ42" s="209" t="s">
        <v>867</v>
      </c>
      <c r="CK42" s="132">
        <f>3/12</f>
        <v>0.25</v>
      </c>
      <c r="CL42" s="209" t="s">
        <v>863</v>
      </c>
      <c r="CM42" s="144" t="s">
        <v>783</v>
      </c>
      <c r="CN42" s="209" t="s">
        <v>544</v>
      </c>
      <c r="CO42" s="209" t="s">
        <v>544</v>
      </c>
      <c r="CP42" s="144" t="s">
        <v>782</v>
      </c>
      <c r="CQ42" s="209" t="s">
        <v>868</v>
      </c>
      <c r="CR42" s="209" t="s">
        <v>861</v>
      </c>
      <c r="CS42" s="209" t="s">
        <v>869</v>
      </c>
      <c r="CT42" s="132">
        <f>4/12</f>
        <v>0.33333333333333331</v>
      </c>
      <c r="CU42" s="209" t="s">
        <v>863</v>
      </c>
      <c r="CV42" s="144" t="s">
        <v>783</v>
      </c>
      <c r="CW42" s="209" t="s">
        <v>544</v>
      </c>
      <c r="CX42" s="209" t="s">
        <v>544</v>
      </c>
      <c r="CY42" s="126" t="s">
        <v>782</v>
      </c>
      <c r="CZ42" s="132" t="s">
        <v>1306</v>
      </c>
      <c r="DA42" s="132" t="s">
        <v>1307</v>
      </c>
      <c r="DB42" s="132" t="s">
        <v>1496</v>
      </c>
      <c r="DC42" s="132">
        <v>0.66</v>
      </c>
      <c r="DD42" s="132" t="s">
        <v>1308</v>
      </c>
      <c r="DE42" s="135" t="s">
        <v>783</v>
      </c>
      <c r="DF42" s="135" t="s">
        <v>783</v>
      </c>
      <c r="DG42" s="135" t="s">
        <v>783</v>
      </c>
      <c r="DH42" s="126" t="s">
        <v>782</v>
      </c>
      <c r="DI42" s="132" t="s">
        <v>1306</v>
      </c>
      <c r="DJ42" s="132" t="s">
        <v>1307</v>
      </c>
      <c r="DK42" s="132" t="s">
        <v>1496</v>
      </c>
      <c r="DL42" s="132">
        <v>0.66</v>
      </c>
      <c r="DM42" s="132" t="s">
        <v>1308</v>
      </c>
      <c r="DN42" s="135" t="s">
        <v>783</v>
      </c>
      <c r="DO42" s="135" t="s">
        <v>783</v>
      </c>
      <c r="DP42" s="135" t="s">
        <v>783</v>
      </c>
      <c r="DQ42" s="126" t="s">
        <v>782</v>
      </c>
      <c r="DR42" s="132" t="s">
        <v>1306</v>
      </c>
      <c r="DS42" s="132" t="s">
        <v>1307</v>
      </c>
      <c r="DT42" s="132" t="s">
        <v>1496</v>
      </c>
      <c r="DU42" s="132">
        <v>0.66</v>
      </c>
      <c r="DV42" s="132" t="s">
        <v>1308</v>
      </c>
      <c r="DW42" s="135" t="s">
        <v>783</v>
      </c>
      <c r="DX42" s="135" t="s">
        <v>783</v>
      </c>
      <c r="DY42" s="135" t="s">
        <v>783</v>
      </c>
      <c r="DZ42" s="126" t="s">
        <v>782</v>
      </c>
      <c r="EA42" s="132" t="s">
        <v>1306</v>
      </c>
      <c r="EB42" s="132" t="s">
        <v>1307</v>
      </c>
      <c r="EC42" s="132" t="s">
        <v>1496</v>
      </c>
      <c r="ED42" s="132">
        <v>0.66</v>
      </c>
      <c r="EE42" s="132" t="s">
        <v>1308</v>
      </c>
      <c r="EF42" s="135" t="s">
        <v>783</v>
      </c>
      <c r="EG42" s="135" t="s">
        <v>783</v>
      </c>
      <c r="EH42" s="135" t="s">
        <v>783</v>
      </c>
      <c r="EI42" s="126"/>
      <c r="EJ42" s="132"/>
      <c r="EK42" s="132"/>
      <c r="EL42" s="132"/>
      <c r="EM42" s="132"/>
      <c r="EN42" s="132"/>
      <c r="EO42" s="132"/>
      <c r="EP42" s="132"/>
      <c r="EQ42" s="132"/>
      <c r="ER42" s="126"/>
      <c r="ES42" s="132"/>
      <c r="ET42" s="132"/>
      <c r="EU42" s="132"/>
      <c r="EV42" s="132"/>
      <c r="EW42" s="132"/>
      <c r="EX42" s="132"/>
      <c r="EY42" s="132"/>
      <c r="EZ42" s="132"/>
      <c r="FA42" s="126"/>
      <c r="FB42" s="132"/>
      <c r="FC42" s="132"/>
      <c r="FD42" s="132"/>
      <c r="FE42" s="132"/>
      <c r="FF42" s="132"/>
      <c r="FG42" s="132"/>
      <c r="FH42" s="132"/>
      <c r="FI42" s="132"/>
      <c r="FJ42" s="126"/>
      <c r="FK42" s="132"/>
      <c r="FL42" s="132"/>
      <c r="FM42" s="132"/>
      <c r="FN42" s="132"/>
      <c r="FO42" s="132"/>
      <c r="FP42" s="132"/>
      <c r="FQ42" s="132"/>
      <c r="FR42" s="132"/>
      <c r="FS42" s="172">
        <v>45051</v>
      </c>
      <c r="FT42" s="126" t="s">
        <v>782</v>
      </c>
      <c r="FU42" s="132" t="s">
        <v>889</v>
      </c>
      <c r="FV42" s="129" t="s">
        <v>37</v>
      </c>
      <c r="FW42" s="132" t="s">
        <v>1125</v>
      </c>
      <c r="FX42" s="130">
        <v>4</v>
      </c>
      <c r="FY42" s="129" t="s">
        <v>37</v>
      </c>
      <c r="FZ42" s="126" t="s">
        <v>783</v>
      </c>
      <c r="GA42" s="132"/>
      <c r="GB42" s="129"/>
      <c r="GC42" s="129"/>
      <c r="GD42" s="129"/>
      <c r="GE42" s="129"/>
      <c r="GF42" s="172">
        <v>45175</v>
      </c>
      <c r="GG42" s="126" t="s">
        <v>782</v>
      </c>
      <c r="GH42" s="132" t="s">
        <v>1216</v>
      </c>
      <c r="GI42" s="129" t="s">
        <v>37</v>
      </c>
      <c r="GJ42" s="132" t="s">
        <v>1125</v>
      </c>
      <c r="GK42" s="132">
        <v>0.66</v>
      </c>
      <c r="GL42" s="129" t="s">
        <v>37</v>
      </c>
      <c r="GM42" s="132" t="s">
        <v>783</v>
      </c>
      <c r="GN42" s="265"/>
      <c r="GO42" s="129"/>
      <c r="GP42" s="129"/>
      <c r="GQ42" s="129"/>
      <c r="GR42" s="129"/>
      <c r="GS42" s="129"/>
      <c r="GT42" s="126"/>
      <c r="GU42" s="129"/>
      <c r="GV42" s="129"/>
      <c r="GW42" s="129"/>
      <c r="GX42" s="130"/>
      <c r="GY42" s="129"/>
      <c r="GZ42" s="132"/>
      <c r="HA42" s="132"/>
      <c r="HB42" s="129"/>
      <c r="HC42" s="129"/>
      <c r="HD42" s="129"/>
      <c r="HE42" s="129"/>
    </row>
    <row r="43" spans="1:213" ht="117.75" customHeight="1" x14ac:dyDescent="0.2">
      <c r="A43" s="364"/>
      <c r="B43" s="357"/>
      <c r="C43" s="358"/>
      <c r="D43" s="358"/>
      <c r="E43" s="357"/>
      <c r="F43" s="388"/>
      <c r="G43" s="388"/>
      <c r="H43" s="389"/>
      <c r="I43" s="357"/>
      <c r="J43" s="360"/>
      <c r="K43" s="335"/>
      <c r="L43" s="361"/>
      <c r="M43" s="359"/>
      <c r="N43" s="335"/>
      <c r="O43" s="333"/>
      <c r="P43" s="333"/>
      <c r="Q43" s="334"/>
      <c r="R43" s="153">
        <v>3</v>
      </c>
      <c r="S43" s="154" t="s">
        <v>484</v>
      </c>
      <c r="T43" s="183" t="str">
        <f>VLOOKUP(U43,FORMULAS!$A$15:$B$18,2,0)</f>
        <v>Probabilidad</v>
      </c>
      <c r="U43" s="53" t="s">
        <v>13</v>
      </c>
      <c r="V43" s="54">
        <f>+IF(U43='Tabla Valoración controles'!$D$4,'Tabla Valoración controles'!$F$4,IF('208-PLA-Ft-78 Mapa Gestión'!U43='Tabla Valoración controles'!$D$5,'Tabla Valoración controles'!$F$5,IF(U43=FORMULAS!$A$10,0,'Tabla Valoración controles'!$F$6)))</f>
        <v>0.25</v>
      </c>
      <c r="W43" s="53" t="s">
        <v>8</v>
      </c>
      <c r="X43" s="55">
        <f>+IF(W43='Tabla Valoración controles'!$D$7,'Tabla Valoración controles'!$F$7,IF(U43=FORMULAS!$A$10,0,'Tabla Valoración controles'!$F$8))</f>
        <v>0.15</v>
      </c>
      <c r="Y43" s="53" t="s">
        <v>18</v>
      </c>
      <c r="Z43" s="54">
        <f>+IF(Y43='Tabla Valoración controles'!$D$9,'Tabla Valoración controles'!$F$9,IF(U43=FORMULAS!$A$10,0,'Tabla Valoración controles'!$F$10))</f>
        <v>0</v>
      </c>
      <c r="AA43" s="53" t="s">
        <v>21</v>
      </c>
      <c r="AB43" s="54">
        <f>+IF(AA43='Tabla Valoración controles'!$D$9,'Tabla Valoración controles'!$F$9,IF(W43=FORMULAS!$A$10,0,'Tabla Valoración controles'!$F$10))</f>
        <v>0</v>
      </c>
      <c r="AC43" s="53" t="s">
        <v>100</v>
      </c>
      <c r="AD43" s="54">
        <f>+IF(AC43='Tabla Valoración controles'!$D$13,'Tabla Valoración controles'!$F$13,'Tabla Valoración controles'!$F$14)</f>
        <v>0</v>
      </c>
      <c r="AE43" s="97">
        <f t="shared" si="0"/>
        <v>0.4</v>
      </c>
      <c r="AF43" s="97">
        <f t="shared" ref="AF43:AF46" si="26">+AF42*AE43</f>
        <v>8.9600000000000013E-2</v>
      </c>
      <c r="AG43" s="97">
        <f t="shared" si="15"/>
        <v>0.24640000000000001</v>
      </c>
      <c r="AH43" s="53" t="s">
        <v>347</v>
      </c>
      <c r="AI43" s="50">
        <f>+IF(AH43=CONTROLES!$C$50,CONTROLES!$D$50,CONTROLES!$D$51)</f>
        <v>15</v>
      </c>
      <c r="AJ43" s="162" t="s">
        <v>353</v>
      </c>
      <c r="AK43" s="162">
        <f>+IF(AJ43=CONTROLES!$C$52,CONTROLES!$D$52,CONTROLES!$D$53)</f>
        <v>15</v>
      </c>
      <c r="AL43" s="162" t="s">
        <v>356</v>
      </c>
      <c r="AM43" s="162">
        <f>+IF(AL43=CONTROLES!$C$54,CONTROLES!$D$54,CONTROLES!$D$55)</f>
        <v>15</v>
      </c>
      <c r="AN43" s="163" t="str">
        <f t="shared" si="2"/>
        <v>Preventivo</v>
      </c>
      <c r="AO43" s="163" t="str">
        <f>+IF(AN43=CONTROLES!$F$54,CONTROLES!$G$54,CONTROLES!$G$55)</f>
        <v>Prevenir</v>
      </c>
      <c r="AP43" s="162">
        <f>+IF(AO43=CONTROLES!$C$56,CONTROLES!$D$56,IF(AO43=CONTROLES!$C$57,CONTROLES!$D$57,CONTROLES!$D$58))</f>
        <v>15</v>
      </c>
      <c r="AQ43" s="162" t="s">
        <v>363</v>
      </c>
      <c r="AR43" s="162">
        <f>+IF(AQ43=CONTROLES!$C$59,CONTROLES!$D$59,CONTROLES!$D$60)</f>
        <v>15</v>
      </c>
      <c r="AS43" s="162" t="s">
        <v>366</v>
      </c>
      <c r="AT43" s="162">
        <f>+IF(AS43=CONTROLES!$C$61,CONTROLES!$D$61,CONTROLES!$D$62)</f>
        <v>15</v>
      </c>
      <c r="AU43" s="162" t="s">
        <v>369</v>
      </c>
      <c r="AV43" s="50">
        <f>+IF(AU43=CONTROLES!$C$63,CONTROLES!$D$63,IF(AU43=CONTROLES!$C$64,CONTROLES!$D$64,CONTROLES!$D$65))</f>
        <v>10</v>
      </c>
      <c r="AW43" s="50">
        <f t="shared" si="1"/>
        <v>100</v>
      </c>
      <c r="AX43" s="50" t="str">
        <f t="shared" si="3"/>
        <v>Fuerte</v>
      </c>
      <c r="AY43" s="337"/>
      <c r="AZ43" s="337"/>
      <c r="BA43" s="337"/>
      <c r="BB43" s="337"/>
      <c r="BC43" s="333"/>
      <c r="BD43" s="340"/>
      <c r="BE43" s="338"/>
      <c r="BF43" s="132" t="s">
        <v>543</v>
      </c>
      <c r="BG43" s="132" t="s">
        <v>538</v>
      </c>
      <c r="BH43" s="169" t="s">
        <v>319</v>
      </c>
      <c r="BI43" s="134">
        <v>44958</v>
      </c>
      <c r="BJ43" s="134">
        <v>45275</v>
      </c>
      <c r="BK43" s="132" t="s">
        <v>619</v>
      </c>
      <c r="BL43" s="132" t="s">
        <v>618</v>
      </c>
      <c r="BM43" s="170" t="s">
        <v>235</v>
      </c>
      <c r="BN43" s="332"/>
      <c r="BO43" s="144" t="s">
        <v>782</v>
      </c>
      <c r="BP43" s="209" t="s">
        <v>870</v>
      </c>
      <c r="BQ43" s="209" t="s">
        <v>871</v>
      </c>
      <c r="BR43" s="209" t="s">
        <v>872</v>
      </c>
      <c r="BS43" s="132">
        <f>1/12</f>
        <v>8.3333333333333329E-2</v>
      </c>
      <c r="BT43" s="209" t="s">
        <v>873</v>
      </c>
      <c r="BU43" s="144" t="s">
        <v>783</v>
      </c>
      <c r="BV43" s="209" t="s">
        <v>544</v>
      </c>
      <c r="BW43" s="209" t="s">
        <v>544</v>
      </c>
      <c r="BX43" s="144" t="s">
        <v>782</v>
      </c>
      <c r="BY43" s="209" t="s">
        <v>874</v>
      </c>
      <c r="BZ43" s="209" t="s">
        <v>875</v>
      </c>
      <c r="CA43" s="209" t="s">
        <v>876</v>
      </c>
      <c r="CB43" s="132">
        <f>2/12</f>
        <v>0.16666666666666666</v>
      </c>
      <c r="CC43" s="209" t="s">
        <v>877</v>
      </c>
      <c r="CD43" s="144" t="s">
        <v>783</v>
      </c>
      <c r="CE43" s="209" t="s">
        <v>544</v>
      </c>
      <c r="CF43" s="209" t="s">
        <v>544</v>
      </c>
      <c r="CG43" s="144" t="s">
        <v>782</v>
      </c>
      <c r="CH43" s="209" t="s">
        <v>878</v>
      </c>
      <c r="CI43" s="209" t="s">
        <v>879</v>
      </c>
      <c r="CJ43" s="209" t="s">
        <v>880</v>
      </c>
      <c r="CK43" s="132">
        <f>3/12</f>
        <v>0.25</v>
      </c>
      <c r="CL43" s="209" t="s">
        <v>881</v>
      </c>
      <c r="CM43" s="144" t="s">
        <v>783</v>
      </c>
      <c r="CN43" s="209" t="s">
        <v>544</v>
      </c>
      <c r="CO43" s="209" t="s">
        <v>544</v>
      </c>
      <c r="CP43" s="144" t="s">
        <v>782</v>
      </c>
      <c r="CQ43" s="209" t="s">
        <v>882</v>
      </c>
      <c r="CR43" s="209" t="s">
        <v>883</v>
      </c>
      <c r="CS43" s="209" t="s">
        <v>884</v>
      </c>
      <c r="CT43" s="132">
        <f>4/12</f>
        <v>0.33333333333333331</v>
      </c>
      <c r="CU43" s="209" t="s">
        <v>885</v>
      </c>
      <c r="CV43" s="144" t="s">
        <v>783</v>
      </c>
      <c r="CW43" s="209" t="s">
        <v>544</v>
      </c>
      <c r="CX43" s="209" t="s">
        <v>544</v>
      </c>
      <c r="CY43" s="126" t="s">
        <v>782</v>
      </c>
      <c r="CZ43" s="132" t="s">
        <v>1497</v>
      </c>
      <c r="DA43" s="235" t="s">
        <v>1309</v>
      </c>
      <c r="DB43" s="132" t="s">
        <v>1306</v>
      </c>
      <c r="DC43" s="132">
        <v>0.6</v>
      </c>
      <c r="DD43" s="132" t="s">
        <v>1307</v>
      </c>
      <c r="DE43" s="135" t="s">
        <v>783</v>
      </c>
      <c r="DF43" s="135" t="s">
        <v>783</v>
      </c>
      <c r="DG43" s="135" t="s">
        <v>783</v>
      </c>
      <c r="DH43" s="126" t="s">
        <v>782</v>
      </c>
      <c r="DI43" s="132" t="s">
        <v>1497</v>
      </c>
      <c r="DJ43" s="235" t="s">
        <v>1309</v>
      </c>
      <c r="DK43" s="132" t="s">
        <v>1306</v>
      </c>
      <c r="DL43" s="132">
        <v>0.6</v>
      </c>
      <c r="DM43" s="132" t="s">
        <v>1307</v>
      </c>
      <c r="DN43" s="135" t="s">
        <v>783</v>
      </c>
      <c r="DO43" s="135" t="s">
        <v>783</v>
      </c>
      <c r="DP43" s="135" t="s">
        <v>783</v>
      </c>
      <c r="DQ43" s="126" t="s">
        <v>782</v>
      </c>
      <c r="DR43" s="132" t="s">
        <v>1497</v>
      </c>
      <c r="DS43" s="235" t="s">
        <v>1309</v>
      </c>
      <c r="DT43" s="132" t="s">
        <v>1306</v>
      </c>
      <c r="DU43" s="132">
        <v>0.6</v>
      </c>
      <c r="DV43" s="132" t="s">
        <v>1307</v>
      </c>
      <c r="DW43" s="135" t="s">
        <v>783</v>
      </c>
      <c r="DX43" s="135" t="s">
        <v>783</v>
      </c>
      <c r="DY43" s="135" t="s">
        <v>783</v>
      </c>
      <c r="DZ43" s="126" t="s">
        <v>782</v>
      </c>
      <c r="EA43" s="132" t="s">
        <v>1497</v>
      </c>
      <c r="EB43" s="235" t="s">
        <v>1309</v>
      </c>
      <c r="EC43" s="132" t="s">
        <v>1306</v>
      </c>
      <c r="ED43" s="132">
        <v>0.6</v>
      </c>
      <c r="EE43" s="132" t="s">
        <v>1307</v>
      </c>
      <c r="EF43" s="135" t="s">
        <v>783</v>
      </c>
      <c r="EG43" s="135" t="s">
        <v>783</v>
      </c>
      <c r="EH43" s="135" t="s">
        <v>783</v>
      </c>
      <c r="EI43" s="126"/>
      <c r="EJ43" s="132"/>
      <c r="EK43" s="132"/>
      <c r="EL43" s="132"/>
      <c r="EM43" s="132"/>
      <c r="EN43" s="132"/>
      <c r="EO43" s="132"/>
      <c r="EP43" s="132"/>
      <c r="EQ43" s="132"/>
      <c r="ER43" s="126"/>
      <c r="ES43" s="132"/>
      <c r="ET43" s="132"/>
      <c r="EU43" s="132"/>
      <c r="EV43" s="132"/>
      <c r="EW43" s="132"/>
      <c r="EX43" s="132"/>
      <c r="EY43" s="132"/>
      <c r="EZ43" s="132"/>
      <c r="FA43" s="126"/>
      <c r="FB43" s="132"/>
      <c r="FC43" s="132"/>
      <c r="FD43" s="132"/>
      <c r="FE43" s="132"/>
      <c r="FF43" s="132"/>
      <c r="FG43" s="132"/>
      <c r="FH43" s="132"/>
      <c r="FI43" s="132"/>
      <c r="FJ43" s="126"/>
      <c r="FK43" s="132"/>
      <c r="FL43" s="132"/>
      <c r="FM43" s="132"/>
      <c r="FN43" s="132"/>
      <c r="FO43" s="132"/>
      <c r="FP43" s="132"/>
      <c r="FQ43" s="132"/>
      <c r="FR43" s="132"/>
      <c r="FS43" s="172">
        <v>45051</v>
      </c>
      <c r="FT43" s="126" t="s">
        <v>782</v>
      </c>
      <c r="FU43" s="132" t="s">
        <v>890</v>
      </c>
      <c r="FV43" s="129" t="s">
        <v>37</v>
      </c>
      <c r="FW43" s="132" t="s">
        <v>1125</v>
      </c>
      <c r="FX43" s="130">
        <v>4</v>
      </c>
      <c r="FY43" s="129" t="s">
        <v>37</v>
      </c>
      <c r="FZ43" s="126" t="s">
        <v>783</v>
      </c>
      <c r="GA43" s="132"/>
      <c r="GB43" s="129"/>
      <c r="GC43" s="129"/>
      <c r="GD43" s="129"/>
      <c r="GE43" s="129"/>
      <c r="GF43" s="172">
        <v>45175</v>
      </c>
      <c r="GG43" s="126" t="s">
        <v>782</v>
      </c>
      <c r="GH43" s="132" t="s">
        <v>1216</v>
      </c>
      <c r="GI43" s="129" t="s">
        <v>37</v>
      </c>
      <c r="GJ43" s="132" t="s">
        <v>1125</v>
      </c>
      <c r="GK43" s="132">
        <v>0.66</v>
      </c>
      <c r="GL43" s="129" t="s">
        <v>37</v>
      </c>
      <c r="GM43" s="132" t="s">
        <v>783</v>
      </c>
      <c r="GN43" s="265"/>
      <c r="GO43" s="129"/>
      <c r="GP43" s="129"/>
      <c r="GQ43" s="129"/>
      <c r="GR43" s="129"/>
      <c r="GS43" s="129"/>
      <c r="GT43" s="126"/>
      <c r="GU43" s="129"/>
      <c r="GV43" s="129"/>
      <c r="GW43" s="129"/>
      <c r="GX43" s="130"/>
      <c r="GY43" s="129"/>
      <c r="GZ43" s="132"/>
      <c r="HA43" s="132"/>
      <c r="HB43" s="129"/>
      <c r="HC43" s="129"/>
      <c r="HD43" s="129"/>
      <c r="HE43" s="129"/>
    </row>
    <row r="44" spans="1:213" ht="57" x14ac:dyDescent="0.2">
      <c r="A44" s="364"/>
      <c r="B44" s="357"/>
      <c r="C44" s="358"/>
      <c r="D44" s="358"/>
      <c r="E44" s="357"/>
      <c r="F44" s="388"/>
      <c r="G44" s="388"/>
      <c r="H44" s="389"/>
      <c r="I44" s="357"/>
      <c r="J44" s="360"/>
      <c r="K44" s="335"/>
      <c r="L44" s="361"/>
      <c r="M44" s="359"/>
      <c r="N44" s="335"/>
      <c r="O44" s="333"/>
      <c r="P44" s="333"/>
      <c r="Q44" s="334"/>
      <c r="R44" s="153"/>
      <c r="S44" s="154"/>
      <c r="T44" s="183">
        <f>VLOOKUP(U44,FORMULAS!$A$15:$B$18,2,0)</f>
        <v>0</v>
      </c>
      <c r="U44" s="53" t="s">
        <v>157</v>
      </c>
      <c r="V44" s="54">
        <f>+IF(U44='Tabla Valoración controles'!$D$4,'Tabla Valoración controles'!$F$4,IF('208-PLA-Ft-78 Mapa Gestión'!U44='Tabla Valoración controles'!$D$5,'Tabla Valoración controles'!$F$5,IF(U44=FORMULAS!$A$10,0,'Tabla Valoración controles'!$F$6)))</f>
        <v>0</v>
      </c>
      <c r="W44" s="53"/>
      <c r="X44" s="55">
        <f>+IF(W44='Tabla Valoración controles'!$D$7,'Tabla Valoración controles'!$F$7,IF(U44=FORMULAS!$A$10,0,'Tabla Valoración controles'!$F$8))</f>
        <v>0</v>
      </c>
      <c r="Y44" s="53"/>
      <c r="Z44" s="54">
        <f>+IF(Y44='Tabla Valoración controles'!$D$9,'Tabla Valoración controles'!$F$9,IF(U44=FORMULAS!$A$10,0,'Tabla Valoración controles'!$F$10))</f>
        <v>0</v>
      </c>
      <c r="AA44" s="53"/>
      <c r="AB44" s="54">
        <f>+IF(AA44='Tabla Valoración controles'!$D$9,'Tabla Valoración controles'!$F$9,IF(W44=FORMULAS!$A$10,0,'Tabla Valoración controles'!$F$10))</f>
        <v>0</v>
      </c>
      <c r="AC44" s="53"/>
      <c r="AD44" s="54">
        <f>+IF(AC44='Tabla Valoración controles'!$D$13,'Tabla Valoración controles'!$F$13,'Tabla Valoración controles'!$F$14)</f>
        <v>0</v>
      </c>
      <c r="AE44" s="97">
        <f t="shared" si="0"/>
        <v>0</v>
      </c>
      <c r="AF44" s="97">
        <f t="shared" si="26"/>
        <v>0</v>
      </c>
      <c r="AG44" s="97">
        <f t="shared" si="15"/>
        <v>0.24640000000000001</v>
      </c>
      <c r="AH44" s="53"/>
      <c r="AI44" s="50">
        <f>+IF(AH44=CONTROLES!$C$50,CONTROLES!$D$50,CONTROLES!$D$51)</f>
        <v>0</v>
      </c>
      <c r="AJ44" s="162"/>
      <c r="AK44" s="162">
        <f>+IF(AJ44=CONTROLES!$C$52,CONTROLES!$D$52,CONTROLES!$D$53)</f>
        <v>0</v>
      </c>
      <c r="AL44" s="162"/>
      <c r="AM44" s="162">
        <f>+IF(AL44=CONTROLES!$C$54,CONTROLES!$D$54,CONTROLES!$D$55)</f>
        <v>0</v>
      </c>
      <c r="AN44" s="163" t="str">
        <f t="shared" si="2"/>
        <v>Tipo Control</v>
      </c>
      <c r="AO44" s="163" t="str">
        <f>+IF(AN44=CONTROLES!$F$54,CONTROLES!$G$54,CONTROLES!$G$55)</f>
        <v>Detectar</v>
      </c>
      <c r="AP44" s="162">
        <f>+IF(AO44=CONTROLES!$C$56,CONTROLES!$D$56,IF(AO44=CONTROLES!$C$57,CONTROLES!$D$57,CONTROLES!$D$58))</f>
        <v>10</v>
      </c>
      <c r="AQ44" s="162"/>
      <c r="AR44" s="162">
        <f>+IF(AQ44=CONTROLES!$C$59,CONTROLES!$D$59,CONTROLES!$D$60)</f>
        <v>0</v>
      </c>
      <c r="AS44" s="162"/>
      <c r="AT44" s="162">
        <f>+IF(AS44=CONTROLES!$C$61,CONTROLES!$D$61,CONTROLES!$D$62)</f>
        <v>0</v>
      </c>
      <c r="AU44" s="162"/>
      <c r="AV44" s="50">
        <f>+IF(AU44=CONTROLES!$C$63,CONTROLES!$D$63,IF(AU44=CONTROLES!$C$64,CONTROLES!$D$64,CONTROLES!$D$65))</f>
        <v>0</v>
      </c>
      <c r="AW44" s="50">
        <f t="shared" si="1"/>
        <v>10</v>
      </c>
      <c r="AX44" s="50" t="str">
        <f t="shared" si="3"/>
        <v>Débil</v>
      </c>
      <c r="AY44" s="337"/>
      <c r="AZ44" s="337"/>
      <c r="BA44" s="337"/>
      <c r="BB44" s="337"/>
      <c r="BC44" s="333"/>
      <c r="BD44" s="340"/>
      <c r="BE44" s="338"/>
      <c r="BF44" s="132"/>
      <c r="BG44" s="132"/>
      <c r="BH44" s="169"/>
      <c r="BI44" s="134"/>
      <c r="BJ44" s="134"/>
      <c r="BK44" s="132"/>
      <c r="BL44" s="132"/>
      <c r="BM44" s="170" t="s">
        <v>233</v>
      </c>
      <c r="BN44" s="332"/>
      <c r="BO44" s="144"/>
      <c r="BP44" s="209"/>
      <c r="BQ44" s="209"/>
      <c r="BR44" s="209"/>
      <c r="BS44" s="210"/>
      <c r="BT44" s="210"/>
      <c r="BU44" s="144"/>
      <c r="BV44" s="210"/>
      <c r="BW44" s="210"/>
      <c r="BX44" s="126"/>
      <c r="BY44" s="132"/>
      <c r="BZ44" s="132"/>
      <c r="CA44" s="132"/>
      <c r="CB44" s="130"/>
      <c r="CC44" s="130"/>
      <c r="CD44" s="130"/>
      <c r="CE44" s="130"/>
      <c r="CF44" s="130"/>
      <c r="CG44" s="126"/>
      <c r="CH44" s="132"/>
      <c r="CI44" s="132"/>
      <c r="CJ44" s="132"/>
      <c r="CK44" s="130"/>
      <c r="CL44" s="130"/>
      <c r="CM44" s="130"/>
      <c r="CN44" s="130"/>
      <c r="CO44" s="130"/>
      <c r="CP44" s="126"/>
      <c r="CQ44" s="132"/>
      <c r="CR44" s="132"/>
      <c r="CS44" s="132"/>
      <c r="CT44" s="130"/>
      <c r="CU44" s="130"/>
      <c r="CV44" s="130"/>
      <c r="CW44" s="130"/>
      <c r="CX44" s="130"/>
      <c r="CY44" s="126"/>
      <c r="CZ44" s="132"/>
      <c r="DA44" s="132"/>
      <c r="DB44" s="132"/>
      <c r="DC44" s="130"/>
      <c r="DD44" s="130"/>
      <c r="DE44" s="130"/>
      <c r="DF44" s="130"/>
      <c r="DG44" s="130"/>
      <c r="DH44" s="126"/>
      <c r="DI44" s="132"/>
      <c r="DJ44" s="132"/>
      <c r="DK44" s="132"/>
      <c r="DL44" s="130"/>
      <c r="DM44" s="130"/>
      <c r="DN44" s="130"/>
      <c r="DO44" s="130"/>
      <c r="DP44" s="130"/>
      <c r="DQ44" s="126"/>
      <c r="DR44" s="132"/>
      <c r="DS44" s="132"/>
      <c r="DT44" s="132"/>
      <c r="DU44" s="130"/>
      <c r="DV44" s="130"/>
      <c r="DW44" s="130"/>
      <c r="DX44" s="130"/>
      <c r="DY44" s="130"/>
      <c r="DZ44" s="126"/>
      <c r="EA44" s="132"/>
      <c r="EB44" s="132"/>
      <c r="EC44" s="132"/>
      <c r="ED44" s="130"/>
      <c r="EE44" s="130"/>
      <c r="EF44" s="130"/>
      <c r="EG44" s="130"/>
      <c r="EH44" s="130"/>
      <c r="EI44" s="126"/>
      <c r="EJ44" s="132"/>
      <c r="EK44" s="132"/>
      <c r="EL44" s="132"/>
      <c r="EM44" s="130"/>
      <c r="EN44" s="130"/>
      <c r="EO44" s="130"/>
      <c r="EP44" s="130"/>
      <c r="EQ44" s="130"/>
      <c r="ER44" s="126"/>
      <c r="ES44" s="132"/>
      <c r="ET44" s="132"/>
      <c r="EU44" s="132"/>
      <c r="EV44" s="130"/>
      <c r="EW44" s="130"/>
      <c r="EX44" s="130"/>
      <c r="EY44" s="130"/>
      <c r="EZ44" s="130"/>
      <c r="FA44" s="126"/>
      <c r="FB44" s="132"/>
      <c r="FC44" s="132"/>
      <c r="FD44" s="132"/>
      <c r="FE44" s="130"/>
      <c r="FF44" s="130"/>
      <c r="FG44" s="130"/>
      <c r="FH44" s="130"/>
      <c r="FI44" s="130"/>
      <c r="FJ44" s="126"/>
      <c r="FK44" s="132"/>
      <c r="FL44" s="132"/>
      <c r="FM44" s="132"/>
      <c r="FN44" s="130"/>
      <c r="FO44" s="130"/>
      <c r="FP44" s="130"/>
      <c r="FQ44" s="130"/>
      <c r="FR44" s="130"/>
      <c r="FS44" s="130"/>
      <c r="FT44" s="126"/>
      <c r="FU44" s="129"/>
      <c r="FV44" s="129"/>
      <c r="FW44" s="129"/>
      <c r="FX44" s="130"/>
      <c r="FY44" s="129"/>
      <c r="FZ44" s="130"/>
      <c r="GA44" s="130"/>
      <c r="GB44" s="129"/>
      <c r="GC44" s="129"/>
      <c r="GD44" s="129"/>
      <c r="GE44" s="129"/>
      <c r="GF44" s="129"/>
      <c r="GG44" s="126"/>
      <c r="GH44" s="129"/>
      <c r="GI44" s="129"/>
      <c r="GJ44" s="132"/>
      <c r="GK44" s="130"/>
      <c r="GL44" s="129"/>
      <c r="GM44" s="130"/>
      <c r="GN44" s="263"/>
      <c r="GO44" s="129"/>
      <c r="GP44" s="129"/>
      <c r="GQ44" s="129"/>
      <c r="GR44" s="129"/>
      <c r="GS44" s="129"/>
      <c r="GT44" s="126"/>
      <c r="GU44" s="129"/>
      <c r="GV44" s="129"/>
      <c r="GW44" s="129"/>
      <c r="GX44" s="130"/>
      <c r="GY44" s="129"/>
      <c r="GZ44" s="130"/>
      <c r="HA44" s="130"/>
      <c r="HB44" s="129"/>
      <c r="HC44" s="129"/>
      <c r="HD44" s="129"/>
      <c r="HE44" s="129"/>
    </row>
    <row r="45" spans="1:213" ht="57" x14ac:dyDescent="0.2">
      <c r="A45" s="364"/>
      <c r="B45" s="357"/>
      <c r="C45" s="358"/>
      <c r="D45" s="358"/>
      <c r="E45" s="357"/>
      <c r="F45" s="388"/>
      <c r="G45" s="388"/>
      <c r="H45" s="389"/>
      <c r="I45" s="357"/>
      <c r="J45" s="360"/>
      <c r="K45" s="335"/>
      <c r="L45" s="361"/>
      <c r="M45" s="359"/>
      <c r="N45" s="335"/>
      <c r="O45" s="333"/>
      <c r="P45" s="333"/>
      <c r="Q45" s="334"/>
      <c r="R45" s="153"/>
      <c r="S45" s="154"/>
      <c r="T45" s="183">
        <f>VLOOKUP(U45,FORMULAS!$A$15:$B$18,2,0)</f>
        <v>0</v>
      </c>
      <c r="U45" s="53" t="s">
        <v>157</v>
      </c>
      <c r="V45" s="54">
        <f>+IF(U45='Tabla Valoración controles'!$D$4,'Tabla Valoración controles'!$F$4,IF('208-PLA-Ft-78 Mapa Gestión'!U45='Tabla Valoración controles'!$D$5,'Tabla Valoración controles'!$F$5,IF(U45=FORMULAS!$A$10,0,'Tabla Valoración controles'!$F$6)))</f>
        <v>0</v>
      </c>
      <c r="W45" s="53"/>
      <c r="X45" s="55">
        <f>+IF(W45='Tabla Valoración controles'!$D$7,'Tabla Valoración controles'!$F$7,IF(U45=FORMULAS!$A$10,0,'Tabla Valoración controles'!$F$8))</f>
        <v>0</v>
      </c>
      <c r="Y45" s="53"/>
      <c r="Z45" s="54">
        <f>+IF(Y45='Tabla Valoración controles'!$D$9,'Tabla Valoración controles'!$F$9,IF(U45=FORMULAS!$A$10,0,'Tabla Valoración controles'!$F$10))</f>
        <v>0</v>
      </c>
      <c r="AA45" s="53"/>
      <c r="AB45" s="54">
        <f>+IF(AA45='Tabla Valoración controles'!$D$9,'Tabla Valoración controles'!$F$9,IF(W45=FORMULAS!$A$10,0,'Tabla Valoración controles'!$F$10))</f>
        <v>0</v>
      </c>
      <c r="AC45" s="53"/>
      <c r="AD45" s="54">
        <f>+IF(AC45='Tabla Valoración controles'!$D$13,'Tabla Valoración controles'!$F$13,'Tabla Valoración controles'!$F$14)</f>
        <v>0</v>
      </c>
      <c r="AE45" s="97">
        <f t="shared" si="0"/>
        <v>0</v>
      </c>
      <c r="AF45" s="97">
        <f t="shared" si="26"/>
        <v>0</v>
      </c>
      <c r="AG45" s="97">
        <f t="shared" si="15"/>
        <v>0.24640000000000001</v>
      </c>
      <c r="AH45" s="53"/>
      <c r="AI45" s="50">
        <f>+IF(AH45=CONTROLES!$C$50,CONTROLES!$D$50,CONTROLES!$D$51)</f>
        <v>0</v>
      </c>
      <c r="AJ45" s="162"/>
      <c r="AK45" s="162">
        <f>+IF(AJ45=CONTROLES!$C$52,CONTROLES!$D$52,CONTROLES!$D$53)</f>
        <v>0</v>
      </c>
      <c r="AL45" s="162"/>
      <c r="AM45" s="162">
        <f>+IF(AL45=CONTROLES!$C$54,CONTROLES!$D$54,CONTROLES!$D$55)</f>
        <v>0</v>
      </c>
      <c r="AN45" s="163" t="str">
        <f t="shared" si="2"/>
        <v>Tipo Control</v>
      </c>
      <c r="AO45" s="163" t="str">
        <f>+IF(AN45=CONTROLES!$F$54,CONTROLES!$G$54,CONTROLES!$G$55)</f>
        <v>Detectar</v>
      </c>
      <c r="AP45" s="162">
        <f>+IF(AO45=CONTROLES!$C$56,CONTROLES!$D$56,IF(AO45=CONTROLES!$C$57,CONTROLES!$D$57,CONTROLES!$D$58))</f>
        <v>10</v>
      </c>
      <c r="AQ45" s="162"/>
      <c r="AR45" s="162">
        <f>+IF(AQ45=CONTROLES!$C$59,CONTROLES!$D$59,CONTROLES!$D$60)</f>
        <v>0</v>
      </c>
      <c r="AS45" s="162"/>
      <c r="AT45" s="162">
        <f>+IF(AS45=CONTROLES!$C$61,CONTROLES!$D$61,CONTROLES!$D$62)</f>
        <v>0</v>
      </c>
      <c r="AU45" s="162"/>
      <c r="AV45" s="50">
        <f>+IF(AU45=CONTROLES!$C$63,CONTROLES!$D$63,IF(AU45=CONTROLES!$C$64,CONTROLES!$D$64,CONTROLES!$D$65))</f>
        <v>0</v>
      </c>
      <c r="AW45" s="50">
        <f t="shared" si="1"/>
        <v>10</v>
      </c>
      <c r="AX45" s="50" t="str">
        <f t="shared" si="3"/>
        <v>Débil</v>
      </c>
      <c r="AY45" s="337"/>
      <c r="AZ45" s="337"/>
      <c r="BA45" s="337"/>
      <c r="BB45" s="337"/>
      <c r="BC45" s="333"/>
      <c r="BD45" s="340"/>
      <c r="BE45" s="338"/>
      <c r="BF45" s="132"/>
      <c r="BG45" s="132"/>
      <c r="BH45" s="169"/>
      <c r="BI45" s="177"/>
      <c r="BJ45" s="177"/>
      <c r="BK45" s="132"/>
      <c r="BL45" s="132"/>
      <c r="BM45" s="170" t="s">
        <v>233</v>
      </c>
      <c r="BN45" s="332"/>
      <c r="BO45" s="144"/>
      <c r="BP45" s="209"/>
      <c r="BQ45" s="209"/>
      <c r="BR45" s="209"/>
      <c r="BS45" s="210"/>
      <c r="BT45" s="210"/>
      <c r="BU45" s="144"/>
      <c r="BV45" s="210"/>
      <c r="BW45" s="210"/>
      <c r="BX45" s="126"/>
      <c r="BY45" s="132"/>
      <c r="BZ45" s="132"/>
      <c r="CA45" s="132"/>
      <c r="CB45" s="130"/>
      <c r="CC45" s="130"/>
      <c r="CD45" s="130"/>
      <c r="CE45" s="130"/>
      <c r="CF45" s="130"/>
      <c r="CG45" s="126"/>
      <c r="CH45" s="132"/>
      <c r="CI45" s="132"/>
      <c r="CJ45" s="132"/>
      <c r="CK45" s="130"/>
      <c r="CL45" s="130"/>
      <c r="CM45" s="130"/>
      <c r="CN45" s="130"/>
      <c r="CO45" s="130"/>
      <c r="CP45" s="126"/>
      <c r="CQ45" s="132"/>
      <c r="CR45" s="132"/>
      <c r="CS45" s="132"/>
      <c r="CT45" s="130"/>
      <c r="CU45" s="130"/>
      <c r="CV45" s="130"/>
      <c r="CW45" s="130"/>
      <c r="CX45" s="130"/>
      <c r="CY45" s="126"/>
      <c r="CZ45" s="132"/>
      <c r="DA45" s="132"/>
      <c r="DB45" s="132"/>
      <c r="DC45" s="130"/>
      <c r="DD45" s="130"/>
      <c r="DE45" s="130"/>
      <c r="DF45" s="130"/>
      <c r="DG45" s="130"/>
      <c r="DH45" s="126"/>
      <c r="DI45" s="132"/>
      <c r="DJ45" s="132"/>
      <c r="DK45" s="132"/>
      <c r="DL45" s="130"/>
      <c r="DM45" s="130"/>
      <c r="DN45" s="130"/>
      <c r="DO45" s="130"/>
      <c r="DP45" s="130"/>
      <c r="DQ45" s="126"/>
      <c r="DR45" s="132"/>
      <c r="DS45" s="132"/>
      <c r="DT45" s="132"/>
      <c r="DU45" s="130"/>
      <c r="DV45" s="130"/>
      <c r="DW45" s="130"/>
      <c r="DX45" s="130"/>
      <c r="DY45" s="130"/>
      <c r="DZ45" s="126"/>
      <c r="EA45" s="132"/>
      <c r="EB45" s="132"/>
      <c r="EC45" s="132"/>
      <c r="ED45" s="130"/>
      <c r="EE45" s="130"/>
      <c r="EF45" s="130"/>
      <c r="EG45" s="130"/>
      <c r="EH45" s="130"/>
      <c r="EI45" s="126"/>
      <c r="EJ45" s="132"/>
      <c r="EK45" s="132"/>
      <c r="EL45" s="132"/>
      <c r="EM45" s="130"/>
      <c r="EN45" s="130"/>
      <c r="EO45" s="130"/>
      <c r="EP45" s="130"/>
      <c r="EQ45" s="130"/>
      <c r="ER45" s="126"/>
      <c r="ES45" s="132"/>
      <c r="ET45" s="132"/>
      <c r="EU45" s="132"/>
      <c r="EV45" s="130"/>
      <c r="EW45" s="130"/>
      <c r="EX45" s="130"/>
      <c r="EY45" s="130"/>
      <c r="EZ45" s="130"/>
      <c r="FA45" s="126"/>
      <c r="FB45" s="132"/>
      <c r="FC45" s="132"/>
      <c r="FD45" s="132"/>
      <c r="FE45" s="130"/>
      <c r="FF45" s="130"/>
      <c r="FG45" s="130"/>
      <c r="FH45" s="130"/>
      <c r="FI45" s="130"/>
      <c r="FJ45" s="126"/>
      <c r="FK45" s="132"/>
      <c r="FL45" s="132"/>
      <c r="FM45" s="132"/>
      <c r="FN45" s="130"/>
      <c r="FO45" s="130"/>
      <c r="FP45" s="130"/>
      <c r="FQ45" s="130"/>
      <c r="FR45" s="130"/>
      <c r="FS45" s="130"/>
      <c r="FT45" s="126"/>
      <c r="FU45" s="129"/>
      <c r="FV45" s="129"/>
      <c r="FW45" s="129"/>
      <c r="FX45" s="130"/>
      <c r="FY45" s="129"/>
      <c r="FZ45" s="130"/>
      <c r="GA45" s="130"/>
      <c r="GB45" s="129"/>
      <c r="GC45" s="129"/>
      <c r="GD45" s="129"/>
      <c r="GE45" s="129"/>
      <c r="GF45" s="129"/>
      <c r="GG45" s="126"/>
      <c r="GH45" s="129"/>
      <c r="GI45" s="129"/>
      <c r="GJ45" s="129"/>
      <c r="GK45" s="130"/>
      <c r="GL45" s="129"/>
      <c r="GM45" s="130"/>
      <c r="GN45" s="263"/>
      <c r="GO45" s="129"/>
      <c r="GP45" s="129"/>
      <c r="GQ45" s="129"/>
      <c r="GR45" s="129"/>
      <c r="GS45" s="129"/>
      <c r="GT45" s="126"/>
      <c r="GU45" s="129"/>
      <c r="GV45" s="129"/>
      <c r="GW45" s="129"/>
      <c r="GX45" s="130"/>
      <c r="GY45" s="129"/>
      <c r="GZ45" s="130"/>
      <c r="HA45" s="130"/>
      <c r="HB45" s="129"/>
      <c r="HC45" s="129"/>
      <c r="HD45" s="129"/>
      <c r="HE45" s="129"/>
    </row>
    <row r="46" spans="1:213" ht="57" x14ac:dyDescent="0.2">
      <c r="A46" s="364"/>
      <c r="B46" s="357"/>
      <c r="C46" s="358"/>
      <c r="D46" s="358"/>
      <c r="E46" s="357"/>
      <c r="F46" s="388"/>
      <c r="G46" s="388"/>
      <c r="H46" s="389"/>
      <c r="I46" s="357"/>
      <c r="J46" s="360"/>
      <c r="K46" s="335"/>
      <c r="L46" s="361"/>
      <c r="M46" s="359"/>
      <c r="N46" s="335"/>
      <c r="O46" s="333"/>
      <c r="P46" s="333"/>
      <c r="Q46" s="334"/>
      <c r="R46" s="153"/>
      <c r="S46" s="154"/>
      <c r="T46" s="183">
        <f>VLOOKUP(U46,FORMULAS!$A$15:$B$18,2,0)</f>
        <v>0</v>
      </c>
      <c r="U46" s="53" t="s">
        <v>157</v>
      </c>
      <c r="V46" s="54">
        <f>+IF(U46='Tabla Valoración controles'!$D$4,'Tabla Valoración controles'!$F$4,IF('208-PLA-Ft-78 Mapa Gestión'!U46='Tabla Valoración controles'!$D$5,'Tabla Valoración controles'!$F$5,IF(U46=FORMULAS!$A$10,0,'Tabla Valoración controles'!$F$6)))</f>
        <v>0</v>
      </c>
      <c r="W46" s="53"/>
      <c r="X46" s="55">
        <f>+IF(W46='Tabla Valoración controles'!$D$7,'Tabla Valoración controles'!$F$7,IF(U46=FORMULAS!$A$10,0,'Tabla Valoración controles'!$F$8))</f>
        <v>0</v>
      </c>
      <c r="Y46" s="53"/>
      <c r="Z46" s="54">
        <f>+IF(Y46='Tabla Valoración controles'!$D$9,'Tabla Valoración controles'!$F$9,IF(U46=FORMULAS!$A$10,0,'Tabla Valoración controles'!$F$10))</f>
        <v>0</v>
      </c>
      <c r="AA46" s="53"/>
      <c r="AB46" s="54">
        <f>+IF(AA46='Tabla Valoración controles'!$D$9,'Tabla Valoración controles'!$F$9,IF(W46=FORMULAS!$A$10,0,'Tabla Valoración controles'!$F$10))</f>
        <v>0</v>
      </c>
      <c r="AC46" s="53"/>
      <c r="AD46" s="54">
        <f>+IF(AC46='Tabla Valoración controles'!$D$13,'Tabla Valoración controles'!$F$13,'Tabla Valoración controles'!$F$14)</f>
        <v>0</v>
      </c>
      <c r="AE46" s="97">
        <f t="shared" si="0"/>
        <v>0</v>
      </c>
      <c r="AF46" s="97">
        <f t="shared" si="26"/>
        <v>0</v>
      </c>
      <c r="AG46" s="97">
        <f t="shared" si="15"/>
        <v>0.24640000000000001</v>
      </c>
      <c r="AH46" s="53"/>
      <c r="AI46" s="50">
        <f>+IF(AH46=CONTROLES!$C$50,CONTROLES!$D$50,CONTROLES!$D$51)</f>
        <v>0</v>
      </c>
      <c r="AJ46" s="162"/>
      <c r="AK46" s="162">
        <f>+IF(AJ46=CONTROLES!$C$52,CONTROLES!$D$52,CONTROLES!$D$53)</f>
        <v>0</v>
      </c>
      <c r="AL46" s="162"/>
      <c r="AM46" s="162">
        <f>+IF(AL46=CONTROLES!$C$54,CONTROLES!$D$54,CONTROLES!$D$55)</f>
        <v>0</v>
      </c>
      <c r="AN46" s="163" t="str">
        <f t="shared" si="2"/>
        <v>Tipo Control</v>
      </c>
      <c r="AO46" s="163" t="str">
        <f>+IF(AN46=CONTROLES!$F$54,CONTROLES!$G$54,CONTROLES!$G$55)</f>
        <v>Detectar</v>
      </c>
      <c r="AP46" s="162">
        <f>+IF(AO46=CONTROLES!$C$56,CONTROLES!$D$56,IF(AO46=CONTROLES!$C$57,CONTROLES!$D$57,CONTROLES!$D$58))</f>
        <v>10</v>
      </c>
      <c r="AQ46" s="162"/>
      <c r="AR46" s="162">
        <f>+IF(AQ46=CONTROLES!$C$59,CONTROLES!$D$59,CONTROLES!$D$60)</f>
        <v>0</v>
      </c>
      <c r="AS46" s="162"/>
      <c r="AT46" s="162">
        <f>+IF(AS46=CONTROLES!$C$61,CONTROLES!$D$61,CONTROLES!$D$62)</f>
        <v>0</v>
      </c>
      <c r="AU46" s="162"/>
      <c r="AV46" s="50">
        <f>+IF(AU46=CONTROLES!$C$63,CONTROLES!$D$63,IF(AU46=CONTROLES!$C$64,CONTROLES!$D$64,CONTROLES!$D$65))</f>
        <v>0</v>
      </c>
      <c r="AW46" s="50">
        <f t="shared" si="1"/>
        <v>10</v>
      </c>
      <c r="AX46" s="50" t="str">
        <f t="shared" si="3"/>
        <v>Débil</v>
      </c>
      <c r="AY46" s="337"/>
      <c r="AZ46" s="337"/>
      <c r="BA46" s="337"/>
      <c r="BB46" s="337"/>
      <c r="BC46" s="333"/>
      <c r="BD46" s="340"/>
      <c r="BE46" s="338"/>
      <c r="BF46" s="132"/>
      <c r="BG46" s="132"/>
      <c r="BH46" s="169"/>
      <c r="BI46" s="134"/>
      <c r="BJ46" s="134"/>
      <c r="BK46" s="132"/>
      <c r="BL46" s="132"/>
      <c r="BM46" s="170" t="s">
        <v>233</v>
      </c>
      <c r="BN46" s="332"/>
      <c r="BO46" s="144"/>
      <c r="BP46" s="209"/>
      <c r="BQ46" s="209"/>
      <c r="BR46" s="209"/>
      <c r="BS46" s="210"/>
      <c r="BT46" s="210"/>
      <c r="BU46" s="144"/>
      <c r="BV46" s="210"/>
      <c r="BW46" s="210"/>
      <c r="BX46" s="126"/>
      <c r="BY46" s="132"/>
      <c r="BZ46" s="132"/>
      <c r="CA46" s="132"/>
      <c r="CB46" s="130"/>
      <c r="CC46" s="130"/>
      <c r="CD46" s="130"/>
      <c r="CE46" s="130"/>
      <c r="CF46" s="130"/>
      <c r="CG46" s="126"/>
      <c r="CH46" s="132"/>
      <c r="CI46" s="132"/>
      <c r="CJ46" s="132"/>
      <c r="CK46" s="130"/>
      <c r="CL46" s="130"/>
      <c r="CM46" s="130"/>
      <c r="CN46" s="130"/>
      <c r="CO46" s="130"/>
      <c r="CP46" s="126"/>
      <c r="CQ46" s="132"/>
      <c r="CR46" s="132"/>
      <c r="CS46" s="132"/>
      <c r="CT46" s="130"/>
      <c r="CU46" s="130"/>
      <c r="CV46" s="130"/>
      <c r="CW46" s="130"/>
      <c r="CX46" s="130"/>
      <c r="CY46" s="126"/>
      <c r="CZ46" s="132"/>
      <c r="DA46" s="132"/>
      <c r="DB46" s="132"/>
      <c r="DC46" s="130"/>
      <c r="DD46" s="130"/>
      <c r="DE46" s="130"/>
      <c r="DF46" s="130"/>
      <c r="DG46" s="130"/>
      <c r="DH46" s="126"/>
      <c r="DI46" s="132"/>
      <c r="DJ46" s="132"/>
      <c r="DK46" s="132"/>
      <c r="DL46" s="130"/>
      <c r="DM46" s="130"/>
      <c r="DN46" s="130"/>
      <c r="DO46" s="130"/>
      <c r="DP46" s="130"/>
      <c r="DQ46" s="126"/>
      <c r="DR46" s="132"/>
      <c r="DS46" s="132"/>
      <c r="DT46" s="132"/>
      <c r="DU46" s="130"/>
      <c r="DV46" s="130"/>
      <c r="DW46" s="130"/>
      <c r="DX46" s="130"/>
      <c r="DY46" s="130"/>
      <c r="DZ46" s="126"/>
      <c r="EA46" s="132"/>
      <c r="EB46" s="132"/>
      <c r="EC46" s="132"/>
      <c r="ED46" s="130"/>
      <c r="EE46" s="130"/>
      <c r="EF46" s="130"/>
      <c r="EG46" s="130"/>
      <c r="EH46" s="130"/>
      <c r="EI46" s="126"/>
      <c r="EJ46" s="132"/>
      <c r="EK46" s="132"/>
      <c r="EL46" s="132"/>
      <c r="EM46" s="130"/>
      <c r="EN46" s="130"/>
      <c r="EO46" s="130"/>
      <c r="EP46" s="130"/>
      <c r="EQ46" s="130"/>
      <c r="ER46" s="126"/>
      <c r="ES46" s="132"/>
      <c r="ET46" s="132"/>
      <c r="EU46" s="132"/>
      <c r="EV46" s="130"/>
      <c r="EW46" s="130"/>
      <c r="EX46" s="130"/>
      <c r="EY46" s="130"/>
      <c r="EZ46" s="130"/>
      <c r="FA46" s="126"/>
      <c r="FB46" s="132"/>
      <c r="FC46" s="132"/>
      <c r="FD46" s="132"/>
      <c r="FE46" s="130"/>
      <c r="FF46" s="130"/>
      <c r="FG46" s="130"/>
      <c r="FH46" s="130"/>
      <c r="FI46" s="130"/>
      <c r="FJ46" s="126"/>
      <c r="FK46" s="132"/>
      <c r="FL46" s="132"/>
      <c r="FM46" s="132"/>
      <c r="FN46" s="130"/>
      <c r="FO46" s="130"/>
      <c r="FP46" s="130"/>
      <c r="FQ46" s="130"/>
      <c r="FR46" s="130"/>
      <c r="FS46" s="130"/>
      <c r="FT46" s="126"/>
      <c r="FU46" s="129"/>
      <c r="FV46" s="129"/>
      <c r="FW46" s="129"/>
      <c r="FX46" s="130"/>
      <c r="FY46" s="129"/>
      <c r="FZ46" s="130"/>
      <c r="GA46" s="130"/>
      <c r="GB46" s="129"/>
      <c r="GC46" s="129"/>
      <c r="GD46" s="129"/>
      <c r="GE46" s="129"/>
      <c r="GF46" s="129"/>
      <c r="GG46" s="126"/>
      <c r="GH46" s="129"/>
      <c r="GI46" s="129"/>
      <c r="GJ46" s="129"/>
      <c r="GK46" s="130"/>
      <c r="GL46" s="129"/>
      <c r="GM46" s="130"/>
      <c r="GN46" s="263"/>
      <c r="GO46" s="129"/>
      <c r="GP46" s="129"/>
      <c r="GQ46" s="129"/>
      <c r="GR46" s="129"/>
      <c r="GS46" s="129"/>
      <c r="GT46" s="126"/>
      <c r="GU46" s="129"/>
      <c r="GV46" s="129"/>
      <c r="GW46" s="129"/>
      <c r="GX46" s="130"/>
      <c r="GY46" s="129"/>
      <c r="GZ46" s="130"/>
      <c r="HA46" s="130"/>
      <c r="HB46" s="129"/>
      <c r="HC46" s="129"/>
      <c r="HD46" s="129"/>
      <c r="HE46" s="129"/>
    </row>
    <row r="47" spans="1:213" ht="116.25" x14ac:dyDescent="0.2">
      <c r="A47" s="364">
        <v>7</v>
      </c>
      <c r="B47" s="357" t="s">
        <v>170</v>
      </c>
      <c r="C47" s="358" t="str">
        <f>VLOOKUP(B47,FORMULAS!$A$30:$B$52,2,0)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47" s="358" t="str">
        <f>VLOOKUP(B47,FORMULAS!$A$30:$C$52,3,0)</f>
        <v xml:space="preserve">Director Jurídico </v>
      </c>
      <c r="E47" s="357" t="s">
        <v>113</v>
      </c>
      <c r="F47" s="365" t="s">
        <v>394</v>
      </c>
      <c r="G47" s="365" t="s">
        <v>395</v>
      </c>
      <c r="H47" s="393" t="s">
        <v>753</v>
      </c>
      <c r="I47" s="357" t="s">
        <v>258</v>
      </c>
      <c r="J47" s="360">
        <v>12</v>
      </c>
      <c r="K47" s="335" t="str">
        <f>+IF(L47=FORMULAS!$N$2,FORMULAS!$O$2,IF('208-PLA-Ft-78 Mapa Gestión'!L47:L52=FORMULAS!$N$3,FORMULAS!$O$3,IF('208-PLA-Ft-78 Mapa Gestión'!L47:L52=FORMULAS!$N$4,FORMULAS!$O$4,IF('208-PLA-Ft-78 Mapa Gestión'!L47:L52=FORMULAS!$N$5,FORMULAS!$O$5,IF('208-PLA-Ft-78 Mapa Gestión'!L47:L52=FORMULAS!$N$6,FORMULAS!$O$6)))))</f>
        <v>Baja</v>
      </c>
      <c r="L47" s="361">
        <f>+IF(J47&lt;=FORMULAS!$M$2,FORMULAS!$N$2,IF('208-PLA-Ft-78 Mapa Gestión'!J47&lt;=FORMULAS!$M$3,FORMULAS!$N$3,IF('208-PLA-Ft-78 Mapa Gestión'!J47&lt;=FORMULAS!$M$4,FORMULAS!$N$4,IF('208-PLA-Ft-78 Mapa Gestión'!J47&lt;=FORMULAS!$M$5,FORMULAS!$N$5,FORMULAS!$N$6))))</f>
        <v>0.4</v>
      </c>
      <c r="M47" s="359" t="s">
        <v>88</v>
      </c>
      <c r="N47" s="335" t="str">
        <f>+IF(M47=FORMULAS!$H$2,FORMULAS!$I$2,IF('208-PLA-Ft-78 Mapa Gestión'!M47:M52=FORMULAS!$H$3,FORMULAS!$I$3,IF('208-PLA-Ft-78 Mapa Gestión'!M47:M52=FORMULAS!$H$4,FORMULAS!$I$4,IF('208-PLA-Ft-78 Mapa Gestión'!M47:M52=FORMULAS!$H$5,FORMULAS!$I$5,IF('208-PLA-Ft-78 Mapa Gestión'!M47:M52=FORMULAS!$H$6,FORMULAS!$I$6,IF('208-PLA-Ft-78 Mapa Gestión'!M47:M52=FORMULAS!$H$7,FORMULAS!$I$7,IF('208-PLA-Ft-78 Mapa Gestión'!M47:M52=FORMULAS!$H$8,FORMULAS!$I$8,IF('208-PLA-Ft-78 Mapa Gestión'!M47:M52=FORMULAS!$H$9,FORMULAS!$I$9,IF('208-PLA-Ft-78 Mapa Gestión'!M47:M52=FORMULAS!$H$10,FORMULAS!$I$10,IF('208-PLA-Ft-78 Mapa Gestión'!M47:M52=FORMULAS!$H$11,FORMULAS!$I$11))))))))))</f>
        <v>Leve</v>
      </c>
      <c r="O47" s="333">
        <f>VLOOKUP(N47,FORMULAS!$I$1:$J$6,2,0)</f>
        <v>0.2</v>
      </c>
      <c r="P47" s="333" t="str">
        <f t="shared" ref="P47" si="27">CONCATENATE(N47,K47)</f>
        <v>LeveBaja</v>
      </c>
      <c r="Q47" s="334" t="str">
        <f>VLOOKUP(P47,FORMULAS!$K$17:$L$42,2,0)</f>
        <v>Bajo</v>
      </c>
      <c r="R47" s="153">
        <v>1</v>
      </c>
      <c r="S47" s="154" t="s">
        <v>485</v>
      </c>
      <c r="T47" s="183" t="str">
        <f>VLOOKUP(U47,FORMULAS!$A$15:$B$18,2,0)</f>
        <v>Probabilidad</v>
      </c>
      <c r="U47" s="53" t="s">
        <v>13</v>
      </c>
      <c r="V47" s="54">
        <f>+IF(U47='Tabla Valoración controles'!$D$4,'Tabla Valoración controles'!$F$4,IF('208-PLA-Ft-78 Mapa Gestión'!U47='Tabla Valoración controles'!$D$5,'Tabla Valoración controles'!$F$5,IF(U47=FORMULAS!$A$10,0,'Tabla Valoración controles'!$F$6)))</f>
        <v>0.25</v>
      </c>
      <c r="W47" s="53" t="s">
        <v>8</v>
      </c>
      <c r="X47" s="55">
        <f>+IF(W47='Tabla Valoración controles'!$D$7,'Tabla Valoración controles'!$F$7,IF(U47=FORMULAS!$A$10,0,'Tabla Valoración controles'!$F$8))</f>
        <v>0.15</v>
      </c>
      <c r="Y47" s="53" t="s">
        <v>18</v>
      </c>
      <c r="Z47" s="54">
        <f>+IF(Y47='Tabla Valoración controles'!$D$9,'Tabla Valoración controles'!$F$9,IF(U47=FORMULAS!$A$10,0,'Tabla Valoración controles'!$F$10))</f>
        <v>0</v>
      </c>
      <c r="AA47" s="53" t="s">
        <v>21</v>
      </c>
      <c r="AB47" s="54">
        <f>+IF(AA47='Tabla Valoración controles'!$D$9,'Tabla Valoración controles'!$F$9,IF(W47=FORMULAS!$A$10,0,'Tabla Valoración controles'!$F$10))</f>
        <v>0</v>
      </c>
      <c r="AC47" s="53" t="s">
        <v>100</v>
      </c>
      <c r="AD47" s="54">
        <f>+IF(AC47='Tabla Valoración controles'!$D$13,'Tabla Valoración controles'!$F$13,'Tabla Valoración controles'!$F$14)</f>
        <v>0</v>
      </c>
      <c r="AE47" s="97">
        <f t="shared" si="0"/>
        <v>0.4</v>
      </c>
      <c r="AF47" s="97">
        <f>+IF(T47=FORMULAS!$A$8,'208-PLA-Ft-78 Mapa Gestión'!AE47*'208-PLA-Ft-78 Mapa Gestión'!L47:L52,'208-PLA-Ft-78 Mapa Gestión'!AE47*'208-PLA-Ft-78 Mapa Gestión'!O47:O52)</f>
        <v>0.16000000000000003</v>
      </c>
      <c r="AG47" s="97">
        <f>+IF(T47=FORMULAS!$A$8,'208-PLA-Ft-78 Mapa Gestión'!L47:L52-'208-PLA-Ft-78 Mapa Gestión'!AF47,0)</f>
        <v>0.24</v>
      </c>
      <c r="AH47" s="53" t="s">
        <v>347</v>
      </c>
      <c r="AI47" s="50">
        <f>+IF(AH47=CONTROLES!$C$50,CONTROLES!$D$50,CONTROLES!$D$51)</f>
        <v>15</v>
      </c>
      <c r="AJ47" s="162" t="s">
        <v>353</v>
      </c>
      <c r="AK47" s="162">
        <f>+IF(AJ47=CONTROLES!$C$52,CONTROLES!$D$52,CONTROLES!$D$53)</f>
        <v>15</v>
      </c>
      <c r="AL47" s="162" t="s">
        <v>356</v>
      </c>
      <c r="AM47" s="162">
        <f>+IF(AL47=CONTROLES!$C$54,CONTROLES!$D$54,CONTROLES!$D$55)</f>
        <v>15</v>
      </c>
      <c r="AN47" s="163" t="str">
        <f t="shared" si="2"/>
        <v>Preventivo</v>
      </c>
      <c r="AO47" s="163" t="str">
        <f>+IF(AN47=CONTROLES!$F$54,CONTROLES!$G$54,CONTROLES!$G$55)</f>
        <v>Prevenir</v>
      </c>
      <c r="AP47" s="162">
        <f>+IF(AO47=CONTROLES!$C$56,CONTROLES!$D$56,IF(AO47=CONTROLES!$C$57,CONTROLES!$D$57,CONTROLES!$D$58))</f>
        <v>15</v>
      </c>
      <c r="AQ47" s="162" t="s">
        <v>363</v>
      </c>
      <c r="AR47" s="162">
        <f>+IF(AQ47=CONTROLES!$C$59,CONTROLES!$D$59,CONTROLES!$D$60)</f>
        <v>15</v>
      </c>
      <c r="AS47" s="162" t="s">
        <v>366</v>
      </c>
      <c r="AT47" s="162">
        <f>+IF(AS47=CONTROLES!$C$61,CONTROLES!$D$61,CONTROLES!$D$62)</f>
        <v>15</v>
      </c>
      <c r="AU47" s="162" t="s">
        <v>369</v>
      </c>
      <c r="AV47" s="50">
        <f>+IF(AU47=CONTROLES!$C$63,CONTROLES!$D$63,IF(AU47=CONTROLES!$C$64,CONTROLES!$D$64,CONTROLES!$D$65))</f>
        <v>10</v>
      </c>
      <c r="AW47" s="50">
        <f t="shared" si="1"/>
        <v>100</v>
      </c>
      <c r="AX47" s="50" t="str">
        <f t="shared" si="3"/>
        <v>Fuerte</v>
      </c>
      <c r="AY47" s="336">
        <f>+AG52</f>
        <v>0.24</v>
      </c>
      <c r="AZ47" s="336" t="str">
        <f>+IF(AY47&lt;=FORMULAS!$N$2,FORMULAS!$O$2,IF(AY47&lt;=FORMULAS!$N$3,FORMULAS!$O$3,IF(AY47&lt;=FORMULAS!$N$4,FORMULAS!$O$4,IF(AY47&lt;=FORMULAS!$N$5,FORMULAS!$O$5,FORMULAS!O42))))</f>
        <v>Baja</v>
      </c>
      <c r="BA47" s="336" t="str">
        <f>+IF(T47=FORMULAS!$A$9,AG52,'208-PLA-Ft-78 Mapa Gestión'!N47:N52)</f>
        <v>Leve</v>
      </c>
      <c r="BB47" s="336">
        <f>+IF(T47=FORMULAS!B45,'208-PLA-Ft-78 Mapa Gestión'!AG52,'208-PLA-Ft-78 Mapa Gestión'!O47:O52)</f>
        <v>0.2</v>
      </c>
      <c r="BC47" s="333" t="str">
        <f t="shared" ref="BC47" si="28">CONCATENATE(BA47,AZ47)</f>
        <v>LeveBaja</v>
      </c>
      <c r="BD47" s="340" t="str">
        <f>VLOOKUP(BC47,FORMULAS!$K$17:$L$42,2,0)</f>
        <v>Bajo</v>
      </c>
      <c r="BE47" s="338" t="s">
        <v>303</v>
      </c>
      <c r="BF47" s="332" t="s">
        <v>544</v>
      </c>
      <c r="BG47" s="332"/>
      <c r="BH47" s="169"/>
      <c r="BI47" s="331"/>
      <c r="BJ47" s="331"/>
      <c r="BK47" s="332"/>
      <c r="BL47" s="332"/>
      <c r="BM47" s="170" t="s">
        <v>233</v>
      </c>
      <c r="BN47" s="332" t="s">
        <v>620</v>
      </c>
      <c r="BO47" s="126" t="s">
        <v>782</v>
      </c>
      <c r="BP47" s="132" t="s">
        <v>951</v>
      </c>
      <c r="BQ47" s="132" t="s">
        <v>952</v>
      </c>
      <c r="BR47" s="126" t="s">
        <v>544</v>
      </c>
      <c r="BS47" s="126" t="s">
        <v>544</v>
      </c>
      <c r="BT47" s="126" t="s">
        <v>544</v>
      </c>
      <c r="BU47" s="126" t="s">
        <v>783</v>
      </c>
      <c r="BV47" s="126" t="s">
        <v>544</v>
      </c>
      <c r="BW47" s="126" t="s">
        <v>544</v>
      </c>
      <c r="BX47" s="126" t="s">
        <v>782</v>
      </c>
      <c r="BY47" s="132" t="s">
        <v>951</v>
      </c>
      <c r="BZ47" s="132" t="s">
        <v>952</v>
      </c>
      <c r="CA47" s="126" t="s">
        <v>544</v>
      </c>
      <c r="CB47" s="126" t="s">
        <v>544</v>
      </c>
      <c r="CC47" s="126" t="s">
        <v>544</v>
      </c>
      <c r="CD47" s="126" t="s">
        <v>783</v>
      </c>
      <c r="CE47" s="126" t="s">
        <v>544</v>
      </c>
      <c r="CF47" s="126" t="s">
        <v>544</v>
      </c>
      <c r="CG47" s="126" t="s">
        <v>782</v>
      </c>
      <c r="CH47" s="132" t="s">
        <v>951</v>
      </c>
      <c r="CI47" s="132" t="s">
        <v>952</v>
      </c>
      <c r="CJ47" s="126" t="s">
        <v>544</v>
      </c>
      <c r="CK47" s="126" t="s">
        <v>544</v>
      </c>
      <c r="CL47" s="126" t="s">
        <v>544</v>
      </c>
      <c r="CM47" s="126" t="s">
        <v>783</v>
      </c>
      <c r="CN47" s="126" t="s">
        <v>544</v>
      </c>
      <c r="CO47" s="126" t="s">
        <v>544</v>
      </c>
      <c r="CP47" s="126" t="s">
        <v>782</v>
      </c>
      <c r="CQ47" s="132" t="s">
        <v>951</v>
      </c>
      <c r="CR47" s="132" t="s">
        <v>952</v>
      </c>
      <c r="CS47" s="126" t="s">
        <v>544</v>
      </c>
      <c r="CT47" s="126" t="s">
        <v>544</v>
      </c>
      <c r="CU47" s="126" t="s">
        <v>544</v>
      </c>
      <c r="CV47" s="126" t="s">
        <v>783</v>
      </c>
      <c r="CW47" s="126" t="s">
        <v>544</v>
      </c>
      <c r="CX47" s="126" t="s">
        <v>544</v>
      </c>
      <c r="CY47" s="126" t="s">
        <v>1316</v>
      </c>
      <c r="CZ47" s="132" t="s">
        <v>951</v>
      </c>
      <c r="DA47" s="132" t="s">
        <v>952</v>
      </c>
      <c r="DB47" s="126" t="s">
        <v>544</v>
      </c>
      <c r="DC47" s="126" t="s">
        <v>544</v>
      </c>
      <c r="DD47" s="126" t="s">
        <v>544</v>
      </c>
      <c r="DE47" s="126" t="s">
        <v>783</v>
      </c>
      <c r="DF47" s="126" t="s">
        <v>544</v>
      </c>
      <c r="DG47" s="126" t="s">
        <v>544</v>
      </c>
      <c r="DH47" s="126" t="s">
        <v>782</v>
      </c>
      <c r="DI47" s="132" t="s">
        <v>951</v>
      </c>
      <c r="DJ47" s="132" t="s">
        <v>952</v>
      </c>
      <c r="DK47" s="126" t="s">
        <v>544</v>
      </c>
      <c r="DL47" s="126" t="s">
        <v>544</v>
      </c>
      <c r="DM47" s="126" t="s">
        <v>544</v>
      </c>
      <c r="DN47" s="126" t="s">
        <v>783</v>
      </c>
      <c r="DO47" s="126" t="s">
        <v>544</v>
      </c>
      <c r="DP47" s="126" t="s">
        <v>544</v>
      </c>
      <c r="DQ47" s="126" t="s">
        <v>782</v>
      </c>
      <c r="DR47" s="132" t="s">
        <v>951</v>
      </c>
      <c r="DS47" s="132" t="s">
        <v>952</v>
      </c>
      <c r="DT47" s="126" t="s">
        <v>544</v>
      </c>
      <c r="DU47" s="126" t="s">
        <v>544</v>
      </c>
      <c r="DV47" s="126" t="s">
        <v>544</v>
      </c>
      <c r="DW47" s="126" t="s">
        <v>783</v>
      </c>
      <c r="DX47" s="126" t="s">
        <v>544</v>
      </c>
      <c r="DY47" s="126" t="s">
        <v>544</v>
      </c>
      <c r="DZ47" s="126" t="s">
        <v>782</v>
      </c>
      <c r="EA47" s="132" t="s">
        <v>951</v>
      </c>
      <c r="EB47" s="132" t="s">
        <v>952</v>
      </c>
      <c r="EC47" s="126" t="s">
        <v>544</v>
      </c>
      <c r="ED47" s="126" t="s">
        <v>544</v>
      </c>
      <c r="EE47" s="126" t="s">
        <v>544</v>
      </c>
      <c r="EF47" s="126" t="s">
        <v>783</v>
      </c>
      <c r="EG47" s="126" t="s">
        <v>544</v>
      </c>
      <c r="EH47" s="126" t="s">
        <v>544</v>
      </c>
      <c r="EI47" s="126"/>
      <c r="EJ47" s="132"/>
      <c r="EK47" s="132"/>
      <c r="EL47" s="126"/>
      <c r="EM47" s="126"/>
      <c r="EN47" s="126"/>
      <c r="EO47" s="126"/>
      <c r="EP47" s="126"/>
      <c r="EQ47" s="126"/>
      <c r="ER47" s="126"/>
      <c r="ES47" s="132"/>
      <c r="ET47" s="132"/>
      <c r="EU47" s="126"/>
      <c r="EV47" s="126"/>
      <c r="EW47" s="126"/>
      <c r="EX47" s="126"/>
      <c r="EY47" s="126"/>
      <c r="EZ47" s="126"/>
      <c r="FA47" s="126"/>
      <c r="FB47" s="132"/>
      <c r="FC47" s="132"/>
      <c r="FD47" s="126"/>
      <c r="FE47" s="126"/>
      <c r="FF47" s="126"/>
      <c r="FG47" s="126"/>
      <c r="FH47" s="126"/>
      <c r="FI47" s="126"/>
      <c r="FJ47" s="126"/>
      <c r="FK47" s="132"/>
      <c r="FL47" s="132"/>
      <c r="FM47" s="126"/>
      <c r="FN47" s="126"/>
      <c r="FO47" s="126"/>
      <c r="FP47" s="126"/>
      <c r="FQ47" s="126"/>
      <c r="FR47" s="126"/>
      <c r="FS47" s="134">
        <v>45050</v>
      </c>
      <c r="FT47" s="126" t="s">
        <v>782</v>
      </c>
      <c r="FU47" s="154" t="s">
        <v>1126</v>
      </c>
      <c r="FV47" s="129" t="s">
        <v>37</v>
      </c>
      <c r="FW47" s="136" t="s">
        <v>544</v>
      </c>
      <c r="FX47" s="136" t="s">
        <v>544</v>
      </c>
      <c r="FY47" s="136" t="s">
        <v>544</v>
      </c>
      <c r="FZ47" s="126" t="s">
        <v>783</v>
      </c>
      <c r="GA47" s="126"/>
      <c r="GB47" s="129"/>
      <c r="GC47" s="129"/>
      <c r="GD47" s="129"/>
      <c r="GE47" s="129"/>
      <c r="GF47" s="172">
        <v>45175</v>
      </c>
      <c r="GG47" s="126" t="s">
        <v>782</v>
      </c>
      <c r="GH47" s="132" t="s">
        <v>1216</v>
      </c>
      <c r="GI47" s="129" t="s">
        <v>37</v>
      </c>
      <c r="GJ47" s="126" t="s">
        <v>544</v>
      </c>
      <c r="GK47" s="126" t="s">
        <v>544</v>
      </c>
      <c r="GL47" s="126" t="s">
        <v>544</v>
      </c>
      <c r="GM47" s="126" t="s">
        <v>783</v>
      </c>
      <c r="GN47" s="267"/>
      <c r="GO47" s="129"/>
      <c r="GP47" s="129"/>
      <c r="GQ47" s="129"/>
      <c r="GR47" s="129"/>
      <c r="GS47" s="129"/>
      <c r="GT47" s="126"/>
      <c r="GU47" s="129"/>
      <c r="GV47" s="129"/>
      <c r="GW47" s="129"/>
      <c r="GX47" s="130"/>
      <c r="GY47" s="129"/>
      <c r="GZ47" s="126"/>
      <c r="HA47" s="126"/>
      <c r="HB47" s="129"/>
      <c r="HC47" s="129"/>
      <c r="HD47" s="129"/>
      <c r="HE47" s="129"/>
    </row>
    <row r="48" spans="1:213" ht="57" x14ac:dyDescent="0.2">
      <c r="A48" s="364"/>
      <c r="B48" s="357"/>
      <c r="C48" s="358"/>
      <c r="D48" s="358"/>
      <c r="E48" s="357"/>
      <c r="F48" s="365"/>
      <c r="G48" s="365"/>
      <c r="H48" s="393"/>
      <c r="I48" s="357"/>
      <c r="J48" s="360"/>
      <c r="K48" s="335"/>
      <c r="L48" s="361"/>
      <c r="M48" s="359"/>
      <c r="N48" s="335"/>
      <c r="O48" s="333"/>
      <c r="P48" s="333"/>
      <c r="Q48" s="334"/>
      <c r="R48" s="153"/>
      <c r="S48" s="154"/>
      <c r="T48" s="183">
        <f>VLOOKUP(U48,FORMULAS!$A$15:$B$18,2,0)</f>
        <v>0</v>
      </c>
      <c r="U48" s="53" t="s">
        <v>157</v>
      </c>
      <c r="V48" s="54">
        <f>+IF(U48='Tabla Valoración controles'!$D$4,'Tabla Valoración controles'!$F$4,IF('208-PLA-Ft-78 Mapa Gestión'!U48='Tabla Valoración controles'!$D$5,'Tabla Valoración controles'!$F$5,IF(U48=FORMULAS!$A$10,0,'Tabla Valoración controles'!$F$6)))</f>
        <v>0</v>
      </c>
      <c r="W48" s="53"/>
      <c r="X48" s="55">
        <f>+IF(W48='Tabla Valoración controles'!$D$7,'Tabla Valoración controles'!$F$7,IF(U48=FORMULAS!$A$10,0,'Tabla Valoración controles'!$F$8))</f>
        <v>0</v>
      </c>
      <c r="Y48" s="53"/>
      <c r="Z48" s="54">
        <f>+IF(Y48='Tabla Valoración controles'!$D$9,'Tabla Valoración controles'!$F$9,IF(U48=FORMULAS!$A$10,0,'Tabla Valoración controles'!$F$10))</f>
        <v>0</v>
      </c>
      <c r="AA48" s="53"/>
      <c r="AB48" s="54">
        <f>+IF(AA48='Tabla Valoración controles'!$D$9,'Tabla Valoración controles'!$F$9,IF(W48=FORMULAS!$A$10,0,'Tabla Valoración controles'!$F$10))</f>
        <v>0</v>
      </c>
      <c r="AC48" s="53"/>
      <c r="AD48" s="54">
        <f>+IF(AC48='Tabla Valoración controles'!$D$13,'Tabla Valoración controles'!$F$13,'Tabla Valoración controles'!$F$14)</f>
        <v>0</v>
      </c>
      <c r="AE48" s="97">
        <f t="shared" si="0"/>
        <v>0</v>
      </c>
      <c r="AF48" s="97">
        <f t="shared" ref="AF48" si="29">+AE48*AG47</f>
        <v>0</v>
      </c>
      <c r="AG48" s="97">
        <f t="shared" ref="AG48" si="30">+AG47-AF48</f>
        <v>0.24</v>
      </c>
      <c r="AH48" s="53"/>
      <c r="AI48" s="50">
        <f>+IF(AH48=CONTROLES!$C$50,CONTROLES!$D$50,CONTROLES!$D$51)</f>
        <v>0</v>
      </c>
      <c r="AJ48" s="162"/>
      <c r="AK48" s="162">
        <f>+IF(AJ48=CONTROLES!$C$52,CONTROLES!$D$52,CONTROLES!$D$53)</f>
        <v>0</v>
      </c>
      <c r="AL48" s="162"/>
      <c r="AM48" s="162">
        <f>+IF(AL48=CONTROLES!$C$54,CONTROLES!$D$54,CONTROLES!$D$55)</f>
        <v>0</v>
      </c>
      <c r="AN48" s="163" t="str">
        <f t="shared" si="2"/>
        <v>Tipo Control</v>
      </c>
      <c r="AO48" s="163" t="str">
        <f>+IF(AN48=CONTROLES!$F$54,CONTROLES!$G$54,CONTROLES!$G$55)</f>
        <v>Detectar</v>
      </c>
      <c r="AP48" s="162">
        <f>+IF(AO48=CONTROLES!$C$56,CONTROLES!$D$56,IF(AO48=CONTROLES!$C$57,CONTROLES!$D$57,CONTROLES!$D$58))</f>
        <v>10</v>
      </c>
      <c r="AQ48" s="162"/>
      <c r="AR48" s="162">
        <f>+IF(AQ48=CONTROLES!$C$59,CONTROLES!$D$59,CONTROLES!$D$60)</f>
        <v>0</v>
      </c>
      <c r="AS48" s="162"/>
      <c r="AT48" s="162">
        <f>+IF(AS48=CONTROLES!$C$61,CONTROLES!$D$61,CONTROLES!$D$62)</f>
        <v>0</v>
      </c>
      <c r="AU48" s="162"/>
      <c r="AV48" s="50">
        <f>+IF(AU48=CONTROLES!$C$63,CONTROLES!$D$63,IF(AU48=CONTROLES!$C$64,CONTROLES!$D$64,CONTROLES!$D$65))</f>
        <v>0</v>
      </c>
      <c r="AW48" s="50">
        <f t="shared" si="1"/>
        <v>10</v>
      </c>
      <c r="AX48" s="50" t="str">
        <f t="shared" si="3"/>
        <v>Débil</v>
      </c>
      <c r="AY48" s="337"/>
      <c r="AZ48" s="337"/>
      <c r="BA48" s="337"/>
      <c r="BB48" s="337"/>
      <c r="BC48" s="333"/>
      <c r="BD48" s="340"/>
      <c r="BE48" s="338"/>
      <c r="BF48" s="332"/>
      <c r="BG48" s="332"/>
      <c r="BH48" s="169"/>
      <c r="BI48" s="331"/>
      <c r="BJ48" s="331"/>
      <c r="BK48" s="332"/>
      <c r="BL48" s="332"/>
      <c r="BM48" s="170" t="s">
        <v>233</v>
      </c>
      <c r="BN48" s="332"/>
      <c r="BO48" s="144"/>
      <c r="BP48" s="209"/>
      <c r="BQ48" s="209"/>
      <c r="BR48" s="209"/>
      <c r="BS48" s="210"/>
      <c r="BT48" s="210"/>
      <c r="BU48" s="144"/>
      <c r="BV48" s="210"/>
      <c r="BW48" s="210"/>
      <c r="BX48" s="126"/>
      <c r="BY48" s="132"/>
      <c r="BZ48" s="132"/>
      <c r="CA48" s="132"/>
      <c r="CB48" s="130"/>
      <c r="CC48" s="130"/>
      <c r="CD48" s="130"/>
      <c r="CE48" s="130"/>
      <c r="CF48" s="130"/>
      <c r="CG48" s="126"/>
      <c r="CH48" s="132"/>
      <c r="CI48" s="132"/>
      <c r="CJ48" s="132"/>
      <c r="CK48" s="130"/>
      <c r="CL48" s="130"/>
      <c r="CM48" s="130"/>
      <c r="CN48" s="130"/>
      <c r="CO48" s="130"/>
      <c r="CP48" s="126"/>
      <c r="CQ48" s="132"/>
      <c r="CR48" s="132"/>
      <c r="CS48" s="132"/>
      <c r="CT48" s="130"/>
      <c r="CU48" s="130"/>
      <c r="CV48" s="130"/>
      <c r="CW48" s="130"/>
      <c r="CX48" s="130"/>
      <c r="CY48" s="126"/>
      <c r="CZ48" s="132"/>
      <c r="DA48" s="132"/>
      <c r="DB48" s="132"/>
      <c r="DC48" s="130"/>
      <c r="DD48" s="130"/>
      <c r="DE48" s="130"/>
      <c r="DF48" s="130"/>
      <c r="DG48" s="130"/>
      <c r="DH48" s="126"/>
      <c r="DI48" s="132"/>
      <c r="DJ48" s="132"/>
      <c r="DK48" s="132"/>
      <c r="DL48" s="130"/>
      <c r="DM48" s="130"/>
      <c r="DN48" s="130"/>
      <c r="DO48" s="130"/>
      <c r="DP48" s="130"/>
      <c r="DQ48" s="126"/>
      <c r="DR48" s="132"/>
      <c r="DS48" s="132"/>
      <c r="DT48" s="132"/>
      <c r="DU48" s="130"/>
      <c r="DV48" s="130"/>
      <c r="DW48" s="130"/>
      <c r="DX48" s="130"/>
      <c r="DY48" s="130"/>
      <c r="DZ48" s="126"/>
      <c r="EA48" s="132"/>
      <c r="EB48" s="132"/>
      <c r="EC48" s="132"/>
      <c r="ED48" s="130"/>
      <c r="EE48" s="130"/>
      <c r="EF48" s="130"/>
      <c r="EG48" s="130"/>
      <c r="EH48" s="130"/>
      <c r="EI48" s="126"/>
      <c r="EJ48" s="132"/>
      <c r="EK48" s="132"/>
      <c r="EL48" s="132"/>
      <c r="EM48" s="130"/>
      <c r="EN48" s="130"/>
      <c r="EO48" s="130"/>
      <c r="EP48" s="130"/>
      <c r="EQ48" s="130"/>
      <c r="ER48" s="126"/>
      <c r="ES48" s="132"/>
      <c r="ET48" s="132"/>
      <c r="EU48" s="132"/>
      <c r="EV48" s="130"/>
      <c r="EW48" s="130"/>
      <c r="EX48" s="130"/>
      <c r="EY48" s="130"/>
      <c r="EZ48" s="130"/>
      <c r="FA48" s="126"/>
      <c r="FB48" s="132"/>
      <c r="FC48" s="132"/>
      <c r="FD48" s="132"/>
      <c r="FE48" s="130"/>
      <c r="FF48" s="130"/>
      <c r="FG48" s="130"/>
      <c r="FH48" s="130"/>
      <c r="FI48" s="130"/>
      <c r="FJ48" s="126"/>
      <c r="FK48" s="132"/>
      <c r="FL48" s="132"/>
      <c r="FM48" s="132"/>
      <c r="FN48" s="130"/>
      <c r="FO48" s="130"/>
      <c r="FP48" s="130"/>
      <c r="FQ48" s="130"/>
      <c r="FR48" s="130"/>
      <c r="FS48" s="130"/>
      <c r="FT48" s="126"/>
      <c r="FU48" s="129"/>
      <c r="FV48" s="129"/>
      <c r="FW48" s="129"/>
      <c r="FX48" s="130"/>
      <c r="FY48" s="129"/>
      <c r="FZ48" s="130"/>
      <c r="GA48" s="130"/>
      <c r="GB48" s="129"/>
      <c r="GC48" s="129"/>
      <c r="GD48" s="129"/>
      <c r="GE48" s="129"/>
      <c r="GF48" s="129"/>
      <c r="GG48" s="126"/>
      <c r="GH48" s="129"/>
      <c r="GI48" s="129"/>
      <c r="GJ48" s="129"/>
      <c r="GK48" s="130"/>
      <c r="GL48" s="129"/>
      <c r="GM48" s="130"/>
      <c r="GN48" s="263"/>
      <c r="GO48" s="129"/>
      <c r="GP48" s="129"/>
      <c r="GQ48" s="129"/>
      <c r="GR48" s="129"/>
      <c r="GS48" s="129"/>
      <c r="GT48" s="126"/>
      <c r="GU48" s="129"/>
      <c r="GV48" s="129"/>
      <c r="GW48" s="129"/>
      <c r="GX48" s="130"/>
      <c r="GY48" s="129"/>
      <c r="GZ48" s="130"/>
      <c r="HA48" s="130"/>
      <c r="HB48" s="129"/>
      <c r="HC48" s="129"/>
      <c r="HD48" s="129"/>
      <c r="HE48" s="129"/>
    </row>
    <row r="49" spans="1:213" ht="57" x14ac:dyDescent="0.2">
      <c r="A49" s="364"/>
      <c r="B49" s="357"/>
      <c r="C49" s="358"/>
      <c r="D49" s="358"/>
      <c r="E49" s="357"/>
      <c r="F49" s="365"/>
      <c r="G49" s="365"/>
      <c r="H49" s="393"/>
      <c r="I49" s="357"/>
      <c r="J49" s="360"/>
      <c r="K49" s="335"/>
      <c r="L49" s="361"/>
      <c r="M49" s="359"/>
      <c r="N49" s="335"/>
      <c r="O49" s="333"/>
      <c r="P49" s="333"/>
      <c r="Q49" s="334"/>
      <c r="R49" s="153"/>
      <c r="S49" s="154"/>
      <c r="T49" s="183">
        <f>VLOOKUP(U49,FORMULAS!$A$15:$B$18,2,0)</f>
        <v>0</v>
      </c>
      <c r="U49" s="53" t="s">
        <v>157</v>
      </c>
      <c r="V49" s="54">
        <f>+IF(U49='Tabla Valoración controles'!$D$4,'Tabla Valoración controles'!$F$4,IF('208-PLA-Ft-78 Mapa Gestión'!U49='Tabla Valoración controles'!$D$5,'Tabla Valoración controles'!$F$5,IF(U49=FORMULAS!$A$10,0,'Tabla Valoración controles'!$F$6)))</f>
        <v>0</v>
      </c>
      <c r="W49" s="53"/>
      <c r="X49" s="55">
        <f>+IF(W49='Tabla Valoración controles'!$D$7,'Tabla Valoración controles'!$F$7,IF(U49=FORMULAS!$A$10,0,'Tabla Valoración controles'!$F$8))</f>
        <v>0</v>
      </c>
      <c r="Y49" s="53"/>
      <c r="Z49" s="54">
        <f>+IF(Y49='Tabla Valoración controles'!$D$9,'Tabla Valoración controles'!$F$9,IF(U49=FORMULAS!$A$10,0,'Tabla Valoración controles'!$F$10))</f>
        <v>0</v>
      </c>
      <c r="AA49" s="53"/>
      <c r="AB49" s="54">
        <f>+IF(AA49='Tabla Valoración controles'!$D$9,'Tabla Valoración controles'!$F$9,IF(W49=FORMULAS!$A$10,0,'Tabla Valoración controles'!$F$10))</f>
        <v>0</v>
      </c>
      <c r="AC49" s="53"/>
      <c r="AD49" s="54">
        <f>+IF(AC49='Tabla Valoración controles'!$D$13,'Tabla Valoración controles'!$F$13,'Tabla Valoración controles'!$F$14)</f>
        <v>0</v>
      </c>
      <c r="AE49" s="97">
        <f t="shared" si="0"/>
        <v>0</v>
      </c>
      <c r="AF49" s="97">
        <f t="shared" ref="AF49:AF52" si="31">+AF48*AE49</f>
        <v>0</v>
      </c>
      <c r="AG49" s="97">
        <f t="shared" si="15"/>
        <v>0.24</v>
      </c>
      <c r="AH49" s="53"/>
      <c r="AI49" s="50">
        <f>+IF(AH49=CONTROLES!$C$50,CONTROLES!$D$50,CONTROLES!$D$51)</f>
        <v>0</v>
      </c>
      <c r="AJ49" s="162"/>
      <c r="AK49" s="162">
        <f>+IF(AJ49=CONTROLES!$C$52,CONTROLES!$D$52,CONTROLES!$D$53)</f>
        <v>0</v>
      </c>
      <c r="AL49" s="162"/>
      <c r="AM49" s="162">
        <f>+IF(AL49=CONTROLES!$C$54,CONTROLES!$D$54,CONTROLES!$D$55)</f>
        <v>0</v>
      </c>
      <c r="AN49" s="163" t="str">
        <f t="shared" si="2"/>
        <v>Tipo Control</v>
      </c>
      <c r="AO49" s="163" t="str">
        <f>+IF(AN49=CONTROLES!$F$54,CONTROLES!$G$54,CONTROLES!$G$55)</f>
        <v>Detectar</v>
      </c>
      <c r="AP49" s="162">
        <f>+IF(AO49=CONTROLES!$C$56,CONTROLES!$D$56,IF(AO49=CONTROLES!$C$57,CONTROLES!$D$57,CONTROLES!$D$58))</f>
        <v>10</v>
      </c>
      <c r="AQ49" s="162"/>
      <c r="AR49" s="162">
        <f>+IF(AQ49=CONTROLES!$C$59,CONTROLES!$D$59,CONTROLES!$D$60)</f>
        <v>0</v>
      </c>
      <c r="AS49" s="162"/>
      <c r="AT49" s="162">
        <f>+IF(AS49=CONTROLES!$C$61,CONTROLES!$D$61,CONTROLES!$D$62)</f>
        <v>0</v>
      </c>
      <c r="AU49" s="162"/>
      <c r="AV49" s="50">
        <f>+IF(AU49=CONTROLES!$C$63,CONTROLES!$D$63,IF(AU49=CONTROLES!$C$64,CONTROLES!$D$64,CONTROLES!$D$65))</f>
        <v>0</v>
      </c>
      <c r="AW49" s="50">
        <f t="shared" si="1"/>
        <v>10</v>
      </c>
      <c r="AX49" s="50" t="str">
        <f t="shared" si="3"/>
        <v>Débil</v>
      </c>
      <c r="AY49" s="337"/>
      <c r="AZ49" s="337"/>
      <c r="BA49" s="337"/>
      <c r="BB49" s="337"/>
      <c r="BC49" s="333"/>
      <c r="BD49" s="340"/>
      <c r="BE49" s="338"/>
      <c r="BF49" s="332"/>
      <c r="BG49" s="332"/>
      <c r="BH49" s="169"/>
      <c r="BI49" s="331"/>
      <c r="BJ49" s="331"/>
      <c r="BK49" s="332"/>
      <c r="BL49" s="332"/>
      <c r="BM49" s="170" t="s">
        <v>233</v>
      </c>
      <c r="BN49" s="332"/>
      <c r="BO49" s="144"/>
      <c r="BP49" s="209"/>
      <c r="BQ49" s="209"/>
      <c r="BR49" s="209"/>
      <c r="BS49" s="210"/>
      <c r="BT49" s="210"/>
      <c r="BU49" s="144"/>
      <c r="BV49" s="210"/>
      <c r="BW49" s="210"/>
      <c r="BX49" s="126"/>
      <c r="BY49" s="132"/>
      <c r="BZ49" s="132"/>
      <c r="CA49" s="132"/>
      <c r="CB49" s="130"/>
      <c r="CC49" s="130"/>
      <c r="CD49" s="130"/>
      <c r="CE49" s="130"/>
      <c r="CF49" s="130"/>
      <c r="CG49" s="126"/>
      <c r="CH49" s="132"/>
      <c r="CI49" s="132"/>
      <c r="CJ49" s="132"/>
      <c r="CK49" s="130"/>
      <c r="CL49" s="130"/>
      <c r="CM49" s="130"/>
      <c r="CN49" s="130"/>
      <c r="CO49" s="130"/>
      <c r="CP49" s="126"/>
      <c r="CQ49" s="132"/>
      <c r="CR49" s="132"/>
      <c r="CS49" s="132"/>
      <c r="CT49" s="130"/>
      <c r="CU49" s="130"/>
      <c r="CV49" s="130"/>
      <c r="CW49" s="130"/>
      <c r="CX49" s="130"/>
      <c r="CY49" s="126"/>
      <c r="CZ49" s="132"/>
      <c r="DA49" s="132"/>
      <c r="DB49" s="132"/>
      <c r="DC49" s="130"/>
      <c r="DD49" s="130"/>
      <c r="DE49" s="130"/>
      <c r="DF49" s="130"/>
      <c r="DG49" s="130"/>
      <c r="DH49" s="126"/>
      <c r="DI49" s="132"/>
      <c r="DJ49" s="132"/>
      <c r="DK49" s="132"/>
      <c r="DL49" s="130"/>
      <c r="DM49" s="130"/>
      <c r="DN49" s="130"/>
      <c r="DO49" s="130"/>
      <c r="DP49" s="130"/>
      <c r="DQ49" s="126"/>
      <c r="DR49" s="132"/>
      <c r="DS49" s="132"/>
      <c r="DT49" s="132"/>
      <c r="DU49" s="130"/>
      <c r="DV49" s="130"/>
      <c r="DW49" s="130"/>
      <c r="DX49" s="130"/>
      <c r="DY49" s="130"/>
      <c r="DZ49" s="126"/>
      <c r="EA49" s="132"/>
      <c r="EB49" s="132"/>
      <c r="EC49" s="132"/>
      <c r="ED49" s="130"/>
      <c r="EE49" s="130"/>
      <c r="EF49" s="130"/>
      <c r="EG49" s="130"/>
      <c r="EH49" s="130"/>
      <c r="EI49" s="126"/>
      <c r="EJ49" s="132"/>
      <c r="EK49" s="132"/>
      <c r="EL49" s="132"/>
      <c r="EM49" s="130"/>
      <c r="EN49" s="130"/>
      <c r="EO49" s="130"/>
      <c r="EP49" s="130"/>
      <c r="EQ49" s="130"/>
      <c r="ER49" s="126"/>
      <c r="ES49" s="132"/>
      <c r="ET49" s="132"/>
      <c r="EU49" s="132"/>
      <c r="EV49" s="130"/>
      <c r="EW49" s="130"/>
      <c r="EX49" s="130"/>
      <c r="EY49" s="130"/>
      <c r="EZ49" s="130"/>
      <c r="FA49" s="126"/>
      <c r="FB49" s="132"/>
      <c r="FC49" s="132"/>
      <c r="FD49" s="132"/>
      <c r="FE49" s="130"/>
      <c r="FF49" s="130"/>
      <c r="FG49" s="130"/>
      <c r="FH49" s="130"/>
      <c r="FI49" s="130"/>
      <c r="FJ49" s="126"/>
      <c r="FK49" s="132"/>
      <c r="FL49" s="132"/>
      <c r="FM49" s="132"/>
      <c r="FN49" s="130"/>
      <c r="FO49" s="130"/>
      <c r="FP49" s="130"/>
      <c r="FQ49" s="130"/>
      <c r="FR49" s="130"/>
      <c r="FS49" s="130"/>
      <c r="FT49" s="126"/>
      <c r="FU49" s="129"/>
      <c r="FV49" s="129"/>
      <c r="FW49" s="129"/>
      <c r="FX49" s="130"/>
      <c r="FY49" s="129"/>
      <c r="FZ49" s="130"/>
      <c r="GA49" s="130"/>
      <c r="GB49" s="129"/>
      <c r="GC49" s="129"/>
      <c r="GD49" s="129"/>
      <c r="GE49" s="129"/>
      <c r="GF49" s="129"/>
      <c r="GG49" s="126"/>
      <c r="GH49" s="129"/>
      <c r="GI49" s="129"/>
      <c r="GJ49" s="129"/>
      <c r="GK49" s="130"/>
      <c r="GL49" s="129"/>
      <c r="GM49" s="130"/>
      <c r="GN49" s="263"/>
      <c r="GO49" s="129"/>
      <c r="GP49" s="129"/>
      <c r="GQ49" s="129"/>
      <c r="GR49" s="129"/>
      <c r="GS49" s="129"/>
      <c r="GT49" s="126"/>
      <c r="GU49" s="129"/>
      <c r="GV49" s="129"/>
      <c r="GW49" s="129"/>
      <c r="GX49" s="130"/>
      <c r="GY49" s="129"/>
      <c r="GZ49" s="130"/>
      <c r="HA49" s="130"/>
      <c r="HB49" s="129"/>
      <c r="HC49" s="129"/>
      <c r="HD49" s="129"/>
      <c r="HE49" s="129"/>
    </row>
    <row r="50" spans="1:213" ht="57" x14ac:dyDescent="0.2">
      <c r="A50" s="364"/>
      <c r="B50" s="357"/>
      <c r="C50" s="358"/>
      <c r="D50" s="358"/>
      <c r="E50" s="357"/>
      <c r="F50" s="365"/>
      <c r="G50" s="365"/>
      <c r="H50" s="393"/>
      <c r="I50" s="357"/>
      <c r="J50" s="360"/>
      <c r="K50" s="335"/>
      <c r="L50" s="361"/>
      <c r="M50" s="359"/>
      <c r="N50" s="335"/>
      <c r="O50" s="333"/>
      <c r="P50" s="333"/>
      <c r="Q50" s="334"/>
      <c r="R50" s="153"/>
      <c r="S50" s="154"/>
      <c r="T50" s="183">
        <f>VLOOKUP(U50,FORMULAS!$A$15:$B$18,2,0)</f>
        <v>0</v>
      </c>
      <c r="U50" s="53" t="s">
        <v>157</v>
      </c>
      <c r="V50" s="54">
        <f>+IF(U50='Tabla Valoración controles'!$D$4,'Tabla Valoración controles'!$F$4,IF('208-PLA-Ft-78 Mapa Gestión'!U50='Tabla Valoración controles'!$D$5,'Tabla Valoración controles'!$F$5,IF(U50=FORMULAS!$A$10,0,'Tabla Valoración controles'!$F$6)))</f>
        <v>0</v>
      </c>
      <c r="W50" s="53"/>
      <c r="X50" s="55">
        <f>+IF(W50='Tabla Valoración controles'!$D$7,'Tabla Valoración controles'!$F$7,IF(U50=FORMULAS!$A$10,0,'Tabla Valoración controles'!$F$8))</f>
        <v>0</v>
      </c>
      <c r="Y50" s="53"/>
      <c r="Z50" s="54">
        <f>+IF(Y50='Tabla Valoración controles'!$D$9,'Tabla Valoración controles'!$F$9,IF(U50=FORMULAS!$A$10,0,'Tabla Valoración controles'!$F$10))</f>
        <v>0</v>
      </c>
      <c r="AA50" s="53"/>
      <c r="AB50" s="54">
        <f>+IF(AA50='Tabla Valoración controles'!$D$9,'Tabla Valoración controles'!$F$9,IF(W50=FORMULAS!$A$10,0,'Tabla Valoración controles'!$F$10))</f>
        <v>0</v>
      </c>
      <c r="AC50" s="53"/>
      <c r="AD50" s="54">
        <f>+IF(AC50='Tabla Valoración controles'!$D$13,'Tabla Valoración controles'!$F$13,'Tabla Valoración controles'!$F$14)</f>
        <v>0</v>
      </c>
      <c r="AE50" s="97">
        <f t="shared" si="0"/>
        <v>0</v>
      </c>
      <c r="AF50" s="97">
        <f t="shared" si="31"/>
        <v>0</v>
      </c>
      <c r="AG50" s="97">
        <f t="shared" si="15"/>
        <v>0.24</v>
      </c>
      <c r="AH50" s="53"/>
      <c r="AI50" s="50">
        <f>+IF(AH50=CONTROLES!$C$50,CONTROLES!$D$50,CONTROLES!$D$51)</f>
        <v>0</v>
      </c>
      <c r="AJ50" s="162"/>
      <c r="AK50" s="162">
        <f>+IF(AJ50=CONTROLES!$C$52,CONTROLES!$D$52,CONTROLES!$D$53)</f>
        <v>0</v>
      </c>
      <c r="AL50" s="162"/>
      <c r="AM50" s="162">
        <f>+IF(AL50=CONTROLES!$C$54,CONTROLES!$D$54,CONTROLES!$D$55)</f>
        <v>0</v>
      </c>
      <c r="AN50" s="163" t="str">
        <f t="shared" si="2"/>
        <v>Tipo Control</v>
      </c>
      <c r="AO50" s="163" t="str">
        <f>+IF(AN50=CONTROLES!$F$54,CONTROLES!$G$54,CONTROLES!$G$55)</f>
        <v>Detectar</v>
      </c>
      <c r="AP50" s="162">
        <f>+IF(AO50=CONTROLES!$C$56,CONTROLES!$D$56,IF(AO50=CONTROLES!$C$57,CONTROLES!$D$57,CONTROLES!$D$58))</f>
        <v>10</v>
      </c>
      <c r="AQ50" s="162"/>
      <c r="AR50" s="162">
        <f>+IF(AQ50=CONTROLES!$C$59,CONTROLES!$D$59,CONTROLES!$D$60)</f>
        <v>0</v>
      </c>
      <c r="AS50" s="162"/>
      <c r="AT50" s="162">
        <f>+IF(AS50=CONTROLES!$C$61,CONTROLES!$D$61,CONTROLES!$D$62)</f>
        <v>0</v>
      </c>
      <c r="AU50" s="162"/>
      <c r="AV50" s="50">
        <f>+IF(AU50=CONTROLES!$C$63,CONTROLES!$D$63,IF(AU50=CONTROLES!$C$64,CONTROLES!$D$64,CONTROLES!$D$65))</f>
        <v>0</v>
      </c>
      <c r="AW50" s="50">
        <f t="shared" si="1"/>
        <v>10</v>
      </c>
      <c r="AX50" s="50" t="str">
        <f t="shared" si="3"/>
        <v>Débil</v>
      </c>
      <c r="AY50" s="337"/>
      <c r="AZ50" s="337"/>
      <c r="BA50" s="337"/>
      <c r="BB50" s="337"/>
      <c r="BC50" s="333"/>
      <c r="BD50" s="340"/>
      <c r="BE50" s="338"/>
      <c r="BF50" s="332"/>
      <c r="BG50" s="332"/>
      <c r="BH50" s="169"/>
      <c r="BI50" s="331"/>
      <c r="BJ50" s="331"/>
      <c r="BK50" s="332"/>
      <c r="BL50" s="332"/>
      <c r="BM50" s="170" t="s">
        <v>233</v>
      </c>
      <c r="BN50" s="332"/>
      <c r="BO50" s="144"/>
      <c r="BP50" s="209"/>
      <c r="BQ50" s="209"/>
      <c r="BR50" s="209"/>
      <c r="BS50" s="210"/>
      <c r="BT50" s="210"/>
      <c r="BU50" s="144"/>
      <c r="BV50" s="210"/>
      <c r="BW50" s="210"/>
      <c r="BX50" s="126"/>
      <c r="BY50" s="132"/>
      <c r="BZ50" s="132"/>
      <c r="CA50" s="132"/>
      <c r="CB50" s="130"/>
      <c r="CC50" s="130"/>
      <c r="CD50" s="130"/>
      <c r="CE50" s="130"/>
      <c r="CF50" s="130"/>
      <c r="CG50" s="126"/>
      <c r="CH50" s="132"/>
      <c r="CI50" s="132"/>
      <c r="CJ50" s="132"/>
      <c r="CK50" s="130"/>
      <c r="CL50" s="130"/>
      <c r="CM50" s="130"/>
      <c r="CN50" s="130"/>
      <c r="CO50" s="130"/>
      <c r="CP50" s="126"/>
      <c r="CQ50" s="132"/>
      <c r="CR50" s="132"/>
      <c r="CS50" s="132"/>
      <c r="CT50" s="130"/>
      <c r="CU50" s="130"/>
      <c r="CV50" s="130"/>
      <c r="CW50" s="130"/>
      <c r="CX50" s="130"/>
      <c r="CY50" s="126"/>
      <c r="CZ50" s="132"/>
      <c r="DA50" s="132"/>
      <c r="DB50" s="132"/>
      <c r="DC50" s="130"/>
      <c r="DD50" s="130"/>
      <c r="DE50" s="130"/>
      <c r="DF50" s="130"/>
      <c r="DG50" s="130"/>
      <c r="DH50" s="126"/>
      <c r="DI50" s="132"/>
      <c r="DJ50" s="132"/>
      <c r="DK50" s="132"/>
      <c r="DL50" s="130"/>
      <c r="DM50" s="130"/>
      <c r="DN50" s="130"/>
      <c r="DO50" s="130"/>
      <c r="DP50" s="130"/>
      <c r="DQ50" s="126"/>
      <c r="DR50" s="132"/>
      <c r="DS50" s="132"/>
      <c r="DT50" s="132"/>
      <c r="DU50" s="130"/>
      <c r="DV50" s="130"/>
      <c r="DW50" s="130"/>
      <c r="DX50" s="130"/>
      <c r="DY50" s="130"/>
      <c r="DZ50" s="126"/>
      <c r="EA50" s="132"/>
      <c r="EB50" s="132"/>
      <c r="EC50" s="132"/>
      <c r="ED50" s="130"/>
      <c r="EE50" s="130"/>
      <c r="EF50" s="130"/>
      <c r="EG50" s="130"/>
      <c r="EH50" s="130"/>
      <c r="EI50" s="126"/>
      <c r="EJ50" s="132"/>
      <c r="EK50" s="132"/>
      <c r="EL50" s="132"/>
      <c r="EM50" s="130"/>
      <c r="EN50" s="130"/>
      <c r="EO50" s="130"/>
      <c r="EP50" s="130"/>
      <c r="EQ50" s="130"/>
      <c r="ER50" s="126"/>
      <c r="ES50" s="132"/>
      <c r="ET50" s="132"/>
      <c r="EU50" s="132"/>
      <c r="EV50" s="130"/>
      <c r="EW50" s="130"/>
      <c r="EX50" s="130"/>
      <c r="EY50" s="130"/>
      <c r="EZ50" s="130"/>
      <c r="FA50" s="126"/>
      <c r="FB50" s="132"/>
      <c r="FC50" s="132"/>
      <c r="FD50" s="132"/>
      <c r="FE50" s="130"/>
      <c r="FF50" s="130"/>
      <c r="FG50" s="130"/>
      <c r="FH50" s="130"/>
      <c r="FI50" s="130"/>
      <c r="FJ50" s="126"/>
      <c r="FK50" s="132"/>
      <c r="FL50" s="132"/>
      <c r="FM50" s="132"/>
      <c r="FN50" s="130"/>
      <c r="FO50" s="130"/>
      <c r="FP50" s="130"/>
      <c r="FQ50" s="130"/>
      <c r="FR50" s="130"/>
      <c r="FS50" s="130"/>
      <c r="FT50" s="126"/>
      <c r="FU50" s="129"/>
      <c r="FV50" s="129"/>
      <c r="FW50" s="129"/>
      <c r="FX50" s="130"/>
      <c r="FY50" s="129"/>
      <c r="FZ50" s="130"/>
      <c r="GA50" s="130"/>
      <c r="GB50" s="129"/>
      <c r="GC50" s="129"/>
      <c r="GD50" s="129"/>
      <c r="GE50" s="129"/>
      <c r="GF50" s="129"/>
      <c r="GG50" s="126"/>
      <c r="GH50" s="129"/>
      <c r="GI50" s="129"/>
      <c r="GJ50" s="129"/>
      <c r="GK50" s="130"/>
      <c r="GL50" s="129"/>
      <c r="GM50" s="130"/>
      <c r="GN50" s="263"/>
      <c r="GO50" s="129"/>
      <c r="GP50" s="129"/>
      <c r="GQ50" s="129"/>
      <c r="GR50" s="129"/>
      <c r="GS50" s="129"/>
      <c r="GT50" s="126"/>
      <c r="GU50" s="129"/>
      <c r="GV50" s="129"/>
      <c r="GW50" s="129"/>
      <c r="GX50" s="130"/>
      <c r="GY50" s="129"/>
      <c r="GZ50" s="130"/>
      <c r="HA50" s="130"/>
      <c r="HB50" s="129"/>
      <c r="HC50" s="129"/>
      <c r="HD50" s="129"/>
      <c r="HE50" s="129"/>
    </row>
    <row r="51" spans="1:213" ht="57" x14ac:dyDescent="0.2">
      <c r="A51" s="364"/>
      <c r="B51" s="357"/>
      <c r="C51" s="358"/>
      <c r="D51" s="358"/>
      <c r="E51" s="357"/>
      <c r="F51" s="365"/>
      <c r="G51" s="365"/>
      <c r="H51" s="393"/>
      <c r="I51" s="357"/>
      <c r="J51" s="360"/>
      <c r="K51" s="335"/>
      <c r="L51" s="361"/>
      <c r="M51" s="359"/>
      <c r="N51" s="335"/>
      <c r="O51" s="333"/>
      <c r="P51" s="333"/>
      <c r="Q51" s="334"/>
      <c r="R51" s="153"/>
      <c r="S51" s="154"/>
      <c r="T51" s="183">
        <f>VLOOKUP(U51,FORMULAS!$A$15:$B$18,2,0)</f>
        <v>0</v>
      </c>
      <c r="U51" s="53" t="s">
        <v>157</v>
      </c>
      <c r="V51" s="54">
        <f>+IF(U51='Tabla Valoración controles'!$D$4,'Tabla Valoración controles'!$F$4,IF('208-PLA-Ft-78 Mapa Gestión'!U51='Tabla Valoración controles'!$D$5,'Tabla Valoración controles'!$F$5,IF(U51=FORMULAS!$A$10,0,'Tabla Valoración controles'!$F$6)))</f>
        <v>0</v>
      </c>
      <c r="W51" s="53"/>
      <c r="X51" s="55">
        <f>+IF(W51='Tabla Valoración controles'!$D$7,'Tabla Valoración controles'!$F$7,IF(U51=FORMULAS!$A$10,0,'Tabla Valoración controles'!$F$8))</f>
        <v>0</v>
      </c>
      <c r="Y51" s="53"/>
      <c r="Z51" s="54">
        <f>+IF(Y51='Tabla Valoración controles'!$D$9,'Tabla Valoración controles'!$F$9,IF(U51=FORMULAS!$A$10,0,'Tabla Valoración controles'!$F$10))</f>
        <v>0</v>
      </c>
      <c r="AA51" s="53"/>
      <c r="AB51" s="54">
        <f>+IF(AA51='Tabla Valoración controles'!$D$9,'Tabla Valoración controles'!$F$9,IF(W51=FORMULAS!$A$10,0,'Tabla Valoración controles'!$F$10))</f>
        <v>0</v>
      </c>
      <c r="AC51" s="53"/>
      <c r="AD51" s="54">
        <f>+IF(AC51='Tabla Valoración controles'!$D$13,'Tabla Valoración controles'!$F$13,'Tabla Valoración controles'!$F$14)</f>
        <v>0</v>
      </c>
      <c r="AE51" s="97">
        <f t="shared" si="0"/>
        <v>0</v>
      </c>
      <c r="AF51" s="97">
        <f t="shared" si="31"/>
        <v>0</v>
      </c>
      <c r="AG51" s="97">
        <f t="shared" si="15"/>
        <v>0.24</v>
      </c>
      <c r="AH51" s="53"/>
      <c r="AI51" s="50">
        <f>+IF(AH51=CONTROLES!$C$50,CONTROLES!$D$50,CONTROLES!$D$51)</f>
        <v>0</v>
      </c>
      <c r="AJ51" s="162"/>
      <c r="AK51" s="162">
        <f>+IF(AJ51=CONTROLES!$C$52,CONTROLES!$D$52,CONTROLES!$D$53)</f>
        <v>0</v>
      </c>
      <c r="AL51" s="162"/>
      <c r="AM51" s="162">
        <f>+IF(AL51=CONTROLES!$C$54,CONTROLES!$D$54,CONTROLES!$D$55)</f>
        <v>0</v>
      </c>
      <c r="AN51" s="163" t="str">
        <f t="shared" si="2"/>
        <v>Tipo Control</v>
      </c>
      <c r="AO51" s="163" t="str">
        <f>+IF(AN51=CONTROLES!$F$54,CONTROLES!$G$54,CONTROLES!$G$55)</f>
        <v>Detectar</v>
      </c>
      <c r="AP51" s="162">
        <f>+IF(AO51=CONTROLES!$C$56,CONTROLES!$D$56,IF(AO51=CONTROLES!$C$57,CONTROLES!$D$57,CONTROLES!$D$58))</f>
        <v>10</v>
      </c>
      <c r="AQ51" s="162"/>
      <c r="AR51" s="162">
        <f>+IF(AQ51=CONTROLES!$C$59,CONTROLES!$D$59,CONTROLES!$D$60)</f>
        <v>0</v>
      </c>
      <c r="AS51" s="162"/>
      <c r="AT51" s="162">
        <f>+IF(AS51=CONTROLES!$C$61,CONTROLES!$D$61,CONTROLES!$D$62)</f>
        <v>0</v>
      </c>
      <c r="AU51" s="162"/>
      <c r="AV51" s="50">
        <f>+IF(AU51=CONTROLES!$C$63,CONTROLES!$D$63,IF(AU51=CONTROLES!$C$64,CONTROLES!$D$64,CONTROLES!$D$65))</f>
        <v>0</v>
      </c>
      <c r="AW51" s="50">
        <f t="shared" si="1"/>
        <v>10</v>
      </c>
      <c r="AX51" s="50" t="str">
        <f t="shared" si="3"/>
        <v>Débil</v>
      </c>
      <c r="AY51" s="337"/>
      <c r="AZ51" s="337"/>
      <c r="BA51" s="337"/>
      <c r="BB51" s="337"/>
      <c r="BC51" s="333"/>
      <c r="BD51" s="340"/>
      <c r="BE51" s="338"/>
      <c r="BF51" s="332"/>
      <c r="BG51" s="332"/>
      <c r="BH51" s="169"/>
      <c r="BI51" s="331"/>
      <c r="BJ51" s="331"/>
      <c r="BK51" s="332"/>
      <c r="BL51" s="332"/>
      <c r="BM51" s="170" t="s">
        <v>233</v>
      </c>
      <c r="BN51" s="332"/>
      <c r="BO51" s="144"/>
      <c r="BP51" s="209"/>
      <c r="BQ51" s="209"/>
      <c r="BR51" s="209"/>
      <c r="BS51" s="210"/>
      <c r="BT51" s="210"/>
      <c r="BU51" s="144"/>
      <c r="BV51" s="210"/>
      <c r="BW51" s="210"/>
      <c r="BX51" s="126"/>
      <c r="BY51" s="132"/>
      <c r="BZ51" s="132"/>
      <c r="CA51" s="132"/>
      <c r="CB51" s="130"/>
      <c r="CC51" s="130"/>
      <c r="CD51" s="130"/>
      <c r="CE51" s="130"/>
      <c r="CF51" s="130"/>
      <c r="CG51" s="126"/>
      <c r="CH51" s="132"/>
      <c r="CI51" s="132"/>
      <c r="CJ51" s="132"/>
      <c r="CK51" s="130"/>
      <c r="CL51" s="130"/>
      <c r="CM51" s="130"/>
      <c r="CN51" s="130"/>
      <c r="CO51" s="130"/>
      <c r="CP51" s="126"/>
      <c r="CQ51" s="132"/>
      <c r="CR51" s="132"/>
      <c r="CS51" s="132"/>
      <c r="CT51" s="130"/>
      <c r="CU51" s="130"/>
      <c r="CV51" s="130"/>
      <c r="CW51" s="130"/>
      <c r="CX51" s="130"/>
      <c r="CY51" s="126"/>
      <c r="CZ51" s="132"/>
      <c r="DA51" s="132"/>
      <c r="DB51" s="132"/>
      <c r="DC51" s="130"/>
      <c r="DD51" s="130"/>
      <c r="DE51" s="130"/>
      <c r="DF51" s="130"/>
      <c r="DG51" s="130"/>
      <c r="DH51" s="126"/>
      <c r="DI51" s="132"/>
      <c r="DJ51" s="132"/>
      <c r="DK51" s="132"/>
      <c r="DL51" s="130"/>
      <c r="DM51" s="130"/>
      <c r="DN51" s="130"/>
      <c r="DO51" s="130"/>
      <c r="DP51" s="130"/>
      <c r="DQ51" s="126"/>
      <c r="DR51" s="132"/>
      <c r="DS51" s="132"/>
      <c r="DT51" s="132"/>
      <c r="DU51" s="130"/>
      <c r="DV51" s="130"/>
      <c r="DW51" s="130"/>
      <c r="DX51" s="130"/>
      <c r="DY51" s="130"/>
      <c r="DZ51" s="126"/>
      <c r="EA51" s="132"/>
      <c r="EB51" s="132"/>
      <c r="EC51" s="132"/>
      <c r="ED51" s="130"/>
      <c r="EE51" s="130"/>
      <c r="EF51" s="130"/>
      <c r="EG51" s="130"/>
      <c r="EH51" s="130"/>
      <c r="EI51" s="126"/>
      <c r="EJ51" s="132"/>
      <c r="EK51" s="132"/>
      <c r="EL51" s="132"/>
      <c r="EM51" s="130"/>
      <c r="EN51" s="130"/>
      <c r="EO51" s="130"/>
      <c r="EP51" s="130"/>
      <c r="EQ51" s="130"/>
      <c r="ER51" s="126"/>
      <c r="ES51" s="132"/>
      <c r="ET51" s="132"/>
      <c r="EU51" s="132"/>
      <c r="EV51" s="130"/>
      <c r="EW51" s="130"/>
      <c r="EX51" s="130"/>
      <c r="EY51" s="130"/>
      <c r="EZ51" s="130"/>
      <c r="FA51" s="126"/>
      <c r="FB51" s="132"/>
      <c r="FC51" s="132"/>
      <c r="FD51" s="132"/>
      <c r="FE51" s="130"/>
      <c r="FF51" s="130"/>
      <c r="FG51" s="130"/>
      <c r="FH51" s="130"/>
      <c r="FI51" s="130"/>
      <c r="FJ51" s="126"/>
      <c r="FK51" s="132"/>
      <c r="FL51" s="132"/>
      <c r="FM51" s="132"/>
      <c r="FN51" s="130"/>
      <c r="FO51" s="130"/>
      <c r="FP51" s="130"/>
      <c r="FQ51" s="130"/>
      <c r="FR51" s="130"/>
      <c r="FS51" s="130"/>
      <c r="FT51" s="126"/>
      <c r="FU51" s="129"/>
      <c r="FV51" s="129"/>
      <c r="FW51" s="129"/>
      <c r="FX51" s="130"/>
      <c r="FY51" s="129"/>
      <c r="FZ51" s="130"/>
      <c r="GA51" s="130"/>
      <c r="GB51" s="129"/>
      <c r="GC51" s="129"/>
      <c r="GD51" s="129"/>
      <c r="GE51" s="129"/>
      <c r="GF51" s="129"/>
      <c r="GG51" s="126"/>
      <c r="GH51" s="129"/>
      <c r="GI51" s="129"/>
      <c r="GJ51" s="129"/>
      <c r="GK51" s="130"/>
      <c r="GL51" s="129"/>
      <c r="GM51" s="130"/>
      <c r="GN51" s="263"/>
      <c r="GO51" s="129"/>
      <c r="GP51" s="129"/>
      <c r="GQ51" s="129"/>
      <c r="GR51" s="129"/>
      <c r="GS51" s="129"/>
      <c r="GT51" s="126"/>
      <c r="GU51" s="129"/>
      <c r="GV51" s="129"/>
      <c r="GW51" s="129"/>
      <c r="GX51" s="130"/>
      <c r="GY51" s="129"/>
      <c r="GZ51" s="130"/>
      <c r="HA51" s="130"/>
      <c r="HB51" s="129"/>
      <c r="HC51" s="129"/>
      <c r="HD51" s="129"/>
      <c r="HE51" s="129"/>
    </row>
    <row r="52" spans="1:213" ht="57" x14ac:dyDescent="0.2">
      <c r="A52" s="364"/>
      <c r="B52" s="357"/>
      <c r="C52" s="358"/>
      <c r="D52" s="358"/>
      <c r="E52" s="357"/>
      <c r="F52" s="365"/>
      <c r="G52" s="365"/>
      <c r="H52" s="393"/>
      <c r="I52" s="357"/>
      <c r="J52" s="360"/>
      <c r="K52" s="335"/>
      <c r="L52" s="361"/>
      <c r="M52" s="359"/>
      <c r="N52" s="335"/>
      <c r="O52" s="333"/>
      <c r="P52" s="333"/>
      <c r="Q52" s="334"/>
      <c r="R52" s="153"/>
      <c r="S52" s="154"/>
      <c r="T52" s="183">
        <f>VLOOKUP(U52,FORMULAS!$A$15:$B$18,2,0)</f>
        <v>0</v>
      </c>
      <c r="U52" s="53" t="s">
        <v>157</v>
      </c>
      <c r="V52" s="54">
        <f>+IF(U52='Tabla Valoración controles'!$D$4,'Tabla Valoración controles'!$F$4,IF('208-PLA-Ft-78 Mapa Gestión'!U52='Tabla Valoración controles'!$D$5,'Tabla Valoración controles'!$F$5,IF(U52=FORMULAS!$A$10,0,'Tabla Valoración controles'!$F$6)))</f>
        <v>0</v>
      </c>
      <c r="W52" s="53"/>
      <c r="X52" s="55">
        <f>+IF(W52='Tabla Valoración controles'!$D$7,'Tabla Valoración controles'!$F$7,IF(U52=FORMULAS!$A$10,0,'Tabla Valoración controles'!$F$8))</f>
        <v>0</v>
      </c>
      <c r="Y52" s="53"/>
      <c r="Z52" s="54">
        <f>+IF(Y52='Tabla Valoración controles'!$D$9,'Tabla Valoración controles'!$F$9,IF(U52=FORMULAS!$A$10,0,'Tabla Valoración controles'!$F$10))</f>
        <v>0</v>
      </c>
      <c r="AA52" s="53"/>
      <c r="AB52" s="54">
        <f>+IF(AA52='Tabla Valoración controles'!$D$9,'Tabla Valoración controles'!$F$9,IF(W52=FORMULAS!$A$10,0,'Tabla Valoración controles'!$F$10))</f>
        <v>0</v>
      </c>
      <c r="AC52" s="53"/>
      <c r="AD52" s="54">
        <f>+IF(AC52='Tabla Valoración controles'!$D$13,'Tabla Valoración controles'!$F$13,'Tabla Valoración controles'!$F$14)</f>
        <v>0</v>
      </c>
      <c r="AE52" s="97">
        <f t="shared" si="0"/>
        <v>0</v>
      </c>
      <c r="AF52" s="97">
        <f t="shared" si="31"/>
        <v>0</v>
      </c>
      <c r="AG52" s="97">
        <f t="shared" si="15"/>
        <v>0.24</v>
      </c>
      <c r="AH52" s="53"/>
      <c r="AI52" s="50">
        <f>+IF(AH52=CONTROLES!$C$50,CONTROLES!$D$50,CONTROLES!$D$51)</f>
        <v>0</v>
      </c>
      <c r="AJ52" s="162"/>
      <c r="AK52" s="162">
        <f>+IF(AJ52=CONTROLES!$C$52,CONTROLES!$D$52,CONTROLES!$D$53)</f>
        <v>0</v>
      </c>
      <c r="AL52" s="162"/>
      <c r="AM52" s="162">
        <f>+IF(AL52=CONTROLES!$C$54,CONTROLES!$D$54,CONTROLES!$D$55)</f>
        <v>0</v>
      </c>
      <c r="AN52" s="163" t="str">
        <f t="shared" si="2"/>
        <v>Tipo Control</v>
      </c>
      <c r="AO52" s="163" t="str">
        <f>+IF(AN52=CONTROLES!$F$54,CONTROLES!$G$54,CONTROLES!$G$55)</f>
        <v>Detectar</v>
      </c>
      <c r="AP52" s="162">
        <f>+IF(AO52=CONTROLES!$C$56,CONTROLES!$D$56,IF(AO52=CONTROLES!$C$57,CONTROLES!$D$57,CONTROLES!$D$58))</f>
        <v>10</v>
      </c>
      <c r="AQ52" s="162"/>
      <c r="AR52" s="162">
        <f>+IF(AQ52=CONTROLES!$C$59,CONTROLES!$D$59,CONTROLES!$D$60)</f>
        <v>0</v>
      </c>
      <c r="AS52" s="162"/>
      <c r="AT52" s="162">
        <f>+IF(AS52=CONTROLES!$C$61,CONTROLES!$D$61,CONTROLES!$D$62)</f>
        <v>0</v>
      </c>
      <c r="AU52" s="162"/>
      <c r="AV52" s="50">
        <f>+IF(AU52=CONTROLES!$C$63,CONTROLES!$D$63,IF(AU52=CONTROLES!$C$64,CONTROLES!$D$64,CONTROLES!$D$65))</f>
        <v>0</v>
      </c>
      <c r="AW52" s="50">
        <f t="shared" si="1"/>
        <v>10</v>
      </c>
      <c r="AX52" s="50" t="str">
        <f t="shared" si="3"/>
        <v>Débil</v>
      </c>
      <c r="AY52" s="337"/>
      <c r="AZ52" s="337"/>
      <c r="BA52" s="337"/>
      <c r="BB52" s="337"/>
      <c r="BC52" s="333"/>
      <c r="BD52" s="340"/>
      <c r="BE52" s="338"/>
      <c r="BF52" s="332"/>
      <c r="BG52" s="332"/>
      <c r="BH52" s="169"/>
      <c r="BI52" s="331"/>
      <c r="BJ52" s="331"/>
      <c r="BK52" s="332"/>
      <c r="BL52" s="332"/>
      <c r="BM52" s="170" t="s">
        <v>233</v>
      </c>
      <c r="BN52" s="332"/>
      <c r="BO52" s="144"/>
      <c r="BP52" s="209"/>
      <c r="BQ52" s="209"/>
      <c r="BR52" s="209"/>
      <c r="BS52" s="210"/>
      <c r="BT52" s="210"/>
      <c r="BU52" s="144"/>
      <c r="BV52" s="210"/>
      <c r="BW52" s="210"/>
      <c r="BX52" s="126"/>
      <c r="BY52" s="132"/>
      <c r="BZ52" s="132"/>
      <c r="CA52" s="132"/>
      <c r="CB52" s="130"/>
      <c r="CC52" s="130"/>
      <c r="CD52" s="130"/>
      <c r="CE52" s="130"/>
      <c r="CF52" s="130"/>
      <c r="CG52" s="126"/>
      <c r="CH52" s="132"/>
      <c r="CI52" s="132"/>
      <c r="CJ52" s="132"/>
      <c r="CK52" s="130"/>
      <c r="CL52" s="130"/>
      <c r="CM52" s="130"/>
      <c r="CN52" s="130"/>
      <c r="CO52" s="130"/>
      <c r="CP52" s="126"/>
      <c r="CQ52" s="132"/>
      <c r="CR52" s="132"/>
      <c r="CS52" s="132"/>
      <c r="CT52" s="130"/>
      <c r="CU52" s="130"/>
      <c r="CV52" s="130"/>
      <c r="CW52" s="130"/>
      <c r="CX52" s="130"/>
      <c r="CY52" s="126"/>
      <c r="CZ52" s="132"/>
      <c r="DA52" s="132"/>
      <c r="DB52" s="132"/>
      <c r="DC52" s="130"/>
      <c r="DD52" s="130"/>
      <c r="DE52" s="130"/>
      <c r="DF52" s="130"/>
      <c r="DG52" s="130"/>
      <c r="DH52" s="126"/>
      <c r="DI52" s="132"/>
      <c r="DJ52" s="132"/>
      <c r="DK52" s="132"/>
      <c r="DL52" s="130"/>
      <c r="DM52" s="130"/>
      <c r="DN52" s="130"/>
      <c r="DO52" s="130"/>
      <c r="DP52" s="130"/>
      <c r="DQ52" s="126"/>
      <c r="DR52" s="132"/>
      <c r="DS52" s="132"/>
      <c r="DT52" s="132"/>
      <c r="DU52" s="130"/>
      <c r="DV52" s="130"/>
      <c r="DW52" s="130"/>
      <c r="DX52" s="130"/>
      <c r="DY52" s="130"/>
      <c r="DZ52" s="126"/>
      <c r="EA52" s="132"/>
      <c r="EB52" s="132"/>
      <c r="EC52" s="132"/>
      <c r="ED52" s="130"/>
      <c r="EE52" s="130"/>
      <c r="EF52" s="130"/>
      <c r="EG52" s="130"/>
      <c r="EH52" s="130"/>
      <c r="EI52" s="126"/>
      <c r="EJ52" s="132"/>
      <c r="EK52" s="132"/>
      <c r="EL52" s="132"/>
      <c r="EM52" s="130"/>
      <c r="EN52" s="130"/>
      <c r="EO52" s="130"/>
      <c r="EP52" s="130"/>
      <c r="EQ52" s="130"/>
      <c r="ER52" s="126"/>
      <c r="ES52" s="132"/>
      <c r="ET52" s="132"/>
      <c r="EU52" s="132"/>
      <c r="EV52" s="130"/>
      <c r="EW52" s="130"/>
      <c r="EX52" s="130"/>
      <c r="EY52" s="130"/>
      <c r="EZ52" s="130"/>
      <c r="FA52" s="126"/>
      <c r="FB52" s="132"/>
      <c r="FC52" s="132"/>
      <c r="FD52" s="132"/>
      <c r="FE52" s="130"/>
      <c r="FF52" s="130"/>
      <c r="FG52" s="130"/>
      <c r="FH52" s="130"/>
      <c r="FI52" s="130"/>
      <c r="FJ52" s="126"/>
      <c r="FK52" s="132"/>
      <c r="FL52" s="132"/>
      <c r="FM52" s="132"/>
      <c r="FN52" s="130"/>
      <c r="FO52" s="130"/>
      <c r="FP52" s="130"/>
      <c r="FQ52" s="130"/>
      <c r="FR52" s="130"/>
      <c r="FS52" s="130"/>
      <c r="FT52" s="126"/>
      <c r="FU52" s="129"/>
      <c r="FV52" s="129"/>
      <c r="FW52" s="129"/>
      <c r="FX52" s="130"/>
      <c r="FY52" s="129"/>
      <c r="FZ52" s="130"/>
      <c r="GA52" s="130"/>
      <c r="GB52" s="129"/>
      <c r="GC52" s="129"/>
      <c r="GD52" s="129"/>
      <c r="GE52" s="129"/>
      <c r="GF52" s="129"/>
      <c r="GG52" s="126"/>
      <c r="GH52" s="129"/>
      <c r="GI52" s="129"/>
      <c r="GJ52" s="129"/>
      <c r="GK52" s="130"/>
      <c r="GL52" s="129"/>
      <c r="GM52" s="130"/>
      <c r="GN52" s="263"/>
      <c r="GO52" s="129"/>
      <c r="GP52" s="129"/>
      <c r="GQ52" s="129"/>
      <c r="GR52" s="129"/>
      <c r="GS52" s="129"/>
      <c r="GT52" s="126"/>
      <c r="GU52" s="129"/>
      <c r="GV52" s="129"/>
      <c r="GW52" s="129"/>
      <c r="GX52" s="130"/>
      <c r="GY52" s="129"/>
      <c r="GZ52" s="130"/>
      <c r="HA52" s="130"/>
      <c r="HB52" s="129"/>
      <c r="HC52" s="129"/>
      <c r="HD52" s="129"/>
      <c r="HE52" s="129"/>
    </row>
    <row r="53" spans="1:213" ht="120" customHeight="1" x14ac:dyDescent="0.2">
      <c r="A53" s="364">
        <v>8</v>
      </c>
      <c r="B53" s="357" t="s">
        <v>170</v>
      </c>
      <c r="C53" s="358" t="str">
        <f>VLOOKUP(B53,FORMULAS!$A$30:$B$52,2,0)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53" s="358" t="str">
        <f>VLOOKUP(B53,FORMULAS!$A$30:$C$52,3,0)</f>
        <v xml:space="preserve">Director Jurídico </v>
      </c>
      <c r="E53" s="357" t="s">
        <v>257</v>
      </c>
      <c r="F53" s="365" t="s">
        <v>396</v>
      </c>
      <c r="G53" s="365" t="s">
        <v>397</v>
      </c>
      <c r="H53" s="366" t="s">
        <v>754</v>
      </c>
      <c r="I53" s="357" t="s">
        <v>261</v>
      </c>
      <c r="J53" s="360">
        <v>24</v>
      </c>
      <c r="K53" s="335" t="str">
        <f>+IF(L53=FORMULAS!$N$2,FORMULAS!$O$2,IF('208-PLA-Ft-78 Mapa Gestión'!L53:L58=FORMULAS!$N$3,FORMULAS!$O$3,IF('208-PLA-Ft-78 Mapa Gestión'!L53:L58=FORMULAS!$N$4,FORMULAS!$O$4,IF('208-PLA-Ft-78 Mapa Gestión'!L53:L58=FORMULAS!$N$5,FORMULAS!$O$5,IF('208-PLA-Ft-78 Mapa Gestión'!L53:L58=FORMULAS!$N$6,FORMULAS!$O$6)))))</f>
        <v>Baja</v>
      </c>
      <c r="L53" s="361">
        <f>+IF(J53&lt;=FORMULAS!$M$2,FORMULAS!$N$2,IF('208-PLA-Ft-78 Mapa Gestión'!J53&lt;=FORMULAS!$M$3,FORMULAS!$N$3,IF('208-PLA-Ft-78 Mapa Gestión'!J53&lt;=FORMULAS!$M$4,FORMULAS!$N$4,IF('208-PLA-Ft-78 Mapa Gestión'!J53&lt;=FORMULAS!$M$5,FORMULAS!$N$5,FORMULAS!$N$6))))</f>
        <v>0.4</v>
      </c>
      <c r="M53" s="359" t="s">
        <v>259</v>
      </c>
      <c r="N53" s="335" t="str">
        <f>+IF(M53=FORMULAS!$H$2,FORMULAS!$I$2,IF('208-PLA-Ft-78 Mapa Gestión'!M53:M58=FORMULAS!$H$3,FORMULAS!$I$3,IF('208-PLA-Ft-78 Mapa Gestión'!M53:M58=FORMULAS!$H$4,FORMULAS!$I$4,IF('208-PLA-Ft-78 Mapa Gestión'!M53:M58=FORMULAS!$H$5,FORMULAS!$I$5,IF('208-PLA-Ft-78 Mapa Gestión'!M53:M58=FORMULAS!$H$6,FORMULAS!$I$6,IF('208-PLA-Ft-78 Mapa Gestión'!M53:M58=FORMULAS!$H$7,FORMULAS!$I$7,IF('208-PLA-Ft-78 Mapa Gestión'!M53:M58=FORMULAS!$H$8,FORMULAS!$I$8,IF('208-PLA-Ft-78 Mapa Gestión'!M53:M58=FORMULAS!$H$9,FORMULAS!$I$9,IF('208-PLA-Ft-78 Mapa Gestión'!M53:M58=FORMULAS!$H$10,FORMULAS!$I$10,IF('208-PLA-Ft-78 Mapa Gestión'!M53:M58=FORMULAS!$H$11,FORMULAS!$I$11))))))))))</f>
        <v>Menor</v>
      </c>
      <c r="O53" s="333">
        <f>VLOOKUP(N53,FORMULAS!$I$1:$J$6,2,0)</f>
        <v>0.4</v>
      </c>
      <c r="P53" s="333" t="str">
        <f t="shared" ref="P53" si="32">CONCATENATE(N53,K53)</f>
        <v>MenorBaja</v>
      </c>
      <c r="Q53" s="334" t="str">
        <f>VLOOKUP(P53,FORMULAS!$K$17:$L$42,2,0)</f>
        <v>Moderado</v>
      </c>
      <c r="R53" s="153">
        <v>1</v>
      </c>
      <c r="S53" s="154" t="s">
        <v>486</v>
      </c>
      <c r="T53" s="183" t="str">
        <f>VLOOKUP(U53,FORMULAS!$A$15:$B$18,2,0)</f>
        <v>Probabilidad</v>
      </c>
      <c r="U53" s="53" t="s">
        <v>13</v>
      </c>
      <c r="V53" s="54">
        <f>+IF(U53='Tabla Valoración controles'!$D$4,'Tabla Valoración controles'!$F$4,IF('208-PLA-Ft-78 Mapa Gestión'!U53='Tabla Valoración controles'!$D$5,'Tabla Valoración controles'!$F$5,IF(U53=FORMULAS!$A$10,0,'Tabla Valoración controles'!$F$6)))</f>
        <v>0.25</v>
      </c>
      <c r="W53" s="53" t="s">
        <v>8</v>
      </c>
      <c r="X53" s="55">
        <f>+IF(W53='Tabla Valoración controles'!$D$7,'Tabla Valoración controles'!$F$7,IF(U53=FORMULAS!$A$10,0,'Tabla Valoración controles'!$F$8))</f>
        <v>0.15</v>
      </c>
      <c r="Y53" s="53" t="s">
        <v>19</v>
      </c>
      <c r="Z53" s="54">
        <f>+IF(Y53='Tabla Valoración controles'!$D$9,'Tabla Valoración controles'!$F$9,IF(U53=FORMULAS!$A$10,0,'Tabla Valoración controles'!$F$10))</f>
        <v>0</v>
      </c>
      <c r="AA53" s="53" t="s">
        <v>21</v>
      </c>
      <c r="AB53" s="54">
        <f>+IF(AA53='Tabla Valoración controles'!$D$9,'Tabla Valoración controles'!$F$9,IF(W53=FORMULAS!$A$10,0,'Tabla Valoración controles'!$F$10))</f>
        <v>0</v>
      </c>
      <c r="AC53" s="53" t="s">
        <v>100</v>
      </c>
      <c r="AD53" s="54">
        <f>+IF(AC53='Tabla Valoración controles'!$D$13,'Tabla Valoración controles'!$F$13,'Tabla Valoración controles'!$F$14)</f>
        <v>0</v>
      </c>
      <c r="AE53" s="97">
        <f t="shared" si="0"/>
        <v>0.4</v>
      </c>
      <c r="AF53" s="97">
        <f>+IF(T53=FORMULAS!$A$8,'208-PLA-Ft-78 Mapa Gestión'!AE53*'208-PLA-Ft-78 Mapa Gestión'!L53:L58,'208-PLA-Ft-78 Mapa Gestión'!AE53*'208-PLA-Ft-78 Mapa Gestión'!O53:O58)</f>
        <v>0.16000000000000003</v>
      </c>
      <c r="AG53" s="97">
        <f>+IF(T53=FORMULAS!$A$8,'208-PLA-Ft-78 Mapa Gestión'!L53:L58-'208-PLA-Ft-78 Mapa Gestión'!AF53,0)</f>
        <v>0.24</v>
      </c>
      <c r="AH53" s="53" t="s">
        <v>347</v>
      </c>
      <c r="AI53" s="50">
        <f>+IF(AH53=CONTROLES!$C$50,CONTROLES!$D$50,CONTROLES!$D$51)</f>
        <v>15</v>
      </c>
      <c r="AJ53" s="162" t="s">
        <v>353</v>
      </c>
      <c r="AK53" s="162">
        <f>+IF(AJ53=CONTROLES!$C$52,CONTROLES!$D$52,CONTROLES!$D$53)</f>
        <v>15</v>
      </c>
      <c r="AL53" s="162" t="s">
        <v>356</v>
      </c>
      <c r="AM53" s="162">
        <f>+IF(AL53=CONTROLES!$C$54,CONTROLES!$D$54,CONTROLES!$D$55)</f>
        <v>15</v>
      </c>
      <c r="AN53" s="163" t="str">
        <f t="shared" si="2"/>
        <v>Preventivo</v>
      </c>
      <c r="AO53" s="163" t="str">
        <f>+IF(AN53=CONTROLES!$F$54,CONTROLES!$G$54,CONTROLES!$G$55)</f>
        <v>Prevenir</v>
      </c>
      <c r="AP53" s="162">
        <f>+IF(AO53=CONTROLES!$C$56,CONTROLES!$D$56,IF(AO53=CONTROLES!$C$57,CONTROLES!$D$57,CONTROLES!$D$58))</f>
        <v>15</v>
      </c>
      <c r="AQ53" s="162" t="s">
        <v>363</v>
      </c>
      <c r="AR53" s="162">
        <f>+IF(AQ53=CONTROLES!$C$59,CONTROLES!$D$59,CONTROLES!$D$60)</f>
        <v>15</v>
      </c>
      <c r="AS53" s="162" t="s">
        <v>366</v>
      </c>
      <c r="AT53" s="162">
        <f>+IF(AS53=CONTROLES!$C$61,CONTROLES!$D$61,CONTROLES!$D$62)</f>
        <v>15</v>
      </c>
      <c r="AU53" s="162" t="s">
        <v>369</v>
      </c>
      <c r="AV53" s="50">
        <f>+IF(AU53=CONTROLES!$C$63,CONTROLES!$D$63,IF(AU53=CONTROLES!$C$64,CONTROLES!$D$64,CONTROLES!$D$65))</f>
        <v>10</v>
      </c>
      <c r="AW53" s="50">
        <f t="shared" si="1"/>
        <v>100</v>
      </c>
      <c r="AX53" s="50" t="str">
        <f t="shared" si="3"/>
        <v>Fuerte</v>
      </c>
      <c r="AY53" s="336">
        <f>+AG58</f>
        <v>0.24</v>
      </c>
      <c r="AZ53" s="336" t="str">
        <f>+IF(AY53&lt;=FORMULAS!$N$2,FORMULAS!$O$2,IF(AY53&lt;=FORMULAS!$N$3,FORMULAS!$O$3,IF(AY53&lt;=FORMULAS!$N$4,FORMULAS!$O$4,IF(AY53&lt;=FORMULAS!$N$5,FORMULAS!$O$5,FORMULAS!O48))))</f>
        <v>Baja</v>
      </c>
      <c r="BA53" s="336" t="str">
        <f>+IF(T53=FORMULAS!$A$9,AG58,'208-PLA-Ft-78 Mapa Gestión'!N53:N58)</f>
        <v>Menor</v>
      </c>
      <c r="BB53" s="336">
        <f>+IF(T53=FORMULAS!B51,'208-PLA-Ft-78 Mapa Gestión'!AG58,'208-PLA-Ft-78 Mapa Gestión'!O53:O58)</f>
        <v>0.4</v>
      </c>
      <c r="BC53" s="333" t="str">
        <f t="shared" ref="BC53" si="33">CONCATENATE(BA53,AZ53)</f>
        <v>MenorBaja</v>
      </c>
      <c r="BD53" s="340" t="str">
        <f>VLOOKUP(BC53,FORMULAS!$K$17:$L$42,2,0)</f>
        <v>Moderado</v>
      </c>
      <c r="BE53" s="338" t="s">
        <v>303</v>
      </c>
      <c r="BF53" s="332" t="s">
        <v>544</v>
      </c>
      <c r="BG53" s="338"/>
      <c r="BH53" s="169"/>
      <c r="BI53" s="338"/>
      <c r="BJ53" s="338"/>
      <c r="BK53" s="338"/>
      <c r="BL53" s="338"/>
      <c r="BM53" s="170" t="s">
        <v>233</v>
      </c>
      <c r="BN53" s="332" t="s">
        <v>621</v>
      </c>
      <c r="BO53" s="126" t="s">
        <v>782</v>
      </c>
      <c r="BP53" s="132" t="s">
        <v>953</v>
      </c>
      <c r="BQ53" s="132" t="s">
        <v>954</v>
      </c>
      <c r="BR53" s="126" t="s">
        <v>544</v>
      </c>
      <c r="BS53" s="126" t="s">
        <v>544</v>
      </c>
      <c r="BT53" s="126" t="s">
        <v>544</v>
      </c>
      <c r="BU53" s="126" t="s">
        <v>783</v>
      </c>
      <c r="BV53" s="126" t="s">
        <v>544</v>
      </c>
      <c r="BW53" s="126" t="s">
        <v>544</v>
      </c>
      <c r="BX53" s="126" t="s">
        <v>782</v>
      </c>
      <c r="BY53" s="132" t="s">
        <v>953</v>
      </c>
      <c r="BZ53" s="132" t="s">
        <v>954</v>
      </c>
      <c r="CA53" s="126" t="s">
        <v>544</v>
      </c>
      <c r="CB53" s="126" t="s">
        <v>544</v>
      </c>
      <c r="CC53" s="126" t="s">
        <v>544</v>
      </c>
      <c r="CD53" s="126" t="s">
        <v>783</v>
      </c>
      <c r="CE53" s="126" t="s">
        <v>544</v>
      </c>
      <c r="CF53" s="126" t="s">
        <v>544</v>
      </c>
      <c r="CG53" s="126" t="s">
        <v>782</v>
      </c>
      <c r="CH53" s="132" t="s">
        <v>953</v>
      </c>
      <c r="CI53" s="132" t="s">
        <v>954</v>
      </c>
      <c r="CJ53" s="126" t="s">
        <v>544</v>
      </c>
      <c r="CK53" s="126" t="s">
        <v>544</v>
      </c>
      <c r="CL53" s="126" t="s">
        <v>544</v>
      </c>
      <c r="CM53" s="126" t="s">
        <v>783</v>
      </c>
      <c r="CN53" s="126" t="s">
        <v>544</v>
      </c>
      <c r="CO53" s="126" t="s">
        <v>544</v>
      </c>
      <c r="CP53" s="126" t="s">
        <v>782</v>
      </c>
      <c r="CQ53" s="132" t="s">
        <v>953</v>
      </c>
      <c r="CR53" s="132" t="s">
        <v>954</v>
      </c>
      <c r="CS53" s="126" t="s">
        <v>544</v>
      </c>
      <c r="CT53" s="126" t="s">
        <v>544</v>
      </c>
      <c r="CU53" s="126" t="s">
        <v>544</v>
      </c>
      <c r="CV53" s="126" t="s">
        <v>783</v>
      </c>
      <c r="CW53" s="126" t="s">
        <v>544</v>
      </c>
      <c r="CX53" s="126" t="s">
        <v>544</v>
      </c>
      <c r="CY53" s="126" t="s">
        <v>782</v>
      </c>
      <c r="CZ53" s="132" t="s">
        <v>953</v>
      </c>
      <c r="DA53" s="132" t="s">
        <v>954</v>
      </c>
      <c r="DB53" s="126" t="s">
        <v>544</v>
      </c>
      <c r="DC53" s="126" t="s">
        <v>544</v>
      </c>
      <c r="DD53" s="126" t="s">
        <v>544</v>
      </c>
      <c r="DE53" s="126" t="s">
        <v>783</v>
      </c>
      <c r="DF53" s="126" t="s">
        <v>544</v>
      </c>
      <c r="DG53" s="126" t="s">
        <v>544</v>
      </c>
      <c r="DH53" s="126" t="s">
        <v>1316</v>
      </c>
      <c r="DI53" s="132" t="s">
        <v>953</v>
      </c>
      <c r="DJ53" s="132" t="s">
        <v>954</v>
      </c>
      <c r="DK53" s="126" t="s">
        <v>544</v>
      </c>
      <c r="DL53" s="126" t="s">
        <v>544</v>
      </c>
      <c r="DM53" s="126" t="s">
        <v>544</v>
      </c>
      <c r="DN53" s="126" t="s">
        <v>783</v>
      </c>
      <c r="DO53" s="126" t="s">
        <v>544</v>
      </c>
      <c r="DP53" s="126" t="s">
        <v>544</v>
      </c>
      <c r="DQ53" s="126" t="s">
        <v>1316</v>
      </c>
      <c r="DR53" s="132" t="s">
        <v>953</v>
      </c>
      <c r="DS53" s="132" t="s">
        <v>954</v>
      </c>
      <c r="DT53" s="126" t="s">
        <v>544</v>
      </c>
      <c r="DU53" s="126" t="s">
        <v>544</v>
      </c>
      <c r="DV53" s="126" t="s">
        <v>544</v>
      </c>
      <c r="DW53" s="126" t="s">
        <v>783</v>
      </c>
      <c r="DX53" s="126" t="s">
        <v>544</v>
      </c>
      <c r="DY53" s="126" t="s">
        <v>544</v>
      </c>
      <c r="DZ53" s="126" t="s">
        <v>1316</v>
      </c>
      <c r="EA53" s="132" t="s">
        <v>953</v>
      </c>
      <c r="EB53" s="132" t="s">
        <v>954</v>
      </c>
      <c r="EC53" s="126" t="s">
        <v>544</v>
      </c>
      <c r="ED53" s="126" t="s">
        <v>544</v>
      </c>
      <c r="EE53" s="126" t="s">
        <v>544</v>
      </c>
      <c r="EF53" s="126" t="s">
        <v>783</v>
      </c>
      <c r="EG53" s="126" t="s">
        <v>544</v>
      </c>
      <c r="EH53" s="126" t="s">
        <v>544</v>
      </c>
      <c r="EI53" s="126"/>
      <c r="EJ53" s="132"/>
      <c r="EK53" s="132"/>
      <c r="EL53" s="126"/>
      <c r="EM53" s="126"/>
      <c r="EN53" s="126"/>
      <c r="EO53" s="126"/>
      <c r="EP53" s="126"/>
      <c r="EQ53" s="126"/>
      <c r="ER53" s="126"/>
      <c r="ES53" s="132"/>
      <c r="ET53" s="132"/>
      <c r="EU53" s="126"/>
      <c r="EV53" s="126"/>
      <c r="EW53" s="126"/>
      <c r="EX53" s="126"/>
      <c r="EY53" s="126"/>
      <c r="EZ53" s="126"/>
      <c r="FA53" s="126"/>
      <c r="FB53" s="132"/>
      <c r="FC53" s="132"/>
      <c r="FD53" s="126"/>
      <c r="FE53" s="126"/>
      <c r="FF53" s="126"/>
      <c r="FG53" s="126"/>
      <c r="FH53" s="126"/>
      <c r="FI53" s="126"/>
      <c r="FJ53" s="126"/>
      <c r="FK53" s="132"/>
      <c r="FL53" s="132"/>
      <c r="FM53" s="126"/>
      <c r="FN53" s="126"/>
      <c r="FO53" s="126"/>
      <c r="FP53" s="126"/>
      <c r="FQ53" s="126"/>
      <c r="FR53" s="126"/>
      <c r="FS53" s="134">
        <v>45050</v>
      </c>
      <c r="FT53" s="126" t="s">
        <v>782</v>
      </c>
      <c r="FU53" s="154" t="s">
        <v>964</v>
      </c>
      <c r="FV53" s="129" t="s">
        <v>37</v>
      </c>
      <c r="FW53" s="136" t="s">
        <v>544</v>
      </c>
      <c r="FX53" s="136" t="s">
        <v>544</v>
      </c>
      <c r="FY53" s="136" t="s">
        <v>544</v>
      </c>
      <c r="FZ53" s="126" t="s">
        <v>783</v>
      </c>
      <c r="GA53" s="126"/>
      <c r="GB53" s="129"/>
      <c r="GC53" s="129"/>
      <c r="GD53" s="129"/>
      <c r="GE53" s="129"/>
      <c r="GF53" s="172">
        <v>45175</v>
      </c>
      <c r="GG53" s="126" t="s">
        <v>782</v>
      </c>
      <c r="GH53" s="132" t="s">
        <v>1216</v>
      </c>
      <c r="GI53" s="129" t="s">
        <v>37</v>
      </c>
      <c r="GJ53" s="126" t="s">
        <v>544</v>
      </c>
      <c r="GK53" s="126" t="s">
        <v>544</v>
      </c>
      <c r="GL53" s="126" t="s">
        <v>544</v>
      </c>
      <c r="GM53" s="126" t="s">
        <v>783</v>
      </c>
      <c r="GN53" s="267"/>
      <c r="GO53" s="129"/>
      <c r="GP53" s="129"/>
      <c r="GQ53" s="129"/>
      <c r="GR53" s="129"/>
      <c r="GS53" s="129"/>
      <c r="GT53" s="126"/>
      <c r="GU53" s="129"/>
      <c r="GV53" s="129"/>
      <c r="GW53" s="129"/>
      <c r="GX53" s="130"/>
      <c r="GY53" s="129"/>
      <c r="GZ53" s="126"/>
      <c r="HA53" s="126"/>
      <c r="HB53" s="129"/>
      <c r="HC53" s="129"/>
      <c r="HD53" s="129"/>
      <c r="HE53" s="129"/>
    </row>
    <row r="54" spans="1:213" ht="57" x14ac:dyDescent="0.2">
      <c r="A54" s="364"/>
      <c r="B54" s="357"/>
      <c r="C54" s="358"/>
      <c r="D54" s="358"/>
      <c r="E54" s="357"/>
      <c r="F54" s="365"/>
      <c r="G54" s="365"/>
      <c r="H54" s="366"/>
      <c r="I54" s="357"/>
      <c r="J54" s="360"/>
      <c r="K54" s="335"/>
      <c r="L54" s="361"/>
      <c r="M54" s="359"/>
      <c r="N54" s="335"/>
      <c r="O54" s="333"/>
      <c r="P54" s="333"/>
      <c r="Q54" s="334"/>
      <c r="R54" s="153"/>
      <c r="S54" s="154"/>
      <c r="T54" s="183">
        <f>VLOOKUP(U54,FORMULAS!$A$15:$B$18,2,0)</f>
        <v>0</v>
      </c>
      <c r="U54" s="53" t="s">
        <v>157</v>
      </c>
      <c r="V54" s="54">
        <f>+IF(U54='Tabla Valoración controles'!$D$4,'Tabla Valoración controles'!$F$4,IF('208-PLA-Ft-78 Mapa Gestión'!U54='Tabla Valoración controles'!$D$5,'Tabla Valoración controles'!$F$5,IF(U54=FORMULAS!$A$10,0,'Tabla Valoración controles'!$F$6)))</f>
        <v>0</v>
      </c>
      <c r="W54" s="53"/>
      <c r="X54" s="55">
        <f>+IF(W54='Tabla Valoración controles'!$D$7,'Tabla Valoración controles'!$F$7,IF(U54=FORMULAS!$A$10,0,'Tabla Valoración controles'!$F$8))</f>
        <v>0</v>
      </c>
      <c r="Y54" s="53"/>
      <c r="Z54" s="54">
        <f>+IF(Y54='Tabla Valoración controles'!$D$9,'Tabla Valoración controles'!$F$9,IF(U54=FORMULAS!$A$10,0,'Tabla Valoración controles'!$F$10))</f>
        <v>0</v>
      </c>
      <c r="AA54" s="53"/>
      <c r="AB54" s="54">
        <f>+IF(AA54='Tabla Valoración controles'!$D$9,'Tabla Valoración controles'!$F$9,IF(W54=FORMULAS!$A$10,0,'Tabla Valoración controles'!$F$10))</f>
        <v>0</v>
      </c>
      <c r="AC54" s="53"/>
      <c r="AD54" s="54">
        <f>+IF(AC54='Tabla Valoración controles'!$D$13,'Tabla Valoración controles'!$F$13,'Tabla Valoración controles'!$F$14)</f>
        <v>0</v>
      </c>
      <c r="AE54" s="97">
        <f t="shared" si="0"/>
        <v>0</v>
      </c>
      <c r="AF54" s="97">
        <f t="shared" ref="AF54" si="34">+AE54*AG53</f>
        <v>0</v>
      </c>
      <c r="AG54" s="97">
        <f t="shared" ref="AG54" si="35">+AG53-AF54</f>
        <v>0.24</v>
      </c>
      <c r="AH54" s="53"/>
      <c r="AI54" s="50">
        <f>+IF(AH54=CONTROLES!$C$50,CONTROLES!$D$50,CONTROLES!$D$51)</f>
        <v>0</v>
      </c>
      <c r="AJ54" s="162"/>
      <c r="AK54" s="162">
        <f>+IF(AJ54=CONTROLES!$C$52,CONTROLES!$D$52,CONTROLES!$D$53)</f>
        <v>0</v>
      </c>
      <c r="AL54" s="162"/>
      <c r="AM54" s="162">
        <f>+IF(AL54=CONTROLES!$C$54,CONTROLES!$D$54,CONTROLES!$D$55)</f>
        <v>0</v>
      </c>
      <c r="AN54" s="163" t="str">
        <f t="shared" si="2"/>
        <v>Tipo Control</v>
      </c>
      <c r="AO54" s="163" t="str">
        <f>+IF(AN54=CONTROLES!$F$54,CONTROLES!$G$54,CONTROLES!$G$55)</f>
        <v>Detectar</v>
      </c>
      <c r="AP54" s="162">
        <f>+IF(AO54=CONTROLES!$C$56,CONTROLES!$D$56,IF(AO54=CONTROLES!$C$57,CONTROLES!$D$57,CONTROLES!$D$58))</f>
        <v>10</v>
      </c>
      <c r="AQ54" s="162"/>
      <c r="AR54" s="162">
        <f>+IF(AQ54=CONTROLES!$C$59,CONTROLES!$D$59,CONTROLES!$D$60)</f>
        <v>0</v>
      </c>
      <c r="AS54" s="162"/>
      <c r="AT54" s="162">
        <f>+IF(AS54=CONTROLES!$C$61,CONTROLES!$D$61,CONTROLES!$D$62)</f>
        <v>0</v>
      </c>
      <c r="AU54" s="162"/>
      <c r="AV54" s="50">
        <f>+IF(AU54=CONTROLES!$C$63,CONTROLES!$D$63,IF(AU54=CONTROLES!$C$64,CONTROLES!$D$64,CONTROLES!$D$65))</f>
        <v>0</v>
      </c>
      <c r="AW54" s="50">
        <f t="shared" si="1"/>
        <v>10</v>
      </c>
      <c r="AX54" s="50" t="str">
        <f t="shared" si="3"/>
        <v>Débil</v>
      </c>
      <c r="AY54" s="337"/>
      <c r="AZ54" s="337"/>
      <c r="BA54" s="337"/>
      <c r="BB54" s="337"/>
      <c r="BC54" s="333"/>
      <c r="BD54" s="340"/>
      <c r="BE54" s="338"/>
      <c r="BF54" s="332"/>
      <c r="BG54" s="338"/>
      <c r="BH54" s="169"/>
      <c r="BI54" s="338"/>
      <c r="BJ54" s="338"/>
      <c r="BK54" s="338"/>
      <c r="BL54" s="338"/>
      <c r="BM54" s="170" t="s">
        <v>233</v>
      </c>
      <c r="BN54" s="332"/>
      <c r="BO54" s="144"/>
      <c r="BP54" s="209"/>
      <c r="BQ54" s="209"/>
      <c r="BR54" s="209"/>
      <c r="BS54" s="210"/>
      <c r="BT54" s="210"/>
      <c r="BU54" s="144"/>
      <c r="BV54" s="210"/>
      <c r="BW54" s="210"/>
      <c r="BX54" s="126"/>
      <c r="BY54" s="132"/>
      <c r="BZ54" s="132"/>
      <c r="CA54" s="132"/>
      <c r="CB54" s="130"/>
      <c r="CC54" s="130"/>
      <c r="CD54" s="130"/>
      <c r="CE54" s="130"/>
      <c r="CF54" s="130"/>
      <c r="CG54" s="126"/>
      <c r="CH54" s="132"/>
      <c r="CI54" s="132"/>
      <c r="CJ54" s="132"/>
      <c r="CK54" s="130"/>
      <c r="CL54" s="130"/>
      <c r="CM54" s="130"/>
      <c r="CN54" s="130"/>
      <c r="CO54" s="130"/>
      <c r="CP54" s="126"/>
      <c r="CQ54" s="132"/>
      <c r="CR54" s="132"/>
      <c r="CS54" s="132"/>
      <c r="CT54" s="130"/>
      <c r="CU54" s="130"/>
      <c r="CV54" s="130"/>
      <c r="CW54" s="130"/>
      <c r="CX54" s="130"/>
      <c r="CY54" s="126"/>
      <c r="CZ54" s="132"/>
      <c r="DA54" s="132"/>
      <c r="DB54" s="132"/>
      <c r="DC54" s="130"/>
      <c r="DD54" s="130"/>
      <c r="DE54" s="130"/>
      <c r="DF54" s="130"/>
      <c r="DG54" s="130"/>
      <c r="DH54" s="126"/>
      <c r="DI54" s="132"/>
      <c r="DJ54" s="132"/>
      <c r="DK54" s="132"/>
      <c r="DL54" s="130"/>
      <c r="DM54" s="130"/>
      <c r="DN54" s="130"/>
      <c r="DO54" s="130"/>
      <c r="DP54" s="130"/>
      <c r="DQ54" s="126"/>
      <c r="DR54" s="132"/>
      <c r="DS54" s="132"/>
      <c r="DT54" s="132"/>
      <c r="DU54" s="130"/>
      <c r="DV54" s="130"/>
      <c r="DW54" s="130"/>
      <c r="DX54" s="130"/>
      <c r="DY54" s="130"/>
      <c r="DZ54" s="126"/>
      <c r="EA54" s="132"/>
      <c r="EB54" s="132"/>
      <c r="EC54" s="132"/>
      <c r="ED54" s="130"/>
      <c r="EE54" s="130"/>
      <c r="EF54" s="130"/>
      <c r="EG54" s="130"/>
      <c r="EH54" s="130"/>
      <c r="EI54" s="126"/>
      <c r="EJ54" s="132"/>
      <c r="EK54" s="132"/>
      <c r="EL54" s="132"/>
      <c r="EM54" s="130"/>
      <c r="EN54" s="130"/>
      <c r="EO54" s="130"/>
      <c r="EP54" s="130"/>
      <c r="EQ54" s="130"/>
      <c r="ER54" s="126"/>
      <c r="ES54" s="132"/>
      <c r="ET54" s="132"/>
      <c r="EU54" s="132"/>
      <c r="EV54" s="130"/>
      <c r="EW54" s="130"/>
      <c r="EX54" s="130"/>
      <c r="EY54" s="130"/>
      <c r="EZ54" s="130"/>
      <c r="FA54" s="126"/>
      <c r="FB54" s="132"/>
      <c r="FC54" s="132"/>
      <c r="FD54" s="132"/>
      <c r="FE54" s="130"/>
      <c r="FF54" s="130"/>
      <c r="FG54" s="130"/>
      <c r="FH54" s="130"/>
      <c r="FI54" s="130"/>
      <c r="FJ54" s="126"/>
      <c r="FK54" s="132"/>
      <c r="FL54" s="132"/>
      <c r="FM54" s="132"/>
      <c r="FN54" s="130"/>
      <c r="FO54" s="130"/>
      <c r="FP54" s="130"/>
      <c r="FQ54" s="130"/>
      <c r="FR54" s="130"/>
      <c r="FS54" s="130"/>
      <c r="FT54" s="126"/>
      <c r="FU54" s="129"/>
      <c r="FV54" s="129"/>
      <c r="FW54" s="129"/>
      <c r="FX54" s="130"/>
      <c r="FY54" s="129"/>
      <c r="FZ54" s="130"/>
      <c r="GA54" s="130"/>
      <c r="GB54" s="129"/>
      <c r="GC54" s="129"/>
      <c r="GD54" s="129"/>
      <c r="GE54" s="129"/>
      <c r="GF54" s="129"/>
      <c r="GG54" s="126"/>
      <c r="GH54" s="129"/>
      <c r="GI54" s="129"/>
      <c r="GJ54" s="129"/>
      <c r="GK54" s="130"/>
      <c r="GL54" s="129"/>
      <c r="GM54" s="130"/>
      <c r="GN54" s="263"/>
      <c r="GO54" s="129"/>
      <c r="GP54" s="129"/>
      <c r="GQ54" s="129"/>
      <c r="GR54" s="129"/>
      <c r="GS54" s="129"/>
      <c r="GT54" s="126"/>
      <c r="GU54" s="129"/>
      <c r="GV54" s="129"/>
      <c r="GW54" s="129"/>
      <c r="GX54" s="130"/>
      <c r="GY54" s="129"/>
      <c r="GZ54" s="130"/>
      <c r="HA54" s="130"/>
      <c r="HB54" s="129"/>
      <c r="HC54" s="129"/>
      <c r="HD54" s="129"/>
      <c r="HE54" s="129"/>
    </row>
    <row r="55" spans="1:213" ht="57" x14ac:dyDescent="0.2">
      <c r="A55" s="364"/>
      <c r="B55" s="357"/>
      <c r="C55" s="358"/>
      <c r="D55" s="358"/>
      <c r="E55" s="357"/>
      <c r="F55" s="365"/>
      <c r="G55" s="365"/>
      <c r="H55" s="366"/>
      <c r="I55" s="357"/>
      <c r="J55" s="360"/>
      <c r="K55" s="335"/>
      <c r="L55" s="361"/>
      <c r="M55" s="359"/>
      <c r="N55" s="335"/>
      <c r="O55" s="333"/>
      <c r="P55" s="333"/>
      <c r="Q55" s="334"/>
      <c r="R55" s="153"/>
      <c r="S55" s="154"/>
      <c r="T55" s="183">
        <f>VLOOKUP(U55,FORMULAS!$A$15:$B$18,2,0)</f>
        <v>0</v>
      </c>
      <c r="U55" s="53" t="s">
        <v>157</v>
      </c>
      <c r="V55" s="54">
        <f>+IF(U55='Tabla Valoración controles'!$D$4,'Tabla Valoración controles'!$F$4,IF('208-PLA-Ft-78 Mapa Gestión'!U55='Tabla Valoración controles'!$D$5,'Tabla Valoración controles'!$F$5,IF(U55=FORMULAS!$A$10,0,'Tabla Valoración controles'!$F$6)))</f>
        <v>0</v>
      </c>
      <c r="W55" s="53"/>
      <c r="X55" s="55">
        <f>+IF(W55='Tabla Valoración controles'!$D$7,'Tabla Valoración controles'!$F$7,IF(U55=FORMULAS!$A$10,0,'Tabla Valoración controles'!$F$8))</f>
        <v>0</v>
      </c>
      <c r="Y55" s="53"/>
      <c r="Z55" s="54">
        <f>+IF(Y55='Tabla Valoración controles'!$D$9,'Tabla Valoración controles'!$F$9,IF(U55=FORMULAS!$A$10,0,'Tabla Valoración controles'!$F$10))</f>
        <v>0</v>
      </c>
      <c r="AA55" s="53"/>
      <c r="AB55" s="54">
        <f>+IF(AA55='Tabla Valoración controles'!$D$9,'Tabla Valoración controles'!$F$9,IF(W55=FORMULAS!$A$10,0,'Tabla Valoración controles'!$F$10))</f>
        <v>0</v>
      </c>
      <c r="AC55" s="53"/>
      <c r="AD55" s="54">
        <f>+IF(AC55='Tabla Valoración controles'!$D$13,'Tabla Valoración controles'!$F$13,'Tabla Valoración controles'!$F$14)</f>
        <v>0</v>
      </c>
      <c r="AE55" s="97">
        <f t="shared" si="0"/>
        <v>0</v>
      </c>
      <c r="AF55" s="97">
        <f t="shared" ref="AF55:AF58" si="36">+AF54*AE55</f>
        <v>0</v>
      </c>
      <c r="AG55" s="97">
        <f t="shared" si="15"/>
        <v>0.24</v>
      </c>
      <c r="AH55" s="53"/>
      <c r="AI55" s="50">
        <f>+IF(AH55=CONTROLES!$C$50,CONTROLES!$D$50,CONTROLES!$D$51)</f>
        <v>0</v>
      </c>
      <c r="AJ55" s="162"/>
      <c r="AK55" s="162">
        <f>+IF(AJ55=CONTROLES!$C$52,CONTROLES!$D$52,CONTROLES!$D$53)</f>
        <v>0</v>
      </c>
      <c r="AL55" s="162"/>
      <c r="AM55" s="162">
        <f>+IF(AL55=CONTROLES!$C$54,CONTROLES!$D$54,CONTROLES!$D$55)</f>
        <v>0</v>
      </c>
      <c r="AN55" s="163" t="str">
        <f t="shared" si="2"/>
        <v>Tipo Control</v>
      </c>
      <c r="AO55" s="163" t="str">
        <f>+IF(AN55=CONTROLES!$F$54,CONTROLES!$G$54,CONTROLES!$G$55)</f>
        <v>Detectar</v>
      </c>
      <c r="AP55" s="162">
        <f>+IF(AO55=CONTROLES!$C$56,CONTROLES!$D$56,IF(AO55=CONTROLES!$C$57,CONTROLES!$D$57,CONTROLES!$D$58))</f>
        <v>10</v>
      </c>
      <c r="AQ55" s="162"/>
      <c r="AR55" s="162">
        <f>+IF(AQ55=CONTROLES!$C$59,CONTROLES!$D$59,CONTROLES!$D$60)</f>
        <v>0</v>
      </c>
      <c r="AS55" s="162"/>
      <c r="AT55" s="162">
        <f>+IF(AS55=CONTROLES!$C$61,CONTROLES!$D$61,CONTROLES!$D$62)</f>
        <v>0</v>
      </c>
      <c r="AU55" s="162"/>
      <c r="AV55" s="50">
        <f>+IF(AU55=CONTROLES!$C$63,CONTROLES!$D$63,IF(AU55=CONTROLES!$C$64,CONTROLES!$D$64,CONTROLES!$D$65))</f>
        <v>0</v>
      </c>
      <c r="AW55" s="50">
        <f t="shared" si="1"/>
        <v>10</v>
      </c>
      <c r="AX55" s="50" t="str">
        <f t="shared" si="3"/>
        <v>Débil</v>
      </c>
      <c r="AY55" s="337"/>
      <c r="AZ55" s="337"/>
      <c r="BA55" s="337"/>
      <c r="BB55" s="337"/>
      <c r="BC55" s="333"/>
      <c r="BD55" s="340"/>
      <c r="BE55" s="338"/>
      <c r="BF55" s="332"/>
      <c r="BG55" s="338"/>
      <c r="BH55" s="169"/>
      <c r="BI55" s="338"/>
      <c r="BJ55" s="338"/>
      <c r="BK55" s="338"/>
      <c r="BL55" s="338"/>
      <c r="BM55" s="170" t="s">
        <v>233</v>
      </c>
      <c r="BN55" s="332"/>
      <c r="BO55" s="144"/>
      <c r="BP55" s="209"/>
      <c r="BQ55" s="209"/>
      <c r="BR55" s="209"/>
      <c r="BS55" s="210"/>
      <c r="BT55" s="210"/>
      <c r="BU55" s="144"/>
      <c r="BV55" s="210"/>
      <c r="BW55" s="210"/>
      <c r="BX55" s="126"/>
      <c r="BY55" s="132"/>
      <c r="BZ55" s="132"/>
      <c r="CA55" s="132"/>
      <c r="CB55" s="130"/>
      <c r="CC55" s="130"/>
      <c r="CD55" s="130"/>
      <c r="CE55" s="130"/>
      <c r="CF55" s="130"/>
      <c r="CG55" s="126"/>
      <c r="CH55" s="132"/>
      <c r="CI55" s="132"/>
      <c r="CJ55" s="132"/>
      <c r="CK55" s="130"/>
      <c r="CL55" s="130"/>
      <c r="CM55" s="130"/>
      <c r="CN55" s="130"/>
      <c r="CO55" s="130"/>
      <c r="CP55" s="126"/>
      <c r="CQ55" s="132"/>
      <c r="CR55" s="132"/>
      <c r="CS55" s="132"/>
      <c r="CT55" s="130"/>
      <c r="CU55" s="130"/>
      <c r="CV55" s="130"/>
      <c r="CW55" s="130"/>
      <c r="CX55" s="130"/>
      <c r="CY55" s="126"/>
      <c r="CZ55" s="132"/>
      <c r="DA55" s="132"/>
      <c r="DB55" s="132"/>
      <c r="DC55" s="130"/>
      <c r="DD55" s="130"/>
      <c r="DE55" s="130"/>
      <c r="DF55" s="130"/>
      <c r="DG55" s="130"/>
      <c r="DH55" s="126"/>
      <c r="DI55" s="132"/>
      <c r="DJ55" s="132"/>
      <c r="DK55" s="132"/>
      <c r="DL55" s="130"/>
      <c r="DM55" s="130"/>
      <c r="DN55" s="130"/>
      <c r="DO55" s="130"/>
      <c r="DP55" s="130"/>
      <c r="DQ55" s="126"/>
      <c r="DR55" s="132"/>
      <c r="DS55" s="132"/>
      <c r="DT55" s="132"/>
      <c r="DU55" s="130"/>
      <c r="DV55" s="130"/>
      <c r="DW55" s="130"/>
      <c r="DX55" s="130"/>
      <c r="DY55" s="130"/>
      <c r="DZ55" s="126"/>
      <c r="EA55" s="132"/>
      <c r="EB55" s="132"/>
      <c r="EC55" s="132"/>
      <c r="ED55" s="130"/>
      <c r="EE55" s="130"/>
      <c r="EF55" s="130"/>
      <c r="EG55" s="130"/>
      <c r="EH55" s="130"/>
      <c r="EI55" s="126"/>
      <c r="EJ55" s="132"/>
      <c r="EK55" s="132"/>
      <c r="EL55" s="132"/>
      <c r="EM55" s="130"/>
      <c r="EN55" s="130"/>
      <c r="EO55" s="130"/>
      <c r="EP55" s="130"/>
      <c r="EQ55" s="130"/>
      <c r="ER55" s="126"/>
      <c r="ES55" s="132"/>
      <c r="ET55" s="132"/>
      <c r="EU55" s="132"/>
      <c r="EV55" s="130"/>
      <c r="EW55" s="130"/>
      <c r="EX55" s="130"/>
      <c r="EY55" s="130"/>
      <c r="EZ55" s="130"/>
      <c r="FA55" s="126"/>
      <c r="FB55" s="132"/>
      <c r="FC55" s="132"/>
      <c r="FD55" s="132"/>
      <c r="FE55" s="130"/>
      <c r="FF55" s="130"/>
      <c r="FG55" s="130"/>
      <c r="FH55" s="130"/>
      <c r="FI55" s="130"/>
      <c r="FJ55" s="126"/>
      <c r="FK55" s="132"/>
      <c r="FL55" s="132"/>
      <c r="FM55" s="132"/>
      <c r="FN55" s="130"/>
      <c r="FO55" s="130"/>
      <c r="FP55" s="130"/>
      <c r="FQ55" s="130"/>
      <c r="FR55" s="130"/>
      <c r="FS55" s="130"/>
      <c r="FT55" s="126"/>
      <c r="FU55" s="129"/>
      <c r="FV55" s="129"/>
      <c r="FW55" s="129"/>
      <c r="FX55" s="130"/>
      <c r="FY55" s="129"/>
      <c r="FZ55" s="130"/>
      <c r="GA55" s="130"/>
      <c r="GB55" s="129"/>
      <c r="GC55" s="129"/>
      <c r="GD55" s="129"/>
      <c r="GE55" s="129"/>
      <c r="GF55" s="129"/>
      <c r="GG55" s="126"/>
      <c r="GH55" s="129"/>
      <c r="GI55" s="129"/>
      <c r="GJ55" s="129"/>
      <c r="GK55" s="130"/>
      <c r="GL55" s="129"/>
      <c r="GM55" s="130"/>
      <c r="GN55" s="263"/>
      <c r="GO55" s="129"/>
      <c r="GP55" s="129"/>
      <c r="GQ55" s="129"/>
      <c r="GR55" s="129"/>
      <c r="GS55" s="129"/>
      <c r="GT55" s="126"/>
      <c r="GU55" s="129"/>
      <c r="GV55" s="129"/>
      <c r="GW55" s="129"/>
      <c r="GX55" s="130"/>
      <c r="GY55" s="129"/>
      <c r="GZ55" s="130"/>
      <c r="HA55" s="130"/>
      <c r="HB55" s="129"/>
      <c r="HC55" s="129"/>
      <c r="HD55" s="129"/>
      <c r="HE55" s="129"/>
    </row>
    <row r="56" spans="1:213" ht="57" x14ac:dyDescent="0.2">
      <c r="A56" s="364"/>
      <c r="B56" s="357"/>
      <c r="C56" s="358"/>
      <c r="D56" s="358"/>
      <c r="E56" s="357"/>
      <c r="F56" s="365"/>
      <c r="G56" s="365"/>
      <c r="H56" s="366"/>
      <c r="I56" s="357"/>
      <c r="J56" s="360"/>
      <c r="K56" s="335"/>
      <c r="L56" s="361"/>
      <c r="M56" s="359"/>
      <c r="N56" s="335"/>
      <c r="O56" s="333"/>
      <c r="P56" s="333"/>
      <c r="Q56" s="334"/>
      <c r="R56" s="153"/>
      <c r="S56" s="154"/>
      <c r="T56" s="183">
        <f>VLOOKUP(U56,FORMULAS!$A$15:$B$18,2,0)</f>
        <v>0</v>
      </c>
      <c r="U56" s="53" t="s">
        <v>157</v>
      </c>
      <c r="V56" s="54">
        <f>+IF(U56='Tabla Valoración controles'!$D$4,'Tabla Valoración controles'!$F$4,IF('208-PLA-Ft-78 Mapa Gestión'!U56='Tabla Valoración controles'!$D$5,'Tabla Valoración controles'!$F$5,IF(U56=FORMULAS!$A$10,0,'Tabla Valoración controles'!$F$6)))</f>
        <v>0</v>
      </c>
      <c r="W56" s="53"/>
      <c r="X56" s="55">
        <f>+IF(W56='Tabla Valoración controles'!$D$7,'Tabla Valoración controles'!$F$7,IF(U56=FORMULAS!$A$10,0,'Tabla Valoración controles'!$F$8))</f>
        <v>0</v>
      </c>
      <c r="Y56" s="53"/>
      <c r="Z56" s="54">
        <f>+IF(Y56='Tabla Valoración controles'!$D$9,'Tabla Valoración controles'!$F$9,IF(U56=FORMULAS!$A$10,0,'Tabla Valoración controles'!$F$10))</f>
        <v>0</v>
      </c>
      <c r="AA56" s="53"/>
      <c r="AB56" s="54">
        <f>+IF(AA56='Tabla Valoración controles'!$D$9,'Tabla Valoración controles'!$F$9,IF(W56=FORMULAS!$A$10,0,'Tabla Valoración controles'!$F$10))</f>
        <v>0</v>
      </c>
      <c r="AC56" s="53"/>
      <c r="AD56" s="54">
        <f>+IF(AC56='Tabla Valoración controles'!$D$13,'Tabla Valoración controles'!$F$13,'Tabla Valoración controles'!$F$14)</f>
        <v>0</v>
      </c>
      <c r="AE56" s="97">
        <f t="shared" si="0"/>
        <v>0</v>
      </c>
      <c r="AF56" s="97">
        <f t="shared" si="36"/>
        <v>0</v>
      </c>
      <c r="AG56" s="97">
        <f t="shared" si="15"/>
        <v>0.24</v>
      </c>
      <c r="AH56" s="53"/>
      <c r="AI56" s="50">
        <f>+IF(AH56=CONTROLES!$C$50,CONTROLES!$D$50,CONTROLES!$D$51)</f>
        <v>0</v>
      </c>
      <c r="AJ56" s="162"/>
      <c r="AK56" s="162">
        <f>+IF(AJ56=CONTROLES!$C$52,CONTROLES!$D$52,CONTROLES!$D$53)</f>
        <v>0</v>
      </c>
      <c r="AL56" s="162"/>
      <c r="AM56" s="162">
        <f>+IF(AL56=CONTROLES!$C$54,CONTROLES!$D$54,CONTROLES!$D$55)</f>
        <v>0</v>
      </c>
      <c r="AN56" s="163" t="str">
        <f t="shared" si="2"/>
        <v>Tipo Control</v>
      </c>
      <c r="AO56" s="163" t="str">
        <f>+IF(AN56=CONTROLES!$F$54,CONTROLES!$G$54,CONTROLES!$G$55)</f>
        <v>Detectar</v>
      </c>
      <c r="AP56" s="162">
        <f>+IF(AO56=CONTROLES!$C$56,CONTROLES!$D$56,IF(AO56=CONTROLES!$C$57,CONTROLES!$D$57,CONTROLES!$D$58))</f>
        <v>10</v>
      </c>
      <c r="AQ56" s="162"/>
      <c r="AR56" s="162">
        <f>+IF(AQ56=CONTROLES!$C$59,CONTROLES!$D$59,CONTROLES!$D$60)</f>
        <v>0</v>
      </c>
      <c r="AS56" s="162"/>
      <c r="AT56" s="162">
        <f>+IF(AS56=CONTROLES!$C$61,CONTROLES!$D$61,CONTROLES!$D$62)</f>
        <v>0</v>
      </c>
      <c r="AU56" s="162"/>
      <c r="AV56" s="50">
        <f>+IF(AU56=CONTROLES!$C$63,CONTROLES!$D$63,IF(AU56=CONTROLES!$C$64,CONTROLES!$D$64,CONTROLES!$D$65))</f>
        <v>0</v>
      </c>
      <c r="AW56" s="50">
        <f t="shared" si="1"/>
        <v>10</v>
      </c>
      <c r="AX56" s="50" t="str">
        <f t="shared" si="3"/>
        <v>Débil</v>
      </c>
      <c r="AY56" s="337"/>
      <c r="AZ56" s="337"/>
      <c r="BA56" s="337"/>
      <c r="BB56" s="337"/>
      <c r="BC56" s="333"/>
      <c r="BD56" s="340"/>
      <c r="BE56" s="338"/>
      <c r="BF56" s="332"/>
      <c r="BG56" s="338"/>
      <c r="BH56" s="169"/>
      <c r="BI56" s="338"/>
      <c r="BJ56" s="338"/>
      <c r="BK56" s="338"/>
      <c r="BL56" s="338"/>
      <c r="BM56" s="170" t="s">
        <v>233</v>
      </c>
      <c r="BN56" s="332"/>
      <c r="BO56" s="144"/>
      <c r="BP56" s="209"/>
      <c r="BQ56" s="209"/>
      <c r="BR56" s="209"/>
      <c r="BS56" s="210"/>
      <c r="BT56" s="210"/>
      <c r="BU56" s="144"/>
      <c r="BV56" s="210"/>
      <c r="BW56" s="210"/>
      <c r="BX56" s="126"/>
      <c r="BY56" s="132"/>
      <c r="BZ56" s="132"/>
      <c r="CA56" s="132"/>
      <c r="CB56" s="130"/>
      <c r="CC56" s="130"/>
      <c r="CD56" s="130"/>
      <c r="CE56" s="130"/>
      <c r="CF56" s="130"/>
      <c r="CG56" s="126"/>
      <c r="CH56" s="132"/>
      <c r="CI56" s="132"/>
      <c r="CJ56" s="132"/>
      <c r="CK56" s="130"/>
      <c r="CL56" s="130"/>
      <c r="CM56" s="130"/>
      <c r="CN56" s="130"/>
      <c r="CO56" s="130"/>
      <c r="CP56" s="126"/>
      <c r="CQ56" s="132"/>
      <c r="CR56" s="132"/>
      <c r="CS56" s="132"/>
      <c r="CT56" s="130"/>
      <c r="CU56" s="130"/>
      <c r="CV56" s="130"/>
      <c r="CW56" s="130"/>
      <c r="CX56" s="130"/>
      <c r="CY56" s="126"/>
      <c r="CZ56" s="132"/>
      <c r="DA56" s="132"/>
      <c r="DB56" s="132"/>
      <c r="DC56" s="130"/>
      <c r="DD56" s="130"/>
      <c r="DE56" s="130"/>
      <c r="DF56" s="130"/>
      <c r="DG56" s="130"/>
      <c r="DH56" s="126"/>
      <c r="DI56" s="132"/>
      <c r="DJ56" s="132"/>
      <c r="DK56" s="132"/>
      <c r="DL56" s="130"/>
      <c r="DM56" s="130"/>
      <c r="DN56" s="130"/>
      <c r="DO56" s="130"/>
      <c r="DP56" s="130"/>
      <c r="DQ56" s="126"/>
      <c r="DR56" s="132"/>
      <c r="DS56" s="132"/>
      <c r="DT56" s="132"/>
      <c r="DU56" s="130"/>
      <c r="DV56" s="130"/>
      <c r="DW56" s="130"/>
      <c r="DX56" s="130"/>
      <c r="DY56" s="130"/>
      <c r="DZ56" s="126"/>
      <c r="EA56" s="132"/>
      <c r="EB56" s="132"/>
      <c r="EC56" s="132"/>
      <c r="ED56" s="130"/>
      <c r="EE56" s="130"/>
      <c r="EF56" s="130"/>
      <c r="EG56" s="130"/>
      <c r="EH56" s="130"/>
      <c r="EI56" s="126"/>
      <c r="EJ56" s="132"/>
      <c r="EK56" s="132"/>
      <c r="EL56" s="132"/>
      <c r="EM56" s="130"/>
      <c r="EN56" s="130"/>
      <c r="EO56" s="130"/>
      <c r="EP56" s="130"/>
      <c r="EQ56" s="130"/>
      <c r="ER56" s="126"/>
      <c r="ES56" s="132"/>
      <c r="ET56" s="132"/>
      <c r="EU56" s="132"/>
      <c r="EV56" s="130"/>
      <c r="EW56" s="130"/>
      <c r="EX56" s="130"/>
      <c r="EY56" s="130"/>
      <c r="EZ56" s="130"/>
      <c r="FA56" s="126"/>
      <c r="FB56" s="132"/>
      <c r="FC56" s="132"/>
      <c r="FD56" s="132"/>
      <c r="FE56" s="130"/>
      <c r="FF56" s="130"/>
      <c r="FG56" s="130"/>
      <c r="FH56" s="130"/>
      <c r="FI56" s="130"/>
      <c r="FJ56" s="126"/>
      <c r="FK56" s="132"/>
      <c r="FL56" s="132"/>
      <c r="FM56" s="132"/>
      <c r="FN56" s="130"/>
      <c r="FO56" s="130"/>
      <c r="FP56" s="130"/>
      <c r="FQ56" s="130"/>
      <c r="FR56" s="130"/>
      <c r="FS56" s="130"/>
      <c r="FT56" s="126"/>
      <c r="FU56" s="129"/>
      <c r="FV56" s="129"/>
      <c r="FW56" s="129"/>
      <c r="FX56" s="130"/>
      <c r="FY56" s="129"/>
      <c r="FZ56" s="130"/>
      <c r="GA56" s="130"/>
      <c r="GB56" s="129"/>
      <c r="GC56" s="129"/>
      <c r="GD56" s="129"/>
      <c r="GE56" s="129"/>
      <c r="GF56" s="129"/>
      <c r="GG56" s="126"/>
      <c r="GH56" s="129"/>
      <c r="GI56" s="129"/>
      <c r="GJ56" s="129"/>
      <c r="GK56" s="130"/>
      <c r="GL56" s="129"/>
      <c r="GM56" s="130"/>
      <c r="GN56" s="263"/>
      <c r="GO56" s="129"/>
      <c r="GP56" s="129"/>
      <c r="GQ56" s="129"/>
      <c r="GR56" s="129"/>
      <c r="GS56" s="129"/>
      <c r="GT56" s="126"/>
      <c r="GU56" s="129"/>
      <c r="GV56" s="129"/>
      <c r="GW56" s="129"/>
      <c r="GX56" s="130"/>
      <c r="GY56" s="129"/>
      <c r="GZ56" s="130"/>
      <c r="HA56" s="130"/>
      <c r="HB56" s="129"/>
      <c r="HC56" s="129"/>
      <c r="HD56" s="129"/>
      <c r="HE56" s="129"/>
    </row>
    <row r="57" spans="1:213" ht="57" x14ac:dyDescent="0.2">
      <c r="A57" s="364"/>
      <c r="B57" s="357"/>
      <c r="C57" s="358"/>
      <c r="D57" s="358"/>
      <c r="E57" s="357"/>
      <c r="F57" s="365"/>
      <c r="G57" s="365"/>
      <c r="H57" s="366"/>
      <c r="I57" s="357"/>
      <c r="J57" s="360"/>
      <c r="K57" s="335"/>
      <c r="L57" s="361"/>
      <c r="M57" s="359"/>
      <c r="N57" s="335"/>
      <c r="O57" s="333"/>
      <c r="P57" s="333"/>
      <c r="Q57" s="334"/>
      <c r="R57" s="153"/>
      <c r="S57" s="154"/>
      <c r="T57" s="183">
        <f>VLOOKUP(U57,FORMULAS!$A$15:$B$18,2,0)</f>
        <v>0</v>
      </c>
      <c r="U57" s="53" t="s">
        <v>157</v>
      </c>
      <c r="V57" s="54">
        <f>+IF(U57='Tabla Valoración controles'!$D$4,'Tabla Valoración controles'!$F$4,IF('208-PLA-Ft-78 Mapa Gestión'!U57='Tabla Valoración controles'!$D$5,'Tabla Valoración controles'!$F$5,IF(U57=FORMULAS!$A$10,0,'Tabla Valoración controles'!$F$6)))</f>
        <v>0</v>
      </c>
      <c r="W57" s="53"/>
      <c r="X57" s="55">
        <f>+IF(W57='Tabla Valoración controles'!$D$7,'Tabla Valoración controles'!$F$7,IF(U57=FORMULAS!$A$10,0,'Tabla Valoración controles'!$F$8))</f>
        <v>0</v>
      </c>
      <c r="Y57" s="53"/>
      <c r="Z57" s="54">
        <f>+IF(Y57='Tabla Valoración controles'!$D$9,'Tabla Valoración controles'!$F$9,IF(U57=FORMULAS!$A$10,0,'Tabla Valoración controles'!$F$10))</f>
        <v>0</v>
      </c>
      <c r="AA57" s="53"/>
      <c r="AB57" s="54">
        <f>+IF(AA57='Tabla Valoración controles'!$D$9,'Tabla Valoración controles'!$F$9,IF(W57=FORMULAS!$A$10,0,'Tabla Valoración controles'!$F$10))</f>
        <v>0</v>
      </c>
      <c r="AC57" s="53"/>
      <c r="AD57" s="54">
        <f>+IF(AC57='Tabla Valoración controles'!$D$13,'Tabla Valoración controles'!$F$13,'Tabla Valoración controles'!$F$14)</f>
        <v>0</v>
      </c>
      <c r="AE57" s="97">
        <f t="shared" si="0"/>
        <v>0</v>
      </c>
      <c r="AF57" s="97">
        <f t="shared" si="36"/>
        <v>0</v>
      </c>
      <c r="AG57" s="97">
        <f t="shared" si="15"/>
        <v>0.24</v>
      </c>
      <c r="AH57" s="53"/>
      <c r="AI57" s="50">
        <f>+IF(AH57=CONTROLES!$C$50,CONTROLES!$D$50,CONTROLES!$D$51)</f>
        <v>0</v>
      </c>
      <c r="AJ57" s="162"/>
      <c r="AK57" s="162">
        <f>+IF(AJ57=CONTROLES!$C$52,CONTROLES!$D$52,CONTROLES!$D$53)</f>
        <v>0</v>
      </c>
      <c r="AL57" s="162"/>
      <c r="AM57" s="162">
        <f>+IF(AL57=CONTROLES!$C$54,CONTROLES!$D$54,CONTROLES!$D$55)</f>
        <v>0</v>
      </c>
      <c r="AN57" s="163" t="str">
        <f t="shared" si="2"/>
        <v>Tipo Control</v>
      </c>
      <c r="AO57" s="163" t="str">
        <f>+IF(AN57=CONTROLES!$F$54,CONTROLES!$G$54,CONTROLES!$G$55)</f>
        <v>Detectar</v>
      </c>
      <c r="AP57" s="162">
        <f>+IF(AO57=CONTROLES!$C$56,CONTROLES!$D$56,IF(AO57=CONTROLES!$C$57,CONTROLES!$D$57,CONTROLES!$D$58))</f>
        <v>10</v>
      </c>
      <c r="AQ57" s="162"/>
      <c r="AR57" s="162">
        <f>+IF(AQ57=CONTROLES!$C$59,CONTROLES!$D$59,CONTROLES!$D$60)</f>
        <v>0</v>
      </c>
      <c r="AS57" s="162"/>
      <c r="AT57" s="162">
        <f>+IF(AS57=CONTROLES!$C$61,CONTROLES!$D$61,CONTROLES!$D$62)</f>
        <v>0</v>
      </c>
      <c r="AU57" s="162"/>
      <c r="AV57" s="50">
        <f>+IF(AU57=CONTROLES!$C$63,CONTROLES!$D$63,IF(AU57=CONTROLES!$C$64,CONTROLES!$D$64,CONTROLES!$D$65))</f>
        <v>0</v>
      </c>
      <c r="AW57" s="50">
        <f t="shared" si="1"/>
        <v>10</v>
      </c>
      <c r="AX57" s="50" t="str">
        <f t="shared" si="3"/>
        <v>Débil</v>
      </c>
      <c r="AY57" s="337"/>
      <c r="AZ57" s="337"/>
      <c r="BA57" s="337"/>
      <c r="BB57" s="337"/>
      <c r="BC57" s="333"/>
      <c r="BD57" s="340"/>
      <c r="BE57" s="338"/>
      <c r="BF57" s="332"/>
      <c r="BG57" s="338"/>
      <c r="BH57" s="169"/>
      <c r="BI57" s="338"/>
      <c r="BJ57" s="338"/>
      <c r="BK57" s="338"/>
      <c r="BL57" s="338"/>
      <c r="BM57" s="170" t="s">
        <v>233</v>
      </c>
      <c r="BN57" s="332"/>
      <c r="BO57" s="144"/>
      <c r="BP57" s="209"/>
      <c r="BQ57" s="209"/>
      <c r="BR57" s="209"/>
      <c r="BS57" s="210"/>
      <c r="BT57" s="210"/>
      <c r="BU57" s="144"/>
      <c r="BV57" s="210"/>
      <c r="BW57" s="210"/>
      <c r="BX57" s="126"/>
      <c r="BY57" s="132"/>
      <c r="BZ57" s="132"/>
      <c r="CA57" s="132"/>
      <c r="CB57" s="130"/>
      <c r="CC57" s="130"/>
      <c r="CD57" s="130"/>
      <c r="CE57" s="130"/>
      <c r="CF57" s="130"/>
      <c r="CG57" s="126"/>
      <c r="CH57" s="132"/>
      <c r="CI57" s="132"/>
      <c r="CJ57" s="132"/>
      <c r="CK57" s="130"/>
      <c r="CL57" s="130"/>
      <c r="CM57" s="130"/>
      <c r="CN57" s="130"/>
      <c r="CO57" s="130"/>
      <c r="CP57" s="126"/>
      <c r="CQ57" s="132"/>
      <c r="CR57" s="132"/>
      <c r="CS57" s="132"/>
      <c r="CT57" s="130"/>
      <c r="CU57" s="130"/>
      <c r="CV57" s="130"/>
      <c r="CW57" s="130"/>
      <c r="CX57" s="130"/>
      <c r="CY57" s="126"/>
      <c r="CZ57" s="132"/>
      <c r="DA57" s="132"/>
      <c r="DB57" s="132"/>
      <c r="DC57" s="130"/>
      <c r="DD57" s="130"/>
      <c r="DE57" s="130"/>
      <c r="DF57" s="130"/>
      <c r="DG57" s="130"/>
      <c r="DH57" s="126"/>
      <c r="DI57" s="132"/>
      <c r="DJ57" s="132"/>
      <c r="DK57" s="132"/>
      <c r="DL57" s="130"/>
      <c r="DM57" s="130"/>
      <c r="DN57" s="130"/>
      <c r="DO57" s="130"/>
      <c r="DP57" s="130"/>
      <c r="DQ57" s="126"/>
      <c r="DR57" s="132"/>
      <c r="DS57" s="132"/>
      <c r="DT57" s="132"/>
      <c r="DU57" s="130"/>
      <c r="DV57" s="130"/>
      <c r="DW57" s="130"/>
      <c r="DX57" s="130"/>
      <c r="DY57" s="130"/>
      <c r="DZ57" s="126"/>
      <c r="EA57" s="132"/>
      <c r="EB57" s="132"/>
      <c r="EC57" s="132"/>
      <c r="ED57" s="130"/>
      <c r="EE57" s="130"/>
      <c r="EF57" s="130"/>
      <c r="EG57" s="130"/>
      <c r="EH57" s="130"/>
      <c r="EI57" s="126"/>
      <c r="EJ57" s="132"/>
      <c r="EK57" s="132"/>
      <c r="EL57" s="132"/>
      <c r="EM57" s="130"/>
      <c r="EN57" s="130"/>
      <c r="EO57" s="130"/>
      <c r="EP57" s="130"/>
      <c r="EQ57" s="130"/>
      <c r="ER57" s="126"/>
      <c r="ES57" s="132"/>
      <c r="ET57" s="132"/>
      <c r="EU57" s="132"/>
      <c r="EV57" s="130"/>
      <c r="EW57" s="130"/>
      <c r="EX57" s="130"/>
      <c r="EY57" s="130"/>
      <c r="EZ57" s="130"/>
      <c r="FA57" s="126"/>
      <c r="FB57" s="132"/>
      <c r="FC57" s="132"/>
      <c r="FD57" s="132"/>
      <c r="FE57" s="130"/>
      <c r="FF57" s="130"/>
      <c r="FG57" s="130"/>
      <c r="FH57" s="130"/>
      <c r="FI57" s="130"/>
      <c r="FJ57" s="126"/>
      <c r="FK57" s="132"/>
      <c r="FL57" s="132"/>
      <c r="FM57" s="132"/>
      <c r="FN57" s="130"/>
      <c r="FO57" s="130"/>
      <c r="FP57" s="130"/>
      <c r="FQ57" s="130"/>
      <c r="FR57" s="130"/>
      <c r="FS57" s="130"/>
      <c r="FT57" s="126"/>
      <c r="FU57" s="129"/>
      <c r="FV57" s="129"/>
      <c r="FW57" s="129"/>
      <c r="FX57" s="130"/>
      <c r="FY57" s="129"/>
      <c r="FZ57" s="130"/>
      <c r="GA57" s="130"/>
      <c r="GB57" s="129"/>
      <c r="GC57" s="129"/>
      <c r="GD57" s="129"/>
      <c r="GE57" s="129"/>
      <c r="GF57" s="129"/>
      <c r="GG57" s="126"/>
      <c r="GH57" s="129"/>
      <c r="GI57" s="129"/>
      <c r="GJ57" s="129"/>
      <c r="GK57" s="130"/>
      <c r="GL57" s="129"/>
      <c r="GM57" s="130"/>
      <c r="GN57" s="263"/>
      <c r="GO57" s="129"/>
      <c r="GP57" s="129"/>
      <c r="GQ57" s="129"/>
      <c r="GR57" s="129"/>
      <c r="GS57" s="129"/>
      <c r="GT57" s="126"/>
      <c r="GU57" s="129"/>
      <c r="GV57" s="129"/>
      <c r="GW57" s="129"/>
      <c r="GX57" s="130"/>
      <c r="GY57" s="129"/>
      <c r="GZ57" s="130"/>
      <c r="HA57" s="130"/>
      <c r="HB57" s="129"/>
      <c r="HC57" s="129"/>
      <c r="HD57" s="129"/>
      <c r="HE57" s="129"/>
    </row>
    <row r="58" spans="1:213" ht="57" x14ac:dyDescent="0.2">
      <c r="A58" s="364"/>
      <c r="B58" s="357"/>
      <c r="C58" s="358"/>
      <c r="D58" s="358"/>
      <c r="E58" s="357"/>
      <c r="F58" s="365"/>
      <c r="G58" s="365"/>
      <c r="H58" s="366"/>
      <c r="I58" s="357"/>
      <c r="J58" s="360"/>
      <c r="K58" s="335"/>
      <c r="L58" s="361"/>
      <c r="M58" s="359"/>
      <c r="N58" s="335"/>
      <c r="O58" s="333"/>
      <c r="P58" s="333"/>
      <c r="Q58" s="334"/>
      <c r="R58" s="153"/>
      <c r="S58" s="154"/>
      <c r="T58" s="183">
        <f>VLOOKUP(U58,FORMULAS!$A$15:$B$18,2,0)</f>
        <v>0</v>
      </c>
      <c r="U58" s="53" t="s">
        <v>157</v>
      </c>
      <c r="V58" s="54">
        <f>+IF(U58='Tabla Valoración controles'!$D$4,'Tabla Valoración controles'!$F$4,IF('208-PLA-Ft-78 Mapa Gestión'!U58='Tabla Valoración controles'!$D$5,'Tabla Valoración controles'!$F$5,IF(U58=FORMULAS!$A$10,0,'Tabla Valoración controles'!$F$6)))</f>
        <v>0</v>
      </c>
      <c r="W58" s="53"/>
      <c r="X58" s="55">
        <f>+IF(W58='Tabla Valoración controles'!$D$7,'Tabla Valoración controles'!$F$7,IF(U58=FORMULAS!$A$10,0,'Tabla Valoración controles'!$F$8))</f>
        <v>0</v>
      </c>
      <c r="Y58" s="53"/>
      <c r="Z58" s="54">
        <f>+IF(Y58='Tabla Valoración controles'!$D$9,'Tabla Valoración controles'!$F$9,IF(U58=FORMULAS!$A$10,0,'Tabla Valoración controles'!$F$10))</f>
        <v>0</v>
      </c>
      <c r="AA58" s="53"/>
      <c r="AB58" s="54">
        <f>+IF(AA58='Tabla Valoración controles'!$D$9,'Tabla Valoración controles'!$F$9,IF(W58=FORMULAS!$A$10,0,'Tabla Valoración controles'!$F$10))</f>
        <v>0</v>
      </c>
      <c r="AC58" s="53"/>
      <c r="AD58" s="54">
        <f>+IF(AC58='Tabla Valoración controles'!$D$13,'Tabla Valoración controles'!$F$13,'Tabla Valoración controles'!$F$14)</f>
        <v>0</v>
      </c>
      <c r="AE58" s="97">
        <f t="shared" si="0"/>
        <v>0</v>
      </c>
      <c r="AF58" s="97">
        <f t="shared" si="36"/>
        <v>0</v>
      </c>
      <c r="AG58" s="97">
        <f t="shared" si="15"/>
        <v>0.24</v>
      </c>
      <c r="AH58" s="53"/>
      <c r="AI58" s="50">
        <f>+IF(AH58=CONTROLES!$C$50,CONTROLES!$D$50,CONTROLES!$D$51)</f>
        <v>0</v>
      </c>
      <c r="AJ58" s="162"/>
      <c r="AK58" s="162">
        <f>+IF(AJ58=CONTROLES!$C$52,CONTROLES!$D$52,CONTROLES!$D$53)</f>
        <v>0</v>
      </c>
      <c r="AL58" s="162"/>
      <c r="AM58" s="162">
        <f>+IF(AL58=CONTROLES!$C$54,CONTROLES!$D$54,CONTROLES!$D$55)</f>
        <v>0</v>
      </c>
      <c r="AN58" s="163" t="str">
        <f t="shared" si="2"/>
        <v>Tipo Control</v>
      </c>
      <c r="AO58" s="163" t="str">
        <f>+IF(AN58=CONTROLES!$F$54,CONTROLES!$G$54,CONTROLES!$G$55)</f>
        <v>Detectar</v>
      </c>
      <c r="AP58" s="162">
        <f>+IF(AO58=CONTROLES!$C$56,CONTROLES!$D$56,IF(AO58=CONTROLES!$C$57,CONTROLES!$D$57,CONTROLES!$D$58))</f>
        <v>10</v>
      </c>
      <c r="AQ58" s="162"/>
      <c r="AR58" s="162">
        <f>+IF(AQ58=CONTROLES!$C$59,CONTROLES!$D$59,CONTROLES!$D$60)</f>
        <v>0</v>
      </c>
      <c r="AS58" s="162"/>
      <c r="AT58" s="162">
        <f>+IF(AS58=CONTROLES!$C$61,CONTROLES!$D$61,CONTROLES!$D$62)</f>
        <v>0</v>
      </c>
      <c r="AU58" s="162"/>
      <c r="AV58" s="50">
        <f>+IF(AU58=CONTROLES!$C$63,CONTROLES!$D$63,IF(AU58=CONTROLES!$C$64,CONTROLES!$D$64,CONTROLES!$D$65))</f>
        <v>0</v>
      </c>
      <c r="AW58" s="50">
        <f t="shared" si="1"/>
        <v>10</v>
      </c>
      <c r="AX58" s="50" t="str">
        <f t="shared" si="3"/>
        <v>Débil</v>
      </c>
      <c r="AY58" s="337"/>
      <c r="AZ58" s="337"/>
      <c r="BA58" s="337"/>
      <c r="BB58" s="337"/>
      <c r="BC58" s="333"/>
      <c r="BD58" s="340"/>
      <c r="BE58" s="338"/>
      <c r="BF58" s="332"/>
      <c r="BG58" s="338"/>
      <c r="BH58" s="169"/>
      <c r="BI58" s="338"/>
      <c r="BJ58" s="338"/>
      <c r="BK58" s="338"/>
      <c r="BL58" s="338"/>
      <c r="BM58" s="170" t="s">
        <v>233</v>
      </c>
      <c r="BN58" s="332"/>
      <c r="BO58" s="144"/>
      <c r="BP58" s="209"/>
      <c r="BQ58" s="209"/>
      <c r="BR58" s="209"/>
      <c r="BS58" s="210"/>
      <c r="BT58" s="210"/>
      <c r="BU58" s="144"/>
      <c r="BV58" s="210"/>
      <c r="BW58" s="210"/>
      <c r="BX58" s="126"/>
      <c r="BY58" s="132"/>
      <c r="BZ58" s="132"/>
      <c r="CA58" s="132"/>
      <c r="CB58" s="130"/>
      <c r="CC58" s="130"/>
      <c r="CD58" s="130"/>
      <c r="CE58" s="130"/>
      <c r="CF58" s="130"/>
      <c r="CG58" s="126"/>
      <c r="CH58" s="132"/>
      <c r="CI58" s="132"/>
      <c r="CJ58" s="132"/>
      <c r="CK58" s="130"/>
      <c r="CL58" s="130"/>
      <c r="CM58" s="130"/>
      <c r="CN58" s="130"/>
      <c r="CO58" s="130"/>
      <c r="CP58" s="126"/>
      <c r="CQ58" s="132"/>
      <c r="CR58" s="132"/>
      <c r="CS58" s="132"/>
      <c r="CT58" s="130"/>
      <c r="CU58" s="130"/>
      <c r="CV58" s="130"/>
      <c r="CW58" s="130"/>
      <c r="CX58" s="130"/>
      <c r="CY58" s="126"/>
      <c r="CZ58" s="132"/>
      <c r="DA58" s="132"/>
      <c r="DB58" s="132"/>
      <c r="DC58" s="130"/>
      <c r="DD58" s="130"/>
      <c r="DE58" s="130"/>
      <c r="DF58" s="130"/>
      <c r="DG58" s="130"/>
      <c r="DH58" s="126"/>
      <c r="DI58" s="132"/>
      <c r="DJ58" s="132"/>
      <c r="DK58" s="132"/>
      <c r="DL58" s="130"/>
      <c r="DM58" s="130"/>
      <c r="DN58" s="130"/>
      <c r="DO58" s="130"/>
      <c r="DP58" s="130"/>
      <c r="DQ58" s="126"/>
      <c r="DR58" s="132"/>
      <c r="DS58" s="132"/>
      <c r="DT58" s="132"/>
      <c r="DU58" s="130"/>
      <c r="DV58" s="130"/>
      <c r="DW58" s="130"/>
      <c r="DX58" s="130"/>
      <c r="DY58" s="130"/>
      <c r="DZ58" s="126"/>
      <c r="EA58" s="132"/>
      <c r="EB58" s="132"/>
      <c r="EC58" s="132"/>
      <c r="ED58" s="130"/>
      <c r="EE58" s="130"/>
      <c r="EF58" s="130"/>
      <c r="EG58" s="130"/>
      <c r="EH58" s="130"/>
      <c r="EI58" s="126"/>
      <c r="EJ58" s="132"/>
      <c r="EK58" s="132"/>
      <c r="EL58" s="132"/>
      <c r="EM58" s="130"/>
      <c r="EN58" s="130"/>
      <c r="EO58" s="130"/>
      <c r="EP58" s="130"/>
      <c r="EQ58" s="130"/>
      <c r="ER58" s="126"/>
      <c r="ES58" s="132"/>
      <c r="ET58" s="132"/>
      <c r="EU58" s="132"/>
      <c r="EV58" s="130"/>
      <c r="EW58" s="130"/>
      <c r="EX58" s="130"/>
      <c r="EY58" s="130"/>
      <c r="EZ58" s="130"/>
      <c r="FA58" s="126"/>
      <c r="FB58" s="132"/>
      <c r="FC58" s="132"/>
      <c r="FD58" s="132"/>
      <c r="FE58" s="130"/>
      <c r="FF58" s="130"/>
      <c r="FG58" s="130"/>
      <c r="FH58" s="130"/>
      <c r="FI58" s="130"/>
      <c r="FJ58" s="126"/>
      <c r="FK58" s="132"/>
      <c r="FL58" s="132"/>
      <c r="FM58" s="132"/>
      <c r="FN58" s="130"/>
      <c r="FO58" s="130"/>
      <c r="FP58" s="130"/>
      <c r="FQ58" s="130"/>
      <c r="FR58" s="130"/>
      <c r="FS58" s="130"/>
      <c r="FT58" s="126"/>
      <c r="FU58" s="129"/>
      <c r="FV58" s="129"/>
      <c r="FW58" s="129"/>
      <c r="FX58" s="130"/>
      <c r="FY58" s="129"/>
      <c r="FZ58" s="130"/>
      <c r="GA58" s="130"/>
      <c r="GB58" s="129"/>
      <c r="GC58" s="129"/>
      <c r="GD58" s="129"/>
      <c r="GE58" s="129"/>
      <c r="GF58" s="129"/>
      <c r="GG58" s="126"/>
      <c r="GH58" s="129"/>
      <c r="GI58" s="129"/>
      <c r="GJ58" s="129"/>
      <c r="GK58" s="130"/>
      <c r="GL58" s="129"/>
      <c r="GM58" s="130"/>
      <c r="GN58" s="263"/>
      <c r="GO58" s="129"/>
      <c r="GP58" s="129"/>
      <c r="GQ58" s="129"/>
      <c r="GR58" s="129"/>
      <c r="GS58" s="129"/>
      <c r="GT58" s="126"/>
      <c r="GU58" s="129"/>
      <c r="GV58" s="129"/>
      <c r="GW58" s="129"/>
      <c r="GX58" s="130"/>
      <c r="GY58" s="129"/>
      <c r="GZ58" s="130"/>
      <c r="HA58" s="130"/>
      <c r="HB58" s="129"/>
      <c r="HC58" s="129"/>
      <c r="HD58" s="129"/>
      <c r="HE58" s="129"/>
    </row>
    <row r="59" spans="1:213" ht="118.5" customHeight="1" x14ac:dyDescent="0.2">
      <c r="A59" s="364">
        <v>9</v>
      </c>
      <c r="B59" s="357" t="s">
        <v>170</v>
      </c>
      <c r="C59" s="358" t="str">
        <f>VLOOKUP(B59,FORMULAS!$A$30:$B$52,2,0)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59" s="358" t="str">
        <f>VLOOKUP(B59,FORMULAS!$A$30:$C$52,3,0)</f>
        <v xml:space="preserve">Director Jurídico </v>
      </c>
      <c r="E59" s="357" t="s">
        <v>113</v>
      </c>
      <c r="F59" s="365" t="s">
        <v>398</v>
      </c>
      <c r="G59" s="365" t="s">
        <v>399</v>
      </c>
      <c r="H59" s="366" t="s">
        <v>400</v>
      </c>
      <c r="I59" s="357" t="s">
        <v>258</v>
      </c>
      <c r="J59" s="360">
        <v>24</v>
      </c>
      <c r="K59" s="335" t="str">
        <f>+IF(L59=FORMULAS!$N$2,FORMULAS!$O$2,IF('208-PLA-Ft-78 Mapa Gestión'!L59:L64=FORMULAS!$N$3,FORMULAS!$O$3,IF('208-PLA-Ft-78 Mapa Gestión'!L59:L64=FORMULAS!$N$4,FORMULAS!$O$4,IF('208-PLA-Ft-78 Mapa Gestión'!L59:L64=FORMULAS!$N$5,FORMULAS!$O$5,IF('208-PLA-Ft-78 Mapa Gestión'!L59:L64=FORMULAS!$N$6,FORMULAS!$O$6)))))</f>
        <v>Baja</v>
      </c>
      <c r="L59" s="361">
        <f>+IF(J59&lt;=FORMULAS!$M$2,FORMULAS!$N$2,IF('208-PLA-Ft-78 Mapa Gestión'!J59&lt;=FORMULAS!$M$3,FORMULAS!$N$3,IF('208-PLA-Ft-78 Mapa Gestión'!J59&lt;=FORMULAS!$M$4,FORMULAS!$N$4,IF('208-PLA-Ft-78 Mapa Gestión'!J59&lt;=FORMULAS!$M$5,FORMULAS!$N$5,FORMULAS!$N$6))))</f>
        <v>0.4</v>
      </c>
      <c r="M59" s="359" t="s">
        <v>259</v>
      </c>
      <c r="N59" s="335" t="str">
        <f>+IF(M59=FORMULAS!$H$2,FORMULAS!$I$2,IF('208-PLA-Ft-78 Mapa Gestión'!M59:M64=FORMULAS!$H$3,FORMULAS!$I$3,IF('208-PLA-Ft-78 Mapa Gestión'!M59:M64=FORMULAS!$H$4,FORMULAS!$I$4,IF('208-PLA-Ft-78 Mapa Gestión'!M59:M64=FORMULAS!$H$5,FORMULAS!$I$5,IF('208-PLA-Ft-78 Mapa Gestión'!M59:M64=FORMULAS!$H$6,FORMULAS!$I$6,IF('208-PLA-Ft-78 Mapa Gestión'!M59:M64=FORMULAS!$H$7,FORMULAS!$I$7,IF('208-PLA-Ft-78 Mapa Gestión'!M59:M64=FORMULAS!$H$8,FORMULAS!$I$8,IF('208-PLA-Ft-78 Mapa Gestión'!M59:M64=FORMULAS!$H$9,FORMULAS!$I$9,IF('208-PLA-Ft-78 Mapa Gestión'!M59:M64=FORMULAS!$H$10,FORMULAS!$I$10,IF('208-PLA-Ft-78 Mapa Gestión'!M59:M64=FORMULAS!$H$11,FORMULAS!$I$11))))))))))</f>
        <v>Menor</v>
      </c>
      <c r="O59" s="333">
        <f>VLOOKUP(N59,FORMULAS!$I$1:$J$6,2,0)</f>
        <v>0.4</v>
      </c>
      <c r="P59" s="333" t="str">
        <f t="shared" ref="P59" si="37">CONCATENATE(N59,K59)</f>
        <v>MenorBaja</v>
      </c>
      <c r="Q59" s="334" t="str">
        <f>VLOOKUP(P59,FORMULAS!$K$17:$L$42,2,0)</f>
        <v>Moderado</v>
      </c>
      <c r="R59" s="153">
        <v>1</v>
      </c>
      <c r="S59" s="154" t="s">
        <v>487</v>
      </c>
      <c r="T59" s="183" t="str">
        <f>VLOOKUP(U59,FORMULAS!$A$15:$B$18,2,0)</f>
        <v>Probabilidad</v>
      </c>
      <c r="U59" s="53" t="s">
        <v>13</v>
      </c>
      <c r="V59" s="54">
        <f>+IF(U59='Tabla Valoración controles'!$D$4,'Tabla Valoración controles'!$F$4,IF('208-PLA-Ft-78 Mapa Gestión'!U59='Tabla Valoración controles'!$D$5,'Tabla Valoración controles'!$F$5,IF(U59=FORMULAS!$A$10,0,'Tabla Valoración controles'!$F$6)))</f>
        <v>0.25</v>
      </c>
      <c r="W59" s="53" t="s">
        <v>8</v>
      </c>
      <c r="X59" s="55">
        <f>+IF(W59='Tabla Valoración controles'!$D$7,'Tabla Valoración controles'!$F$7,IF(U59=FORMULAS!$A$10,0,'Tabla Valoración controles'!$F$8))</f>
        <v>0.15</v>
      </c>
      <c r="Y59" s="53" t="s">
        <v>18</v>
      </c>
      <c r="Z59" s="54">
        <f>+IF(Y59='Tabla Valoración controles'!$D$9,'Tabla Valoración controles'!$F$9,IF(U59=FORMULAS!$A$10,0,'Tabla Valoración controles'!$F$10))</f>
        <v>0</v>
      </c>
      <c r="AA59" s="53" t="s">
        <v>21</v>
      </c>
      <c r="AB59" s="54">
        <f>+IF(AA59='Tabla Valoración controles'!$D$9,'Tabla Valoración controles'!$F$9,IF(W59=FORMULAS!$A$10,0,'Tabla Valoración controles'!$F$10))</f>
        <v>0</v>
      </c>
      <c r="AC59" s="53" t="s">
        <v>100</v>
      </c>
      <c r="AD59" s="54">
        <f>+IF(AC59='Tabla Valoración controles'!$D$13,'Tabla Valoración controles'!$F$13,'Tabla Valoración controles'!$F$14)</f>
        <v>0</v>
      </c>
      <c r="AE59" s="97">
        <f t="shared" si="0"/>
        <v>0.4</v>
      </c>
      <c r="AF59" s="97">
        <f>+IF(T59=FORMULAS!$A$8,'208-PLA-Ft-78 Mapa Gestión'!AE59*'208-PLA-Ft-78 Mapa Gestión'!L59:L64,'208-PLA-Ft-78 Mapa Gestión'!AE59*'208-PLA-Ft-78 Mapa Gestión'!O59:O64)</f>
        <v>0.16000000000000003</v>
      </c>
      <c r="AG59" s="97">
        <f>+IF(T59=FORMULAS!$A$8,'208-PLA-Ft-78 Mapa Gestión'!L59:L64-'208-PLA-Ft-78 Mapa Gestión'!AF59,0)</f>
        <v>0.24</v>
      </c>
      <c r="AH59" s="53" t="s">
        <v>347</v>
      </c>
      <c r="AI59" s="50">
        <f>+IF(AH59=CONTROLES!$C$50,CONTROLES!$D$50,CONTROLES!$D$51)</f>
        <v>15</v>
      </c>
      <c r="AJ59" s="162" t="s">
        <v>353</v>
      </c>
      <c r="AK59" s="162">
        <f>+IF(AJ59=CONTROLES!$C$52,CONTROLES!$D$52,CONTROLES!$D$53)</f>
        <v>15</v>
      </c>
      <c r="AL59" s="162" t="s">
        <v>356</v>
      </c>
      <c r="AM59" s="162">
        <f>+IF(AL59=CONTROLES!$C$54,CONTROLES!$D$54,CONTROLES!$D$55)</f>
        <v>15</v>
      </c>
      <c r="AN59" s="163" t="str">
        <f t="shared" si="2"/>
        <v>Preventivo</v>
      </c>
      <c r="AO59" s="163" t="str">
        <f>+IF(AN59=CONTROLES!$F$54,CONTROLES!$G$54,CONTROLES!$G$55)</f>
        <v>Prevenir</v>
      </c>
      <c r="AP59" s="162">
        <f>+IF(AO59=CONTROLES!$C$56,CONTROLES!$D$56,IF(AO59=CONTROLES!$C$57,CONTROLES!$D$57,CONTROLES!$D$58))</f>
        <v>15</v>
      </c>
      <c r="AQ59" s="162" t="s">
        <v>363</v>
      </c>
      <c r="AR59" s="162">
        <f>+IF(AQ59=CONTROLES!$C$59,CONTROLES!$D$59,CONTROLES!$D$60)</f>
        <v>15</v>
      </c>
      <c r="AS59" s="162" t="s">
        <v>366</v>
      </c>
      <c r="AT59" s="162">
        <f>+IF(AS59=CONTROLES!$C$61,CONTROLES!$D$61,CONTROLES!$D$62)</f>
        <v>15</v>
      </c>
      <c r="AU59" s="162" t="s">
        <v>369</v>
      </c>
      <c r="AV59" s="50">
        <f>+IF(AU59=CONTROLES!$C$63,CONTROLES!$D$63,IF(AU59=CONTROLES!$C$64,CONTROLES!$D$64,CONTROLES!$D$65))</f>
        <v>10</v>
      </c>
      <c r="AW59" s="50">
        <f t="shared" si="1"/>
        <v>100</v>
      </c>
      <c r="AX59" s="50" t="str">
        <f t="shared" si="3"/>
        <v>Fuerte</v>
      </c>
      <c r="AY59" s="336">
        <f>+AG64</f>
        <v>0.24</v>
      </c>
      <c r="AZ59" s="336" t="str">
        <f>+IF(AY59&lt;=FORMULAS!$N$2,FORMULAS!$O$2,IF(AY59&lt;=FORMULAS!$N$3,FORMULAS!$O$3,IF(AY59&lt;=FORMULAS!$N$4,FORMULAS!$O$4,IF(AY59&lt;=FORMULAS!$N$5,FORMULAS!$O$5,FORMULAS!O54))))</f>
        <v>Baja</v>
      </c>
      <c r="BA59" s="336" t="str">
        <f>+IF(T59=FORMULAS!$A$9,AG64,'208-PLA-Ft-78 Mapa Gestión'!N59:N64)</f>
        <v>Menor</v>
      </c>
      <c r="BB59" s="336">
        <f>+IF(T59=FORMULAS!B57,'208-PLA-Ft-78 Mapa Gestión'!AG64,'208-PLA-Ft-78 Mapa Gestión'!O59:O64)</f>
        <v>0.4</v>
      </c>
      <c r="BC59" s="333" t="str">
        <f t="shared" ref="BC59" si="38">CONCATENATE(BA59,AZ59)</f>
        <v>MenorBaja</v>
      </c>
      <c r="BD59" s="340" t="str">
        <f>VLOOKUP(BC59,FORMULAS!$K$17:$L$42,2,0)</f>
        <v>Moderado</v>
      </c>
      <c r="BE59" s="338" t="s">
        <v>163</v>
      </c>
      <c r="BF59" s="132" t="s">
        <v>545</v>
      </c>
      <c r="BG59" s="132" t="s">
        <v>546</v>
      </c>
      <c r="BH59" s="169" t="s">
        <v>323</v>
      </c>
      <c r="BI59" s="172">
        <v>44959</v>
      </c>
      <c r="BJ59" s="172">
        <v>45280</v>
      </c>
      <c r="BK59" s="132" t="s">
        <v>622</v>
      </c>
      <c r="BL59" s="132" t="s">
        <v>623</v>
      </c>
      <c r="BM59" s="170" t="s">
        <v>235</v>
      </c>
      <c r="BN59" s="332" t="s">
        <v>624</v>
      </c>
      <c r="BO59" s="126" t="s">
        <v>782</v>
      </c>
      <c r="BP59" s="132" t="s">
        <v>955</v>
      </c>
      <c r="BQ59" s="132" t="s">
        <v>956</v>
      </c>
      <c r="BR59" s="126" t="s">
        <v>957</v>
      </c>
      <c r="BS59" s="126" t="s">
        <v>957</v>
      </c>
      <c r="BT59" s="126" t="s">
        <v>544</v>
      </c>
      <c r="BU59" s="126" t="s">
        <v>783</v>
      </c>
      <c r="BV59" s="126" t="s">
        <v>544</v>
      </c>
      <c r="BW59" s="126" t="s">
        <v>544</v>
      </c>
      <c r="BX59" s="126" t="s">
        <v>782</v>
      </c>
      <c r="BY59" s="132" t="s">
        <v>955</v>
      </c>
      <c r="BZ59" s="132" t="s">
        <v>958</v>
      </c>
      <c r="CA59" s="126" t="s">
        <v>957</v>
      </c>
      <c r="CB59" s="126" t="s">
        <v>957</v>
      </c>
      <c r="CC59" s="126" t="s">
        <v>544</v>
      </c>
      <c r="CD59" s="126" t="s">
        <v>783</v>
      </c>
      <c r="CE59" s="126" t="s">
        <v>544</v>
      </c>
      <c r="CF59" s="126" t="s">
        <v>544</v>
      </c>
      <c r="CG59" s="126" t="s">
        <v>782</v>
      </c>
      <c r="CH59" s="132" t="s">
        <v>955</v>
      </c>
      <c r="CI59" s="132" t="s">
        <v>959</v>
      </c>
      <c r="CJ59" s="126" t="s">
        <v>957</v>
      </c>
      <c r="CK59" s="126" t="s">
        <v>957</v>
      </c>
      <c r="CL59" s="126" t="s">
        <v>544</v>
      </c>
      <c r="CM59" s="126" t="s">
        <v>783</v>
      </c>
      <c r="CN59" s="126" t="s">
        <v>544</v>
      </c>
      <c r="CO59" s="126" t="s">
        <v>544</v>
      </c>
      <c r="CP59" s="126" t="s">
        <v>782</v>
      </c>
      <c r="CQ59" s="132" t="s">
        <v>955</v>
      </c>
      <c r="CR59" s="241" t="s">
        <v>960</v>
      </c>
      <c r="CS59" s="126" t="s">
        <v>961</v>
      </c>
      <c r="CT59" s="126" t="s">
        <v>962</v>
      </c>
      <c r="CU59" s="132" t="s">
        <v>963</v>
      </c>
      <c r="CV59" s="126" t="s">
        <v>783</v>
      </c>
      <c r="CW59" s="126" t="s">
        <v>544</v>
      </c>
      <c r="CX59" s="126" t="s">
        <v>544</v>
      </c>
      <c r="CY59" s="126" t="s">
        <v>782</v>
      </c>
      <c r="CZ59" s="132" t="s">
        <v>955</v>
      </c>
      <c r="DA59" s="132" t="s">
        <v>1317</v>
      </c>
      <c r="DB59" s="126" t="s">
        <v>1498</v>
      </c>
      <c r="DC59" s="252">
        <v>1</v>
      </c>
      <c r="DD59" s="126" t="s">
        <v>544</v>
      </c>
      <c r="DE59" s="126" t="s">
        <v>783</v>
      </c>
      <c r="DF59" s="126" t="s">
        <v>544</v>
      </c>
      <c r="DG59" s="126" t="s">
        <v>544</v>
      </c>
      <c r="DH59" s="126" t="s">
        <v>1316</v>
      </c>
      <c r="DI59" s="132" t="s">
        <v>955</v>
      </c>
      <c r="DJ59" s="132" t="s">
        <v>1318</v>
      </c>
      <c r="DK59" s="126" t="s">
        <v>1498</v>
      </c>
      <c r="DL59" s="252">
        <v>1</v>
      </c>
      <c r="DM59" s="126" t="s">
        <v>544</v>
      </c>
      <c r="DN59" s="126" t="s">
        <v>783</v>
      </c>
      <c r="DO59" s="126" t="s">
        <v>544</v>
      </c>
      <c r="DP59" s="126" t="s">
        <v>544</v>
      </c>
      <c r="DQ59" s="126" t="s">
        <v>1316</v>
      </c>
      <c r="DR59" s="132" t="s">
        <v>955</v>
      </c>
      <c r="DS59" s="132" t="s">
        <v>1319</v>
      </c>
      <c r="DT59" s="126" t="s">
        <v>1498</v>
      </c>
      <c r="DU59" s="252">
        <v>1</v>
      </c>
      <c r="DV59" s="126" t="s">
        <v>544</v>
      </c>
      <c r="DW59" s="126" t="s">
        <v>783</v>
      </c>
      <c r="DX59" s="126" t="s">
        <v>544</v>
      </c>
      <c r="DY59" s="126" t="s">
        <v>544</v>
      </c>
      <c r="DZ59" s="126" t="s">
        <v>1316</v>
      </c>
      <c r="EA59" s="132" t="s">
        <v>955</v>
      </c>
      <c r="EB59" s="132" t="s">
        <v>1499</v>
      </c>
      <c r="EC59" s="126" t="s">
        <v>1498</v>
      </c>
      <c r="ED59" s="252">
        <v>1</v>
      </c>
      <c r="EE59" s="126" t="s">
        <v>544</v>
      </c>
      <c r="EF59" s="126" t="s">
        <v>783</v>
      </c>
      <c r="EG59" s="126" t="s">
        <v>544</v>
      </c>
      <c r="EH59" s="126" t="s">
        <v>544</v>
      </c>
      <c r="EI59" s="126"/>
      <c r="EJ59" s="132"/>
      <c r="EK59" s="132"/>
      <c r="EL59" s="126"/>
      <c r="EM59" s="126"/>
      <c r="EN59" s="126"/>
      <c r="EO59" s="126"/>
      <c r="EP59" s="126"/>
      <c r="EQ59" s="126"/>
      <c r="ER59" s="126"/>
      <c r="ES59" s="132"/>
      <c r="ET59" s="132"/>
      <c r="EU59" s="126"/>
      <c r="EV59" s="126"/>
      <c r="EW59" s="126"/>
      <c r="EX59" s="126"/>
      <c r="EY59" s="126"/>
      <c r="EZ59" s="126"/>
      <c r="FA59" s="126"/>
      <c r="FB59" s="132"/>
      <c r="FC59" s="132"/>
      <c r="FD59" s="126"/>
      <c r="FE59" s="126"/>
      <c r="FF59" s="126"/>
      <c r="FG59" s="126"/>
      <c r="FH59" s="126"/>
      <c r="FI59" s="126"/>
      <c r="FJ59" s="126"/>
      <c r="FK59" s="132"/>
      <c r="FL59" s="132"/>
      <c r="FM59" s="126"/>
      <c r="FN59" s="126"/>
      <c r="FO59" s="126"/>
      <c r="FP59" s="126"/>
      <c r="FQ59" s="126"/>
      <c r="FR59" s="126"/>
      <c r="FS59" s="134">
        <v>45050</v>
      </c>
      <c r="FT59" s="126" t="s">
        <v>782</v>
      </c>
      <c r="FU59" s="132" t="s">
        <v>965</v>
      </c>
      <c r="FV59" s="129" t="s">
        <v>37</v>
      </c>
      <c r="FW59" s="132" t="s">
        <v>1127</v>
      </c>
      <c r="FX59" s="228">
        <v>1</v>
      </c>
      <c r="FY59" s="129" t="s">
        <v>37</v>
      </c>
      <c r="FZ59" s="126" t="s">
        <v>783</v>
      </c>
      <c r="GA59" s="126"/>
      <c r="GB59" s="129"/>
      <c r="GC59" s="129"/>
      <c r="GD59" s="129"/>
      <c r="GE59" s="129"/>
      <c r="GF59" s="172">
        <v>45175</v>
      </c>
      <c r="GG59" s="126" t="s">
        <v>782</v>
      </c>
      <c r="GH59" s="132" t="s">
        <v>1216</v>
      </c>
      <c r="GI59" s="129" t="s">
        <v>37</v>
      </c>
      <c r="GJ59" s="132" t="s">
        <v>1500</v>
      </c>
      <c r="GK59" s="130">
        <v>1</v>
      </c>
      <c r="GL59" s="129" t="s">
        <v>37</v>
      </c>
      <c r="GM59" s="126" t="s">
        <v>783</v>
      </c>
      <c r="GN59" s="267"/>
      <c r="GO59" s="129"/>
      <c r="GP59" s="129"/>
      <c r="GQ59" s="129"/>
      <c r="GR59" s="129"/>
      <c r="GS59" s="129"/>
      <c r="GT59" s="126"/>
      <c r="GU59" s="129"/>
      <c r="GV59" s="129"/>
      <c r="GW59" s="129"/>
      <c r="GX59" s="130"/>
      <c r="GY59" s="129"/>
      <c r="GZ59" s="126"/>
      <c r="HA59" s="126"/>
      <c r="HB59" s="129"/>
      <c r="HC59" s="129"/>
      <c r="HD59" s="129"/>
      <c r="HE59" s="129"/>
    </row>
    <row r="60" spans="1:213" ht="57" x14ac:dyDescent="0.2">
      <c r="A60" s="364"/>
      <c r="B60" s="357"/>
      <c r="C60" s="358"/>
      <c r="D60" s="358"/>
      <c r="E60" s="357"/>
      <c r="F60" s="365"/>
      <c r="G60" s="365"/>
      <c r="H60" s="366"/>
      <c r="I60" s="357"/>
      <c r="J60" s="360"/>
      <c r="K60" s="335"/>
      <c r="L60" s="361"/>
      <c r="M60" s="359"/>
      <c r="N60" s="335"/>
      <c r="O60" s="333"/>
      <c r="P60" s="333"/>
      <c r="Q60" s="334"/>
      <c r="R60" s="153"/>
      <c r="S60" s="154"/>
      <c r="T60" s="183">
        <f>VLOOKUP(U60,FORMULAS!$A$15:$B$18,2,0)</f>
        <v>0</v>
      </c>
      <c r="U60" s="53" t="s">
        <v>157</v>
      </c>
      <c r="V60" s="54">
        <f>+IF(U60='Tabla Valoración controles'!$D$4,'Tabla Valoración controles'!$F$4,IF('208-PLA-Ft-78 Mapa Gestión'!U60='Tabla Valoración controles'!$D$5,'Tabla Valoración controles'!$F$5,IF(U60=FORMULAS!$A$10,0,'Tabla Valoración controles'!$F$6)))</f>
        <v>0</v>
      </c>
      <c r="W60" s="53"/>
      <c r="X60" s="55">
        <f>+IF(W60='Tabla Valoración controles'!$D$7,'Tabla Valoración controles'!$F$7,IF(U60=FORMULAS!$A$10,0,'Tabla Valoración controles'!$F$8))</f>
        <v>0</v>
      </c>
      <c r="Y60" s="53"/>
      <c r="Z60" s="54">
        <f>+IF(Y60='Tabla Valoración controles'!$D$9,'Tabla Valoración controles'!$F$9,IF(U60=FORMULAS!$A$10,0,'Tabla Valoración controles'!$F$10))</f>
        <v>0</v>
      </c>
      <c r="AA60" s="53"/>
      <c r="AB60" s="54">
        <f>+IF(AA60='Tabla Valoración controles'!$D$9,'Tabla Valoración controles'!$F$9,IF(W60=FORMULAS!$A$10,0,'Tabla Valoración controles'!$F$10))</f>
        <v>0</v>
      </c>
      <c r="AC60" s="53"/>
      <c r="AD60" s="54">
        <f>+IF(AC60='Tabla Valoración controles'!$D$13,'Tabla Valoración controles'!$F$13,'Tabla Valoración controles'!$F$14)</f>
        <v>0</v>
      </c>
      <c r="AE60" s="97">
        <f t="shared" si="0"/>
        <v>0</v>
      </c>
      <c r="AF60" s="97">
        <f t="shared" ref="AF60" si="39">+AE60*AG59</f>
        <v>0</v>
      </c>
      <c r="AG60" s="97">
        <f t="shared" ref="AG60" si="40">+AG59-AF60</f>
        <v>0.24</v>
      </c>
      <c r="AH60" s="53"/>
      <c r="AI60" s="50">
        <f>+IF(AH60=CONTROLES!$C$50,CONTROLES!$D$50,CONTROLES!$D$51)</f>
        <v>0</v>
      </c>
      <c r="AJ60" s="162"/>
      <c r="AK60" s="162">
        <f>+IF(AJ60=CONTROLES!$C$52,CONTROLES!$D$52,CONTROLES!$D$53)</f>
        <v>0</v>
      </c>
      <c r="AL60" s="162"/>
      <c r="AM60" s="162">
        <f>+IF(AL60=CONTROLES!$C$54,CONTROLES!$D$54,CONTROLES!$D$55)</f>
        <v>0</v>
      </c>
      <c r="AN60" s="163" t="str">
        <f t="shared" si="2"/>
        <v>Tipo Control</v>
      </c>
      <c r="AO60" s="163" t="str">
        <f>+IF(AN60=CONTROLES!$F$54,CONTROLES!$G$54,CONTROLES!$G$55)</f>
        <v>Detectar</v>
      </c>
      <c r="AP60" s="162">
        <f>+IF(AO60=CONTROLES!$C$56,CONTROLES!$D$56,IF(AO60=CONTROLES!$C$57,CONTROLES!$D$57,CONTROLES!$D$58))</f>
        <v>10</v>
      </c>
      <c r="AQ60" s="162"/>
      <c r="AR60" s="162">
        <f>+IF(AQ60=CONTROLES!$C$59,CONTROLES!$D$59,CONTROLES!$D$60)</f>
        <v>0</v>
      </c>
      <c r="AS60" s="162"/>
      <c r="AT60" s="162">
        <f>+IF(AS60=CONTROLES!$C$61,CONTROLES!$D$61,CONTROLES!$D$62)</f>
        <v>0</v>
      </c>
      <c r="AU60" s="162"/>
      <c r="AV60" s="50">
        <f>+IF(AU60=CONTROLES!$C$63,CONTROLES!$D$63,IF(AU60=CONTROLES!$C$64,CONTROLES!$D$64,CONTROLES!$D$65))</f>
        <v>0</v>
      </c>
      <c r="AW60" s="50">
        <f t="shared" si="1"/>
        <v>10</v>
      </c>
      <c r="AX60" s="50" t="str">
        <f t="shared" si="3"/>
        <v>Débil</v>
      </c>
      <c r="AY60" s="337"/>
      <c r="AZ60" s="337"/>
      <c r="BA60" s="337"/>
      <c r="BB60" s="337"/>
      <c r="BC60" s="333"/>
      <c r="BD60" s="340"/>
      <c r="BE60" s="338"/>
      <c r="BF60" s="132"/>
      <c r="BG60" s="132"/>
      <c r="BH60" s="169"/>
      <c r="BI60" s="172"/>
      <c r="BJ60" s="172"/>
      <c r="BK60" s="132"/>
      <c r="BL60" s="132"/>
      <c r="BM60" s="170" t="s">
        <v>233</v>
      </c>
      <c r="BN60" s="332"/>
      <c r="BO60" s="144"/>
      <c r="BP60" s="209"/>
      <c r="BQ60" s="209"/>
      <c r="BR60" s="209"/>
      <c r="BS60" s="210"/>
      <c r="BT60" s="210"/>
      <c r="BU60" s="144"/>
      <c r="BV60" s="210"/>
      <c r="BW60" s="210"/>
      <c r="BX60" s="126"/>
      <c r="BY60" s="132"/>
      <c r="BZ60" s="132"/>
      <c r="CA60" s="132"/>
      <c r="CB60" s="130"/>
      <c r="CC60" s="130"/>
      <c r="CD60" s="130"/>
      <c r="CE60" s="130"/>
      <c r="CF60" s="130"/>
      <c r="CG60" s="126"/>
      <c r="CH60" s="132"/>
      <c r="CI60" s="132"/>
      <c r="CJ60" s="132"/>
      <c r="CK60" s="130"/>
      <c r="CL60" s="130"/>
      <c r="CM60" s="130"/>
      <c r="CN60" s="130"/>
      <c r="CO60" s="130"/>
      <c r="CP60" s="126"/>
      <c r="CQ60" s="132"/>
      <c r="CR60" s="132"/>
      <c r="CS60" s="132"/>
      <c r="CT60" s="130"/>
      <c r="CU60" s="130"/>
      <c r="CV60" s="130"/>
      <c r="CW60" s="130"/>
      <c r="CX60" s="130"/>
      <c r="CY60" s="126"/>
      <c r="CZ60" s="132"/>
      <c r="DA60" s="132"/>
      <c r="DB60" s="132"/>
      <c r="DC60" s="130"/>
      <c r="DD60" s="130"/>
      <c r="DE60" s="130"/>
      <c r="DF60" s="130"/>
      <c r="DG60" s="130"/>
      <c r="DH60" s="126"/>
      <c r="DI60" s="132"/>
      <c r="DJ60" s="132"/>
      <c r="DK60" s="132"/>
      <c r="DL60" s="130"/>
      <c r="DM60" s="130"/>
      <c r="DN60" s="130"/>
      <c r="DO60" s="130"/>
      <c r="DP60" s="130"/>
      <c r="DQ60" s="126"/>
      <c r="DR60" s="132"/>
      <c r="DS60" s="132"/>
      <c r="DT60" s="132"/>
      <c r="DU60" s="130"/>
      <c r="DV60" s="130"/>
      <c r="DW60" s="130"/>
      <c r="DX60" s="130"/>
      <c r="DY60" s="130"/>
      <c r="DZ60" s="126"/>
      <c r="EA60" s="132"/>
      <c r="EB60" s="132"/>
      <c r="EC60" s="132"/>
      <c r="ED60" s="130"/>
      <c r="EE60" s="130"/>
      <c r="EF60" s="130"/>
      <c r="EG60" s="130"/>
      <c r="EH60" s="130"/>
      <c r="EI60" s="126"/>
      <c r="EJ60" s="132"/>
      <c r="EK60" s="132"/>
      <c r="EL60" s="132"/>
      <c r="EM60" s="130"/>
      <c r="EN60" s="130"/>
      <c r="EO60" s="130"/>
      <c r="EP60" s="130"/>
      <c r="EQ60" s="130"/>
      <c r="ER60" s="126"/>
      <c r="ES60" s="132"/>
      <c r="ET60" s="132"/>
      <c r="EU60" s="132"/>
      <c r="EV60" s="130"/>
      <c r="EW60" s="130"/>
      <c r="EX60" s="130"/>
      <c r="EY60" s="130"/>
      <c r="EZ60" s="130"/>
      <c r="FA60" s="126"/>
      <c r="FB60" s="132"/>
      <c r="FC60" s="132"/>
      <c r="FD60" s="132"/>
      <c r="FE60" s="130"/>
      <c r="FF60" s="130"/>
      <c r="FG60" s="130"/>
      <c r="FH60" s="130"/>
      <c r="FI60" s="130"/>
      <c r="FJ60" s="126"/>
      <c r="FK60" s="132"/>
      <c r="FL60" s="132"/>
      <c r="FM60" s="132"/>
      <c r="FN60" s="130"/>
      <c r="FO60" s="130"/>
      <c r="FP60" s="130"/>
      <c r="FQ60" s="130"/>
      <c r="FR60" s="130"/>
      <c r="FS60" s="130"/>
      <c r="FT60" s="126"/>
      <c r="FU60" s="129"/>
      <c r="FV60" s="129"/>
      <c r="FW60" s="129"/>
      <c r="FX60" s="130"/>
      <c r="FY60" s="129"/>
      <c r="FZ60" s="130"/>
      <c r="GA60" s="130"/>
      <c r="GB60" s="129"/>
      <c r="GC60" s="129"/>
      <c r="GD60" s="129"/>
      <c r="GE60" s="129"/>
      <c r="GF60" s="129"/>
      <c r="GG60" s="126"/>
      <c r="GH60" s="129"/>
      <c r="GI60" s="129"/>
      <c r="GJ60" s="129"/>
      <c r="GK60" s="130"/>
      <c r="GL60" s="129"/>
      <c r="GM60" s="130"/>
      <c r="GN60" s="263"/>
      <c r="GO60" s="129"/>
      <c r="GP60" s="129"/>
      <c r="GQ60" s="129"/>
      <c r="GR60" s="129"/>
      <c r="GS60" s="129"/>
      <c r="GT60" s="126"/>
      <c r="GU60" s="129"/>
      <c r="GV60" s="129"/>
      <c r="GW60" s="129"/>
      <c r="GX60" s="130"/>
      <c r="GY60" s="129"/>
      <c r="GZ60" s="130"/>
      <c r="HA60" s="130"/>
      <c r="HB60" s="129"/>
      <c r="HC60" s="129"/>
      <c r="HD60" s="129"/>
      <c r="HE60" s="129"/>
    </row>
    <row r="61" spans="1:213" ht="57" x14ac:dyDescent="0.2">
      <c r="A61" s="364"/>
      <c r="B61" s="357"/>
      <c r="C61" s="358"/>
      <c r="D61" s="358"/>
      <c r="E61" s="357"/>
      <c r="F61" s="365"/>
      <c r="G61" s="365"/>
      <c r="H61" s="366"/>
      <c r="I61" s="357"/>
      <c r="J61" s="360"/>
      <c r="K61" s="335"/>
      <c r="L61" s="361"/>
      <c r="M61" s="359"/>
      <c r="N61" s="335"/>
      <c r="O61" s="333"/>
      <c r="P61" s="333"/>
      <c r="Q61" s="334"/>
      <c r="R61" s="153"/>
      <c r="S61" s="154"/>
      <c r="T61" s="183">
        <f>VLOOKUP(U61,FORMULAS!$A$15:$B$18,2,0)</f>
        <v>0</v>
      </c>
      <c r="U61" s="53" t="s">
        <v>157</v>
      </c>
      <c r="V61" s="54">
        <f>+IF(U61='Tabla Valoración controles'!$D$4,'Tabla Valoración controles'!$F$4,IF('208-PLA-Ft-78 Mapa Gestión'!U61='Tabla Valoración controles'!$D$5,'Tabla Valoración controles'!$F$5,IF(U61=FORMULAS!$A$10,0,'Tabla Valoración controles'!$F$6)))</f>
        <v>0</v>
      </c>
      <c r="W61" s="53"/>
      <c r="X61" s="55">
        <f>+IF(W61='Tabla Valoración controles'!$D$7,'Tabla Valoración controles'!$F$7,IF(U61=FORMULAS!$A$10,0,'Tabla Valoración controles'!$F$8))</f>
        <v>0</v>
      </c>
      <c r="Y61" s="53"/>
      <c r="Z61" s="54">
        <f>+IF(Y61='Tabla Valoración controles'!$D$9,'Tabla Valoración controles'!$F$9,IF(U61=FORMULAS!$A$10,0,'Tabla Valoración controles'!$F$10))</f>
        <v>0</v>
      </c>
      <c r="AA61" s="53"/>
      <c r="AB61" s="54">
        <f>+IF(AA61='Tabla Valoración controles'!$D$9,'Tabla Valoración controles'!$F$9,IF(W61=FORMULAS!$A$10,0,'Tabla Valoración controles'!$F$10))</f>
        <v>0</v>
      </c>
      <c r="AC61" s="53"/>
      <c r="AD61" s="54">
        <f>+IF(AC61='Tabla Valoración controles'!$D$13,'Tabla Valoración controles'!$F$13,'Tabla Valoración controles'!$F$14)</f>
        <v>0</v>
      </c>
      <c r="AE61" s="97">
        <f t="shared" si="0"/>
        <v>0</v>
      </c>
      <c r="AF61" s="97">
        <f t="shared" ref="AF61:AF64" si="41">+AF60*AE61</f>
        <v>0</v>
      </c>
      <c r="AG61" s="97">
        <f t="shared" si="15"/>
        <v>0.24</v>
      </c>
      <c r="AH61" s="53"/>
      <c r="AI61" s="50">
        <f>+IF(AH61=CONTROLES!$C$50,CONTROLES!$D$50,CONTROLES!$D$51)</f>
        <v>0</v>
      </c>
      <c r="AJ61" s="162"/>
      <c r="AK61" s="162">
        <f>+IF(AJ61=CONTROLES!$C$52,CONTROLES!$D$52,CONTROLES!$D$53)</f>
        <v>0</v>
      </c>
      <c r="AL61" s="162"/>
      <c r="AM61" s="162">
        <f>+IF(AL61=CONTROLES!$C$54,CONTROLES!$D$54,CONTROLES!$D$55)</f>
        <v>0</v>
      </c>
      <c r="AN61" s="163" t="str">
        <f t="shared" si="2"/>
        <v>Tipo Control</v>
      </c>
      <c r="AO61" s="163" t="str">
        <f>+IF(AN61=CONTROLES!$F$54,CONTROLES!$G$54,CONTROLES!$G$55)</f>
        <v>Detectar</v>
      </c>
      <c r="AP61" s="162">
        <f>+IF(AO61=CONTROLES!$C$56,CONTROLES!$D$56,IF(AO61=CONTROLES!$C$57,CONTROLES!$D$57,CONTROLES!$D$58))</f>
        <v>10</v>
      </c>
      <c r="AQ61" s="162"/>
      <c r="AR61" s="162">
        <f>+IF(AQ61=CONTROLES!$C$59,CONTROLES!$D$59,CONTROLES!$D$60)</f>
        <v>0</v>
      </c>
      <c r="AS61" s="162"/>
      <c r="AT61" s="162">
        <f>+IF(AS61=CONTROLES!$C$61,CONTROLES!$D$61,CONTROLES!$D$62)</f>
        <v>0</v>
      </c>
      <c r="AU61" s="162"/>
      <c r="AV61" s="50">
        <f>+IF(AU61=CONTROLES!$C$63,CONTROLES!$D$63,IF(AU61=CONTROLES!$C$64,CONTROLES!$D$64,CONTROLES!$D$65))</f>
        <v>0</v>
      </c>
      <c r="AW61" s="50">
        <f t="shared" si="1"/>
        <v>10</v>
      </c>
      <c r="AX61" s="50" t="str">
        <f t="shared" si="3"/>
        <v>Débil</v>
      </c>
      <c r="AY61" s="337"/>
      <c r="AZ61" s="337"/>
      <c r="BA61" s="337"/>
      <c r="BB61" s="337"/>
      <c r="BC61" s="333"/>
      <c r="BD61" s="340"/>
      <c r="BE61" s="338"/>
      <c r="BF61" s="132"/>
      <c r="BG61" s="132"/>
      <c r="BH61" s="169"/>
      <c r="BI61" s="172"/>
      <c r="BJ61" s="172"/>
      <c r="BK61" s="132"/>
      <c r="BL61" s="132"/>
      <c r="BM61" s="170" t="s">
        <v>233</v>
      </c>
      <c r="BN61" s="332"/>
      <c r="BO61" s="144"/>
      <c r="BP61" s="209"/>
      <c r="BQ61" s="209"/>
      <c r="BR61" s="209"/>
      <c r="BS61" s="210"/>
      <c r="BT61" s="210"/>
      <c r="BU61" s="144"/>
      <c r="BV61" s="210"/>
      <c r="BW61" s="210"/>
      <c r="BX61" s="126"/>
      <c r="BY61" s="132"/>
      <c r="BZ61" s="132"/>
      <c r="CA61" s="132"/>
      <c r="CB61" s="130"/>
      <c r="CC61" s="130"/>
      <c r="CD61" s="130"/>
      <c r="CE61" s="130"/>
      <c r="CF61" s="130"/>
      <c r="CG61" s="126"/>
      <c r="CH61" s="132"/>
      <c r="CI61" s="132"/>
      <c r="CJ61" s="132"/>
      <c r="CK61" s="130"/>
      <c r="CL61" s="130"/>
      <c r="CM61" s="130"/>
      <c r="CN61" s="130"/>
      <c r="CO61" s="130"/>
      <c r="CP61" s="126"/>
      <c r="CQ61" s="132"/>
      <c r="CR61" s="132"/>
      <c r="CS61" s="132"/>
      <c r="CT61" s="130"/>
      <c r="CU61" s="130"/>
      <c r="CV61" s="130"/>
      <c r="CW61" s="130"/>
      <c r="CX61" s="130"/>
      <c r="CY61" s="126"/>
      <c r="CZ61" s="132"/>
      <c r="DA61" s="132"/>
      <c r="DB61" s="132"/>
      <c r="DC61" s="130"/>
      <c r="DD61" s="130"/>
      <c r="DE61" s="130"/>
      <c r="DF61" s="130"/>
      <c r="DG61" s="130"/>
      <c r="DH61" s="126"/>
      <c r="DI61" s="132"/>
      <c r="DJ61" s="132"/>
      <c r="DK61" s="132"/>
      <c r="DL61" s="130"/>
      <c r="DM61" s="130"/>
      <c r="DN61" s="130"/>
      <c r="DO61" s="130"/>
      <c r="DP61" s="130"/>
      <c r="DQ61" s="126"/>
      <c r="DR61" s="132"/>
      <c r="DS61" s="132"/>
      <c r="DT61" s="132"/>
      <c r="DU61" s="130"/>
      <c r="DV61" s="130"/>
      <c r="DW61" s="130"/>
      <c r="DX61" s="130"/>
      <c r="DY61" s="130"/>
      <c r="DZ61" s="126"/>
      <c r="EA61" s="132"/>
      <c r="EB61" s="132"/>
      <c r="EC61" s="132"/>
      <c r="ED61" s="130"/>
      <c r="EE61" s="130"/>
      <c r="EF61" s="130"/>
      <c r="EG61" s="130"/>
      <c r="EH61" s="130"/>
      <c r="EI61" s="126"/>
      <c r="EJ61" s="132"/>
      <c r="EK61" s="132"/>
      <c r="EL61" s="132"/>
      <c r="EM61" s="130"/>
      <c r="EN61" s="130"/>
      <c r="EO61" s="130"/>
      <c r="EP61" s="130"/>
      <c r="EQ61" s="130"/>
      <c r="ER61" s="126"/>
      <c r="ES61" s="132"/>
      <c r="ET61" s="132"/>
      <c r="EU61" s="132"/>
      <c r="EV61" s="130"/>
      <c r="EW61" s="130"/>
      <c r="EX61" s="130"/>
      <c r="EY61" s="130"/>
      <c r="EZ61" s="130"/>
      <c r="FA61" s="126"/>
      <c r="FB61" s="132"/>
      <c r="FC61" s="132"/>
      <c r="FD61" s="132"/>
      <c r="FE61" s="130"/>
      <c r="FF61" s="130"/>
      <c r="FG61" s="130"/>
      <c r="FH61" s="130"/>
      <c r="FI61" s="130"/>
      <c r="FJ61" s="126"/>
      <c r="FK61" s="132"/>
      <c r="FL61" s="132"/>
      <c r="FM61" s="132"/>
      <c r="FN61" s="130"/>
      <c r="FO61" s="130"/>
      <c r="FP61" s="130"/>
      <c r="FQ61" s="130"/>
      <c r="FR61" s="130"/>
      <c r="FS61" s="130"/>
      <c r="FT61" s="126"/>
      <c r="FU61" s="129"/>
      <c r="FV61" s="129"/>
      <c r="FW61" s="129"/>
      <c r="FX61" s="130"/>
      <c r="FY61" s="129"/>
      <c r="FZ61" s="130"/>
      <c r="GA61" s="130"/>
      <c r="GB61" s="129"/>
      <c r="GC61" s="129"/>
      <c r="GD61" s="129"/>
      <c r="GE61" s="129"/>
      <c r="GF61" s="129"/>
      <c r="GG61" s="126"/>
      <c r="GH61" s="129"/>
      <c r="GI61" s="129"/>
      <c r="GJ61" s="129"/>
      <c r="GK61" s="130"/>
      <c r="GL61" s="129"/>
      <c r="GM61" s="130"/>
      <c r="GN61" s="263"/>
      <c r="GO61" s="129"/>
      <c r="GP61" s="129"/>
      <c r="GQ61" s="129"/>
      <c r="GR61" s="129"/>
      <c r="GS61" s="129"/>
      <c r="GT61" s="126"/>
      <c r="GU61" s="129"/>
      <c r="GV61" s="129"/>
      <c r="GW61" s="129"/>
      <c r="GX61" s="130"/>
      <c r="GY61" s="129"/>
      <c r="GZ61" s="130"/>
      <c r="HA61" s="130"/>
      <c r="HB61" s="129"/>
      <c r="HC61" s="129"/>
      <c r="HD61" s="129"/>
      <c r="HE61" s="129"/>
    </row>
    <row r="62" spans="1:213" ht="57" x14ac:dyDescent="0.2">
      <c r="A62" s="364"/>
      <c r="B62" s="357"/>
      <c r="C62" s="358"/>
      <c r="D62" s="358"/>
      <c r="E62" s="357"/>
      <c r="F62" s="365"/>
      <c r="G62" s="365"/>
      <c r="H62" s="366"/>
      <c r="I62" s="357"/>
      <c r="J62" s="360"/>
      <c r="K62" s="335"/>
      <c r="L62" s="361"/>
      <c r="M62" s="359"/>
      <c r="N62" s="335"/>
      <c r="O62" s="333"/>
      <c r="P62" s="333"/>
      <c r="Q62" s="334"/>
      <c r="R62" s="153"/>
      <c r="S62" s="154"/>
      <c r="T62" s="183">
        <f>VLOOKUP(U62,FORMULAS!$A$15:$B$18,2,0)</f>
        <v>0</v>
      </c>
      <c r="U62" s="53" t="s">
        <v>157</v>
      </c>
      <c r="V62" s="54">
        <f>+IF(U62='Tabla Valoración controles'!$D$4,'Tabla Valoración controles'!$F$4,IF('208-PLA-Ft-78 Mapa Gestión'!U62='Tabla Valoración controles'!$D$5,'Tabla Valoración controles'!$F$5,IF(U62=FORMULAS!$A$10,0,'Tabla Valoración controles'!$F$6)))</f>
        <v>0</v>
      </c>
      <c r="W62" s="53"/>
      <c r="X62" s="55">
        <f>+IF(W62='Tabla Valoración controles'!$D$7,'Tabla Valoración controles'!$F$7,IF(U62=FORMULAS!$A$10,0,'Tabla Valoración controles'!$F$8))</f>
        <v>0</v>
      </c>
      <c r="Y62" s="53"/>
      <c r="Z62" s="54">
        <f>+IF(Y62='Tabla Valoración controles'!$D$9,'Tabla Valoración controles'!$F$9,IF(U62=FORMULAS!$A$10,0,'Tabla Valoración controles'!$F$10))</f>
        <v>0</v>
      </c>
      <c r="AA62" s="53"/>
      <c r="AB62" s="54">
        <f>+IF(AA62='Tabla Valoración controles'!$D$9,'Tabla Valoración controles'!$F$9,IF(W62=FORMULAS!$A$10,0,'Tabla Valoración controles'!$F$10))</f>
        <v>0</v>
      </c>
      <c r="AC62" s="53"/>
      <c r="AD62" s="54">
        <f>+IF(AC62='Tabla Valoración controles'!$D$13,'Tabla Valoración controles'!$F$13,'Tabla Valoración controles'!$F$14)</f>
        <v>0</v>
      </c>
      <c r="AE62" s="97">
        <f t="shared" si="0"/>
        <v>0</v>
      </c>
      <c r="AF62" s="97">
        <f t="shared" si="41"/>
        <v>0</v>
      </c>
      <c r="AG62" s="97">
        <f t="shared" si="15"/>
        <v>0.24</v>
      </c>
      <c r="AH62" s="53"/>
      <c r="AI62" s="50">
        <f>+IF(AH62=CONTROLES!$C$50,CONTROLES!$D$50,CONTROLES!$D$51)</f>
        <v>0</v>
      </c>
      <c r="AJ62" s="162"/>
      <c r="AK62" s="162">
        <f>+IF(AJ62=CONTROLES!$C$52,CONTROLES!$D$52,CONTROLES!$D$53)</f>
        <v>0</v>
      </c>
      <c r="AL62" s="162"/>
      <c r="AM62" s="162">
        <f>+IF(AL62=CONTROLES!$C$54,CONTROLES!$D$54,CONTROLES!$D$55)</f>
        <v>0</v>
      </c>
      <c r="AN62" s="163" t="str">
        <f t="shared" si="2"/>
        <v>Tipo Control</v>
      </c>
      <c r="AO62" s="163" t="str">
        <f>+IF(AN62=CONTROLES!$F$54,CONTROLES!$G$54,CONTROLES!$G$55)</f>
        <v>Detectar</v>
      </c>
      <c r="AP62" s="162">
        <f>+IF(AO62=CONTROLES!$C$56,CONTROLES!$D$56,IF(AO62=CONTROLES!$C$57,CONTROLES!$D$57,CONTROLES!$D$58))</f>
        <v>10</v>
      </c>
      <c r="AQ62" s="162"/>
      <c r="AR62" s="162">
        <f>+IF(AQ62=CONTROLES!$C$59,CONTROLES!$D$59,CONTROLES!$D$60)</f>
        <v>0</v>
      </c>
      <c r="AS62" s="162"/>
      <c r="AT62" s="162">
        <f>+IF(AS62=CONTROLES!$C$61,CONTROLES!$D$61,CONTROLES!$D$62)</f>
        <v>0</v>
      </c>
      <c r="AU62" s="162"/>
      <c r="AV62" s="50">
        <f>+IF(AU62=CONTROLES!$C$63,CONTROLES!$D$63,IF(AU62=CONTROLES!$C$64,CONTROLES!$D$64,CONTROLES!$D$65))</f>
        <v>0</v>
      </c>
      <c r="AW62" s="50">
        <f t="shared" si="1"/>
        <v>10</v>
      </c>
      <c r="AX62" s="50" t="str">
        <f t="shared" si="3"/>
        <v>Débil</v>
      </c>
      <c r="AY62" s="337"/>
      <c r="AZ62" s="337"/>
      <c r="BA62" s="337"/>
      <c r="BB62" s="337"/>
      <c r="BC62" s="333"/>
      <c r="BD62" s="340"/>
      <c r="BE62" s="338"/>
      <c r="BF62" s="132"/>
      <c r="BG62" s="132"/>
      <c r="BH62" s="169"/>
      <c r="BI62" s="172"/>
      <c r="BJ62" s="172"/>
      <c r="BK62" s="132"/>
      <c r="BL62" s="132"/>
      <c r="BM62" s="170" t="s">
        <v>233</v>
      </c>
      <c r="BN62" s="332"/>
      <c r="BO62" s="144"/>
      <c r="BP62" s="209"/>
      <c r="BQ62" s="209"/>
      <c r="BR62" s="209"/>
      <c r="BS62" s="210"/>
      <c r="BT62" s="210"/>
      <c r="BU62" s="144"/>
      <c r="BV62" s="210"/>
      <c r="BW62" s="210"/>
      <c r="BX62" s="126"/>
      <c r="BY62" s="132"/>
      <c r="BZ62" s="132"/>
      <c r="CA62" s="132"/>
      <c r="CB62" s="130"/>
      <c r="CC62" s="130"/>
      <c r="CD62" s="130"/>
      <c r="CE62" s="130"/>
      <c r="CF62" s="130"/>
      <c r="CG62" s="126"/>
      <c r="CH62" s="132"/>
      <c r="CI62" s="132"/>
      <c r="CJ62" s="132"/>
      <c r="CK62" s="130"/>
      <c r="CL62" s="130"/>
      <c r="CM62" s="130"/>
      <c r="CN62" s="130"/>
      <c r="CO62" s="130"/>
      <c r="CP62" s="126"/>
      <c r="CQ62" s="132"/>
      <c r="CR62" s="132"/>
      <c r="CS62" s="132"/>
      <c r="CT62" s="130"/>
      <c r="CU62" s="130"/>
      <c r="CV62" s="130"/>
      <c r="CW62" s="130"/>
      <c r="CX62" s="130"/>
      <c r="CY62" s="126"/>
      <c r="CZ62" s="132"/>
      <c r="DA62" s="132"/>
      <c r="DB62" s="132"/>
      <c r="DC62" s="130"/>
      <c r="DD62" s="130"/>
      <c r="DE62" s="130"/>
      <c r="DF62" s="130"/>
      <c r="DG62" s="130"/>
      <c r="DH62" s="126"/>
      <c r="DI62" s="132"/>
      <c r="DJ62" s="132"/>
      <c r="DK62" s="132"/>
      <c r="DL62" s="130"/>
      <c r="DM62" s="130"/>
      <c r="DN62" s="130"/>
      <c r="DO62" s="130"/>
      <c r="DP62" s="130"/>
      <c r="DQ62" s="126"/>
      <c r="DR62" s="132"/>
      <c r="DS62" s="132"/>
      <c r="DT62" s="132"/>
      <c r="DU62" s="130"/>
      <c r="DV62" s="130"/>
      <c r="DW62" s="130"/>
      <c r="DX62" s="130"/>
      <c r="DY62" s="130"/>
      <c r="DZ62" s="126"/>
      <c r="EA62" s="132"/>
      <c r="EB62" s="132"/>
      <c r="EC62" s="132"/>
      <c r="ED62" s="130"/>
      <c r="EE62" s="130"/>
      <c r="EF62" s="130"/>
      <c r="EG62" s="130"/>
      <c r="EH62" s="130"/>
      <c r="EI62" s="126"/>
      <c r="EJ62" s="132"/>
      <c r="EK62" s="132"/>
      <c r="EL62" s="132"/>
      <c r="EM62" s="130"/>
      <c r="EN62" s="130"/>
      <c r="EO62" s="130"/>
      <c r="EP62" s="130"/>
      <c r="EQ62" s="130"/>
      <c r="ER62" s="126"/>
      <c r="ES62" s="132"/>
      <c r="ET62" s="132"/>
      <c r="EU62" s="132"/>
      <c r="EV62" s="130"/>
      <c r="EW62" s="130"/>
      <c r="EX62" s="130"/>
      <c r="EY62" s="130"/>
      <c r="EZ62" s="130"/>
      <c r="FA62" s="126"/>
      <c r="FB62" s="132"/>
      <c r="FC62" s="132"/>
      <c r="FD62" s="132"/>
      <c r="FE62" s="130"/>
      <c r="FF62" s="130"/>
      <c r="FG62" s="130"/>
      <c r="FH62" s="130"/>
      <c r="FI62" s="130"/>
      <c r="FJ62" s="126"/>
      <c r="FK62" s="132"/>
      <c r="FL62" s="132"/>
      <c r="FM62" s="132"/>
      <c r="FN62" s="130"/>
      <c r="FO62" s="130"/>
      <c r="FP62" s="130"/>
      <c r="FQ62" s="130"/>
      <c r="FR62" s="130"/>
      <c r="FS62" s="130"/>
      <c r="FT62" s="126"/>
      <c r="FU62" s="129"/>
      <c r="FV62" s="129"/>
      <c r="FW62" s="129"/>
      <c r="FX62" s="130"/>
      <c r="FY62" s="129"/>
      <c r="FZ62" s="130"/>
      <c r="GA62" s="130"/>
      <c r="GB62" s="129"/>
      <c r="GC62" s="129"/>
      <c r="GD62" s="129"/>
      <c r="GE62" s="129"/>
      <c r="GF62" s="129"/>
      <c r="GG62" s="126"/>
      <c r="GH62" s="129"/>
      <c r="GI62" s="129"/>
      <c r="GJ62" s="129"/>
      <c r="GK62" s="130"/>
      <c r="GL62" s="129"/>
      <c r="GM62" s="130"/>
      <c r="GN62" s="263"/>
      <c r="GO62" s="129"/>
      <c r="GP62" s="129"/>
      <c r="GQ62" s="129"/>
      <c r="GR62" s="129"/>
      <c r="GS62" s="129"/>
      <c r="GT62" s="126"/>
      <c r="GU62" s="129"/>
      <c r="GV62" s="129"/>
      <c r="GW62" s="129"/>
      <c r="GX62" s="130"/>
      <c r="GY62" s="129"/>
      <c r="GZ62" s="130"/>
      <c r="HA62" s="130"/>
      <c r="HB62" s="129"/>
      <c r="HC62" s="129"/>
      <c r="HD62" s="129"/>
      <c r="HE62" s="129"/>
    </row>
    <row r="63" spans="1:213" ht="57" x14ac:dyDescent="0.2">
      <c r="A63" s="364"/>
      <c r="B63" s="357"/>
      <c r="C63" s="358"/>
      <c r="D63" s="358"/>
      <c r="E63" s="357"/>
      <c r="F63" s="365"/>
      <c r="G63" s="365"/>
      <c r="H63" s="366"/>
      <c r="I63" s="357"/>
      <c r="J63" s="360"/>
      <c r="K63" s="335"/>
      <c r="L63" s="361"/>
      <c r="M63" s="359"/>
      <c r="N63" s="335"/>
      <c r="O63" s="333"/>
      <c r="P63" s="333"/>
      <c r="Q63" s="334"/>
      <c r="R63" s="153"/>
      <c r="S63" s="154"/>
      <c r="T63" s="183">
        <f>VLOOKUP(U63,FORMULAS!$A$15:$B$18,2,0)</f>
        <v>0</v>
      </c>
      <c r="U63" s="53" t="s">
        <v>157</v>
      </c>
      <c r="V63" s="54">
        <f>+IF(U63='Tabla Valoración controles'!$D$4,'Tabla Valoración controles'!$F$4,IF('208-PLA-Ft-78 Mapa Gestión'!U63='Tabla Valoración controles'!$D$5,'Tabla Valoración controles'!$F$5,IF(U63=FORMULAS!$A$10,0,'Tabla Valoración controles'!$F$6)))</f>
        <v>0</v>
      </c>
      <c r="W63" s="53"/>
      <c r="X63" s="55">
        <f>+IF(W63='Tabla Valoración controles'!$D$7,'Tabla Valoración controles'!$F$7,IF(U63=FORMULAS!$A$10,0,'Tabla Valoración controles'!$F$8))</f>
        <v>0</v>
      </c>
      <c r="Y63" s="53"/>
      <c r="Z63" s="54">
        <f>+IF(Y63='Tabla Valoración controles'!$D$9,'Tabla Valoración controles'!$F$9,IF(U63=FORMULAS!$A$10,0,'Tabla Valoración controles'!$F$10))</f>
        <v>0</v>
      </c>
      <c r="AA63" s="53"/>
      <c r="AB63" s="54">
        <f>+IF(AA63='Tabla Valoración controles'!$D$9,'Tabla Valoración controles'!$F$9,IF(W63=FORMULAS!$A$10,0,'Tabla Valoración controles'!$F$10))</f>
        <v>0</v>
      </c>
      <c r="AC63" s="53"/>
      <c r="AD63" s="54">
        <f>+IF(AC63='Tabla Valoración controles'!$D$13,'Tabla Valoración controles'!$F$13,'Tabla Valoración controles'!$F$14)</f>
        <v>0</v>
      </c>
      <c r="AE63" s="97">
        <f t="shared" si="0"/>
        <v>0</v>
      </c>
      <c r="AF63" s="97">
        <f t="shared" si="41"/>
        <v>0</v>
      </c>
      <c r="AG63" s="97">
        <f t="shared" si="15"/>
        <v>0.24</v>
      </c>
      <c r="AH63" s="53"/>
      <c r="AI63" s="50">
        <f>+IF(AH63=CONTROLES!$C$50,CONTROLES!$D$50,CONTROLES!$D$51)</f>
        <v>0</v>
      </c>
      <c r="AJ63" s="162"/>
      <c r="AK63" s="162">
        <f>+IF(AJ63=CONTROLES!$C$52,CONTROLES!$D$52,CONTROLES!$D$53)</f>
        <v>0</v>
      </c>
      <c r="AL63" s="162"/>
      <c r="AM63" s="162">
        <f>+IF(AL63=CONTROLES!$C$54,CONTROLES!$D$54,CONTROLES!$D$55)</f>
        <v>0</v>
      </c>
      <c r="AN63" s="163" t="str">
        <f t="shared" si="2"/>
        <v>Tipo Control</v>
      </c>
      <c r="AO63" s="163" t="str">
        <f>+IF(AN63=CONTROLES!$F$54,CONTROLES!$G$54,CONTROLES!$G$55)</f>
        <v>Detectar</v>
      </c>
      <c r="AP63" s="162">
        <f>+IF(AO63=CONTROLES!$C$56,CONTROLES!$D$56,IF(AO63=CONTROLES!$C$57,CONTROLES!$D$57,CONTROLES!$D$58))</f>
        <v>10</v>
      </c>
      <c r="AQ63" s="162"/>
      <c r="AR63" s="162">
        <f>+IF(AQ63=CONTROLES!$C$59,CONTROLES!$D$59,CONTROLES!$D$60)</f>
        <v>0</v>
      </c>
      <c r="AS63" s="162"/>
      <c r="AT63" s="162">
        <f>+IF(AS63=CONTROLES!$C$61,CONTROLES!$D$61,CONTROLES!$D$62)</f>
        <v>0</v>
      </c>
      <c r="AU63" s="162"/>
      <c r="AV63" s="50">
        <f>+IF(AU63=CONTROLES!$C$63,CONTROLES!$D$63,IF(AU63=CONTROLES!$C$64,CONTROLES!$D$64,CONTROLES!$D$65))</f>
        <v>0</v>
      </c>
      <c r="AW63" s="50">
        <f t="shared" si="1"/>
        <v>10</v>
      </c>
      <c r="AX63" s="50" t="str">
        <f t="shared" si="3"/>
        <v>Débil</v>
      </c>
      <c r="AY63" s="337"/>
      <c r="AZ63" s="337"/>
      <c r="BA63" s="337"/>
      <c r="BB63" s="337"/>
      <c r="BC63" s="333"/>
      <c r="BD63" s="340"/>
      <c r="BE63" s="338"/>
      <c r="BF63" s="132"/>
      <c r="BG63" s="132"/>
      <c r="BH63" s="169"/>
      <c r="BI63" s="172"/>
      <c r="BJ63" s="172"/>
      <c r="BK63" s="132"/>
      <c r="BL63" s="132"/>
      <c r="BM63" s="170" t="s">
        <v>233</v>
      </c>
      <c r="BN63" s="332"/>
      <c r="BO63" s="144"/>
      <c r="BP63" s="209"/>
      <c r="BQ63" s="209"/>
      <c r="BR63" s="209"/>
      <c r="BS63" s="210"/>
      <c r="BT63" s="210"/>
      <c r="BU63" s="144"/>
      <c r="BV63" s="210"/>
      <c r="BW63" s="210"/>
      <c r="BX63" s="126"/>
      <c r="BY63" s="132"/>
      <c r="BZ63" s="132"/>
      <c r="CA63" s="132"/>
      <c r="CB63" s="130"/>
      <c r="CC63" s="130"/>
      <c r="CD63" s="130"/>
      <c r="CE63" s="130"/>
      <c r="CF63" s="130"/>
      <c r="CG63" s="126"/>
      <c r="CH63" s="132"/>
      <c r="CI63" s="132"/>
      <c r="CJ63" s="132"/>
      <c r="CK63" s="130"/>
      <c r="CL63" s="130"/>
      <c r="CM63" s="130"/>
      <c r="CN63" s="130"/>
      <c r="CO63" s="130"/>
      <c r="CP63" s="126"/>
      <c r="CQ63" s="132"/>
      <c r="CR63" s="132"/>
      <c r="CS63" s="132"/>
      <c r="CT63" s="130"/>
      <c r="CU63" s="130"/>
      <c r="CV63" s="130"/>
      <c r="CW63" s="130"/>
      <c r="CX63" s="130"/>
      <c r="CY63" s="126"/>
      <c r="CZ63" s="132"/>
      <c r="DA63" s="132"/>
      <c r="DB63" s="132"/>
      <c r="DC63" s="130"/>
      <c r="DD63" s="130"/>
      <c r="DE63" s="130"/>
      <c r="DF63" s="130"/>
      <c r="DG63" s="130"/>
      <c r="DH63" s="126"/>
      <c r="DI63" s="132"/>
      <c r="DJ63" s="132"/>
      <c r="DK63" s="132"/>
      <c r="DL63" s="130"/>
      <c r="DM63" s="130"/>
      <c r="DN63" s="130"/>
      <c r="DO63" s="130"/>
      <c r="DP63" s="130"/>
      <c r="DQ63" s="126"/>
      <c r="DR63" s="132"/>
      <c r="DS63" s="132"/>
      <c r="DT63" s="132"/>
      <c r="DU63" s="130"/>
      <c r="DV63" s="130"/>
      <c r="DW63" s="130"/>
      <c r="DX63" s="130"/>
      <c r="DY63" s="130"/>
      <c r="DZ63" s="126"/>
      <c r="EA63" s="132"/>
      <c r="EB63" s="132"/>
      <c r="EC63" s="132"/>
      <c r="ED63" s="130"/>
      <c r="EE63" s="130"/>
      <c r="EF63" s="130"/>
      <c r="EG63" s="130"/>
      <c r="EH63" s="130"/>
      <c r="EI63" s="126"/>
      <c r="EJ63" s="132"/>
      <c r="EK63" s="132"/>
      <c r="EL63" s="132"/>
      <c r="EM63" s="130"/>
      <c r="EN63" s="130"/>
      <c r="EO63" s="130"/>
      <c r="EP63" s="130"/>
      <c r="EQ63" s="130"/>
      <c r="ER63" s="126"/>
      <c r="ES63" s="132"/>
      <c r="ET63" s="132"/>
      <c r="EU63" s="132"/>
      <c r="EV63" s="130"/>
      <c r="EW63" s="130"/>
      <c r="EX63" s="130"/>
      <c r="EY63" s="130"/>
      <c r="EZ63" s="130"/>
      <c r="FA63" s="126"/>
      <c r="FB63" s="132"/>
      <c r="FC63" s="132"/>
      <c r="FD63" s="132"/>
      <c r="FE63" s="130"/>
      <c r="FF63" s="130"/>
      <c r="FG63" s="130"/>
      <c r="FH63" s="130"/>
      <c r="FI63" s="130"/>
      <c r="FJ63" s="126"/>
      <c r="FK63" s="132"/>
      <c r="FL63" s="132"/>
      <c r="FM63" s="132"/>
      <c r="FN63" s="130"/>
      <c r="FO63" s="130"/>
      <c r="FP63" s="130"/>
      <c r="FQ63" s="130"/>
      <c r="FR63" s="130"/>
      <c r="FS63" s="130"/>
      <c r="FT63" s="126"/>
      <c r="FU63" s="129"/>
      <c r="FV63" s="129"/>
      <c r="FW63" s="129"/>
      <c r="FX63" s="130"/>
      <c r="FY63" s="129"/>
      <c r="FZ63" s="130"/>
      <c r="GA63" s="130"/>
      <c r="GB63" s="129"/>
      <c r="GC63" s="129"/>
      <c r="GD63" s="129"/>
      <c r="GE63" s="129"/>
      <c r="GF63" s="129"/>
      <c r="GG63" s="126"/>
      <c r="GH63" s="129"/>
      <c r="GI63" s="129"/>
      <c r="GJ63" s="129"/>
      <c r="GK63" s="130"/>
      <c r="GL63" s="129"/>
      <c r="GM63" s="130"/>
      <c r="GN63" s="263"/>
      <c r="GO63" s="129"/>
      <c r="GP63" s="129"/>
      <c r="GQ63" s="129"/>
      <c r="GR63" s="129"/>
      <c r="GS63" s="129"/>
      <c r="GT63" s="126"/>
      <c r="GU63" s="129"/>
      <c r="GV63" s="129"/>
      <c r="GW63" s="129"/>
      <c r="GX63" s="130"/>
      <c r="GY63" s="129"/>
      <c r="GZ63" s="130"/>
      <c r="HA63" s="130"/>
      <c r="HB63" s="129"/>
      <c r="HC63" s="129"/>
      <c r="HD63" s="129"/>
      <c r="HE63" s="129"/>
    </row>
    <row r="64" spans="1:213" ht="57" x14ac:dyDescent="0.2">
      <c r="A64" s="364"/>
      <c r="B64" s="357"/>
      <c r="C64" s="358"/>
      <c r="D64" s="358"/>
      <c r="E64" s="357"/>
      <c r="F64" s="365"/>
      <c r="G64" s="365"/>
      <c r="H64" s="366"/>
      <c r="I64" s="357"/>
      <c r="J64" s="360"/>
      <c r="K64" s="335"/>
      <c r="L64" s="361"/>
      <c r="M64" s="359"/>
      <c r="N64" s="335"/>
      <c r="O64" s="333"/>
      <c r="P64" s="333"/>
      <c r="Q64" s="334"/>
      <c r="R64" s="153"/>
      <c r="S64" s="154"/>
      <c r="T64" s="183">
        <f>VLOOKUP(U64,FORMULAS!$A$15:$B$18,2,0)</f>
        <v>0</v>
      </c>
      <c r="U64" s="53" t="s">
        <v>157</v>
      </c>
      <c r="V64" s="54">
        <f>+IF(U64='Tabla Valoración controles'!$D$4,'Tabla Valoración controles'!$F$4,IF('208-PLA-Ft-78 Mapa Gestión'!U64='Tabla Valoración controles'!$D$5,'Tabla Valoración controles'!$F$5,IF(U64=FORMULAS!$A$10,0,'Tabla Valoración controles'!$F$6)))</f>
        <v>0</v>
      </c>
      <c r="W64" s="53"/>
      <c r="X64" s="55">
        <f>+IF(W64='Tabla Valoración controles'!$D$7,'Tabla Valoración controles'!$F$7,IF(U64=FORMULAS!$A$10,0,'Tabla Valoración controles'!$F$8))</f>
        <v>0</v>
      </c>
      <c r="Y64" s="53"/>
      <c r="Z64" s="54">
        <f>+IF(Y64='Tabla Valoración controles'!$D$9,'Tabla Valoración controles'!$F$9,IF(U64=FORMULAS!$A$10,0,'Tabla Valoración controles'!$F$10))</f>
        <v>0</v>
      </c>
      <c r="AA64" s="53"/>
      <c r="AB64" s="54">
        <f>+IF(AA64='Tabla Valoración controles'!$D$9,'Tabla Valoración controles'!$F$9,IF(W64=FORMULAS!$A$10,0,'Tabla Valoración controles'!$F$10))</f>
        <v>0</v>
      </c>
      <c r="AC64" s="53"/>
      <c r="AD64" s="54">
        <f>+IF(AC64='Tabla Valoración controles'!$D$13,'Tabla Valoración controles'!$F$13,'Tabla Valoración controles'!$F$14)</f>
        <v>0</v>
      </c>
      <c r="AE64" s="97">
        <f t="shared" si="0"/>
        <v>0</v>
      </c>
      <c r="AF64" s="97">
        <f t="shared" si="41"/>
        <v>0</v>
      </c>
      <c r="AG64" s="97">
        <f t="shared" si="15"/>
        <v>0.24</v>
      </c>
      <c r="AH64" s="53"/>
      <c r="AI64" s="50">
        <f>+IF(AH64=CONTROLES!$C$50,CONTROLES!$D$50,CONTROLES!$D$51)</f>
        <v>0</v>
      </c>
      <c r="AJ64" s="162"/>
      <c r="AK64" s="162">
        <f>+IF(AJ64=CONTROLES!$C$52,CONTROLES!$D$52,CONTROLES!$D$53)</f>
        <v>0</v>
      </c>
      <c r="AL64" s="162"/>
      <c r="AM64" s="162">
        <f>+IF(AL64=CONTROLES!$C$54,CONTROLES!$D$54,CONTROLES!$D$55)</f>
        <v>0</v>
      </c>
      <c r="AN64" s="163" t="str">
        <f t="shared" si="2"/>
        <v>Tipo Control</v>
      </c>
      <c r="AO64" s="163" t="str">
        <f>+IF(AN64=CONTROLES!$F$54,CONTROLES!$G$54,CONTROLES!$G$55)</f>
        <v>Detectar</v>
      </c>
      <c r="AP64" s="162">
        <f>+IF(AO64=CONTROLES!$C$56,CONTROLES!$D$56,IF(AO64=CONTROLES!$C$57,CONTROLES!$D$57,CONTROLES!$D$58))</f>
        <v>10</v>
      </c>
      <c r="AQ64" s="162"/>
      <c r="AR64" s="162">
        <f>+IF(AQ64=CONTROLES!$C$59,CONTROLES!$D$59,CONTROLES!$D$60)</f>
        <v>0</v>
      </c>
      <c r="AS64" s="162"/>
      <c r="AT64" s="162">
        <f>+IF(AS64=CONTROLES!$C$61,CONTROLES!$D$61,CONTROLES!$D$62)</f>
        <v>0</v>
      </c>
      <c r="AU64" s="162"/>
      <c r="AV64" s="50">
        <f>+IF(AU64=CONTROLES!$C$63,CONTROLES!$D$63,IF(AU64=CONTROLES!$C$64,CONTROLES!$D$64,CONTROLES!$D$65))</f>
        <v>0</v>
      </c>
      <c r="AW64" s="50">
        <f t="shared" si="1"/>
        <v>10</v>
      </c>
      <c r="AX64" s="50" t="str">
        <f t="shared" si="3"/>
        <v>Débil</v>
      </c>
      <c r="AY64" s="337"/>
      <c r="AZ64" s="337"/>
      <c r="BA64" s="337"/>
      <c r="BB64" s="337"/>
      <c r="BC64" s="333"/>
      <c r="BD64" s="340"/>
      <c r="BE64" s="338"/>
      <c r="BF64" s="132"/>
      <c r="BG64" s="132"/>
      <c r="BH64" s="169"/>
      <c r="BI64" s="172"/>
      <c r="BJ64" s="172"/>
      <c r="BK64" s="132"/>
      <c r="BL64" s="132"/>
      <c r="BM64" s="170" t="s">
        <v>233</v>
      </c>
      <c r="BN64" s="332"/>
      <c r="BO64" s="144"/>
      <c r="BP64" s="209"/>
      <c r="BQ64" s="209"/>
      <c r="BR64" s="209"/>
      <c r="BS64" s="210"/>
      <c r="BT64" s="210"/>
      <c r="BU64" s="144"/>
      <c r="BV64" s="210"/>
      <c r="BW64" s="210"/>
      <c r="BX64" s="126"/>
      <c r="BY64" s="132"/>
      <c r="BZ64" s="132"/>
      <c r="CA64" s="132"/>
      <c r="CB64" s="130"/>
      <c r="CC64" s="130"/>
      <c r="CD64" s="130"/>
      <c r="CE64" s="130"/>
      <c r="CF64" s="130"/>
      <c r="CG64" s="126"/>
      <c r="CH64" s="132"/>
      <c r="CI64" s="132"/>
      <c r="CJ64" s="132"/>
      <c r="CK64" s="130"/>
      <c r="CL64" s="130"/>
      <c r="CM64" s="130"/>
      <c r="CN64" s="130"/>
      <c r="CO64" s="130"/>
      <c r="CP64" s="126"/>
      <c r="CQ64" s="132"/>
      <c r="CR64" s="132"/>
      <c r="CS64" s="132"/>
      <c r="CT64" s="130"/>
      <c r="CU64" s="130"/>
      <c r="CV64" s="130"/>
      <c r="CW64" s="130"/>
      <c r="CX64" s="130"/>
      <c r="CY64" s="126"/>
      <c r="CZ64" s="132"/>
      <c r="DA64" s="132"/>
      <c r="DB64" s="132"/>
      <c r="DC64" s="130"/>
      <c r="DD64" s="130"/>
      <c r="DE64" s="130"/>
      <c r="DF64" s="130"/>
      <c r="DG64" s="130"/>
      <c r="DH64" s="126"/>
      <c r="DI64" s="132"/>
      <c r="DJ64" s="132"/>
      <c r="DK64" s="132"/>
      <c r="DL64" s="130"/>
      <c r="DM64" s="130"/>
      <c r="DN64" s="130"/>
      <c r="DO64" s="130"/>
      <c r="DP64" s="130"/>
      <c r="DQ64" s="126"/>
      <c r="DR64" s="132"/>
      <c r="DS64" s="132"/>
      <c r="DT64" s="132"/>
      <c r="DU64" s="130"/>
      <c r="DV64" s="130"/>
      <c r="DW64" s="130"/>
      <c r="DX64" s="130"/>
      <c r="DY64" s="130"/>
      <c r="DZ64" s="126"/>
      <c r="EA64" s="132"/>
      <c r="EB64" s="132"/>
      <c r="EC64" s="132"/>
      <c r="ED64" s="130"/>
      <c r="EE64" s="130"/>
      <c r="EF64" s="130"/>
      <c r="EG64" s="130"/>
      <c r="EH64" s="130"/>
      <c r="EI64" s="126"/>
      <c r="EJ64" s="132"/>
      <c r="EK64" s="132"/>
      <c r="EL64" s="132"/>
      <c r="EM64" s="130"/>
      <c r="EN64" s="130"/>
      <c r="EO64" s="130"/>
      <c r="EP64" s="130"/>
      <c r="EQ64" s="130"/>
      <c r="ER64" s="126"/>
      <c r="ES64" s="132"/>
      <c r="ET64" s="132"/>
      <c r="EU64" s="132"/>
      <c r="EV64" s="130"/>
      <c r="EW64" s="130"/>
      <c r="EX64" s="130"/>
      <c r="EY64" s="130"/>
      <c r="EZ64" s="130"/>
      <c r="FA64" s="126"/>
      <c r="FB64" s="132"/>
      <c r="FC64" s="132"/>
      <c r="FD64" s="132"/>
      <c r="FE64" s="130"/>
      <c r="FF64" s="130"/>
      <c r="FG64" s="130"/>
      <c r="FH64" s="130"/>
      <c r="FI64" s="130"/>
      <c r="FJ64" s="126"/>
      <c r="FK64" s="132"/>
      <c r="FL64" s="132"/>
      <c r="FM64" s="132"/>
      <c r="FN64" s="130"/>
      <c r="FO64" s="130"/>
      <c r="FP64" s="130"/>
      <c r="FQ64" s="130"/>
      <c r="FR64" s="130"/>
      <c r="FS64" s="130"/>
      <c r="FT64" s="126"/>
      <c r="FU64" s="129"/>
      <c r="FV64" s="129"/>
      <c r="FW64" s="129"/>
      <c r="FX64" s="130"/>
      <c r="FY64" s="129"/>
      <c r="FZ64" s="130"/>
      <c r="GA64" s="130"/>
      <c r="GB64" s="129"/>
      <c r="GC64" s="129"/>
      <c r="GD64" s="129"/>
      <c r="GE64" s="129"/>
      <c r="GF64" s="129"/>
      <c r="GG64" s="126"/>
      <c r="GH64" s="129"/>
      <c r="GI64" s="129"/>
      <c r="GJ64" s="129"/>
      <c r="GK64" s="130"/>
      <c r="GL64" s="129"/>
      <c r="GM64" s="130"/>
      <c r="GN64" s="263"/>
      <c r="GO64" s="129"/>
      <c r="GP64" s="129"/>
      <c r="GQ64" s="129"/>
      <c r="GR64" s="129"/>
      <c r="GS64" s="129"/>
      <c r="GT64" s="126"/>
      <c r="GU64" s="129"/>
      <c r="GV64" s="129"/>
      <c r="GW64" s="129"/>
      <c r="GX64" s="130"/>
      <c r="GY64" s="129"/>
      <c r="GZ64" s="130"/>
      <c r="HA64" s="130"/>
      <c r="HB64" s="129"/>
      <c r="HC64" s="129"/>
      <c r="HD64" s="129"/>
      <c r="HE64" s="129"/>
    </row>
    <row r="65" spans="1:213" ht="117" customHeight="1" x14ac:dyDescent="0.2">
      <c r="A65" s="364">
        <v>10</v>
      </c>
      <c r="B65" s="357" t="s">
        <v>174</v>
      </c>
      <c r="C65" s="358" t="str">
        <f>VLOOKUP(B65,FORMULAS!$A$30:$B$52,2,0)</f>
        <v>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v>
      </c>
      <c r="D65" s="358" t="str">
        <f>VLOOKUP(B65,FORMULAS!$A$30:$C$52,3,0)</f>
        <v>Director de Gestión Corporativa</v>
      </c>
      <c r="E65" s="357" t="s">
        <v>257</v>
      </c>
      <c r="F65" s="388" t="s">
        <v>401</v>
      </c>
      <c r="G65" s="388" t="s">
        <v>402</v>
      </c>
      <c r="H65" s="393" t="s">
        <v>755</v>
      </c>
      <c r="I65" s="357" t="s">
        <v>261</v>
      </c>
      <c r="J65" s="360">
        <v>600</v>
      </c>
      <c r="K65" s="335" t="str">
        <f>+IF(L65=FORMULAS!$N$2,FORMULAS!$O$2,IF('208-PLA-Ft-78 Mapa Gestión'!L65:L70=FORMULAS!$N$3,FORMULAS!$O$3,IF('208-PLA-Ft-78 Mapa Gestión'!L65:L70=FORMULAS!$N$4,FORMULAS!$O$4,IF('208-PLA-Ft-78 Mapa Gestión'!L65:L70=FORMULAS!$N$5,FORMULAS!$O$5,IF('208-PLA-Ft-78 Mapa Gestión'!L65:L70=FORMULAS!$N$6,FORMULAS!$O$6)))))</f>
        <v>Alta</v>
      </c>
      <c r="L65" s="361">
        <f>+IF(J65&lt;=FORMULAS!$M$2,FORMULAS!$N$2,IF('208-PLA-Ft-78 Mapa Gestión'!J65&lt;=FORMULAS!$M$3,FORMULAS!$N$3,IF('208-PLA-Ft-78 Mapa Gestión'!J65&lt;=FORMULAS!$M$4,FORMULAS!$N$4,IF('208-PLA-Ft-78 Mapa Gestión'!J65&lt;=FORMULAS!$M$5,FORMULAS!$N$5,FORMULAS!$N$6))))</f>
        <v>0.8</v>
      </c>
      <c r="M65" s="359" t="s">
        <v>91</v>
      </c>
      <c r="N65" s="335" t="str">
        <f>+IF(M65=FORMULAS!$H$2,FORMULAS!$I$2,IF('208-PLA-Ft-78 Mapa Gestión'!M65:M70=FORMULAS!$H$3,FORMULAS!$I$3,IF('208-PLA-Ft-78 Mapa Gestión'!M65:M70=FORMULAS!$H$4,FORMULAS!$I$4,IF('208-PLA-Ft-78 Mapa Gestión'!M65:M70=FORMULAS!$H$5,FORMULAS!$I$5,IF('208-PLA-Ft-78 Mapa Gestión'!M65:M70=FORMULAS!$H$6,FORMULAS!$I$6,IF('208-PLA-Ft-78 Mapa Gestión'!M65:M70=FORMULAS!$H$7,FORMULAS!$I$7,IF('208-PLA-Ft-78 Mapa Gestión'!M65:M70=FORMULAS!$H$8,FORMULAS!$I$8,IF('208-PLA-Ft-78 Mapa Gestión'!M65:M70=FORMULAS!$H$9,FORMULAS!$I$9,IF('208-PLA-Ft-78 Mapa Gestión'!M65:M70=FORMULAS!$H$10,FORMULAS!$I$10,IF('208-PLA-Ft-78 Mapa Gestión'!M65:M70=FORMULAS!$H$11,FORMULAS!$I$11))))))))))</f>
        <v>Moderado</v>
      </c>
      <c r="O65" s="333">
        <f>VLOOKUP(N65,FORMULAS!$I$1:$J$6,2,0)</f>
        <v>0.6</v>
      </c>
      <c r="P65" s="333" t="str">
        <f t="shared" ref="P65" si="42">CONCATENATE(N65,K65)</f>
        <v>ModeradoAlta</v>
      </c>
      <c r="Q65" s="334" t="str">
        <f>VLOOKUP(P65,FORMULAS!$K$17:$L$42,2,0)</f>
        <v>Alto</v>
      </c>
      <c r="R65" s="153">
        <v>1</v>
      </c>
      <c r="S65" s="154" t="s">
        <v>488</v>
      </c>
      <c r="T65" s="183" t="str">
        <f>VLOOKUP(U65,FORMULAS!$A$15:$B$18,2,0)</f>
        <v>Probabilidad</v>
      </c>
      <c r="U65" s="53" t="s">
        <v>13</v>
      </c>
      <c r="V65" s="54">
        <f>+IF(U65='Tabla Valoración controles'!$D$4,'Tabla Valoración controles'!$F$4,IF('208-PLA-Ft-78 Mapa Gestión'!U65='Tabla Valoración controles'!$D$5,'Tabla Valoración controles'!$F$5,IF(U65=FORMULAS!$A$10,0,'Tabla Valoración controles'!$F$6)))</f>
        <v>0.25</v>
      </c>
      <c r="W65" s="53" t="s">
        <v>8</v>
      </c>
      <c r="X65" s="55">
        <f>+IF(W65='Tabla Valoración controles'!$D$7,'Tabla Valoración controles'!$F$7,IF(U65=FORMULAS!$A$10,0,'Tabla Valoración controles'!$F$8))</f>
        <v>0.15</v>
      </c>
      <c r="Y65" s="53" t="s">
        <v>19</v>
      </c>
      <c r="Z65" s="54">
        <f>+IF(Y65='Tabla Valoración controles'!$D$9,'Tabla Valoración controles'!$F$9,IF(U65=FORMULAS!$A$10,0,'Tabla Valoración controles'!$F$10))</f>
        <v>0</v>
      </c>
      <c r="AA65" s="53" t="s">
        <v>21</v>
      </c>
      <c r="AB65" s="54">
        <f>+IF(AA65='Tabla Valoración controles'!$D$9,'Tabla Valoración controles'!$F$9,IF(W65=FORMULAS!$A$10,0,'Tabla Valoración controles'!$F$10))</f>
        <v>0</v>
      </c>
      <c r="AC65" s="53" t="s">
        <v>100</v>
      </c>
      <c r="AD65" s="54">
        <f>+IF(AC65='Tabla Valoración controles'!$D$13,'Tabla Valoración controles'!$F$13,'Tabla Valoración controles'!$F$14)</f>
        <v>0</v>
      </c>
      <c r="AE65" s="97">
        <f t="shared" si="0"/>
        <v>0.4</v>
      </c>
      <c r="AF65" s="97">
        <f>+IF(T65=FORMULAS!$A$8,'208-PLA-Ft-78 Mapa Gestión'!AE65*'208-PLA-Ft-78 Mapa Gestión'!L65:L70,'208-PLA-Ft-78 Mapa Gestión'!AE65*'208-PLA-Ft-78 Mapa Gestión'!O65:O70)</f>
        <v>0.32000000000000006</v>
      </c>
      <c r="AG65" s="97">
        <f>+IF(T65=FORMULAS!$A$8,'208-PLA-Ft-78 Mapa Gestión'!L65:L70-'208-PLA-Ft-78 Mapa Gestión'!AF65,0)</f>
        <v>0.48</v>
      </c>
      <c r="AH65" s="53" t="s">
        <v>347</v>
      </c>
      <c r="AI65" s="50">
        <f>+IF(AH65=CONTROLES!$C$50,CONTROLES!$D$50,CONTROLES!$D$51)</f>
        <v>15</v>
      </c>
      <c r="AJ65" s="162" t="s">
        <v>353</v>
      </c>
      <c r="AK65" s="162">
        <f>+IF(AJ65=CONTROLES!$C$52,CONTROLES!$D$52,CONTROLES!$D$53)</f>
        <v>15</v>
      </c>
      <c r="AL65" s="162" t="s">
        <v>356</v>
      </c>
      <c r="AM65" s="162">
        <f>+IF(AL65=CONTROLES!$C$54,CONTROLES!$D$54,CONTROLES!$D$55)</f>
        <v>15</v>
      </c>
      <c r="AN65" s="163" t="str">
        <f t="shared" si="2"/>
        <v>Preventivo</v>
      </c>
      <c r="AO65" s="163" t="str">
        <f>+IF(AN65=CONTROLES!$F$54,CONTROLES!$G$54,CONTROLES!$G$55)</f>
        <v>Prevenir</v>
      </c>
      <c r="AP65" s="162">
        <f>+IF(AO65=CONTROLES!$C$56,CONTROLES!$D$56,IF(AO65=CONTROLES!$C$57,CONTROLES!$D$57,CONTROLES!$D$58))</f>
        <v>15</v>
      </c>
      <c r="AQ65" s="162" t="s">
        <v>363</v>
      </c>
      <c r="AR65" s="162">
        <f>+IF(AQ65=CONTROLES!$C$59,CONTROLES!$D$59,CONTROLES!$D$60)</f>
        <v>15</v>
      </c>
      <c r="AS65" s="162" t="s">
        <v>366</v>
      </c>
      <c r="AT65" s="162">
        <f>+IF(AS65=CONTROLES!$C$61,CONTROLES!$D$61,CONTROLES!$D$62)</f>
        <v>15</v>
      </c>
      <c r="AU65" s="162" t="s">
        <v>369</v>
      </c>
      <c r="AV65" s="50">
        <f>+IF(AU65=CONTROLES!$C$63,CONTROLES!$D$63,IF(AU65=CONTROLES!$C$64,CONTROLES!$D$64,CONTROLES!$D$65))</f>
        <v>10</v>
      </c>
      <c r="AW65" s="50">
        <f t="shared" si="1"/>
        <v>100</v>
      </c>
      <c r="AX65" s="50" t="str">
        <f t="shared" si="3"/>
        <v>Fuerte</v>
      </c>
      <c r="AY65" s="336">
        <f>+AG70</f>
        <v>0.48</v>
      </c>
      <c r="AZ65" s="336" t="str">
        <f>+IF(AY65&lt;=FORMULAS!$N$2,FORMULAS!$O$2,IF(AY65&lt;=FORMULAS!$N$3,FORMULAS!$O$3,IF(AY65&lt;=FORMULAS!$N$4,FORMULAS!$O$4,IF(AY65&lt;=FORMULAS!$N$5,FORMULAS!$O$5,FORMULAS!O60))))</f>
        <v>Media</v>
      </c>
      <c r="BA65" s="336" t="str">
        <f>+IF(T65=FORMULAS!$A$9,AG70,'208-PLA-Ft-78 Mapa Gestión'!N65:N70)</f>
        <v>Moderado</v>
      </c>
      <c r="BB65" s="336">
        <f>+IF(T65=FORMULAS!B63,'208-PLA-Ft-78 Mapa Gestión'!AG70,'208-PLA-Ft-78 Mapa Gestión'!O65:O70)</f>
        <v>0.6</v>
      </c>
      <c r="BC65" s="333" t="str">
        <f t="shared" ref="BC65" si="43">CONCATENATE(BA65,AZ65)</f>
        <v>ModeradoMedia</v>
      </c>
      <c r="BD65" s="340" t="str">
        <f>VLOOKUP(BC65,FORMULAS!$K$17:$L$42,2,0)</f>
        <v>Moderado</v>
      </c>
      <c r="BE65" s="338" t="s">
        <v>163</v>
      </c>
      <c r="BF65" s="132" t="s">
        <v>547</v>
      </c>
      <c r="BG65" s="132" t="s">
        <v>548</v>
      </c>
      <c r="BH65" s="169" t="s">
        <v>319</v>
      </c>
      <c r="BI65" s="172">
        <v>44927</v>
      </c>
      <c r="BJ65" s="172">
        <v>45291</v>
      </c>
      <c r="BK65" s="132" t="s">
        <v>625</v>
      </c>
      <c r="BL65" s="132" t="s">
        <v>626</v>
      </c>
      <c r="BM65" s="170" t="s">
        <v>235</v>
      </c>
      <c r="BN65" s="332" t="s">
        <v>627</v>
      </c>
      <c r="BO65" s="144" t="s">
        <v>782</v>
      </c>
      <c r="BP65" s="209" t="s">
        <v>837</v>
      </c>
      <c r="BQ65" s="209" t="s">
        <v>838</v>
      </c>
      <c r="BR65" s="209" t="s">
        <v>839</v>
      </c>
      <c r="BS65" s="144" t="s">
        <v>840</v>
      </c>
      <c r="BT65" s="144" t="s">
        <v>840</v>
      </c>
      <c r="BU65" s="144" t="s">
        <v>783</v>
      </c>
      <c r="BV65" s="144" t="s">
        <v>840</v>
      </c>
      <c r="BW65" s="144" t="s">
        <v>840</v>
      </c>
      <c r="BX65" s="144" t="s">
        <v>782</v>
      </c>
      <c r="BY65" s="132" t="s">
        <v>841</v>
      </c>
      <c r="BZ65" s="209" t="s">
        <v>838</v>
      </c>
      <c r="CA65" s="209" t="s">
        <v>839</v>
      </c>
      <c r="CB65" s="144" t="s">
        <v>840</v>
      </c>
      <c r="CC65" s="144" t="s">
        <v>840</v>
      </c>
      <c r="CD65" s="144" t="s">
        <v>783</v>
      </c>
      <c r="CE65" s="144" t="s">
        <v>840</v>
      </c>
      <c r="CF65" s="144" t="s">
        <v>840</v>
      </c>
      <c r="CG65" s="144" t="s">
        <v>782</v>
      </c>
      <c r="CH65" s="132" t="s">
        <v>842</v>
      </c>
      <c r="CI65" s="209" t="s">
        <v>838</v>
      </c>
      <c r="CJ65" s="209" t="s">
        <v>839</v>
      </c>
      <c r="CK65" s="144" t="s">
        <v>840</v>
      </c>
      <c r="CL65" s="144" t="s">
        <v>840</v>
      </c>
      <c r="CM65" s="144" t="s">
        <v>783</v>
      </c>
      <c r="CN65" s="144" t="s">
        <v>840</v>
      </c>
      <c r="CO65" s="144" t="s">
        <v>840</v>
      </c>
      <c r="CP65" s="144" t="s">
        <v>782</v>
      </c>
      <c r="CQ65" s="132" t="s">
        <v>843</v>
      </c>
      <c r="CR65" s="209" t="s">
        <v>838</v>
      </c>
      <c r="CS65" s="209" t="s">
        <v>839</v>
      </c>
      <c r="CT65" s="144" t="s">
        <v>840</v>
      </c>
      <c r="CU65" s="144" t="s">
        <v>840</v>
      </c>
      <c r="CV65" s="144" t="s">
        <v>783</v>
      </c>
      <c r="CW65" s="144" t="s">
        <v>840</v>
      </c>
      <c r="CX65" s="144" t="s">
        <v>840</v>
      </c>
      <c r="CY65" s="126" t="s">
        <v>782</v>
      </c>
      <c r="CZ65" s="132" t="s">
        <v>1320</v>
      </c>
      <c r="DA65" s="209" t="s">
        <v>838</v>
      </c>
      <c r="DB65" s="209" t="s">
        <v>839</v>
      </c>
      <c r="DC65" s="144" t="s">
        <v>840</v>
      </c>
      <c r="DD65" s="144" t="s">
        <v>840</v>
      </c>
      <c r="DE65" s="144" t="s">
        <v>783</v>
      </c>
      <c r="DF65" s="144" t="s">
        <v>840</v>
      </c>
      <c r="DG65" s="144" t="s">
        <v>840</v>
      </c>
      <c r="DH65" s="126" t="s">
        <v>782</v>
      </c>
      <c r="DI65" s="132" t="s">
        <v>1321</v>
      </c>
      <c r="DJ65" s="209" t="s">
        <v>838</v>
      </c>
      <c r="DK65" s="209" t="s">
        <v>839</v>
      </c>
      <c r="DL65" s="144" t="s">
        <v>840</v>
      </c>
      <c r="DM65" s="144" t="s">
        <v>840</v>
      </c>
      <c r="DN65" s="144" t="s">
        <v>783</v>
      </c>
      <c r="DO65" s="144" t="s">
        <v>840</v>
      </c>
      <c r="DP65" s="144" t="s">
        <v>840</v>
      </c>
      <c r="DQ65" s="126" t="s">
        <v>782</v>
      </c>
      <c r="DR65" s="132" t="s">
        <v>1322</v>
      </c>
      <c r="DS65" s="209" t="s">
        <v>838</v>
      </c>
      <c r="DT65" s="209" t="s">
        <v>839</v>
      </c>
      <c r="DU65" s="144" t="s">
        <v>840</v>
      </c>
      <c r="DV65" s="144" t="s">
        <v>840</v>
      </c>
      <c r="DW65" s="144" t="s">
        <v>783</v>
      </c>
      <c r="DX65" s="144" t="s">
        <v>840</v>
      </c>
      <c r="DY65" s="144" t="s">
        <v>840</v>
      </c>
      <c r="DZ65" s="126" t="s">
        <v>782</v>
      </c>
      <c r="EA65" s="132" t="s">
        <v>1323</v>
      </c>
      <c r="EB65" s="209" t="s">
        <v>838</v>
      </c>
      <c r="EC65" s="209" t="s">
        <v>839</v>
      </c>
      <c r="ED65" s="144" t="s">
        <v>840</v>
      </c>
      <c r="EE65" s="144" t="s">
        <v>840</v>
      </c>
      <c r="EF65" s="144" t="s">
        <v>783</v>
      </c>
      <c r="EG65" s="144" t="s">
        <v>840</v>
      </c>
      <c r="EH65" s="144" t="s">
        <v>840</v>
      </c>
      <c r="EI65" s="126"/>
      <c r="EJ65" s="132"/>
      <c r="EK65" s="132"/>
      <c r="EL65" s="132"/>
      <c r="EM65" s="132"/>
      <c r="EN65" s="132"/>
      <c r="EO65" s="132"/>
      <c r="EP65" s="132"/>
      <c r="EQ65" s="132"/>
      <c r="ER65" s="126"/>
      <c r="ES65" s="132"/>
      <c r="ET65" s="132"/>
      <c r="EU65" s="132"/>
      <c r="EV65" s="132"/>
      <c r="EW65" s="132"/>
      <c r="EX65" s="132"/>
      <c r="EY65" s="132"/>
      <c r="EZ65" s="132"/>
      <c r="FA65" s="126"/>
      <c r="FB65" s="132"/>
      <c r="FC65" s="132"/>
      <c r="FD65" s="132"/>
      <c r="FE65" s="132"/>
      <c r="FF65" s="132"/>
      <c r="FG65" s="132"/>
      <c r="FH65" s="132"/>
      <c r="FI65" s="132"/>
      <c r="FJ65" s="126"/>
      <c r="FK65" s="132"/>
      <c r="FL65" s="132"/>
      <c r="FM65" s="132"/>
      <c r="FN65" s="132"/>
      <c r="FO65" s="132"/>
      <c r="FP65" s="132"/>
      <c r="FQ65" s="132"/>
      <c r="FR65" s="132"/>
      <c r="FS65" s="172">
        <v>45050</v>
      </c>
      <c r="FT65" s="126" t="s">
        <v>782</v>
      </c>
      <c r="FU65" s="132" t="s">
        <v>844</v>
      </c>
      <c r="FV65" s="129" t="s">
        <v>37</v>
      </c>
      <c r="FW65" s="132" t="s">
        <v>1128</v>
      </c>
      <c r="FX65" s="223" t="s">
        <v>544</v>
      </c>
      <c r="FY65" s="129" t="s">
        <v>37</v>
      </c>
      <c r="FZ65" s="132" t="s">
        <v>783</v>
      </c>
      <c r="GA65" s="132"/>
      <c r="GB65" s="129"/>
      <c r="GC65" s="129"/>
      <c r="GD65" s="129"/>
      <c r="GE65" s="129"/>
      <c r="GF65" s="172">
        <v>45175</v>
      </c>
      <c r="GG65" s="126" t="s">
        <v>782</v>
      </c>
      <c r="GH65" s="132" t="s">
        <v>1216</v>
      </c>
      <c r="GI65" s="129" t="s">
        <v>37</v>
      </c>
      <c r="GJ65" s="132" t="s">
        <v>1501</v>
      </c>
      <c r="GK65" s="237">
        <v>0.66</v>
      </c>
      <c r="GL65" s="129" t="s">
        <v>37</v>
      </c>
      <c r="GM65" s="126" t="s">
        <v>783</v>
      </c>
      <c r="GN65" s="265"/>
      <c r="GO65" s="129"/>
      <c r="GP65" s="129"/>
      <c r="GQ65" s="129"/>
      <c r="GR65" s="129"/>
      <c r="GS65" s="129"/>
      <c r="GT65" s="126"/>
      <c r="GU65" s="129"/>
      <c r="GV65" s="129"/>
      <c r="GW65" s="129"/>
      <c r="GX65" s="130"/>
      <c r="GY65" s="129"/>
      <c r="GZ65" s="132"/>
      <c r="HA65" s="132"/>
      <c r="HB65" s="129"/>
      <c r="HC65" s="129"/>
      <c r="HD65" s="129"/>
      <c r="HE65" s="129"/>
    </row>
    <row r="66" spans="1:213" ht="57" x14ac:dyDescent="0.2">
      <c r="A66" s="364"/>
      <c r="B66" s="357"/>
      <c r="C66" s="358"/>
      <c r="D66" s="358"/>
      <c r="E66" s="357"/>
      <c r="F66" s="388"/>
      <c r="G66" s="388"/>
      <c r="H66" s="393"/>
      <c r="I66" s="357"/>
      <c r="J66" s="360"/>
      <c r="K66" s="335"/>
      <c r="L66" s="361"/>
      <c r="M66" s="359"/>
      <c r="N66" s="335"/>
      <c r="O66" s="333"/>
      <c r="P66" s="333"/>
      <c r="Q66" s="334"/>
      <c r="R66" s="153"/>
      <c r="S66" s="154"/>
      <c r="T66" s="183">
        <f>VLOOKUP(U66,FORMULAS!$A$15:$B$18,2,0)</f>
        <v>0</v>
      </c>
      <c r="U66" s="53" t="s">
        <v>157</v>
      </c>
      <c r="V66" s="54">
        <f>+IF(U66='Tabla Valoración controles'!$D$4,'Tabla Valoración controles'!$F$4,IF('208-PLA-Ft-78 Mapa Gestión'!U66='Tabla Valoración controles'!$D$5,'Tabla Valoración controles'!$F$5,IF(U66=FORMULAS!$A$10,0,'Tabla Valoración controles'!$F$6)))</f>
        <v>0</v>
      </c>
      <c r="W66" s="53"/>
      <c r="X66" s="55">
        <f>+IF(W66='Tabla Valoración controles'!$D$7,'Tabla Valoración controles'!$F$7,IF(U66=FORMULAS!$A$10,0,'Tabla Valoración controles'!$F$8))</f>
        <v>0</v>
      </c>
      <c r="Y66" s="53"/>
      <c r="Z66" s="54">
        <f>+IF(Y66='Tabla Valoración controles'!$D$9,'Tabla Valoración controles'!$F$9,IF(U66=FORMULAS!$A$10,0,'Tabla Valoración controles'!$F$10))</f>
        <v>0</v>
      </c>
      <c r="AA66" s="53"/>
      <c r="AB66" s="54">
        <f>+IF(AA66='Tabla Valoración controles'!$D$9,'Tabla Valoración controles'!$F$9,IF(W66=FORMULAS!$A$10,0,'Tabla Valoración controles'!$F$10))</f>
        <v>0</v>
      </c>
      <c r="AC66" s="53"/>
      <c r="AD66" s="54">
        <f>+IF(AC66='Tabla Valoración controles'!$D$13,'Tabla Valoración controles'!$F$13,'Tabla Valoración controles'!$F$14)</f>
        <v>0</v>
      </c>
      <c r="AE66" s="97">
        <f t="shared" si="0"/>
        <v>0</v>
      </c>
      <c r="AF66" s="97">
        <f t="shared" ref="AF66" si="44">+AE66*AG65</f>
        <v>0</v>
      </c>
      <c r="AG66" s="97">
        <f t="shared" ref="AG66" si="45">+AG65-AF66</f>
        <v>0.48</v>
      </c>
      <c r="AH66" s="53"/>
      <c r="AI66" s="50">
        <f>+IF(AH66=CONTROLES!$C$50,CONTROLES!$D$50,CONTROLES!$D$51)</f>
        <v>0</v>
      </c>
      <c r="AJ66" s="162"/>
      <c r="AK66" s="162">
        <f>+IF(AJ66=CONTROLES!$C$52,CONTROLES!$D$52,CONTROLES!$D$53)</f>
        <v>0</v>
      </c>
      <c r="AL66" s="162"/>
      <c r="AM66" s="162">
        <f>+IF(AL66=CONTROLES!$C$54,CONTROLES!$D$54,CONTROLES!$D$55)</f>
        <v>0</v>
      </c>
      <c r="AN66" s="163" t="str">
        <f t="shared" si="2"/>
        <v>Tipo Control</v>
      </c>
      <c r="AO66" s="163" t="str">
        <f>+IF(AN66=CONTROLES!$F$54,CONTROLES!$G$54,CONTROLES!$G$55)</f>
        <v>Detectar</v>
      </c>
      <c r="AP66" s="162">
        <f>+IF(AO66=CONTROLES!$C$56,CONTROLES!$D$56,IF(AO66=CONTROLES!$C$57,CONTROLES!$D$57,CONTROLES!$D$58))</f>
        <v>10</v>
      </c>
      <c r="AQ66" s="162"/>
      <c r="AR66" s="162">
        <f>+IF(AQ66=CONTROLES!$C$59,CONTROLES!$D$59,CONTROLES!$D$60)</f>
        <v>0</v>
      </c>
      <c r="AS66" s="162"/>
      <c r="AT66" s="162">
        <f>+IF(AS66=CONTROLES!$C$61,CONTROLES!$D$61,CONTROLES!$D$62)</f>
        <v>0</v>
      </c>
      <c r="AU66" s="162"/>
      <c r="AV66" s="50">
        <f>+IF(AU66=CONTROLES!$C$63,CONTROLES!$D$63,IF(AU66=CONTROLES!$C$64,CONTROLES!$D$64,CONTROLES!$D$65))</f>
        <v>0</v>
      </c>
      <c r="AW66" s="50">
        <f t="shared" si="1"/>
        <v>10</v>
      </c>
      <c r="AX66" s="50" t="str">
        <f t="shared" si="3"/>
        <v>Débil</v>
      </c>
      <c r="AY66" s="337"/>
      <c r="AZ66" s="337"/>
      <c r="BA66" s="337"/>
      <c r="BB66" s="337"/>
      <c r="BC66" s="333"/>
      <c r="BD66" s="340"/>
      <c r="BE66" s="338"/>
      <c r="BF66" s="132"/>
      <c r="BG66" s="132"/>
      <c r="BH66" s="169"/>
      <c r="BI66" s="132"/>
      <c r="BJ66" s="132"/>
      <c r="BK66" s="132"/>
      <c r="BL66" s="132"/>
      <c r="BM66" s="170" t="s">
        <v>233</v>
      </c>
      <c r="BN66" s="332"/>
      <c r="BO66" s="144"/>
      <c r="BP66" s="209"/>
      <c r="BQ66" s="209"/>
      <c r="BR66" s="209"/>
      <c r="BS66" s="209"/>
      <c r="BT66" s="209"/>
      <c r="BU66" s="144"/>
      <c r="BV66" s="209"/>
      <c r="BW66" s="209"/>
      <c r="BX66" s="126"/>
      <c r="BY66" s="132"/>
      <c r="BZ66" s="132"/>
      <c r="CA66" s="132"/>
      <c r="CB66" s="132"/>
      <c r="CC66" s="132"/>
      <c r="CD66" s="132"/>
      <c r="CE66" s="132"/>
      <c r="CF66" s="132"/>
      <c r="CG66" s="126"/>
      <c r="CH66" s="132"/>
      <c r="CI66" s="132"/>
      <c r="CJ66" s="132"/>
      <c r="CK66" s="132"/>
      <c r="CL66" s="132"/>
      <c r="CM66" s="132"/>
      <c r="CN66" s="132"/>
      <c r="CO66" s="132"/>
      <c r="CP66" s="126"/>
      <c r="CQ66" s="132"/>
      <c r="CR66" s="132"/>
      <c r="CS66" s="132"/>
      <c r="CT66" s="132"/>
      <c r="CU66" s="132"/>
      <c r="CV66" s="132"/>
      <c r="CW66" s="132"/>
      <c r="CX66" s="132"/>
      <c r="CY66" s="126"/>
      <c r="CZ66" s="132"/>
      <c r="DA66" s="132"/>
      <c r="DB66" s="132"/>
      <c r="DC66" s="132"/>
      <c r="DD66" s="132"/>
      <c r="DE66" s="132"/>
      <c r="DF66" s="132"/>
      <c r="DG66" s="132"/>
      <c r="DH66" s="126"/>
      <c r="DI66" s="132"/>
      <c r="DJ66" s="132"/>
      <c r="DK66" s="132"/>
      <c r="DL66" s="132"/>
      <c r="DM66" s="132"/>
      <c r="DN66" s="132"/>
      <c r="DO66" s="132"/>
      <c r="DP66" s="132"/>
      <c r="DQ66" s="126"/>
      <c r="DR66" s="132"/>
      <c r="DS66" s="132"/>
      <c r="DT66" s="132"/>
      <c r="DU66" s="132"/>
      <c r="DV66" s="132"/>
      <c r="DW66" s="132"/>
      <c r="DX66" s="132"/>
      <c r="DY66" s="132"/>
      <c r="DZ66" s="126"/>
      <c r="EA66" s="132"/>
      <c r="EB66" s="132"/>
      <c r="EC66" s="132"/>
      <c r="ED66" s="132"/>
      <c r="EE66" s="132"/>
      <c r="EF66" s="132"/>
      <c r="EG66" s="132"/>
      <c r="EH66" s="132"/>
      <c r="EI66" s="126"/>
      <c r="EJ66" s="132"/>
      <c r="EK66" s="132"/>
      <c r="EL66" s="132"/>
      <c r="EM66" s="132"/>
      <c r="EN66" s="132"/>
      <c r="EO66" s="132"/>
      <c r="EP66" s="132"/>
      <c r="EQ66" s="132"/>
      <c r="ER66" s="126"/>
      <c r="ES66" s="132"/>
      <c r="ET66" s="132"/>
      <c r="EU66" s="132"/>
      <c r="EV66" s="132"/>
      <c r="EW66" s="132"/>
      <c r="EX66" s="132"/>
      <c r="EY66" s="132"/>
      <c r="EZ66" s="132"/>
      <c r="FA66" s="126"/>
      <c r="FB66" s="132"/>
      <c r="FC66" s="132"/>
      <c r="FD66" s="132"/>
      <c r="FE66" s="132"/>
      <c r="FF66" s="132"/>
      <c r="FG66" s="132"/>
      <c r="FH66" s="132"/>
      <c r="FI66" s="132"/>
      <c r="FJ66" s="126"/>
      <c r="FK66" s="132"/>
      <c r="FL66" s="132"/>
      <c r="FM66" s="132"/>
      <c r="FN66" s="132"/>
      <c r="FO66" s="132"/>
      <c r="FP66" s="132"/>
      <c r="FQ66" s="132"/>
      <c r="FR66" s="132"/>
      <c r="FS66" s="132"/>
      <c r="FT66" s="126"/>
      <c r="FU66" s="129"/>
      <c r="FV66" s="129"/>
      <c r="FW66" s="129"/>
      <c r="FX66" s="130"/>
      <c r="FY66" s="129"/>
      <c r="FZ66" s="132"/>
      <c r="GA66" s="132"/>
      <c r="GB66" s="129"/>
      <c r="GC66" s="129"/>
      <c r="GD66" s="129"/>
      <c r="GE66" s="129"/>
      <c r="GF66" s="129"/>
      <c r="GG66" s="126"/>
      <c r="GH66" s="129"/>
      <c r="GI66" s="129"/>
      <c r="GJ66" s="129"/>
      <c r="GK66" s="130"/>
      <c r="GL66" s="129"/>
      <c r="GM66" s="132"/>
      <c r="GN66" s="265"/>
      <c r="GO66" s="129"/>
      <c r="GP66" s="129"/>
      <c r="GQ66" s="129"/>
      <c r="GR66" s="129"/>
      <c r="GS66" s="129"/>
      <c r="GT66" s="126"/>
      <c r="GU66" s="129"/>
      <c r="GV66" s="129"/>
      <c r="GW66" s="129"/>
      <c r="GX66" s="130"/>
      <c r="GY66" s="129"/>
      <c r="GZ66" s="132"/>
      <c r="HA66" s="132"/>
      <c r="HB66" s="129"/>
      <c r="HC66" s="129"/>
      <c r="HD66" s="129"/>
      <c r="HE66" s="129"/>
    </row>
    <row r="67" spans="1:213" ht="57" x14ac:dyDescent="0.2">
      <c r="A67" s="364"/>
      <c r="B67" s="357"/>
      <c r="C67" s="358"/>
      <c r="D67" s="358"/>
      <c r="E67" s="357"/>
      <c r="F67" s="388"/>
      <c r="G67" s="388"/>
      <c r="H67" s="393"/>
      <c r="I67" s="357"/>
      <c r="J67" s="360"/>
      <c r="K67" s="335"/>
      <c r="L67" s="361"/>
      <c r="M67" s="359"/>
      <c r="N67" s="335"/>
      <c r="O67" s="333"/>
      <c r="P67" s="333"/>
      <c r="Q67" s="334"/>
      <c r="R67" s="153"/>
      <c r="S67" s="154"/>
      <c r="T67" s="183">
        <f>VLOOKUP(U67,FORMULAS!$A$15:$B$18,2,0)</f>
        <v>0</v>
      </c>
      <c r="U67" s="53" t="s">
        <v>157</v>
      </c>
      <c r="V67" s="54">
        <f>+IF(U67='Tabla Valoración controles'!$D$4,'Tabla Valoración controles'!$F$4,IF('208-PLA-Ft-78 Mapa Gestión'!U67='Tabla Valoración controles'!$D$5,'Tabla Valoración controles'!$F$5,IF(U67=FORMULAS!$A$10,0,'Tabla Valoración controles'!$F$6)))</f>
        <v>0</v>
      </c>
      <c r="W67" s="53"/>
      <c r="X67" s="55">
        <f>+IF(W67='Tabla Valoración controles'!$D$7,'Tabla Valoración controles'!$F$7,IF(U67=FORMULAS!$A$10,0,'Tabla Valoración controles'!$F$8))</f>
        <v>0</v>
      </c>
      <c r="Y67" s="53"/>
      <c r="Z67" s="54">
        <f>+IF(Y67='Tabla Valoración controles'!$D$9,'Tabla Valoración controles'!$F$9,IF(U67=FORMULAS!$A$10,0,'Tabla Valoración controles'!$F$10))</f>
        <v>0</v>
      </c>
      <c r="AA67" s="53"/>
      <c r="AB67" s="54">
        <f>+IF(AA67='Tabla Valoración controles'!$D$9,'Tabla Valoración controles'!$F$9,IF(W67=FORMULAS!$A$10,0,'Tabla Valoración controles'!$F$10))</f>
        <v>0</v>
      </c>
      <c r="AC67" s="53"/>
      <c r="AD67" s="54">
        <f>+IF(AC67='Tabla Valoración controles'!$D$13,'Tabla Valoración controles'!$F$13,'Tabla Valoración controles'!$F$14)</f>
        <v>0</v>
      </c>
      <c r="AE67" s="97">
        <f t="shared" si="0"/>
        <v>0</v>
      </c>
      <c r="AF67" s="97">
        <f t="shared" ref="AF67:AF70" si="46">+AF66*AE67</f>
        <v>0</v>
      </c>
      <c r="AG67" s="97">
        <f t="shared" si="15"/>
        <v>0.48</v>
      </c>
      <c r="AH67" s="53"/>
      <c r="AI67" s="50">
        <f>+IF(AH67=CONTROLES!$C$50,CONTROLES!$D$50,CONTROLES!$D$51)</f>
        <v>0</v>
      </c>
      <c r="AJ67" s="162"/>
      <c r="AK67" s="162">
        <f>+IF(AJ67=CONTROLES!$C$52,CONTROLES!$D$52,CONTROLES!$D$53)</f>
        <v>0</v>
      </c>
      <c r="AL67" s="162"/>
      <c r="AM67" s="162">
        <f>+IF(AL67=CONTROLES!$C$54,CONTROLES!$D$54,CONTROLES!$D$55)</f>
        <v>0</v>
      </c>
      <c r="AN67" s="163" t="str">
        <f t="shared" si="2"/>
        <v>Tipo Control</v>
      </c>
      <c r="AO67" s="163" t="str">
        <f>+IF(AN67=CONTROLES!$F$54,CONTROLES!$G$54,CONTROLES!$G$55)</f>
        <v>Detectar</v>
      </c>
      <c r="AP67" s="162">
        <f>+IF(AO67=CONTROLES!$C$56,CONTROLES!$D$56,IF(AO67=CONTROLES!$C$57,CONTROLES!$D$57,CONTROLES!$D$58))</f>
        <v>10</v>
      </c>
      <c r="AQ67" s="162"/>
      <c r="AR67" s="162">
        <f>+IF(AQ67=CONTROLES!$C$59,CONTROLES!$D$59,CONTROLES!$D$60)</f>
        <v>0</v>
      </c>
      <c r="AS67" s="162"/>
      <c r="AT67" s="162">
        <f>+IF(AS67=CONTROLES!$C$61,CONTROLES!$D$61,CONTROLES!$D$62)</f>
        <v>0</v>
      </c>
      <c r="AU67" s="162"/>
      <c r="AV67" s="50">
        <f>+IF(AU67=CONTROLES!$C$63,CONTROLES!$D$63,IF(AU67=CONTROLES!$C$64,CONTROLES!$D$64,CONTROLES!$D$65))</f>
        <v>0</v>
      </c>
      <c r="AW67" s="50">
        <f t="shared" si="1"/>
        <v>10</v>
      </c>
      <c r="AX67" s="50" t="str">
        <f t="shared" si="3"/>
        <v>Débil</v>
      </c>
      <c r="AY67" s="337"/>
      <c r="AZ67" s="337"/>
      <c r="BA67" s="337"/>
      <c r="BB67" s="337"/>
      <c r="BC67" s="333"/>
      <c r="BD67" s="340"/>
      <c r="BE67" s="338"/>
      <c r="BF67" s="132"/>
      <c r="BG67" s="132"/>
      <c r="BH67" s="169"/>
      <c r="BI67" s="132"/>
      <c r="BJ67" s="132"/>
      <c r="BK67" s="132"/>
      <c r="BL67" s="132"/>
      <c r="BM67" s="170" t="s">
        <v>233</v>
      </c>
      <c r="BN67" s="332"/>
      <c r="BO67" s="144"/>
      <c r="BP67" s="209"/>
      <c r="BQ67" s="209"/>
      <c r="BR67" s="209"/>
      <c r="BS67" s="209"/>
      <c r="BT67" s="209"/>
      <c r="BU67" s="144"/>
      <c r="BV67" s="209"/>
      <c r="BW67" s="209"/>
      <c r="BX67" s="126"/>
      <c r="BY67" s="132"/>
      <c r="BZ67" s="132"/>
      <c r="CA67" s="132"/>
      <c r="CB67" s="132"/>
      <c r="CC67" s="132"/>
      <c r="CD67" s="132"/>
      <c r="CE67" s="132"/>
      <c r="CF67" s="132"/>
      <c r="CG67" s="126"/>
      <c r="CH67" s="132"/>
      <c r="CI67" s="132"/>
      <c r="CJ67" s="132"/>
      <c r="CK67" s="132"/>
      <c r="CL67" s="132"/>
      <c r="CM67" s="132"/>
      <c r="CN67" s="132"/>
      <c r="CO67" s="132"/>
      <c r="CP67" s="126"/>
      <c r="CQ67" s="132"/>
      <c r="CR67" s="132"/>
      <c r="CS67" s="132"/>
      <c r="CT67" s="132"/>
      <c r="CU67" s="132"/>
      <c r="CV67" s="132"/>
      <c r="CW67" s="132"/>
      <c r="CX67" s="132"/>
      <c r="CY67" s="126"/>
      <c r="CZ67" s="132"/>
      <c r="DA67" s="132"/>
      <c r="DB67" s="132"/>
      <c r="DC67" s="132"/>
      <c r="DD67" s="132"/>
      <c r="DE67" s="132"/>
      <c r="DF67" s="132"/>
      <c r="DG67" s="132"/>
      <c r="DH67" s="126"/>
      <c r="DI67" s="132"/>
      <c r="DJ67" s="132"/>
      <c r="DK67" s="132"/>
      <c r="DL67" s="132"/>
      <c r="DM67" s="132"/>
      <c r="DN67" s="132"/>
      <c r="DO67" s="132"/>
      <c r="DP67" s="132"/>
      <c r="DQ67" s="126"/>
      <c r="DR67" s="132"/>
      <c r="DS67" s="132"/>
      <c r="DT67" s="132"/>
      <c r="DU67" s="132"/>
      <c r="DV67" s="132"/>
      <c r="DW67" s="132"/>
      <c r="DX67" s="132"/>
      <c r="DY67" s="132"/>
      <c r="DZ67" s="126"/>
      <c r="EA67" s="132"/>
      <c r="EB67" s="132"/>
      <c r="EC67" s="132"/>
      <c r="ED67" s="132"/>
      <c r="EE67" s="132"/>
      <c r="EF67" s="132"/>
      <c r="EG67" s="132"/>
      <c r="EH67" s="132"/>
      <c r="EI67" s="126"/>
      <c r="EJ67" s="132"/>
      <c r="EK67" s="132"/>
      <c r="EL67" s="132"/>
      <c r="EM67" s="132"/>
      <c r="EN67" s="132"/>
      <c r="EO67" s="132"/>
      <c r="EP67" s="132"/>
      <c r="EQ67" s="132"/>
      <c r="ER67" s="126"/>
      <c r="ES67" s="132"/>
      <c r="ET67" s="132"/>
      <c r="EU67" s="132"/>
      <c r="EV67" s="132"/>
      <c r="EW67" s="132"/>
      <c r="EX67" s="132"/>
      <c r="EY67" s="132"/>
      <c r="EZ67" s="132"/>
      <c r="FA67" s="126"/>
      <c r="FB67" s="132"/>
      <c r="FC67" s="132"/>
      <c r="FD67" s="132"/>
      <c r="FE67" s="132"/>
      <c r="FF67" s="132"/>
      <c r="FG67" s="132"/>
      <c r="FH67" s="132"/>
      <c r="FI67" s="132"/>
      <c r="FJ67" s="126"/>
      <c r="FK67" s="132"/>
      <c r="FL67" s="132"/>
      <c r="FM67" s="132"/>
      <c r="FN67" s="132"/>
      <c r="FO67" s="132"/>
      <c r="FP67" s="132"/>
      <c r="FQ67" s="132"/>
      <c r="FR67" s="132"/>
      <c r="FS67" s="132"/>
      <c r="FT67" s="126"/>
      <c r="FU67" s="129"/>
      <c r="FV67" s="129"/>
      <c r="FW67" s="129"/>
      <c r="FX67" s="130"/>
      <c r="FY67" s="129"/>
      <c r="FZ67" s="132"/>
      <c r="GA67" s="132"/>
      <c r="GB67" s="129"/>
      <c r="GC67" s="129"/>
      <c r="GD67" s="129"/>
      <c r="GE67" s="129"/>
      <c r="GF67" s="129"/>
      <c r="GG67" s="126"/>
      <c r="GH67" s="129"/>
      <c r="GI67" s="129"/>
      <c r="GJ67" s="129"/>
      <c r="GK67" s="130"/>
      <c r="GL67" s="129"/>
      <c r="GM67" s="132"/>
      <c r="GN67" s="265"/>
      <c r="GO67" s="129"/>
      <c r="GP67" s="129"/>
      <c r="GQ67" s="129"/>
      <c r="GR67" s="129"/>
      <c r="GS67" s="129"/>
      <c r="GT67" s="126"/>
      <c r="GU67" s="129"/>
      <c r="GV67" s="129"/>
      <c r="GW67" s="129"/>
      <c r="GX67" s="130"/>
      <c r="GY67" s="129"/>
      <c r="GZ67" s="132"/>
      <c r="HA67" s="132"/>
      <c r="HB67" s="129"/>
      <c r="HC67" s="129"/>
      <c r="HD67" s="129"/>
      <c r="HE67" s="129"/>
    </row>
    <row r="68" spans="1:213" ht="57" x14ac:dyDescent="0.2">
      <c r="A68" s="364"/>
      <c r="B68" s="357"/>
      <c r="C68" s="358"/>
      <c r="D68" s="358"/>
      <c r="E68" s="357"/>
      <c r="F68" s="388"/>
      <c r="G68" s="388"/>
      <c r="H68" s="393"/>
      <c r="I68" s="357"/>
      <c r="J68" s="360"/>
      <c r="K68" s="335"/>
      <c r="L68" s="361"/>
      <c r="M68" s="359"/>
      <c r="N68" s="335"/>
      <c r="O68" s="333"/>
      <c r="P68" s="333"/>
      <c r="Q68" s="334"/>
      <c r="R68" s="153"/>
      <c r="S68" s="154"/>
      <c r="T68" s="183">
        <f>VLOOKUP(U68,FORMULAS!$A$15:$B$18,2,0)</f>
        <v>0</v>
      </c>
      <c r="U68" s="53" t="s">
        <v>157</v>
      </c>
      <c r="V68" s="54">
        <f>+IF(U68='Tabla Valoración controles'!$D$4,'Tabla Valoración controles'!$F$4,IF('208-PLA-Ft-78 Mapa Gestión'!U68='Tabla Valoración controles'!$D$5,'Tabla Valoración controles'!$F$5,IF(U68=FORMULAS!$A$10,0,'Tabla Valoración controles'!$F$6)))</f>
        <v>0</v>
      </c>
      <c r="W68" s="53"/>
      <c r="X68" s="55">
        <f>+IF(W68='Tabla Valoración controles'!$D$7,'Tabla Valoración controles'!$F$7,IF(U68=FORMULAS!$A$10,0,'Tabla Valoración controles'!$F$8))</f>
        <v>0</v>
      </c>
      <c r="Y68" s="53"/>
      <c r="Z68" s="54">
        <f>+IF(Y68='Tabla Valoración controles'!$D$9,'Tabla Valoración controles'!$F$9,IF(U68=FORMULAS!$A$10,0,'Tabla Valoración controles'!$F$10))</f>
        <v>0</v>
      </c>
      <c r="AA68" s="53"/>
      <c r="AB68" s="54">
        <f>+IF(AA68='Tabla Valoración controles'!$D$9,'Tabla Valoración controles'!$F$9,IF(W68=FORMULAS!$A$10,0,'Tabla Valoración controles'!$F$10))</f>
        <v>0</v>
      </c>
      <c r="AC68" s="53"/>
      <c r="AD68" s="54">
        <f>+IF(AC68='Tabla Valoración controles'!$D$13,'Tabla Valoración controles'!$F$13,'Tabla Valoración controles'!$F$14)</f>
        <v>0</v>
      </c>
      <c r="AE68" s="97">
        <f t="shared" si="0"/>
        <v>0</v>
      </c>
      <c r="AF68" s="97">
        <f t="shared" si="46"/>
        <v>0</v>
      </c>
      <c r="AG68" s="97">
        <f t="shared" si="15"/>
        <v>0.48</v>
      </c>
      <c r="AH68" s="53"/>
      <c r="AI68" s="50">
        <f>+IF(AH68=CONTROLES!$C$50,CONTROLES!$D$50,CONTROLES!$D$51)</f>
        <v>0</v>
      </c>
      <c r="AJ68" s="162"/>
      <c r="AK68" s="162">
        <f>+IF(AJ68=CONTROLES!$C$52,CONTROLES!$D$52,CONTROLES!$D$53)</f>
        <v>0</v>
      </c>
      <c r="AL68" s="162"/>
      <c r="AM68" s="162">
        <f>+IF(AL68=CONTROLES!$C$54,CONTROLES!$D$54,CONTROLES!$D$55)</f>
        <v>0</v>
      </c>
      <c r="AN68" s="163" t="str">
        <f t="shared" si="2"/>
        <v>Tipo Control</v>
      </c>
      <c r="AO68" s="163" t="str">
        <f>+IF(AN68=CONTROLES!$F$54,CONTROLES!$G$54,CONTROLES!$G$55)</f>
        <v>Detectar</v>
      </c>
      <c r="AP68" s="162">
        <f>+IF(AO68=CONTROLES!$C$56,CONTROLES!$D$56,IF(AO68=CONTROLES!$C$57,CONTROLES!$D$57,CONTROLES!$D$58))</f>
        <v>10</v>
      </c>
      <c r="AQ68" s="162"/>
      <c r="AR68" s="162">
        <f>+IF(AQ68=CONTROLES!$C$59,CONTROLES!$D$59,CONTROLES!$D$60)</f>
        <v>0</v>
      </c>
      <c r="AS68" s="162"/>
      <c r="AT68" s="162">
        <f>+IF(AS68=CONTROLES!$C$61,CONTROLES!$D$61,CONTROLES!$D$62)</f>
        <v>0</v>
      </c>
      <c r="AU68" s="162"/>
      <c r="AV68" s="50">
        <f>+IF(AU68=CONTROLES!$C$63,CONTROLES!$D$63,IF(AU68=CONTROLES!$C$64,CONTROLES!$D$64,CONTROLES!$D$65))</f>
        <v>0</v>
      </c>
      <c r="AW68" s="50">
        <f t="shared" si="1"/>
        <v>10</v>
      </c>
      <c r="AX68" s="50" t="str">
        <f t="shared" si="3"/>
        <v>Débil</v>
      </c>
      <c r="AY68" s="337"/>
      <c r="AZ68" s="337"/>
      <c r="BA68" s="337"/>
      <c r="BB68" s="337"/>
      <c r="BC68" s="333"/>
      <c r="BD68" s="340"/>
      <c r="BE68" s="338"/>
      <c r="BF68" s="132"/>
      <c r="BG68" s="132"/>
      <c r="BH68" s="169"/>
      <c r="BI68" s="132"/>
      <c r="BJ68" s="132"/>
      <c r="BK68" s="132"/>
      <c r="BL68" s="132"/>
      <c r="BM68" s="170" t="s">
        <v>233</v>
      </c>
      <c r="BN68" s="332"/>
      <c r="BO68" s="144"/>
      <c r="BP68" s="209"/>
      <c r="BQ68" s="209"/>
      <c r="BR68" s="209"/>
      <c r="BS68" s="209"/>
      <c r="BT68" s="209"/>
      <c r="BU68" s="144"/>
      <c r="BV68" s="209"/>
      <c r="BW68" s="209"/>
      <c r="BX68" s="126"/>
      <c r="BY68" s="132"/>
      <c r="BZ68" s="132"/>
      <c r="CA68" s="132"/>
      <c r="CB68" s="132"/>
      <c r="CC68" s="132"/>
      <c r="CD68" s="132"/>
      <c r="CE68" s="132"/>
      <c r="CF68" s="132"/>
      <c r="CG68" s="126"/>
      <c r="CH68" s="132"/>
      <c r="CI68" s="132"/>
      <c r="CJ68" s="132"/>
      <c r="CK68" s="132"/>
      <c r="CL68" s="132"/>
      <c r="CM68" s="132"/>
      <c r="CN68" s="132"/>
      <c r="CO68" s="132"/>
      <c r="CP68" s="126"/>
      <c r="CQ68" s="132"/>
      <c r="CR68" s="132"/>
      <c r="CS68" s="132"/>
      <c r="CT68" s="132"/>
      <c r="CU68" s="132"/>
      <c r="CV68" s="132"/>
      <c r="CW68" s="132"/>
      <c r="CX68" s="132"/>
      <c r="CY68" s="126"/>
      <c r="CZ68" s="132"/>
      <c r="DA68" s="132"/>
      <c r="DB68" s="132"/>
      <c r="DC68" s="132"/>
      <c r="DD68" s="132"/>
      <c r="DE68" s="132"/>
      <c r="DF68" s="132"/>
      <c r="DG68" s="132"/>
      <c r="DH68" s="126"/>
      <c r="DI68" s="132"/>
      <c r="DJ68" s="132"/>
      <c r="DK68" s="132"/>
      <c r="DL68" s="132"/>
      <c r="DM68" s="132"/>
      <c r="DN68" s="132"/>
      <c r="DO68" s="132"/>
      <c r="DP68" s="132"/>
      <c r="DQ68" s="126"/>
      <c r="DR68" s="132"/>
      <c r="DS68" s="132"/>
      <c r="DT68" s="132"/>
      <c r="DU68" s="132"/>
      <c r="DV68" s="132"/>
      <c r="DW68" s="132"/>
      <c r="DX68" s="132"/>
      <c r="DY68" s="132"/>
      <c r="DZ68" s="126"/>
      <c r="EA68" s="132"/>
      <c r="EB68" s="132"/>
      <c r="EC68" s="132"/>
      <c r="ED68" s="132"/>
      <c r="EE68" s="132"/>
      <c r="EF68" s="132"/>
      <c r="EG68" s="132"/>
      <c r="EH68" s="132"/>
      <c r="EI68" s="126"/>
      <c r="EJ68" s="132"/>
      <c r="EK68" s="132"/>
      <c r="EL68" s="132"/>
      <c r="EM68" s="132"/>
      <c r="EN68" s="132"/>
      <c r="EO68" s="132"/>
      <c r="EP68" s="132"/>
      <c r="EQ68" s="132"/>
      <c r="ER68" s="126"/>
      <c r="ES68" s="132"/>
      <c r="ET68" s="132"/>
      <c r="EU68" s="132"/>
      <c r="EV68" s="132"/>
      <c r="EW68" s="132"/>
      <c r="EX68" s="132"/>
      <c r="EY68" s="132"/>
      <c r="EZ68" s="132"/>
      <c r="FA68" s="126"/>
      <c r="FB68" s="132"/>
      <c r="FC68" s="132"/>
      <c r="FD68" s="132"/>
      <c r="FE68" s="132"/>
      <c r="FF68" s="132"/>
      <c r="FG68" s="132"/>
      <c r="FH68" s="132"/>
      <c r="FI68" s="132"/>
      <c r="FJ68" s="126"/>
      <c r="FK68" s="132"/>
      <c r="FL68" s="132"/>
      <c r="FM68" s="132"/>
      <c r="FN68" s="132"/>
      <c r="FO68" s="132"/>
      <c r="FP68" s="132"/>
      <c r="FQ68" s="132"/>
      <c r="FR68" s="132"/>
      <c r="FS68" s="132"/>
      <c r="FT68" s="126"/>
      <c r="FU68" s="129"/>
      <c r="FV68" s="129"/>
      <c r="FW68" s="129"/>
      <c r="FX68" s="130"/>
      <c r="FY68" s="129"/>
      <c r="FZ68" s="132"/>
      <c r="GA68" s="132"/>
      <c r="GB68" s="129"/>
      <c r="GC68" s="129"/>
      <c r="GD68" s="129"/>
      <c r="GE68" s="129"/>
      <c r="GF68" s="129"/>
      <c r="GG68" s="126"/>
      <c r="GH68" s="129"/>
      <c r="GI68" s="129"/>
      <c r="GJ68" s="129"/>
      <c r="GK68" s="130"/>
      <c r="GL68" s="129"/>
      <c r="GM68" s="132"/>
      <c r="GN68" s="265"/>
      <c r="GO68" s="129"/>
      <c r="GP68" s="129"/>
      <c r="GQ68" s="129"/>
      <c r="GR68" s="129"/>
      <c r="GS68" s="129"/>
      <c r="GT68" s="126"/>
      <c r="GU68" s="129"/>
      <c r="GV68" s="129"/>
      <c r="GW68" s="129"/>
      <c r="GX68" s="130"/>
      <c r="GY68" s="129"/>
      <c r="GZ68" s="132"/>
      <c r="HA68" s="132"/>
      <c r="HB68" s="129"/>
      <c r="HC68" s="129"/>
      <c r="HD68" s="129"/>
      <c r="HE68" s="129"/>
    </row>
    <row r="69" spans="1:213" ht="57" x14ac:dyDescent="0.2">
      <c r="A69" s="364"/>
      <c r="B69" s="357"/>
      <c r="C69" s="358"/>
      <c r="D69" s="358"/>
      <c r="E69" s="357"/>
      <c r="F69" s="388"/>
      <c r="G69" s="388"/>
      <c r="H69" s="393"/>
      <c r="I69" s="357"/>
      <c r="J69" s="360"/>
      <c r="K69" s="335"/>
      <c r="L69" s="361"/>
      <c r="M69" s="359"/>
      <c r="N69" s="335"/>
      <c r="O69" s="333"/>
      <c r="P69" s="333"/>
      <c r="Q69" s="334"/>
      <c r="R69" s="153"/>
      <c r="S69" s="154"/>
      <c r="T69" s="183">
        <f>VLOOKUP(U69,FORMULAS!$A$15:$B$18,2,0)</f>
        <v>0</v>
      </c>
      <c r="U69" s="53" t="s">
        <v>157</v>
      </c>
      <c r="V69" s="54">
        <f>+IF(U69='Tabla Valoración controles'!$D$4,'Tabla Valoración controles'!$F$4,IF('208-PLA-Ft-78 Mapa Gestión'!U69='Tabla Valoración controles'!$D$5,'Tabla Valoración controles'!$F$5,IF(U69=FORMULAS!$A$10,0,'Tabla Valoración controles'!$F$6)))</f>
        <v>0</v>
      </c>
      <c r="W69" s="53"/>
      <c r="X69" s="55">
        <f>+IF(W69='Tabla Valoración controles'!$D$7,'Tabla Valoración controles'!$F$7,IF(U69=FORMULAS!$A$10,0,'Tabla Valoración controles'!$F$8))</f>
        <v>0</v>
      </c>
      <c r="Y69" s="53"/>
      <c r="Z69" s="54">
        <f>+IF(Y69='Tabla Valoración controles'!$D$9,'Tabla Valoración controles'!$F$9,IF(U69=FORMULAS!$A$10,0,'Tabla Valoración controles'!$F$10))</f>
        <v>0</v>
      </c>
      <c r="AA69" s="53"/>
      <c r="AB69" s="54">
        <f>+IF(AA69='Tabla Valoración controles'!$D$9,'Tabla Valoración controles'!$F$9,IF(W69=FORMULAS!$A$10,0,'Tabla Valoración controles'!$F$10))</f>
        <v>0</v>
      </c>
      <c r="AC69" s="53"/>
      <c r="AD69" s="54">
        <f>+IF(AC69='Tabla Valoración controles'!$D$13,'Tabla Valoración controles'!$F$13,'Tabla Valoración controles'!$F$14)</f>
        <v>0</v>
      </c>
      <c r="AE69" s="97">
        <f t="shared" si="0"/>
        <v>0</v>
      </c>
      <c r="AF69" s="97">
        <f t="shared" si="46"/>
        <v>0</v>
      </c>
      <c r="AG69" s="97">
        <f t="shared" si="15"/>
        <v>0.48</v>
      </c>
      <c r="AH69" s="53"/>
      <c r="AI69" s="50">
        <f>+IF(AH69=CONTROLES!$C$50,CONTROLES!$D$50,CONTROLES!$D$51)</f>
        <v>0</v>
      </c>
      <c r="AJ69" s="162"/>
      <c r="AK69" s="162">
        <f>+IF(AJ69=CONTROLES!$C$52,CONTROLES!$D$52,CONTROLES!$D$53)</f>
        <v>0</v>
      </c>
      <c r="AL69" s="162"/>
      <c r="AM69" s="162">
        <f>+IF(AL69=CONTROLES!$C$54,CONTROLES!$D$54,CONTROLES!$D$55)</f>
        <v>0</v>
      </c>
      <c r="AN69" s="163" t="str">
        <f t="shared" si="2"/>
        <v>Tipo Control</v>
      </c>
      <c r="AO69" s="163" t="str">
        <f>+IF(AN69=CONTROLES!$F$54,CONTROLES!$G$54,CONTROLES!$G$55)</f>
        <v>Detectar</v>
      </c>
      <c r="AP69" s="162">
        <f>+IF(AO69=CONTROLES!$C$56,CONTROLES!$D$56,IF(AO69=CONTROLES!$C$57,CONTROLES!$D$57,CONTROLES!$D$58))</f>
        <v>10</v>
      </c>
      <c r="AQ69" s="162"/>
      <c r="AR69" s="162">
        <f>+IF(AQ69=CONTROLES!$C$59,CONTROLES!$D$59,CONTROLES!$D$60)</f>
        <v>0</v>
      </c>
      <c r="AS69" s="162"/>
      <c r="AT69" s="162">
        <f>+IF(AS69=CONTROLES!$C$61,CONTROLES!$D$61,CONTROLES!$D$62)</f>
        <v>0</v>
      </c>
      <c r="AU69" s="162"/>
      <c r="AV69" s="50">
        <f>+IF(AU69=CONTROLES!$C$63,CONTROLES!$D$63,IF(AU69=CONTROLES!$C$64,CONTROLES!$D$64,CONTROLES!$D$65))</f>
        <v>0</v>
      </c>
      <c r="AW69" s="50">
        <f t="shared" si="1"/>
        <v>10</v>
      </c>
      <c r="AX69" s="50" t="str">
        <f t="shared" si="3"/>
        <v>Débil</v>
      </c>
      <c r="AY69" s="337"/>
      <c r="AZ69" s="337"/>
      <c r="BA69" s="337"/>
      <c r="BB69" s="337"/>
      <c r="BC69" s="333"/>
      <c r="BD69" s="340"/>
      <c r="BE69" s="338"/>
      <c r="BF69" s="132"/>
      <c r="BG69" s="132"/>
      <c r="BH69" s="169"/>
      <c r="BI69" s="132"/>
      <c r="BJ69" s="132"/>
      <c r="BK69" s="132"/>
      <c r="BL69" s="132"/>
      <c r="BM69" s="170" t="s">
        <v>233</v>
      </c>
      <c r="BN69" s="332"/>
      <c r="BO69" s="144"/>
      <c r="BP69" s="209"/>
      <c r="BQ69" s="209"/>
      <c r="BR69" s="209"/>
      <c r="BS69" s="209"/>
      <c r="BT69" s="209"/>
      <c r="BU69" s="144"/>
      <c r="BV69" s="209"/>
      <c r="BW69" s="209"/>
      <c r="BX69" s="126"/>
      <c r="BY69" s="132"/>
      <c r="BZ69" s="132"/>
      <c r="CA69" s="132"/>
      <c r="CB69" s="132"/>
      <c r="CC69" s="132"/>
      <c r="CD69" s="132"/>
      <c r="CE69" s="132"/>
      <c r="CF69" s="132"/>
      <c r="CG69" s="126"/>
      <c r="CH69" s="132"/>
      <c r="CI69" s="132"/>
      <c r="CJ69" s="132"/>
      <c r="CK69" s="132"/>
      <c r="CL69" s="132"/>
      <c r="CM69" s="132"/>
      <c r="CN69" s="132"/>
      <c r="CO69" s="132"/>
      <c r="CP69" s="126"/>
      <c r="CQ69" s="132"/>
      <c r="CR69" s="132"/>
      <c r="CS69" s="132"/>
      <c r="CT69" s="132"/>
      <c r="CU69" s="132"/>
      <c r="CV69" s="132"/>
      <c r="CW69" s="132"/>
      <c r="CX69" s="132"/>
      <c r="CY69" s="126"/>
      <c r="CZ69" s="132"/>
      <c r="DA69" s="132"/>
      <c r="DB69" s="132"/>
      <c r="DC69" s="132"/>
      <c r="DD69" s="132"/>
      <c r="DE69" s="132"/>
      <c r="DF69" s="132"/>
      <c r="DG69" s="132"/>
      <c r="DH69" s="126"/>
      <c r="DI69" s="132"/>
      <c r="DJ69" s="132"/>
      <c r="DK69" s="132"/>
      <c r="DL69" s="132"/>
      <c r="DM69" s="132"/>
      <c r="DN69" s="132"/>
      <c r="DO69" s="132"/>
      <c r="DP69" s="132"/>
      <c r="DQ69" s="126"/>
      <c r="DR69" s="132"/>
      <c r="DS69" s="132"/>
      <c r="DT69" s="132"/>
      <c r="DU69" s="132"/>
      <c r="DV69" s="132"/>
      <c r="DW69" s="132"/>
      <c r="DX69" s="132"/>
      <c r="DY69" s="132"/>
      <c r="DZ69" s="126"/>
      <c r="EA69" s="132"/>
      <c r="EB69" s="132"/>
      <c r="EC69" s="132"/>
      <c r="ED69" s="132"/>
      <c r="EE69" s="132"/>
      <c r="EF69" s="132"/>
      <c r="EG69" s="132"/>
      <c r="EH69" s="132"/>
      <c r="EI69" s="126"/>
      <c r="EJ69" s="132"/>
      <c r="EK69" s="132"/>
      <c r="EL69" s="132"/>
      <c r="EM69" s="132"/>
      <c r="EN69" s="132"/>
      <c r="EO69" s="132"/>
      <c r="EP69" s="132"/>
      <c r="EQ69" s="132"/>
      <c r="ER69" s="126"/>
      <c r="ES69" s="132"/>
      <c r="ET69" s="132"/>
      <c r="EU69" s="132"/>
      <c r="EV69" s="132"/>
      <c r="EW69" s="132"/>
      <c r="EX69" s="132"/>
      <c r="EY69" s="132"/>
      <c r="EZ69" s="132"/>
      <c r="FA69" s="126"/>
      <c r="FB69" s="132"/>
      <c r="FC69" s="132"/>
      <c r="FD69" s="132"/>
      <c r="FE69" s="132"/>
      <c r="FF69" s="132"/>
      <c r="FG69" s="132"/>
      <c r="FH69" s="132"/>
      <c r="FI69" s="132"/>
      <c r="FJ69" s="126"/>
      <c r="FK69" s="132"/>
      <c r="FL69" s="132"/>
      <c r="FM69" s="132"/>
      <c r="FN69" s="132"/>
      <c r="FO69" s="132"/>
      <c r="FP69" s="132"/>
      <c r="FQ69" s="132"/>
      <c r="FR69" s="132"/>
      <c r="FS69" s="132"/>
      <c r="FT69" s="126"/>
      <c r="FU69" s="129"/>
      <c r="FV69" s="129"/>
      <c r="FW69" s="129"/>
      <c r="FX69" s="130"/>
      <c r="FY69" s="129"/>
      <c r="FZ69" s="132"/>
      <c r="GA69" s="132"/>
      <c r="GB69" s="129"/>
      <c r="GC69" s="129"/>
      <c r="GD69" s="129"/>
      <c r="GE69" s="129"/>
      <c r="GF69" s="129"/>
      <c r="GG69" s="126"/>
      <c r="GH69" s="129"/>
      <c r="GI69" s="129"/>
      <c r="GJ69" s="129"/>
      <c r="GK69" s="130"/>
      <c r="GL69" s="129"/>
      <c r="GM69" s="132"/>
      <c r="GN69" s="265"/>
      <c r="GO69" s="129"/>
      <c r="GP69" s="129"/>
      <c r="GQ69" s="129"/>
      <c r="GR69" s="129"/>
      <c r="GS69" s="129"/>
      <c r="GT69" s="126"/>
      <c r="GU69" s="129"/>
      <c r="GV69" s="129"/>
      <c r="GW69" s="129"/>
      <c r="GX69" s="130"/>
      <c r="GY69" s="129"/>
      <c r="GZ69" s="132"/>
      <c r="HA69" s="132"/>
      <c r="HB69" s="129"/>
      <c r="HC69" s="129"/>
      <c r="HD69" s="129"/>
      <c r="HE69" s="129"/>
    </row>
    <row r="70" spans="1:213" ht="57" x14ac:dyDescent="0.2">
      <c r="A70" s="364"/>
      <c r="B70" s="357"/>
      <c r="C70" s="358"/>
      <c r="D70" s="358"/>
      <c r="E70" s="357"/>
      <c r="F70" s="388"/>
      <c r="G70" s="388"/>
      <c r="H70" s="393"/>
      <c r="I70" s="357"/>
      <c r="J70" s="360"/>
      <c r="K70" s="335"/>
      <c r="L70" s="361"/>
      <c r="M70" s="359"/>
      <c r="N70" s="335"/>
      <c r="O70" s="333"/>
      <c r="P70" s="333"/>
      <c r="Q70" s="334"/>
      <c r="R70" s="153"/>
      <c r="S70" s="154"/>
      <c r="T70" s="183">
        <f>VLOOKUP(U70,FORMULAS!$A$15:$B$18,2,0)</f>
        <v>0</v>
      </c>
      <c r="U70" s="53" t="s">
        <v>157</v>
      </c>
      <c r="V70" s="54">
        <f>+IF(U70='Tabla Valoración controles'!$D$4,'Tabla Valoración controles'!$F$4,IF('208-PLA-Ft-78 Mapa Gestión'!U70='Tabla Valoración controles'!$D$5,'Tabla Valoración controles'!$F$5,IF(U70=FORMULAS!$A$10,0,'Tabla Valoración controles'!$F$6)))</f>
        <v>0</v>
      </c>
      <c r="W70" s="53"/>
      <c r="X70" s="55">
        <f>+IF(W70='Tabla Valoración controles'!$D$7,'Tabla Valoración controles'!$F$7,IF(U70=FORMULAS!$A$10,0,'Tabla Valoración controles'!$F$8))</f>
        <v>0</v>
      </c>
      <c r="Y70" s="53"/>
      <c r="Z70" s="54">
        <f>+IF(Y70='Tabla Valoración controles'!$D$9,'Tabla Valoración controles'!$F$9,IF(U70=FORMULAS!$A$10,0,'Tabla Valoración controles'!$F$10))</f>
        <v>0</v>
      </c>
      <c r="AA70" s="53"/>
      <c r="AB70" s="54">
        <f>+IF(AA70='Tabla Valoración controles'!$D$9,'Tabla Valoración controles'!$F$9,IF(W70=FORMULAS!$A$10,0,'Tabla Valoración controles'!$F$10))</f>
        <v>0</v>
      </c>
      <c r="AC70" s="53"/>
      <c r="AD70" s="54">
        <f>+IF(AC70='Tabla Valoración controles'!$D$13,'Tabla Valoración controles'!$F$13,'Tabla Valoración controles'!$F$14)</f>
        <v>0</v>
      </c>
      <c r="AE70" s="97">
        <f t="shared" si="0"/>
        <v>0</v>
      </c>
      <c r="AF70" s="97">
        <f t="shared" si="46"/>
        <v>0</v>
      </c>
      <c r="AG70" s="97">
        <f t="shared" si="15"/>
        <v>0.48</v>
      </c>
      <c r="AH70" s="53"/>
      <c r="AI70" s="50">
        <f>+IF(AH70=CONTROLES!$C$50,CONTROLES!$D$50,CONTROLES!$D$51)</f>
        <v>0</v>
      </c>
      <c r="AJ70" s="162"/>
      <c r="AK70" s="162">
        <f>+IF(AJ70=CONTROLES!$C$52,CONTROLES!$D$52,CONTROLES!$D$53)</f>
        <v>0</v>
      </c>
      <c r="AL70" s="162"/>
      <c r="AM70" s="162">
        <f>+IF(AL70=CONTROLES!$C$54,CONTROLES!$D$54,CONTROLES!$D$55)</f>
        <v>0</v>
      </c>
      <c r="AN70" s="163" t="str">
        <f t="shared" si="2"/>
        <v>Tipo Control</v>
      </c>
      <c r="AO70" s="163" t="str">
        <f>+IF(AN70=CONTROLES!$F$54,CONTROLES!$G$54,CONTROLES!$G$55)</f>
        <v>Detectar</v>
      </c>
      <c r="AP70" s="162">
        <f>+IF(AO70=CONTROLES!$C$56,CONTROLES!$D$56,IF(AO70=CONTROLES!$C$57,CONTROLES!$D$57,CONTROLES!$D$58))</f>
        <v>10</v>
      </c>
      <c r="AQ70" s="162"/>
      <c r="AR70" s="162">
        <f>+IF(AQ70=CONTROLES!$C$59,CONTROLES!$D$59,CONTROLES!$D$60)</f>
        <v>0</v>
      </c>
      <c r="AS70" s="162"/>
      <c r="AT70" s="162">
        <f>+IF(AS70=CONTROLES!$C$61,CONTROLES!$D$61,CONTROLES!$D$62)</f>
        <v>0</v>
      </c>
      <c r="AU70" s="162"/>
      <c r="AV70" s="50">
        <f>+IF(AU70=CONTROLES!$C$63,CONTROLES!$D$63,IF(AU70=CONTROLES!$C$64,CONTROLES!$D$64,CONTROLES!$D$65))</f>
        <v>0</v>
      </c>
      <c r="AW70" s="50">
        <f t="shared" si="1"/>
        <v>10</v>
      </c>
      <c r="AX70" s="50" t="str">
        <f t="shared" si="3"/>
        <v>Débil</v>
      </c>
      <c r="AY70" s="337"/>
      <c r="AZ70" s="337"/>
      <c r="BA70" s="337"/>
      <c r="BB70" s="337"/>
      <c r="BC70" s="333"/>
      <c r="BD70" s="340"/>
      <c r="BE70" s="338"/>
      <c r="BF70" s="132"/>
      <c r="BG70" s="132"/>
      <c r="BH70" s="169"/>
      <c r="BI70" s="132"/>
      <c r="BJ70" s="132"/>
      <c r="BK70" s="132"/>
      <c r="BL70" s="132"/>
      <c r="BM70" s="170" t="s">
        <v>233</v>
      </c>
      <c r="BN70" s="332"/>
      <c r="BO70" s="144"/>
      <c r="BP70" s="209"/>
      <c r="BQ70" s="209"/>
      <c r="BR70" s="209"/>
      <c r="BS70" s="209"/>
      <c r="BT70" s="209"/>
      <c r="BU70" s="144"/>
      <c r="BV70" s="209"/>
      <c r="BW70" s="209"/>
      <c r="BX70" s="126"/>
      <c r="BY70" s="132"/>
      <c r="BZ70" s="132"/>
      <c r="CA70" s="132"/>
      <c r="CB70" s="132"/>
      <c r="CC70" s="132"/>
      <c r="CD70" s="132"/>
      <c r="CE70" s="132"/>
      <c r="CF70" s="132"/>
      <c r="CG70" s="126"/>
      <c r="CH70" s="132"/>
      <c r="CI70" s="132"/>
      <c r="CJ70" s="132"/>
      <c r="CK70" s="132"/>
      <c r="CL70" s="132"/>
      <c r="CM70" s="132"/>
      <c r="CN70" s="132"/>
      <c r="CO70" s="132"/>
      <c r="CP70" s="126"/>
      <c r="CQ70" s="132"/>
      <c r="CR70" s="132"/>
      <c r="CS70" s="132"/>
      <c r="CT70" s="132"/>
      <c r="CU70" s="132"/>
      <c r="CV70" s="132"/>
      <c r="CW70" s="132"/>
      <c r="CX70" s="132"/>
      <c r="CY70" s="126"/>
      <c r="CZ70" s="132"/>
      <c r="DA70" s="132"/>
      <c r="DB70" s="132"/>
      <c r="DC70" s="132"/>
      <c r="DD70" s="132"/>
      <c r="DE70" s="132"/>
      <c r="DF70" s="132"/>
      <c r="DG70" s="132"/>
      <c r="DH70" s="126"/>
      <c r="DI70" s="132"/>
      <c r="DJ70" s="132"/>
      <c r="DK70" s="132"/>
      <c r="DL70" s="132"/>
      <c r="DM70" s="132"/>
      <c r="DN70" s="132"/>
      <c r="DO70" s="132"/>
      <c r="DP70" s="132"/>
      <c r="DQ70" s="126"/>
      <c r="DR70" s="132"/>
      <c r="DS70" s="132"/>
      <c r="DT70" s="132"/>
      <c r="DU70" s="132"/>
      <c r="DV70" s="132"/>
      <c r="DW70" s="132"/>
      <c r="DX70" s="132"/>
      <c r="DY70" s="132"/>
      <c r="DZ70" s="126"/>
      <c r="EA70" s="132"/>
      <c r="EB70" s="132"/>
      <c r="EC70" s="132"/>
      <c r="ED70" s="132"/>
      <c r="EE70" s="132"/>
      <c r="EF70" s="132"/>
      <c r="EG70" s="132"/>
      <c r="EH70" s="132"/>
      <c r="EI70" s="126"/>
      <c r="EJ70" s="132"/>
      <c r="EK70" s="132"/>
      <c r="EL70" s="132"/>
      <c r="EM70" s="132"/>
      <c r="EN70" s="132"/>
      <c r="EO70" s="132"/>
      <c r="EP70" s="132"/>
      <c r="EQ70" s="132"/>
      <c r="ER70" s="126"/>
      <c r="ES70" s="132"/>
      <c r="ET70" s="132"/>
      <c r="EU70" s="132"/>
      <c r="EV70" s="132"/>
      <c r="EW70" s="132"/>
      <c r="EX70" s="132"/>
      <c r="EY70" s="132"/>
      <c r="EZ70" s="132"/>
      <c r="FA70" s="126"/>
      <c r="FB70" s="132"/>
      <c r="FC70" s="132"/>
      <c r="FD70" s="132"/>
      <c r="FE70" s="132"/>
      <c r="FF70" s="132"/>
      <c r="FG70" s="132"/>
      <c r="FH70" s="132"/>
      <c r="FI70" s="132"/>
      <c r="FJ70" s="126"/>
      <c r="FK70" s="132"/>
      <c r="FL70" s="132"/>
      <c r="FM70" s="132"/>
      <c r="FN70" s="132"/>
      <c r="FO70" s="132"/>
      <c r="FP70" s="132"/>
      <c r="FQ70" s="132"/>
      <c r="FR70" s="132"/>
      <c r="FS70" s="132"/>
      <c r="FT70" s="126"/>
      <c r="FU70" s="129"/>
      <c r="FV70" s="129"/>
      <c r="FW70" s="129"/>
      <c r="FX70" s="130"/>
      <c r="FY70" s="129"/>
      <c r="FZ70" s="132"/>
      <c r="GA70" s="132"/>
      <c r="GB70" s="129"/>
      <c r="GC70" s="129"/>
      <c r="GD70" s="129"/>
      <c r="GE70" s="129"/>
      <c r="GF70" s="129"/>
      <c r="GG70" s="126"/>
      <c r="GH70" s="129"/>
      <c r="GI70" s="129"/>
      <c r="GJ70" s="129"/>
      <c r="GK70" s="130"/>
      <c r="GL70" s="129"/>
      <c r="GM70" s="132"/>
      <c r="GN70" s="265"/>
      <c r="GO70" s="129"/>
      <c r="GP70" s="129"/>
      <c r="GQ70" s="129"/>
      <c r="GR70" s="129"/>
      <c r="GS70" s="129"/>
      <c r="GT70" s="126"/>
      <c r="GU70" s="129"/>
      <c r="GV70" s="129"/>
      <c r="GW70" s="129"/>
      <c r="GX70" s="130"/>
      <c r="GY70" s="129"/>
      <c r="GZ70" s="132"/>
      <c r="HA70" s="132"/>
      <c r="HB70" s="129"/>
      <c r="HC70" s="129"/>
      <c r="HD70" s="129"/>
      <c r="HE70" s="129"/>
    </row>
    <row r="71" spans="1:213" ht="120.75" customHeight="1" x14ac:dyDescent="0.2">
      <c r="A71" s="364">
        <v>11</v>
      </c>
      <c r="B71" s="357" t="s">
        <v>182</v>
      </c>
      <c r="C71" s="358" t="str">
        <f>VLOOKUP(B71,FORMULAS!$A$30:$B$52,2,0)</f>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
      <c r="D71" s="358" t="str">
        <f>VLOOKUP(B71,FORMULAS!$A$30:$C$52,3,0)</f>
        <v>Director de Gestión Corporativa</v>
      </c>
      <c r="E71" s="357" t="s">
        <v>113</v>
      </c>
      <c r="F71" s="388" t="s">
        <v>403</v>
      </c>
      <c r="G71" s="388" t="s">
        <v>404</v>
      </c>
      <c r="H71" s="393" t="s">
        <v>756</v>
      </c>
      <c r="I71" s="357" t="s">
        <v>258</v>
      </c>
      <c r="J71" s="360">
        <v>450</v>
      </c>
      <c r="K71" s="335" t="str">
        <f>+IF(L71=FORMULAS!$N$2,FORMULAS!$O$2,IF('208-PLA-Ft-78 Mapa Gestión'!L71:L76=FORMULAS!$N$3,FORMULAS!$O$3,IF('208-PLA-Ft-78 Mapa Gestión'!L71:L76=FORMULAS!$N$4,FORMULAS!$O$4,IF('208-PLA-Ft-78 Mapa Gestión'!L71:L76=FORMULAS!$N$5,FORMULAS!$O$5,IF('208-PLA-Ft-78 Mapa Gestión'!L71:L76=FORMULAS!$N$6,FORMULAS!$O$6)))))</f>
        <v>Media</v>
      </c>
      <c r="L71" s="361">
        <f>+IF(J71&lt;=FORMULAS!$M$2,FORMULAS!$N$2,IF('208-PLA-Ft-78 Mapa Gestión'!J71&lt;=FORMULAS!$M$3,FORMULAS!$N$3,IF('208-PLA-Ft-78 Mapa Gestión'!J71&lt;=FORMULAS!$M$4,FORMULAS!$N$4,IF('208-PLA-Ft-78 Mapa Gestión'!J71&lt;=FORMULAS!$M$5,FORMULAS!$N$5,FORMULAS!$N$6))))</f>
        <v>0.6</v>
      </c>
      <c r="M71" s="359" t="s">
        <v>259</v>
      </c>
      <c r="N71" s="335" t="str">
        <f>+IF(M71=FORMULAS!$H$2,FORMULAS!$I$2,IF('208-PLA-Ft-78 Mapa Gestión'!M71:M76=FORMULAS!$H$3,FORMULAS!$I$3,IF('208-PLA-Ft-78 Mapa Gestión'!M71:M76=FORMULAS!$H$4,FORMULAS!$I$4,IF('208-PLA-Ft-78 Mapa Gestión'!M71:M76=FORMULAS!$H$5,FORMULAS!$I$5,IF('208-PLA-Ft-78 Mapa Gestión'!M71:M76=FORMULAS!$H$6,FORMULAS!$I$6,IF('208-PLA-Ft-78 Mapa Gestión'!M71:M76=FORMULAS!$H$7,FORMULAS!$I$7,IF('208-PLA-Ft-78 Mapa Gestión'!M71:M76=FORMULAS!$H$8,FORMULAS!$I$8,IF('208-PLA-Ft-78 Mapa Gestión'!M71:M76=FORMULAS!$H$9,FORMULAS!$I$9,IF('208-PLA-Ft-78 Mapa Gestión'!M71:M76=FORMULAS!$H$10,FORMULAS!$I$10,IF('208-PLA-Ft-78 Mapa Gestión'!M71:M76=FORMULAS!$H$11,FORMULAS!$I$11))))))))))</f>
        <v>Menor</v>
      </c>
      <c r="O71" s="333">
        <f>VLOOKUP(N71,FORMULAS!$I$1:$J$6,2,0)</f>
        <v>0.4</v>
      </c>
      <c r="P71" s="333" t="str">
        <f t="shared" ref="P71" si="47">CONCATENATE(N71,K71)</f>
        <v>MenorMedia</v>
      </c>
      <c r="Q71" s="334" t="str">
        <f>VLOOKUP(P71,FORMULAS!$K$17:$L$42,2,0)</f>
        <v>Moderado</v>
      </c>
      <c r="R71" s="153">
        <v>1</v>
      </c>
      <c r="S71" s="155" t="s">
        <v>489</v>
      </c>
      <c r="T71" s="183" t="str">
        <f>VLOOKUP(U71,FORMULAS!$A$15:$B$18,2,0)</f>
        <v>Probabilidad</v>
      </c>
      <c r="U71" s="53" t="s">
        <v>13</v>
      </c>
      <c r="V71" s="54">
        <f>+IF(U71='Tabla Valoración controles'!$D$4,'Tabla Valoración controles'!$F$4,IF('208-PLA-Ft-78 Mapa Gestión'!U71='Tabla Valoración controles'!$D$5,'Tabla Valoración controles'!$F$5,IF(U71=FORMULAS!$A$10,0,'Tabla Valoración controles'!$F$6)))</f>
        <v>0.25</v>
      </c>
      <c r="W71" s="53" t="s">
        <v>8</v>
      </c>
      <c r="X71" s="55">
        <f>+IF(W71='Tabla Valoración controles'!$D$7,'Tabla Valoración controles'!$F$7,IF(U71=FORMULAS!$A$10,0,'Tabla Valoración controles'!$F$8))</f>
        <v>0.15</v>
      </c>
      <c r="Y71" s="53" t="s">
        <v>18</v>
      </c>
      <c r="Z71" s="54">
        <f>+IF(Y71='Tabla Valoración controles'!$D$9,'Tabla Valoración controles'!$F$9,IF(U71=FORMULAS!$A$10,0,'Tabla Valoración controles'!$F$10))</f>
        <v>0</v>
      </c>
      <c r="AA71" s="53" t="s">
        <v>21</v>
      </c>
      <c r="AB71" s="54">
        <f>+IF(AA71='Tabla Valoración controles'!$D$9,'Tabla Valoración controles'!$F$9,IF(W71=FORMULAS!$A$10,0,'Tabla Valoración controles'!$F$10))</f>
        <v>0</v>
      </c>
      <c r="AC71" s="53" t="s">
        <v>100</v>
      </c>
      <c r="AD71" s="54">
        <f>+IF(AC71='Tabla Valoración controles'!$D$13,'Tabla Valoración controles'!$F$13,'Tabla Valoración controles'!$F$14)</f>
        <v>0</v>
      </c>
      <c r="AE71" s="97">
        <f t="shared" si="0"/>
        <v>0.4</v>
      </c>
      <c r="AF71" s="97">
        <f>+IF(T71=FORMULAS!$A$8,'208-PLA-Ft-78 Mapa Gestión'!AE71*'208-PLA-Ft-78 Mapa Gestión'!L71:L76,'208-PLA-Ft-78 Mapa Gestión'!AE71*'208-PLA-Ft-78 Mapa Gestión'!O71:O76)</f>
        <v>0.24</v>
      </c>
      <c r="AG71" s="97">
        <f>+IF(T71=FORMULAS!$A$8,'208-PLA-Ft-78 Mapa Gestión'!L71:L76-'208-PLA-Ft-78 Mapa Gestión'!AF71,0)</f>
        <v>0.36</v>
      </c>
      <c r="AH71" s="53" t="s">
        <v>347</v>
      </c>
      <c r="AI71" s="50">
        <f>+IF(AH71=CONTROLES!$C$50,CONTROLES!$D$50,CONTROLES!$D$51)</f>
        <v>15</v>
      </c>
      <c r="AJ71" s="162" t="s">
        <v>353</v>
      </c>
      <c r="AK71" s="162">
        <f>+IF(AJ71=CONTROLES!$C$52,CONTROLES!$D$52,CONTROLES!$D$53)</f>
        <v>15</v>
      </c>
      <c r="AL71" s="162" t="s">
        <v>356</v>
      </c>
      <c r="AM71" s="162">
        <f>+IF(AL71=CONTROLES!$C$54,CONTROLES!$D$54,CONTROLES!$D$55)</f>
        <v>15</v>
      </c>
      <c r="AN71" s="163" t="str">
        <f t="shared" si="2"/>
        <v>Preventivo</v>
      </c>
      <c r="AO71" s="163" t="str">
        <f>+IF(AN71=CONTROLES!$F$54,CONTROLES!$G$54,CONTROLES!$G$55)</f>
        <v>Prevenir</v>
      </c>
      <c r="AP71" s="162">
        <f>+IF(AO71=CONTROLES!$C$56,CONTROLES!$D$56,IF(AO71=CONTROLES!$C$57,CONTROLES!$D$57,CONTROLES!$D$58))</f>
        <v>15</v>
      </c>
      <c r="AQ71" s="162" t="s">
        <v>363</v>
      </c>
      <c r="AR71" s="162">
        <f>+IF(AQ71=CONTROLES!$C$59,CONTROLES!$D$59,CONTROLES!$D$60)</f>
        <v>15</v>
      </c>
      <c r="AS71" s="162" t="s">
        <v>366</v>
      </c>
      <c r="AT71" s="162">
        <f>+IF(AS71=CONTROLES!$C$61,CONTROLES!$D$61,CONTROLES!$D$62)</f>
        <v>15</v>
      </c>
      <c r="AU71" s="162" t="s">
        <v>369</v>
      </c>
      <c r="AV71" s="50">
        <f>+IF(AU71=CONTROLES!$C$63,CONTROLES!$D$63,IF(AU71=CONTROLES!$C$64,CONTROLES!$D$64,CONTROLES!$D$65))</f>
        <v>10</v>
      </c>
      <c r="AW71" s="50">
        <f t="shared" si="1"/>
        <v>100</v>
      </c>
      <c r="AX71" s="50" t="str">
        <f t="shared" si="3"/>
        <v>Fuerte</v>
      </c>
      <c r="AY71" s="336">
        <f>+AG76</f>
        <v>0.36</v>
      </c>
      <c r="AZ71" s="336" t="str">
        <f>+IF(AY71&lt;=FORMULAS!$N$2,FORMULAS!$O$2,IF(AY71&lt;=FORMULAS!$N$3,FORMULAS!$O$3,IF(AY71&lt;=FORMULAS!$N$4,FORMULAS!$O$4,IF(AY71&lt;=FORMULAS!$N$5,FORMULAS!$O$5,FORMULAS!O66))))</f>
        <v>Baja</v>
      </c>
      <c r="BA71" s="336" t="str">
        <f>+IF(T71=FORMULAS!$A$9,AG76,'208-PLA-Ft-78 Mapa Gestión'!N71:N76)</f>
        <v>Menor</v>
      </c>
      <c r="BB71" s="336">
        <f>+IF(T71=FORMULAS!B69,'208-PLA-Ft-78 Mapa Gestión'!AG76,'208-PLA-Ft-78 Mapa Gestión'!O71:O76)</f>
        <v>0.4</v>
      </c>
      <c r="BC71" s="333" t="str">
        <f t="shared" ref="BC71" si="48">CONCATENATE(BA71,AZ71)</f>
        <v>MenorBaja</v>
      </c>
      <c r="BD71" s="340" t="str">
        <f>VLOOKUP(BC71,FORMULAS!$K$17:$L$42,2,0)</f>
        <v>Moderado</v>
      </c>
      <c r="BE71" s="338" t="s">
        <v>163</v>
      </c>
      <c r="BF71" s="132" t="s">
        <v>549</v>
      </c>
      <c r="BG71" s="132" t="s">
        <v>548</v>
      </c>
      <c r="BH71" s="169" t="s">
        <v>322</v>
      </c>
      <c r="BI71" s="172">
        <v>44927</v>
      </c>
      <c r="BJ71" s="172">
        <v>45291</v>
      </c>
      <c r="BK71" s="132" t="s">
        <v>628</v>
      </c>
      <c r="BL71" s="132" t="s">
        <v>629</v>
      </c>
      <c r="BM71" s="170" t="s">
        <v>235</v>
      </c>
      <c r="BN71" s="332" t="s">
        <v>630</v>
      </c>
      <c r="BO71" s="144" t="s">
        <v>782</v>
      </c>
      <c r="BP71" s="209" t="s">
        <v>1085</v>
      </c>
      <c r="BQ71" s="209" t="s">
        <v>1086</v>
      </c>
      <c r="BR71" s="144" t="s">
        <v>840</v>
      </c>
      <c r="BS71" s="144" t="s">
        <v>840</v>
      </c>
      <c r="BT71" s="144" t="s">
        <v>840</v>
      </c>
      <c r="BU71" s="144" t="s">
        <v>783</v>
      </c>
      <c r="BV71" s="144" t="s">
        <v>840</v>
      </c>
      <c r="BW71" s="144" t="s">
        <v>840</v>
      </c>
      <c r="BX71" s="144" t="s">
        <v>782</v>
      </c>
      <c r="BY71" s="209" t="s">
        <v>1087</v>
      </c>
      <c r="BZ71" s="209" t="s">
        <v>1086</v>
      </c>
      <c r="CA71" s="144" t="s">
        <v>840</v>
      </c>
      <c r="CB71" s="144" t="s">
        <v>840</v>
      </c>
      <c r="CC71" s="144" t="s">
        <v>840</v>
      </c>
      <c r="CD71" s="144" t="s">
        <v>783</v>
      </c>
      <c r="CE71" s="144" t="s">
        <v>840</v>
      </c>
      <c r="CF71" s="144" t="s">
        <v>840</v>
      </c>
      <c r="CG71" s="144" t="s">
        <v>782</v>
      </c>
      <c r="CH71" s="209" t="s">
        <v>1088</v>
      </c>
      <c r="CI71" s="209" t="s">
        <v>1086</v>
      </c>
      <c r="CJ71" s="144" t="s">
        <v>840</v>
      </c>
      <c r="CK71" s="144" t="s">
        <v>840</v>
      </c>
      <c r="CL71" s="144" t="s">
        <v>840</v>
      </c>
      <c r="CM71" s="144" t="s">
        <v>783</v>
      </c>
      <c r="CN71" s="144" t="s">
        <v>840</v>
      </c>
      <c r="CO71" s="144" t="s">
        <v>840</v>
      </c>
      <c r="CP71" s="144" t="s">
        <v>782</v>
      </c>
      <c r="CQ71" s="209" t="s">
        <v>1089</v>
      </c>
      <c r="CR71" s="209" t="s">
        <v>1090</v>
      </c>
      <c r="CS71" s="214" t="s">
        <v>1091</v>
      </c>
      <c r="CT71" s="126">
        <v>0.33</v>
      </c>
      <c r="CU71" s="144" t="s">
        <v>1092</v>
      </c>
      <c r="CV71" s="144" t="s">
        <v>783</v>
      </c>
      <c r="CW71" s="144" t="s">
        <v>840</v>
      </c>
      <c r="CX71" s="144" t="s">
        <v>840</v>
      </c>
      <c r="CY71" s="144" t="s">
        <v>782</v>
      </c>
      <c r="CZ71" s="209" t="s">
        <v>1324</v>
      </c>
      <c r="DA71" s="209" t="s">
        <v>1086</v>
      </c>
      <c r="DB71" s="144" t="s">
        <v>840</v>
      </c>
      <c r="DC71" s="144" t="s">
        <v>840</v>
      </c>
      <c r="DD71" s="144" t="s">
        <v>840</v>
      </c>
      <c r="DE71" s="144" t="s">
        <v>783</v>
      </c>
      <c r="DF71" s="144" t="s">
        <v>840</v>
      </c>
      <c r="DG71" s="144" t="s">
        <v>840</v>
      </c>
      <c r="DH71" s="144" t="s">
        <v>782</v>
      </c>
      <c r="DI71" s="209" t="s">
        <v>1325</v>
      </c>
      <c r="DJ71" s="209" t="s">
        <v>1086</v>
      </c>
      <c r="DK71" s="144" t="s">
        <v>840</v>
      </c>
      <c r="DL71" s="144" t="s">
        <v>840</v>
      </c>
      <c r="DM71" s="144" t="s">
        <v>840</v>
      </c>
      <c r="DN71" s="144" t="s">
        <v>783</v>
      </c>
      <c r="DO71" s="144" t="s">
        <v>840</v>
      </c>
      <c r="DP71" s="144" t="s">
        <v>840</v>
      </c>
      <c r="DQ71" s="144" t="s">
        <v>782</v>
      </c>
      <c r="DR71" s="209" t="s">
        <v>1326</v>
      </c>
      <c r="DS71" s="209" t="s">
        <v>1086</v>
      </c>
      <c r="DT71" s="144" t="s">
        <v>840</v>
      </c>
      <c r="DU71" s="144" t="s">
        <v>840</v>
      </c>
      <c r="DV71" s="144" t="s">
        <v>840</v>
      </c>
      <c r="DW71" s="144" t="s">
        <v>783</v>
      </c>
      <c r="DX71" s="144" t="s">
        <v>840</v>
      </c>
      <c r="DY71" s="144" t="s">
        <v>840</v>
      </c>
      <c r="DZ71" s="144" t="s">
        <v>782</v>
      </c>
      <c r="EA71" s="209" t="s">
        <v>1327</v>
      </c>
      <c r="EB71" s="209" t="s">
        <v>1086</v>
      </c>
      <c r="EC71" s="214" t="s">
        <v>1091</v>
      </c>
      <c r="ED71" s="126">
        <v>0.66</v>
      </c>
      <c r="EE71" s="144" t="s">
        <v>1092</v>
      </c>
      <c r="EF71" s="144" t="s">
        <v>783</v>
      </c>
      <c r="EG71" s="144" t="s">
        <v>840</v>
      </c>
      <c r="EH71" s="144" t="s">
        <v>840</v>
      </c>
      <c r="EI71" s="126"/>
      <c r="EJ71" s="132"/>
      <c r="EK71" s="132"/>
      <c r="EL71" s="132"/>
      <c r="EM71" s="132"/>
      <c r="EN71" s="132"/>
      <c r="EO71" s="132"/>
      <c r="EP71" s="132"/>
      <c r="EQ71" s="132"/>
      <c r="ER71" s="126"/>
      <c r="ES71" s="132"/>
      <c r="ET71" s="132"/>
      <c r="EU71" s="132"/>
      <c r="EV71" s="132"/>
      <c r="EW71" s="132"/>
      <c r="EX71" s="132"/>
      <c r="EY71" s="132"/>
      <c r="EZ71" s="132"/>
      <c r="FA71" s="126"/>
      <c r="FB71" s="132"/>
      <c r="FC71" s="132"/>
      <c r="FD71" s="132"/>
      <c r="FE71" s="132"/>
      <c r="FF71" s="132"/>
      <c r="FG71" s="132"/>
      <c r="FH71" s="132"/>
      <c r="FI71" s="132"/>
      <c r="FJ71" s="126"/>
      <c r="FK71" s="132"/>
      <c r="FL71" s="132"/>
      <c r="FM71" s="132"/>
      <c r="FN71" s="132"/>
      <c r="FO71" s="132"/>
      <c r="FP71" s="132"/>
      <c r="FQ71" s="132"/>
      <c r="FR71" s="132"/>
      <c r="FS71" s="172">
        <v>45050</v>
      </c>
      <c r="FT71" s="126" t="s">
        <v>782</v>
      </c>
      <c r="FU71" s="132" t="s">
        <v>1093</v>
      </c>
      <c r="FV71" s="129" t="s">
        <v>37</v>
      </c>
      <c r="FW71" s="132" t="s">
        <v>898</v>
      </c>
      <c r="FX71" s="237">
        <v>0.33</v>
      </c>
      <c r="FY71" s="129" t="s">
        <v>37</v>
      </c>
      <c r="FZ71" s="132" t="s">
        <v>783</v>
      </c>
      <c r="GA71" s="132"/>
      <c r="GB71" s="129"/>
      <c r="GC71" s="129"/>
      <c r="GD71" s="129"/>
      <c r="GE71" s="129"/>
      <c r="GF71" s="172">
        <v>45175</v>
      </c>
      <c r="GG71" s="126" t="s">
        <v>782</v>
      </c>
      <c r="GH71" s="132" t="s">
        <v>1216</v>
      </c>
      <c r="GI71" s="129" t="s">
        <v>37</v>
      </c>
      <c r="GJ71" s="132" t="s">
        <v>1328</v>
      </c>
      <c r="GK71" s="237">
        <v>0.66</v>
      </c>
      <c r="GL71" s="129" t="s">
        <v>37</v>
      </c>
      <c r="GM71" s="126" t="s">
        <v>783</v>
      </c>
      <c r="GN71" s="265"/>
      <c r="GO71" s="129"/>
      <c r="GP71" s="129"/>
      <c r="GQ71" s="129"/>
      <c r="GR71" s="129"/>
      <c r="GS71" s="129"/>
      <c r="GT71" s="126"/>
      <c r="GU71" s="129"/>
      <c r="GV71" s="129"/>
      <c r="GW71" s="129"/>
      <c r="GX71" s="130"/>
      <c r="GY71" s="129"/>
      <c r="GZ71" s="132"/>
      <c r="HA71" s="132"/>
      <c r="HB71" s="129"/>
      <c r="HC71" s="129"/>
      <c r="HD71" s="129"/>
      <c r="HE71" s="129"/>
    </row>
    <row r="72" spans="1:213" ht="57" x14ac:dyDescent="0.2">
      <c r="A72" s="364"/>
      <c r="B72" s="357"/>
      <c r="C72" s="358"/>
      <c r="D72" s="358"/>
      <c r="E72" s="357"/>
      <c r="F72" s="388"/>
      <c r="G72" s="388"/>
      <c r="H72" s="393"/>
      <c r="I72" s="357"/>
      <c r="J72" s="360"/>
      <c r="K72" s="335"/>
      <c r="L72" s="361"/>
      <c r="M72" s="359"/>
      <c r="N72" s="335"/>
      <c r="O72" s="333"/>
      <c r="P72" s="333"/>
      <c r="Q72" s="334"/>
      <c r="R72" s="153"/>
      <c r="S72" s="154"/>
      <c r="T72" s="183">
        <f>VLOOKUP(U72,FORMULAS!$A$15:$B$18,2,0)</f>
        <v>0</v>
      </c>
      <c r="U72" s="53" t="s">
        <v>157</v>
      </c>
      <c r="V72" s="54">
        <f>+IF(U72='Tabla Valoración controles'!$D$4,'Tabla Valoración controles'!$F$4,IF('208-PLA-Ft-78 Mapa Gestión'!U72='Tabla Valoración controles'!$D$5,'Tabla Valoración controles'!$F$5,IF(U72=FORMULAS!$A$10,0,'Tabla Valoración controles'!$F$6)))</f>
        <v>0</v>
      </c>
      <c r="W72" s="53"/>
      <c r="X72" s="55">
        <f>+IF(W72='Tabla Valoración controles'!$D$7,'Tabla Valoración controles'!$F$7,IF(U72=FORMULAS!$A$10,0,'Tabla Valoración controles'!$F$8))</f>
        <v>0</v>
      </c>
      <c r="Y72" s="53"/>
      <c r="Z72" s="54">
        <f>+IF(Y72='Tabla Valoración controles'!$D$9,'Tabla Valoración controles'!$F$9,IF(U72=FORMULAS!$A$10,0,'Tabla Valoración controles'!$F$10))</f>
        <v>0</v>
      </c>
      <c r="AA72" s="53"/>
      <c r="AB72" s="54">
        <f>+IF(AA72='Tabla Valoración controles'!$D$9,'Tabla Valoración controles'!$F$9,IF(W72=FORMULAS!$A$10,0,'Tabla Valoración controles'!$F$10))</f>
        <v>0</v>
      </c>
      <c r="AC72" s="53"/>
      <c r="AD72" s="54">
        <f>+IF(AC72='Tabla Valoración controles'!$D$13,'Tabla Valoración controles'!$F$13,'Tabla Valoración controles'!$F$14)</f>
        <v>0</v>
      </c>
      <c r="AE72" s="97">
        <f t="shared" si="0"/>
        <v>0</v>
      </c>
      <c r="AF72" s="97">
        <f t="shared" ref="AF72" si="49">+AE72*AG71</f>
        <v>0</v>
      </c>
      <c r="AG72" s="97">
        <f t="shared" ref="AG72" si="50">+AG71-AF72</f>
        <v>0.36</v>
      </c>
      <c r="AH72" s="53"/>
      <c r="AI72" s="50">
        <f>+IF(AH72=CONTROLES!$C$50,CONTROLES!$D$50,CONTROLES!$D$51)</f>
        <v>0</v>
      </c>
      <c r="AJ72" s="162"/>
      <c r="AK72" s="162">
        <f>+IF(AJ72=CONTROLES!$C$52,CONTROLES!$D$52,CONTROLES!$D$53)</f>
        <v>0</v>
      </c>
      <c r="AL72" s="162"/>
      <c r="AM72" s="162">
        <f>+IF(AL72=CONTROLES!$C$54,CONTROLES!$D$54,CONTROLES!$D$55)</f>
        <v>0</v>
      </c>
      <c r="AN72" s="163" t="str">
        <f t="shared" si="2"/>
        <v>Tipo Control</v>
      </c>
      <c r="AO72" s="163" t="str">
        <f>+IF(AN72=CONTROLES!$F$54,CONTROLES!$G$54,CONTROLES!$G$55)</f>
        <v>Detectar</v>
      </c>
      <c r="AP72" s="162">
        <f>+IF(AO72=CONTROLES!$C$56,CONTROLES!$D$56,IF(AO72=CONTROLES!$C$57,CONTROLES!$D$57,CONTROLES!$D$58))</f>
        <v>10</v>
      </c>
      <c r="AQ72" s="162"/>
      <c r="AR72" s="162">
        <f>+IF(AQ72=CONTROLES!$C$59,CONTROLES!$D$59,CONTROLES!$D$60)</f>
        <v>0</v>
      </c>
      <c r="AS72" s="162"/>
      <c r="AT72" s="162">
        <f>+IF(AS72=CONTROLES!$C$61,CONTROLES!$D$61,CONTROLES!$D$62)</f>
        <v>0</v>
      </c>
      <c r="AU72" s="162"/>
      <c r="AV72" s="50">
        <f>+IF(AU72=CONTROLES!$C$63,CONTROLES!$D$63,IF(AU72=CONTROLES!$C$64,CONTROLES!$D$64,CONTROLES!$D$65))</f>
        <v>0</v>
      </c>
      <c r="AW72" s="50">
        <f t="shared" si="1"/>
        <v>10</v>
      </c>
      <c r="AX72" s="50" t="str">
        <f t="shared" si="3"/>
        <v>Débil</v>
      </c>
      <c r="AY72" s="337"/>
      <c r="AZ72" s="337"/>
      <c r="BA72" s="337"/>
      <c r="BB72" s="337"/>
      <c r="BC72" s="333"/>
      <c r="BD72" s="340"/>
      <c r="BE72" s="338"/>
      <c r="BF72" s="132"/>
      <c r="BG72" s="132"/>
      <c r="BH72" s="169"/>
      <c r="BI72" s="132"/>
      <c r="BJ72" s="132"/>
      <c r="BK72" s="132"/>
      <c r="BL72" s="132"/>
      <c r="BM72" s="170" t="s">
        <v>233</v>
      </c>
      <c r="BN72" s="332"/>
      <c r="BO72" s="144"/>
      <c r="BP72" s="209"/>
      <c r="BQ72" s="209"/>
      <c r="BR72" s="209"/>
      <c r="BS72" s="209"/>
      <c r="BT72" s="209"/>
      <c r="BU72" s="144"/>
      <c r="BV72" s="209"/>
      <c r="BW72" s="209"/>
      <c r="BX72" s="126"/>
      <c r="BY72" s="132"/>
      <c r="BZ72" s="132"/>
      <c r="CA72" s="132"/>
      <c r="CB72" s="132"/>
      <c r="CC72" s="132"/>
      <c r="CD72" s="132"/>
      <c r="CE72" s="132"/>
      <c r="CF72" s="132"/>
      <c r="CG72" s="126"/>
      <c r="CH72" s="132"/>
      <c r="CI72" s="132"/>
      <c r="CJ72" s="132"/>
      <c r="CK72" s="132"/>
      <c r="CL72" s="132"/>
      <c r="CM72" s="132"/>
      <c r="CN72" s="132"/>
      <c r="CO72" s="132"/>
      <c r="CP72" s="126"/>
      <c r="CQ72" s="132"/>
      <c r="CR72" s="132"/>
      <c r="CS72" s="132"/>
      <c r="CT72" s="132"/>
      <c r="CU72" s="132"/>
      <c r="CV72" s="132"/>
      <c r="CW72" s="132"/>
      <c r="CX72" s="132"/>
      <c r="CY72" s="126"/>
      <c r="CZ72" s="132"/>
      <c r="DA72" s="132"/>
      <c r="DB72" s="132"/>
      <c r="DC72" s="132"/>
      <c r="DD72" s="132"/>
      <c r="DE72" s="132"/>
      <c r="DF72" s="132"/>
      <c r="DG72" s="132"/>
      <c r="DH72" s="126"/>
      <c r="DI72" s="132"/>
      <c r="DJ72" s="132"/>
      <c r="DK72" s="132"/>
      <c r="DL72" s="132"/>
      <c r="DM72" s="132"/>
      <c r="DN72" s="132"/>
      <c r="DO72" s="132"/>
      <c r="DP72" s="132"/>
      <c r="DQ72" s="126"/>
      <c r="DR72" s="132"/>
      <c r="DS72" s="132"/>
      <c r="DT72" s="132"/>
      <c r="DU72" s="132"/>
      <c r="DV72" s="132"/>
      <c r="DW72" s="132"/>
      <c r="DX72" s="132"/>
      <c r="DY72" s="132"/>
      <c r="DZ72" s="126"/>
      <c r="EA72" s="132"/>
      <c r="EB72" s="132"/>
      <c r="EC72" s="132"/>
      <c r="ED72" s="132"/>
      <c r="EE72" s="132"/>
      <c r="EF72" s="132"/>
      <c r="EG72" s="132"/>
      <c r="EH72" s="132"/>
      <c r="EI72" s="126"/>
      <c r="EJ72" s="132"/>
      <c r="EK72" s="132"/>
      <c r="EL72" s="132"/>
      <c r="EM72" s="132"/>
      <c r="EN72" s="132"/>
      <c r="EO72" s="132"/>
      <c r="EP72" s="132"/>
      <c r="EQ72" s="132"/>
      <c r="ER72" s="126"/>
      <c r="ES72" s="132"/>
      <c r="ET72" s="132"/>
      <c r="EU72" s="132"/>
      <c r="EV72" s="132"/>
      <c r="EW72" s="132"/>
      <c r="EX72" s="132"/>
      <c r="EY72" s="132"/>
      <c r="EZ72" s="132"/>
      <c r="FA72" s="126"/>
      <c r="FB72" s="132"/>
      <c r="FC72" s="132"/>
      <c r="FD72" s="132"/>
      <c r="FE72" s="132"/>
      <c r="FF72" s="132"/>
      <c r="FG72" s="132"/>
      <c r="FH72" s="132"/>
      <c r="FI72" s="132"/>
      <c r="FJ72" s="126"/>
      <c r="FK72" s="132"/>
      <c r="FL72" s="132"/>
      <c r="FM72" s="132"/>
      <c r="FN72" s="132"/>
      <c r="FO72" s="132"/>
      <c r="FP72" s="132"/>
      <c r="FQ72" s="132"/>
      <c r="FR72" s="132"/>
      <c r="FS72" s="132"/>
      <c r="FT72" s="126"/>
      <c r="FU72" s="129"/>
      <c r="FV72" s="129"/>
      <c r="FW72" s="129"/>
      <c r="FX72" s="130"/>
      <c r="FY72" s="129"/>
      <c r="FZ72" s="132"/>
      <c r="GA72" s="132"/>
      <c r="GB72" s="129"/>
      <c r="GC72" s="129"/>
      <c r="GD72" s="129"/>
      <c r="GE72" s="129"/>
      <c r="GF72" s="129"/>
      <c r="GG72" s="126"/>
      <c r="GH72" s="129"/>
      <c r="GI72" s="129"/>
      <c r="GJ72" s="129"/>
      <c r="GK72" s="130"/>
      <c r="GL72" s="129"/>
      <c r="GM72" s="132"/>
      <c r="GN72" s="265"/>
      <c r="GO72" s="129"/>
      <c r="GP72" s="129"/>
      <c r="GQ72" s="129"/>
      <c r="GR72" s="129"/>
      <c r="GS72" s="129"/>
      <c r="GT72" s="126"/>
      <c r="GU72" s="129"/>
      <c r="GV72" s="129"/>
      <c r="GW72" s="129"/>
      <c r="GX72" s="130"/>
      <c r="GY72" s="129"/>
      <c r="GZ72" s="132"/>
      <c r="HA72" s="132"/>
      <c r="HB72" s="129"/>
      <c r="HC72" s="129"/>
      <c r="HD72" s="129"/>
      <c r="HE72" s="129"/>
    </row>
    <row r="73" spans="1:213" ht="57" x14ac:dyDescent="0.2">
      <c r="A73" s="364"/>
      <c r="B73" s="357"/>
      <c r="C73" s="358"/>
      <c r="D73" s="358"/>
      <c r="E73" s="357"/>
      <c r="F73" s="388"/>
      <c r="G73" s="388"/>
      <c r="H73" s="393"/>
      <c r="I73" s="357"/>
      <c r="J73" s="360"/>
      <c r="K73" s="335"/>
      <c r="L73" s="361"/>
      <c r="M73" s="359"/>
      <c r="N73" s="335"/>
      <c r="O73" s="333"/>
      <c r="P73" s="333"/>
      <c r="Q73" s="334"/>
      <c r="R73" s="153"/>
      <c r="S73" s="154"/>
      <c r="T73" s="183">
        <f>VLOOKUP(U73,FORMULAS!$A$15:$B$18,2,0)</f>
        <v>0</v>
      </c>
      <c r="U73" s="53" t="s">
        <v>157</v>
      </c>
      <c r="V73" s="54">
        <f>+IF(U73='Tabla Valoración controles'!$D$4,'Tabla Valoración controles'!$F$4,IF('208-PLA-Ft-78 Mapa Gestión'!U73='Tabla Valoración controles'!$D$5,'Tabla Valoración controles'!$F$5,IF(U73=FORMULAS!$A$10,0,'Tabla Valoración controles'!$F$6)))</f>
        <v>0</v>
      </c>
      <c r="W73" s="53"/>
      <c r="X73" s="55">
        <f>+IF(W73='Tabla Valoración controles'!$D$7,'Tabla Valoración controles'!$F$7,IF(U73=FORMULAS!$A$10,0,'Tabla Valoración controles'!$F$8))</f>
        <v>0</v>
      </c>
      <c r="Y73" s="53"/>
      <c r="Z73" s="54">
        <f>+IF(Y73='Tabla Valoración controles'!$D$9,'Tabla Valoración controles'!$F$9,IF(U73=FORMULAS!$A$10,0,'Tabla Valoración controles'!$F$10))</f>
        <v>0</v>
      </c>
      <c r="AA73" s="53"/>
      <c r="AB73" s="54">
        <f>+IF(AA73='Tabla Valoración controles'!$D$9,'Tabla Valoración controles'!$F$9,IF(W73=FORMULAS!$A$10,0,'Tabla Valoración controles'!$F$10))</f>
        <v>0</v>
      </c>
      <c r="AC73" s="53"/>
      <c r="AD73" s="54">
        <f>+IF(AC73='Tabla Valoración controles'!$D$13,'Tabla Valoración controles'!$F$13,'Tabla Valoración controles'!$F$14)</f>
        <v>0</v>
      </c>
      <c r="AE73" s="97">
        <f t="shared" si="0"/>
        <v>0</v>
      </c>
      <c r="AF73" s="97">
        <f t="shared" ref="AF73:AF76" si="51">+AF72*AE73</f>
        <v>0</v>
      </c>
      <c r="AG73" s="97">
        <f t="shared" si="15"/>
        <v>0.36</v>
      </c>
      <c r="AH73" s="53"/>
      <c r="AI73" s="50">
        <f>+IF(AH73=CONTROLES!$C$50,CONTROLES!$D$50,CONTROLES!$D$51)</f>
        <v>0</v>
      </c>
      <c r="AJ73" s="162"/>
      <c r="AK73" s="162">
        <f>+IF(AJ73=CONTROLES!$C$52,CONTROLES!$D$52,CONTROLES!$D$53)</f>
        <v>0</v>
      </c>
      <c r="AL73" s="162"/>
      <c r="AM73" s="162">
        <f>+IF(AL73=CONTROLES!$C$54,CONTROLES!$D$54,CONTROLES!$D$55)</f>
        <v>0</v>
      </c>
      <c r="AN73" s="163" t="str">
        <f t="shared" si="2"/>
        <v>Tipo Control</v>
      </c>
      <c r="AO73" s="163" t="str">
        <f>+IF(AN73=CONTROLES!$F$54,CONTROLES!$G$54,CONTROLES!$G$55)</f>
        <v>Detectar</v>
      </c>
      <c r="AP73" s="162">
        <f>+IF(AO73=CONTROLES!$C$56,CONTROLES!$D$56,IF(AO73=CONTROLES!$C$57,CONTROLES!$D$57,CONTROLES!$D$58))</f>
        <v>10</v>
      </c>
      <c r="AQ73" s="162"/>
      <c r="AR73" s="162">
        <f>+IF(AQ73=CONTROLES!$C$59,CONTROLES!$D$59,CONTROLES!$D$60)</f>
        <v>0</v>
      </c>
      <c r="AS73" s="162"/>
      <c r="AT73" s="162">
        <f>+IF(AS73=CONTROLES!$C$61,CONTROLES!$D$61,CONTROLES!$D$62)</f>
        <v>0</v>
      </c>
      <c r="AU73" s="162"/>
      <c r="AV73" s="50">
        <f>+IF(AU73=CONTROLES!$C$63,CONTROLES!$D$63,IF(AU73=CONTROLES!$C$64,CONTROLES!$D$64,CONTROLES!$D$65))</f>
        <v>0</v>
      </c>
      <c r="AW73" s="50">
        <f t="shared" si="1"/>
        <v>10</v>
      </c>
      <c r="AX73" s="50" t="str">
        <f t="shared" si="3"/>
        <v>Débil</v>
      </c>
      <c r="AY73" s="337"/>
      <c r="AZ73" s="337"/>
      <c r="BA73" s="337"/>
      <c r="BB73" s="337"/>
      <c r="BC73" s="333"/>
      <c r="BD73" s="340"/>
      <c r="BE73" s="338"/>
      <c r="BF73" s="132"/>
      <c r="BG73" s="132"/>
      <c r="BH73" s="169"/>
      <c r="BI73" s="132"/>
      <c r="BJ73" s="132"/>
      <c r="BK73" s="132"/>
      <c r="BL73" s="132"/>
      <c r="BM73" s="170" t="s">
        <v>233</v>
      </c>
      <c r="BN73" s="332"/>
      <c r="BO73" s="144"/>
      <c r="BP73" s="209"/>
      <c r="BQ73" s="209"/>
      <c r="BR73" s="209"/>
      <c r="BS73" s="209"/>
      <c r="BT73" s="209"/>
      <c r="BU73" s="144"/>
      <c r="BV73" s="209"/>
      <c r="BW73" s="209"/>
      <c r="BX73" s="126"/>
      <c r="BY73" s="132"/>
      <c r="BZ73" s="132"/>
      <c r="CA73" s="132"/>
      <c r="CB73" s="132"/>
      <c r="CC73" s="132"/>
      <c r="CD73" s="132"/>
      <c r="CE73" s="132"/>
      <c r="CF73" s="132"/>
      <c r="CG73" s="126"/>
      <c r="CH73" s="132"/>
      <c r="CI73" s="132"/>
      <c r="CJ73" s="132"/>
      <c r="CK73" s="132"/>
      <c r="CL73" s="132"/>
      <c r="CM73" s="132"/>
      <c r="CN73" s="132"/>
      <c r="CO73" s="132"/>
      <c r="CP73" s="126"/>
      <c r="CQ73" s="132"/>
      <c r="CR73" s="132"/>
      <c r="CS73" s="132"/>
      <c r="CT73" s="132"/>
      <c r="CU73" s="132"/>
      <c r="CV73" s="132"/>
      <c r="CW73" s="132"/>
      <c r="CX73" s="132"/>
      <c r="CY73" s="126"/>
      <c r="CZ73" s="132"/>
      <c r="DA73" s="132"/>
      <c r="DB73" s="132"/>
      <c r="DC73" s="132"/>
      <c r="DD73" s="132"/>
      <c r="DE73" s="132"/>
      <c r="DF73" s="132"/>
      <c r="DG73" s="132"/>
      <c r="DH73" s="126"/>
      <c r="DI73" s="132"/>
      <c r="DJ73" s="132"/>
      <c r="DK73" s="132"/>
      <c r="DL73" s="132"/>
      <c r="DM73" s="132"/>
      <c r="DN73" s="132"/>
      <c r="DO73" s="132"/>
      <c r="DP73" s="132"/>
      <c r="DQ73" s="126"/>
      <c r="DR73" s="132"/>
      <c r="DS73" s="132"/>
      <c r="DT73" s="132"/>
      <c r="DU73" s="132"/>
      <c r="DV73" s="132"/>
      <c r="DW73" s="132"/>
      <c r="DX73" s="132"/>
      <c r="DY73" s="132"/>
      <c r="DZ73" s="126"/>
      <c r="EA73" s="132"/>
      <c r="EB73" s="132"/>
      <c r="EC73" s="132"/>
      <c r="ED73" s="132"/>
      <c r="EE73" s="132"/>
      <c r="EF73" s="132"/>
      <c r="EG73" s="132"/>
      <c r="EH73" s="132"/>
      <c r="EI73" s="126"/>
      <c r="EJ73" s="132"/>
      <c r="EK73" s="132"/>
      <c r="EL73" s="132"/>
      <c r="EM73" s="132"/>
      <c r="EN73" s="132"/>
      <c r="EO73" s="132"/>
      <c r="EP73" s="132"/>
      <c r="EQ73" s="132"/>
      <c r="ER73" s="126"/>
      <c r="ES73" s="132"/>
      <c r="ET73" s="132"/>
      <c r="EU73" s="132"/>
      <c r="EV73" s="132"/>
      <c r="EW73" s="132"/>
      <c r="EX73" s="132"/>
      <c r="EY73" s="132"/>
      <c r="EZ73" s="132"/>
      <c r="FA73" s="126"/>
      <c r="FB73" s="132"/>
      <c r="FC73" s="132"/>
      <c r="FD73" s="132"/>
      <c r="FE73" s="132"/>
      <c r="FF73" s="132"/>
      <c r="FG73" s="132"/>
      <c r="FH73" s="132"/>
      <c r="FI73" s="132"/>
      <c r="FJ73" s="126"/>
      <c r="FK73" s="132"/>
      <c r="FL73" s="132"/>
      <c r="FM73" s="132"/>
      <c r="FN73" s="132"/>
      <c r="FO73" s="132"/>
      <c r="FP73" s="132"/>
      <c r="FQ73" s="132"/>
      <c r="FR73" s="132"/>
      <c r="FS73" s="132"/>
      <c r="FT73" s="126"/>
      <c r="FU73" s="129"/>
      <c r="FV73" s="129"/>
      <c r="FW73" s="129"/>
      <c r="FX73" s="130"/>
      <c r="FY73" s="129"/>
      <c r="FZ73" s="132"/>
      <c r="GA73" s="132"/>
      <c r="GB73" s="129"/>
      <c r="GC73" s="129"/>
      <c r="GD73" s="129"/>
      <c r="GE73" s="129"/>
      <c r="GF73" s="129"/>
      <c r="GG73" s="126"/>
      <c r="GH73" s="129"/>
      <c r="GI73" s="129"/>
      <c r="GJ73" s="129"/>
      <c r="GK73" s="130"/>
      <c r="GL73" s="129"/>
      <c r="GM73" s="132"/>
      <c r="GN73" s="265"/>
      <c r="GO73" s="129"/>
      <c r="GP73" s="129"/>
      <c r="GQ73" s="129"/>
      <c r="GR73" s="129"/>
      <c r="GS73" s="129"/>
      <c r="GT73" s="126"/>
      <c r="GU73" s="129"/>
      <c r="GV73" s="129"/>
      <c r="GW73" s="129"/>
      <c r="GX73" s="130"/>
      <c r="GY73" s="129"/>
      <c r="GZ73" s="132"/>
      <c r="HA73" s="132"/>
      <c r="HB73" s="129"/>
      <c r="HC73" s="129"/>
      <c r="HD73" s="129"/>
      <c r="HE73" s="129"/>
    </row>
    <row r="74" spans="1:213" ht="57" x14ac:dyDescent="0.2">
      <c r="A74" s="364"/>
      <c r="B74" s="357"/>
      <c r="C74" s="358"/>
      <c r="D74" s="358"/>
      <c r="E74" s="357"/>
      <c r="F74" s="388"/>
      <c r="G74" s="388"/>
      <c r="H74" s="393"/>
      <c r="I74" s="357"/>
      <c r="J74" s="360"/>
      <c r="K74" s="335"/>
      <c r="L74" s="361"/>
      <c r="M74" s="359"/>
      <c r="N74" s="335"/>
      <c r="O74" s="333"/>
      <c r="P74" s="333"/>
      <c r="Q74" s="334"/>
      <c r="R74" s="153"/>
      <c r="S74" s="154"/>
      <c r="T74" s="183">
        <f>VLOOKUP(U74,FORMULAS!$A$15:$B$18,2,0)</f>
        <v>0</v>
      </c>
      <c r="U74" s="53" t="s">
        <v>157</v>
      </c>
      <c r="V74" s="54">
        <f>+IF(U74='Tabla Valoración controles'!$D$4,'Tabla Valoración controles'!$F$4,IF('208-PLA-Ft-78 Mapa Gestión'!U74='Tabla Valoración controles'!$D$5,'Tabla Valoración controles'!$F$5,IF(U74=FORMULAS!$A$10,0,'Tabla Valoración controles'!$F$6)))</f>
        <v>0</v>
      </c>
      <c r="W74" s="53"/>
      <c r="X74" s="55">
        <f>+IF(W74='Tabla Valoración controles'!$D$7,'Tabla Valoración controles'!$F$7,IF(U74=FORMULAS!$A$10,0,'Tabla Valoración controles'!$F$8))</f>
        <v>0</v>
      </c>
      <c r="Y74" s="53"/>
      <c r="Z74" s="54">
        <f>+IF(Y74='Tabla Valoración controles'!$D$9,'Tabla Valoración controles'!$F$9,IF(U74=FORMULAS!$A$10,0,'Tabla Valoración controles'!$F$10))</f>
        <v>0</v>
      </c>
      <c r="AA74" s="53"/>
      <c r="AB74" s="54">
        <f>+IF(AA74='Tabla Valoración controles'!$D$9,'Tabla Valoración controles'!$F$9,IF(W74=FORMULAS!$A$10,0,'Tabla Valoración controles'!$F$10))</f>
        <v>0</v>
      </c>
      <c r="AC74" s="53"/>
      <c r="AD74" s="54">
        <f>+IF(AC74='Tabla Valoración controles'!$D$13,'Tabla Valoración controles'!$F$13,'Tabla Valoración controles'!$F$14)</f>
        <v>0</v>
      </c>
      <c r="AE74" s="97">
        <f t="shared" si="0"/>
        <v>0</v>
      </c>
      <c r="AF74" s="97">
        <f t="shared" si="51"/>
        <v>0</v>
      </c>
      <c r="AG74" s="97">
        <f t="shared" si="15"/>
        <v>0.36</v>
      </c>
      <c r="AH74" s="53"/>
      <c r="AI74" s="50">
        <f>+IF(AH74=CONTROLES!$C$50,CONTROLES!$D$50,CONTROLES!$D$51)</f>
        <v>0</v>
      </c>
      <c r="AJ74" s="162"/>
      <c r="AK74" s="162">
        <f>+IF(AJ74=CONTROLES!$C$52,CONTROLES!$D$52,CONTROLES!$D$53)</f>
        <v>0</v>
      </c>
      <c r="AL74" s="162"/>
      <c r="AM74" s="162">
        <f>+IF(AL74=CONTROLES!$C$54,CONTROLES!$D$54,CONTROLES!$D$55)</f>
        <v>0</v>
      </c>
      <c r="AN74" s="163" t="str">
        <f t="shared" si="2"/>
        <v>Tipo Control</v>
      </c>
      <c r="AO74" s="163" t="str">
        <f>+IF(AN74=CONTROLES!$F$54,CONTROLES!$G$54,CONTROLES!$G$55)</f>
        <v>Detectar</v>
      </c>
      <c r="AP74" s="162">
        <f>+IF(AO74=CONTROLES!$C$56,CONTROLES!$D$56,IF(AO74=CONTROLES!$C$57,CONTROLES!$D$57,CONTROLES!$D$58))</f>
        <v>10</v>
      </c>
      <c r="AQ74" s="162"/>
      <c r="AR74" s="162">
        <f>+IF(AQ74=CONTROLES!$C$59,CONTROLES!$D$59,CONTROLES!$D$60)</f>
        <v>0</v>
      </c>
      <c r="AS74" s="162"/>
      <c r="AT74" s="162">
        <f>+IF(AS74=CONTROLES!$C$61,CONTROLES!$D$61,CONTROLES!$D$62)</f>
        <v>0</v>
      </c>
      <c r="AU74" s="162"/>
      <c r="AV74" s="50">
        <f>+IF(AU74=CONTROLES!$C$63,CONTROLES!$D$63,IF(AU74=CONTROLES!$C$64,CONTROLES!$D$64,CONTROLES!$D$65))</f>
        <v>0</v>
      </c>
      <c r="AW74" s="50">
        <f t="shared" si="1"/>
        <v>10</v>
      </c>
      <c r="AX74" s="50" t="str">
        <f t="shared" si="3"/>
        <v>Débil</v>
      </c>
      <c r="AY74" s="337"/>
      <c r="AZ74" s="337"/>
      <c r="BA74" s="337"/>
      <c r="BB74" s="337"/>
      <c r="BC74" s="333"/>
      <c r="BD74" s="340"/>
      <c r="BE74" s="338"/>
      <c r="BF74" s="132"/>
      <c r="BG74" s="132"/>
      <c r="BH74" s="169"/>
      <c r="BI74" s="132"/>
      <c r="BJ74" s="132"/>
      <c r="BK74" s="132"/>
      <c r="BL74" s="132"/>
      <c r="BM74" s="170" t="s">
        <v>233</v>
      </c>
      <c r="BN74" s="332"/>
      <c r="BO74" s="144"/>
      <c r="BP74" s="209"/>
      <c r="BQ74" s="209"/>
      <c r="BR74" s="209"/>
      <c r="BS74" s="209"/>
      <c r="BT74" s="209"/>
      <c r="BU74" s="144"/>
      <c r="BV74" s="209"/>
      <c r="BW74" s="209"/>
      <c r="BX74" s="126"/>
      <c r="BY74" s="132"/>
      <c r="BZ74" s="132"/>
      <c r="CA74" s="132"/>
      <c r="CB74" s="132"/>
      <c r="CC74" s="132"/>
      <c r="CD74" s="132"/>
      <c r="CE74" s="132"/>
      <c r="CF74" s="132"/>
      <c r="CG74" s="126"/>
      <c r="CH74" s="132"/>
      <c r="CI74" s="132"/>
      <c r="CJ74" s="132"/>
      <c r="CK74" s="132"/>
      <c r="CL74" s="132"/>
      <c r="CM74" s="132"/>
      <c r="CN74" s="132"/>
      <c r="CO74" s="132"/>
      <c r="CP74" s="126"/>
      <c r="CQ74" s="132"/>
      <c r="CR74" s="132"/>
      <c r="CS74" s="132"/>
      <c r="CT74" s="132"/>
      <c r="CU74" s="132"/>
      <c r="CV74" s="132"/>
      <c r="CW74" s="132"/>
      <c r="CX74" s="132"/>
      <c r="CY74" s="126"/>
      <c r="CZ74" s="132"/>
      <c r="DA74" s="132"/>
      <c r="DB74" s="132"/>
      <c r="DC74" s="132"/>
      <c r="DD74" s="132"/>
      <c r="DE74" s="132"/>
      <c r="DF74" s="132"/>
      <c r="DG74" s="132"/>
      <c r="DH74" s="126"/>
      <c r="DI74" s="132"/>
      <c r="DJ74" s="132"/>
      <c r="DK74" s="132"/>
      <c r="DL74" s="132"/>
      <c r="DM74" s="132"/>
      <c r="DN74" s="132"/>
      <c r="DO74" s="132"/>
      <c r="DP74" s="132"/>
      <c r="DQ74" s="126"/>
      <c r="DR74" s="132"/>
      <c r="DS74" s="132"/>
      <c r="DT74" s="132"/>
      <c r="DU74" s="132"/>
      <c r="DV74" s="132"/>
      <c r="DW74" s="132"/>
      <c r="DX74" s="132"/>
      <c r="DY74" s="132"/>
      <c r="DZ74" s="126"/>
      <c r="EA74" s="132"/>
      <c r="EB74" s="132"/>
      <c r="EC74" s="132"/>
      <c r="ED74" s="132"/>
      <c r="EE74" s="132"/>
      <c r="EF74" s="132"/>
      <c r="EG74" s="132"/>
      <c r="EH74" s="132"/>
      <c r="EI74" s="126"/>
      <c r="EJ74" s="132"/>
      <c r="EK74" s="132"/>
      <c r="EL74" s="132"/>
      <c r="EM74" s="132"/>
      <c r="EN74" s="132"/>
      <c r="EO74" s="132"/>
      <c r="EP74" s="132"/>
      <c r="EQ74" s="132"/>
      <c r="ER74" s="126"/>
      <c r="ES74" s="132"/>
      <c r="ET74" s="132"/>
      <c r="EU74" s="132"/>
      <c r="EV74" s="132"/>
      <c r="EW74" s="132"/>
      <c r="EX74" s="132"/>
      <c r="EY74" s="132"/>
      <c r="EZ74" s="132"/>
      <c r="FA74" s="126"/>
      <c r="FB74" s="132"/>
      <c r="FC74" s="132"/>
      <c r="FD74" s="132"/>
      <c r="FE74" s="132"/>
      <c r="FF74" s="132"/>
      <c r="FG74" s="132"/>
      <c r="FH74" s="132"/>
      <c r="FI74" s="132"/>
      <c r="FJ74" s="126"/>
      <c r="FK74" s="132"/>
      <c r="FL74" s="132"/>
      <c r="FM74" s="132"/>
      <c r="FN74" s="132"/>
      <c r="FO74" s="132"/>
      <c r="FP74" s="132"/>
      <c r="FQ74" s="132"/>
      <c r="FR74" s="132"/>
      <c r="FS74" s="132"/>
      <c r="FT74" s="126"/>
      <c r="FU74" s="129"/>
      <c r="FV74" s="129"/>
      <c r="FW74" s="129"/>
      <c r="FX74" s="130"/>
      <c r="FY74" s="129"/>
      <c r="FZ74" s="132"/>
      <c r="GA74" s="132"/>
      <c r="GB74" s="129"/>
      <c r="GC74" s="129"/>
      <c r="GD74" s="129"/>
      <c r="GE74" s="129"/>
      <c r="GF74" s="129"/>
      <c r="GG74" s="126"/>
      <c r="GH74" s="129"/>
      <c r="GI74" s="129"/>
      <c r="GJ74" s="129"/>
      <c r="GK74" s="130"/>
      <c r="GL74" s="129"/>
      <c r="GM74" s="132"/>
      <c r="GN74" s="265"/>
      <c r="GO74" s="129"/>
      <c r="GP74" s="129"/>
      <c r="GQ74" s="129"/>
      <c r="GR74" s="129"/>
      <c r="GS74" s="129"/>
      <c r="GT74" s="126"/>
      <c r="GU74" s="129"/>
      <c r="GV74" s="129"/>
      <c r="GW74" s="129"/>
      <c r="GX74" s="130"/>
      <c r="GY74" s="129"/>
      <c r="GZ74" s="132"/>
      <c r="HA74" s="132"/>
      <c r="HB74" s="129"/>
      <c r="HC74" s="129"/>
      <c r="HD74" s="129"/>
      <c r="HE74" s="129"/>
    </row>
    <row r="75" spans="1:213" ht="57" x14ac:dyDescent="0.2">
      <c r="A75" s="364"/>
      <c r="B75" s="357"/>
      <c r="C75" s="358"/>
      <c r="D75" s="358"/>
      <c r="E75" s="357"/>
      <c r="F75" s="388"/>
      <c r="G75" s="388"/>
      <c r="H75" s="393"/>
      <c r="I75" s="357"/>
      <c r="J75" s="360"/>
      <c r="K75" s="335"/>
      <c r="L75" s="361"/>
      <c r="M75" s="359"/>
      <c r="N75" s="335"/>
      <c r="O75" s="333"/>
      <c r="P75" s="333"/>
      <c r="Q75" s="334"/>
      <c r="R75" s="153"/>
      <c r="S75" s="154"/>
      <c r="T75" s="183">
        <f>VLOOKUP(U75,FORMULAS!$A$15:$B$18,2,0)</f>
        <v>0</v>
      </c>
      <c r="U75" s="53" t="s">
        <v>157</v>
      </c>
      <c r="V75" s="54">
        <f>+IF(U75='Tabla Valoración controles'!$D$4,'Tabla Valoración controles'!$F$4,IF('208-PLA-Ft-78 Mapa Gestión'!U75='Tabla Valoración controles'!$D$5,'Tabla Valoración controles'!$F$5,IF(U75=FORMULAS!$A$10,0,'Tabla Valoración controles'!$F$6)))</f>
        <v>0</v>
      </c>
      <c r="W75" s="53"/>
      <c r="X75" s="55">
        <f>+IF(W75='Tabla Valoración controles'!$D$7,'Tabla Valoración controles'!$F$7,IF(U75=FORMULAS!$A$10,0,'Tabla Valoración controles'!$F$8))</f>
        <v>0</v>
      </c>
      <c r="Y75" s="53"/>
      <c r="Z75" s="54">
        <f>+IF(Y75='Tabla Valoración controles'!$D$9,'Tabla Valoración controles'!$F$9,IF(U75=FORMULAS!$A$10,0,'Tabla Valoración controles'!$F$10))</f>
        <v>0</v>
      </c>
      <c r="AA75" s="53"/>
      <c r="AB75" s="54">
        <f>+IF(AA75='Tabla Valoración controles'!$D$9,'Tabla Valoración controles'!$F$9,IF(W75=FORMULAS!$A$10,0,'Tabla Valoración controles'!$F$10))</f>
        <v>0</v>
      </c>
      <c r="AC75" s="53"/>
      <c r="AD75" s="54">
        <f>+IF(AC75='Tabla Valoración controles'!$D$13,'Tabla Valoración controles'!$F$13,'Tabla Valoración controles'!$F$14)</f>
        <v>0</v>
      </c>
      <c r="AE75" s="97">
        <f t="shared" ref="AE75:AE138" si="52">+V75+X75+Z75</f>
        <v>0</v>
      </c>
      <c r="AF75" s="97">
        <f t="shared" si="51"/>
        <v>0</v>
      </c>
      <c r="AG75" s="97">
        <f t="shared" si="15"/>
        <v>0.36</v>
      </c>
      <c r="AH75" s="53"/>
      <c r="AI75" s="50">
        <f>+IF(AH75=CONTROLES!$C$50,CONTROLES!$D$50,CONTROLES!$D$51)</f>
        <v>0</v>
      </c>
      <c r="AJ75" s="162"/>
      <c r="AK75" s="162">
        <f>+IF(AJ75=CONTROLES!$C$52,CONTROLES!$D$52,CONTROLES!$D$53)</f>
        <v>0</v>
      </c>
      <c r="AL75" s="162"/>
      <c r="AM75" s="162">
        <f>+IF(AL75=CONTROLES!$C$54,CONTROLES!$D$54,CONTROLES!$D$55)</f>
        <v>0</v>
      </c>
      <c r="AN75" s="163" t="str">
        <f t="shared" si="2"/>
        <v>Tipo Control</v>
      </c>
      <c r="AO75" s="163" t="str">
        <f>+IF(AN75=CONTROLES!$F$54,CONTROLES!$G$54,CONTROLES!$G$55)</f>
        <v>Detectar</v>
      </c>
      <c r="AP75" s="162">
        <f>+IF(AO75=CONTROLES!$C$56,CONTROLES!$D$56,IF(AO75=CONTROLES!$C$57,CONTROLES!$D$57,CONTROLES!$D$58))</f>
        <v>10</v>
      </c>
      <c r="AQ75" s="162"/>
      <c r="AR75" s="162">
        <f>+IF(AQ75=CONTROLES!$C$59,CONTROLES!$D$59,CONTROLES!$D$60)</f>
        <v>0</v>
      </c>
      <c r="AS75" s="162"/>
      <c r="AT75" s="162">
        <f>+IF(AS75=CONTROLES!$C$61,CONTROLES!$D$61,CONTROLES!$D$62)</f>
        <v>0</v>
      </c>
      <c r="AU75" s="162"/>
      <c r="AV75" s="50">
        <f>+IF(AU75=CONTROLES!$C$63,CONTROLES!$D$63,IF(AU75=CONTROLES!$C$64,CONTROLES!$D$64,CONTROLES!$D$65))</f>
        <v>0</v>
      </c>
      <c r="AW75" s="50">
        <f t="shared" ref="AW75:AW138" si="53">+AI75+AK75+AM75+AP75+AR75+AT75+AV75</f>
        <v>10</v>
      </c>
      <c r="AX75" s="50" t="str">
        <f t="shared" si="3"/>
        <v>Débil</v>
      </c>
      <c r="AY75" s="337"/>
      <c r="AZ75" s="337"/>
      <c r="BA75" s="337"/>
      <c r="BB75" s="337"/>
      <c r="BC75" s="333"/>
      <c r="BD75" s="340"/>
      <c r="BE75" s="338"/>
      <c r="BF75" s="132"/>
      <c r="BG75" s="132"/>
      <c r="BH75" s="169"/>
      <c r="BI75" s="132"/>
      <c r="BJ75" s="132"/>
      <c r="BK75" s="132"/>
      <c r="BL75" s="132"/>
      <c r="BM75" s="170" t="s">
        <v>233</v>
      </c>
      <c r="BN75" s="332"/>
      <c r="BO75" s="144"/>
      <c r="BP75" s="209"/>
      <c r="BQ75" s="209"/>
      <c r="BR75" s="209"/>
      <c r="BS75" s="209"/>
      <c r="BT75" s="209"/>
      <c r="BU75" s="144"/>
      <c r="BV75" s="209"/>
      <c r="BW75" s="209"/>
      <c r="BX75" s="126"/>
      <c r="BY75" s="132"/>
      <c r="BZ75" s="132"/>
      <c r="CA75" s="132"/>
      <c r="CB75" s="132"/>
      <c r="CC75" s="132"/>
      <c r="CD75" s="132"/>
      <c r="CE75" s="132"/>
      <c r="CF75" s="132"/>
      <c r="CG75" s="126"/>
      <c r="CH75" s="132"/>
      <c r="CI75" s="132"/>
      <c r="CJ75" s="132"/>
      <c r="CK75" s="132"/>
      <c r="CL75" s="132"/>
      <c r="CM75" s="132"/>
      <c r="CN75" s="132"/>
      <c r="CO75" s="132"/>
      <c r="CP75" s="126"/>
      <c r="CQ75" s="132"/>
      <c r="CR75" s="132"/>
      <c r="CS75" s="132"/>
      <c r="CT75" s="132"/>
      <c r="CU75" s="132"/>
      <c r="CV75" s="132"/>
      <c r="CW75" s="132"/>
      <c r="CX75" s="132"/>
      <c r="CY75" s="126"/>
      <c r="CZ75" s="132"/>
      <c r="DA75" s="132"/>
      <c r="DB75" s="132"/>
      <c r="DC75" s="132"/>
      <c r="DD75" s="132"/>
      <c r="DE75" s="132"/>
      <c r="DF75" s="132"/>
      <c r="DG75" s="132"/>
      <c r="DH75" s="126"/>
      <c r="DI75" s="132"/>
      <c r="DJ75" s="132"/>
      <c r="DK75" s="132"/>
      <c r="DL75" s="132"/>
      <c r="DM75" s="132"/>
      <c r="DN75" s="132"/>
      <c r="DO75" s="132"/>
      <c r="DP75" s="132"/>
      <c r="DQ75" s="126"/>
      <c r="DR75" s="132"/>
      <c r="DS75" s="132"/>
      <c r="DT75" s="132"/>
      <c r="DU75" s="132"/>
      <c r="DV75" s="132"/>
      <c r="DW75" s="132"/>
      <c r="DX75" s="132"/>
      <c r="DY75" s="132"/>
      <c r="DZ75" s="126"/>
      <c r="EA75" s="132"/>
      <c r="EB75" s="132"/>
      <c r="EC75" s="132"/>
      <c r="ED75" s="132"/>
      <c r="EE75" s="132"/>
      <c r="EF75" s="132"/>
      <c r="EG75" s="132"/>
      <c r="EH75" s="132"/>
      <c r="EI75" s="126"/>
      <c r="EJ75" s="132"/>
      <c r="EK75" s="132"/>
      <c r="EL75" s="132"/>
      <c r="EM75" s="132"/>
      <c r="EN75" s="132"/>
      <c r="EO75" s="132"/>
      <c r="EP75" s="132"/>
      <c r="EQ75" s="132"/>
      <c r="ER75" s="126"/>
      <c r="ES75" s="132"/>
      <c r="ET75" s="132"/>
      <c r="EU75" s="132"/>
      <c r="EV75" s="132"/>
      <c r="EW75" s="132"/>
      <c r="EX75" s="132"/>
      <c r="EY75" s="132"/>
      <c r="EZ75" s="132"/>
      <c r="FA75" s="126"/>
      <c r="FB75" s="132"/>
      <c r="FC75" s="132"/>
      <c r="FD75" s="132"/>
      <c r="FE75" s="132"/>
      <c r="FF75" s="132"/>
      <c r="FG75" s="132"/>
      <c r="FH75" s="132"/>
      <c r="FI75" s="132"/>
      <c r="FJ75" s="126"/>
      <c r="FK75" s="132"/>
      <c r="FL75" s="132"/>
      <c r="FM75" s="132"/>
      <c r="FN75" s="132"/>
      <c r="FO75" s="132"/>
      <c r="FP75" s="132"/>
      <c r="FQ75" s="132"/>
      <c r="FR75" s="132"/>
      <c r="FS75" s="132"/>
      <c r="FT75" s="126"/>
      <c r="FU75" s="129"/>
      <c r="FV75" s="129"/>
      <c r="FW75" s="129"/>
      <c r="FX75" s="130"/>
      <c r="FY75" s="129"/>
      <c r="FZ75" s="132"/>
      <c r="GA75" s="132"/>
      <c r="GB75" s="129"/>
      <c r="GC75" s="129"/>
      <c r="GD75" s="129"/>
      <c r="GE75" s="129"/>
      <c r="GF75" s="129"/>
      <c r="GG75" s="126"/>
      <c r="GH75" s="129"/>
      <c r="GI75" s="129"/>
      <c r="GJ75" s="129"/>
      <c r="GK75" s="130"/>
      <c r="GL75" s="129"/>
      <c r="GM75" s="132"/>
      <c r="GN75" s="265"/>
      <c r="GO75" s="129"/>
      <c r="GP75" s="129"/>
      <c r="GQ75" s="129"/>
      <c r="GR75" s="129"/>
      <c r="GS75" s="129"/>
      <c r="GT75" s="126"/>
      <c r="GU75" s="129"/>
      <c r="GV75" s="129"/>
      <c r="GW75" s="129"/>
      <c r="GX75" s="130"/>
      <c r="GY75" s="129"/>
      <c r="GZ75" s="132"/>
      <c r="HA75" s="132"/>
      <c r="HB75" s="129"/>
      <c r="HC75" s="129"/>
      <c r="HD75" s="129"/>
      <c r="HE75" s="129"/>
    </row>
    <row r="76" spans="1:213" ht="57" x14ac:dyDescent="0.2">
      <c r="A76" s="364"/>
      <c r="B76" s="357"/>
      <c r="C76" s="358"/>
      <c r="D76" s="358"/>
      <c r="E76" s="357"/>
      <c r="F76" s="388"/>
      <c r="G76" s="388"/>
      <c r="H76" s="393"/>
      <c r="I76" s="357"/>
      <c r="J76" s="360"/>
      <c r="K76" s="335"/>
      <c r="L76" s="361"/>
      <c r="M76" s="359"/>
      <c r="N76" s="335"/>
      <c r="O76" s="333"/>
      <c r="P76" s="333"/>
      <c r="Q76" s="334"/>
      <c r="R76" s="153"/>
      <c r="S76" s="154"/>
      <c r="T76" s="183">
        <f>VLOOKUP(U76,FORMULAS!$A$15:$B$18,2,0)</f>
        <v>0</v>
      </c>
      <c r="U76" s="53" t="s">
        <v>157</v>
      </c>
      <c r="V76" s="54">
        <f>+IF(U76='Tabla Valoración controles'!$D$4,'Tabla Valoración controles'!$F$4,IF('208-PLA-Ft-78 Mapa Gestión'!U76='Tabla Valoración controles'!$D$5,'Tabla Valoración controles'!$F$5,IF(U76=FORMULAS!$A$10,0,'Tabla Valoración controles'!$F$6)))</f>
        <v>0</v>
      </c>
      <c r="W76" s="53"/>
      <c r="X76" s="55">
        <f>+IF(W76='Tabla Valoración controles'!$D$7,'Tabla Valoración controles'!$F$7,IF(U76=FORMULAS!$A$10,0,'Tabla Valoración controles'!$F$8))</f>
        <v>0</v>
      </c>
      <c r="Y76" s="53"/>
      <c r="Z76" s="54">
        <f>+IF(Y76='Tabla Valoración controles'!$D$9,'Tabla Valoración controles'!$F$9,IF(U76=FORMULAS!$A$10,0,'Tabla Valoración controles'!$F$10))</f>
        <v>0</v>
      </c>
      <c r="AA76" s="53"/>
      <c r="AB76" s="54">
        <f>+IF(AA76='Tabla Valoración controles'!$D$9,'Tabla Valoración controles'!$F$9,IF(W76=FORMULAS!$A$10,0,'Tabla Valoración controles'!$F$10))</f>
        <v>0</v>
      </c>
      <c r="AC76" s="53"/>
      <c r="AD76" s="54">
        <f>+IF(AC76='Tabla Valoración controles'!$D$13,'Tabla Valoración controles'!$F$13,'Tabla Valoración controles'!$F$14)</f>
        <v>0</v>
      </c>
      <c r="AE76" s="97">
        <f t="shared" si="52"/>
        <v>0</v>
      </c>
      <c r="AF76" s="97">
        <f t="shared" si="51"/>
        <v>0</v>
      </c>
      <c r="AG76" s="97">
        <f t="shared" si="15"/>
        <v>0.36</v>
      </c>
      <c r="AH76" s="53"/>
      <c r="AI76" s="50">
        <f>+IF(AH76=CONTROLES!$C$50,CONTROLES!$D$50,CONTROLES!$D$51)</f>
        <v>0</v>
      </c>
      <c r="AJ76" s="162"/>
      <c r="AK76" s="162">
        <f>+IF(AJ76=CONTROLES!$C$52,CONTROLES!$D$52,CONTROLES!$D$53)</f>
        <v>0</v>
      </c>
      <c r="AL76" s="162"/>
      <c r="AM76" s="162">
        <f>+IF(AL76=CONTROLES!$C$54,CONTROLES!$D$54,CONTROLES!$D$55)</f>
        <v>0</v>
      </c>
      <c r="AN76" s="163" t="str">
        <f t="shared" ref="AN76:AN139" si="54">+U76</f>
        <v>Tipo Control</v>
      </c>
      <c r="AO76" s="163" t="str">
        <f>+IF(AN76=CONTROLES!$F$54,CONTROLES!$G$54,CONTROLES!$G$55)</f>
        <v>Detectar</v>
      </c>
      <c r="AP76" s="162">
        <f>+IF(AO76=CONTROLES!$C$56,CONTROLES!$D$56,IF(AO76=CONTROLES!$C$57,CONTROLES!$D$57,CONTROLES!$D$58))</f>
        <v>10</v>
      </c>
      <c r="AQ76" s="162"/>
      <c r="AR76" s="162">
        <f>+IF(AQ76=CONTROLES!$C$59,CONTROLES!$D$59,CONTROLES!$D$60)</f>
        <v>0</v>
      </c>
      <c r="AS76" s="162"/>
      <c r="AT76" s="162">
        <f>+IF(AS76=CONTROLES!$C$61,CONTROLES!$D$61,CONTROLES!$D$62)</f>
        <v>0</v>
      </c>
      <c r="AU76" s="162"/>
      <c r="AV76" s="50">
        <f>+IF(AU76=CONTROLES!$C$63,CONTROLES!$D$63,IF(AU76=CONTROLES!$C$64,CONTROLES!$D$64,CONTROLES!$D$65))</f>
        <v>0</v>
      </c>
      <c r="AW76" s="50">
        <f t="shared" si="53"/>
        <v>10</v>
      </c>
      <c r="AX76" s="50" t="str">
        <f t="shared" ref="AX76:AX139" si="55">IF(ISERROR(AW76)=TRUE,"",IF(AND(AW76&lt;=85),"Débil",IF(AND(AW76&gt;=85.01,AW76&lt;=95),"Moderado",IF(AND(AW76&gt;=95.1,AW76&lt;=100),"Fuerte",""))))</f>
        <v>Débil</v>
      </c>
      <c r="AY76" s="337"/>
      <c r="AZ76" s="337"/>
      <c r="BA76" s="337"/>
      <c r="BB76" s="337"/>
      <c r="BC76" s="333"/>
      <c r="BD76" s="340"/>
      <c r="BE76" s="338"/>
      <c r="BF76" s="132"/>
      <c r="BG76" s="132"/>
      <c r="BH76" s="169"/>
      <c r="BI76" s="132"/>
      <c r="BJ76" s="132"/>
      <c r="BK76" s="132"/>
      <c r="BL76" s="132"/>
      <c r="BM76" s="170" t="s">
        <v>233</v>
      </c>
      <c r="BN76" s="332"/>
      <c r="BO76" s="144"/>
      <c r="BP76" s="209"/>
      <c r="BQ76" s="209"/>
      <c r="BR76" s="209"/>
      <c r="BS76" s="209"/>
      <c r="BT76" s="209"/>
      <c r="BU76" s="144"/>
      <c r="BV76" s="209"/>
      <c r="BW76" s="209"/>
      <c r="BX76" s="126"/>
      <c r="BY76" s="132"/>
      <c r="BZ76" s="132"/>
      <c r="CA76" s="132"/>
      <c r="CB76" s="132"/>
      <c r="CC76" s="132"/>
      <c r="CD76" s="132"/>
      <c r="CE76" s="132"/>
      <c r="CF76" s="132"/>
      <c r="CG76" s="126"/>
      <c r="CH76" s="132"/>
      <c r="CI76" s="132"/>
      <c r="CJ76" s="132"/>
      <c r="CK76" s="132"/>
      <c r="CL76" s="132"/>
      <c r="CM76" s="132"/>
      <c r="CN76" s="132"/>
      <c r="CO76" s="132"/>
      <c r="CP76" s="126"/>
      <c r="CQ76" s="132"/>
      <c r="CR76" s="132"/>
      <c r="CS76" s="132"/>
      <c r="CT76" s="132"/>
      <c r="CU76" s="132"/>
      <c r="CV76" s="132"/>
      <c r="CW76" s="132"/>
      <c r="CX76" s="132"/>
      <c r="CY76" s="126"/>
      <c r="CZ76" s="132"/>
      <c r="DA76" s="132"/>
      <c r="DB76" s="132"/>
      <c r="DC76" s="132"/>
      <c r="DD76" s="132"/>
      <c r="DE76" s="132"/>
      <c r="DF76" s="132"/>
      <c r="DG76" s="132"/>
      <c r="DH76" s="126"/>
      <c r="DI76" s="132"/>
      <c r="DJ76" s="132"/>
      <c r="DK76" s="132"/>
      <c r="DL76" s="132"/>
      <c r="DM76" s="132"/>
      <c r="DN76" s="132"/>
      <c r="DO76" s="132"/>
      <c r="DP76" s="132"/>
      <c r="DQ76" s="126"/>
      <c r="DR76" s="132"/>
      <c r="DS76" s="132"/>
      <c r="DT76" s="132"/>
      <c r="DU76" s="132"/>
      <c r="DV76" s="132"/>
      <c r="DW76" s="132"/>
      <c r="DX76" s="132"/>
      <c r="DY76" s="132"/>
      <c r="DZ76" s="126"/>
      <c r="EA76" s="132"/>
      <c r="EB76" s="132"/>
      <c r="EC76" s="132"/>
      <c r="ED76" s="132"/>
      <c r="EE76" s="132"/>
      <c r="EF76" s="132"/>
      <c r="EG76" s="132"/>
      <c r="EH76" s="132"/>
      <c r="EI76" s="126"/>
      <c r="EJ76" s="132"/>
      <c r="EK76" s="132"/>
      <c r="EL76" s="132"/>
      <c r="EM76" s="132"/>
      <c r="EN76" s="132"/>
      <c r="EO76" s="132"/>
      <c r="EP76" s="132"/>
      <c r="EQ76" s="132"/>
      <c r="ER76" s="126"/>
      <c r="ES76" s="132"/>
      <c r="ET76" s="132"/>
      <c r="EU76" s="132"/>
      <c r="EV76" s="132"/>
      <c r="EW76" s="132"/>
      <c r="EX76" s="132"/>
      <c r="EY76" s="132"/>
      <c r="EZ76" s="132"/>
      <c r="FA76" s="126"/>
      <c r="FB76" s="132"/>
      <c r="FC76" s="132"/>
      <c r="FD76" s="132"/>
      <c r="FE76" s="132"/>
      <c r="FF76" s="132"/>
      <c r="FG76" s="132"/>
      <c r="FH76" s="132"/>
      <c r="FI76" s="132"/>
      <c r="FJ76" s="126"/>
      <c r="FK76" s="132"/>
      <c r="FL76" s="132"/>
      <c r="FM76" s="132"/>
      <c r="FN76" s="132"/>
      <c r="FO76" s="132"/>
      <c r="FP76" s="132"/>
      <c r="FQ76" s="132"/>
      <c r="FR76" s="132"/>
      <c r="FS76" s="132"/>
      <c r="FT76" s="126"/>
      <c r="FU76" s="129"/>
      <c r="FV76" s="129"/>
      <c r="FW76" s="129"/>
      <c r="FX76" s="130"/>
      <c r="FY76" s="129"/>
      <c r="FZ76" s="132"/>
      <c r="GA76" s="132"/>
      <c r="GB76" s="129"/>
      <c r="GC76" s="129"/>
      <c r="GD76" s="129"/>
      <c r="GE76" s="129"/>
      <c r="GF76" s="129"/>
      <c r="GG76" s="126"/>
      <c r="GH76" s="129"/>
      <c r="GI76" s="129"/>
      <c r="GJ76" s="129"/>
      <c r="GK76" s="130"/>
      <c r="GL76" s="129"/>
      <c r="GM76" s="132"/>
      <c r="GN76" s="265"/>
      <c r="GO76" s="129"/>
      <c r="GP76" s="129"/>
      <c r="GQ76" s="129"/>
      <c r="GR76" s="129"/>
      <c r="GS76" s="129"/>
      <c r="GT76" s="126"/>
      <c r="GU76" s="129"/>
      <c r="GV76" s="129"/>
      <c r="GW76" s="129"/>
      <c r="GX76" s="130"/>
      <c r="GY76" s="129"/>
      <c r="GZ76" s="132"/>
      <c r="HA76" s="132"/>
      <c r="HB76" s="129"/>
      <c r="HC76" s="129"/>
      <c r="HD76" s="129"/>
      <c r="HE76" s="129"/>
    </row>
    <row r="77" spans="1:213" ht="115.5" customHeight="1" x14ac:dyDescent="0.2">
      <c r="A77" s="364">
        <v>12</v>
      </c>
      <c r="B77" s="357" t="s">
        <v>717</v>
      </c>
      <c r="C77" s="358" t="str">
        <f>VLOOKUP(B77,FORMULAS!$A$30:$B$52,2,0)</f>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
      <c r="D77" s="358" t="str">
        <f>VLOOKUP(B77,FORMULAS!$A$30:$C$52,3,0)</f>
        <v>Director de Gestión Corporativa</v>
      </c>
      <c r="E77" s="357" t="s">
        <v>257</v>
      </c>
      <c r="F77" s="366" t="s">
        <v>405</v>
      </c>
      <c r="G77" s="366" t="s">
        <v>406</v>
      </c>
      <c r="H77" s="366" t="s">
        <v>407</v>
      </c>
      <c r="I77" s="357" t="s">
        <v>261</v>
      </c>
      <c r="J77" s="360">
        <v>23</v>
      </c>
      <c r="K77" s="335" t="str">
        <f>+IF(L77=FORMULAS!$N$2,FORMULAS!$O$2,IF('208-PLA-Ft-78 Mapa Gestión'!L77:L82=FORMULAS!$N$3,FORMULAS!$O$3,IF('208-PLA-Ft-78 Mapa Gestión'!L77:L82=FORMULAS!$N$4,FORMULAS!$O$4,IF('208-PLA-Ft-78 Mapa Gestión'!L77:L82=FORMULAS!$N$5,FORMULAS!$O$5,IF('208-PLA-Ft-78 Mapa Gestión'!L77:L82=FORMULAS!$N$6,FORMULAS!$O$6)))))</f>
        <v>Baja</v>
      </c>
      <c r="L77" s="361">
        <f>+IF(J77&lt;=FORMULAS!$M$2,FORMULAS!$N$2,IF('208-PLA-Ft-78 Mapa Gestión'!J77&lt;=FORMULAS!$M$3,FORMULAS!$N$3,IF('208-PLA-Ft-78 Mapa Gestión'!J77&lt;=FORMULAS!$M$4,FORMULAS!$N$4,IF('208-PLA-Ft-78 Mapa Gestión'!J77&lt;=FORMULAS!$M$5,FORMULAS!$N$5,FORMULAS!$N$6))))</f>
        <v>0.4</v>
      </c>
      <c r="M77" s="359" t="s">
        <v>133</v>
      </c>
      <c r="N77" s="335" t="str">
        <f>+IF(M77=FORMULAS!$H$2,FORMULAS!$I$2,IF('208-PLA-Ft-78 Mapa Gestión'!M77:M82=FORMULAS!$H$3,FORMULAS!$I$3,IF('208-PLA-Ft-78 Mapa Gestión'!M77:M82=FORMULAS!$H$4,FORMULAS!$I$4,IF('208-PLA-Ft-78 Mapa Gestión'!M77:M82=FORMULAS!$H$5,FORMULAS!$I$5,IF('208-PLA-Ft-78 Mapa Gestión'!M77:M82=FORMULAS!$H$6,FORMULAS!$I$6,IF('208-PLA-Ft-78 Mapa Gestión'!M77:M82=FORMULAS!$H$7,FORMULAS!$I$7,IF('208-PLA-Ft-78 Mapa Gestión'!M77:M82=FORMULAS!$H$8,FORMULAS!$I$8,IF('208-PLA-Ft-78 Mapa Gestión'!M77:M82=FORMULAS!$H$9,FORMULAS!$I$9,IF('208-PLA-Ft-78 Mapa Gestión'!M77:M82=FORMULAS!$H$10,FORMULAS!$I$10,IF('208-PLA-Ft-78 Mapa Gestión'!M77:M82=FORMULAS!$H$11,FORMULAS!$I$11))))))))))</f>
        <v>Leve</v>
      </c>
      <c r="O77" s="333">
        <f>VLOOKUP(N77,FORMULAS!$I$1:$J$6,2,0)</f>
        <v>0.2</v>
      </c>
      <c r="P77" s="333" t="str">
        <f t="shared" ref="P77" si="56">CONCATENATE(N77,K77)</f>
        <v>LeveBaja</v>
      </c>
      <c r="Q77" s="334" t="str">
        <f>VLOOKUP(P77,FORMULAS!$K$17:$L$42,2,0)</f>
        <v>Bajo</v>
      </c>
      <c r="R77" s="156">
        <v>1</v>
      </c>
      <c r="S77" s="157" t="s">
        <v>490</v>
      </c>
      <c r="T77" s="183" t="str">
        <f>VLOOKUP(U77,FORMULAS!$A$15:$B$18,2,0)</f>
        <v>Probabilidad</v>
      </c>
      <c r="U77" s="53" t="s">
        <v>13</v>
      </c>
      <c r="V77" s="54">
        <f>+IF(U77='Tabla Valoración controles'!$D$4,'Tabla Valoración controles'!$F$4,IF('208-PLA-Ft-78 Mapa Gestión'!U77='Tabla Valoración controles'!$D$5,'Tabla Valoración controles'!$F$5,IF(U77=FORMULAS!$A$10,0,'Tabla Valoración controles'!$F$6)))</f>
        <v>0.25</v>
      </c>
      <c r="W77" s="53" t="s">
        <v>8</v>
      </c>
      <c r="X77" s="55">
        <f>+IF(W77='Tabla Valoración controles'!$D$7,'Tabla Valoración controles'!$F$7,IF(U77=FORMULAS!$A$10,0,'Tabla Valoración controles'!$F$8))</f>
        <v>0.15</v>
      </c>
      <c r="Y77" s="53" t="s">
        <v>18</v>
      </c>
      <c r="Z77" s="54">
        <f>+IF(Y77='Tabla Valoración controles'!$D$9,'Tabla Valoración controles'!$F$9,IF(U77=FORMULAS!$A$10,0,'Tabla Valoración controles'!$F$10))</f>
        <v>0</v>
      </c>
      <c r="AA77" s="53" t="s">
        <v>22</v>
      </c>
      <c r="AB77" s="54">
        <f>+IF(AA77='Tabla Valoración controles'!$D$9,'Tabla Valoración controles'!$F$9,IF(W77=FORMULAS!$A$10,0,'Tabla Valoración controles'!$F$10))</f>
        <v>0</v>
      </c>
      <c r="AC77" s="53" t="s">
        <v>100</v>
      </c>
      <c r="AD77" s="54">
        <f>+IF(AC77='Tabla Valoración controles'!$D$13,'Tabla Valoración controles'!$F$13,'Tabla Valoración controles'!$F$14)</f>
        <v>0</v>
      </c>
      <c r="AE77" s="97">
        <f t="shared" si="52"/>
        <v>0.4</v>
      </c>
      <c r="AF77" s="97">
        <f>+IF(T77=FORMULAS!$A$8,'208-PLA-Ft-78 Mapa Gestión'!AE77*'208-PLA-Ft-78 Mapa Gestión'!L77:L82,'208-PLA-Ft-78 Mapa Gestión'!AE77*'208-PLA-Ft-78 Mapa Gestión'!O77:O82)</f>
        <v>0.16000000000000003</v>
      </c>
      <c r="AG77" s="97">
        <f>+IF(T77=FORMULAS!$A$8,'208-PLA-Ft-78 Mapa Gestión'!L77:L82-'208-PLA-Ft-78 Mapa Gestión'!AF77,0)</f>
        <v>0.24</v>
      </c>
      <c r="AH77" s="53" t="s">
        <v>347</v>
      </c>
      <c r="AI77" s="50">
        <f>+IF(AH77=CONTROLES!$C$50,CONTROLES!$D$50,CONTROLES!$D$51)</f>
        <v>15</v>
      </c>
      <c r="AJ77" s="162" t="s">
        <v>353</v>
      </c>
      <c r="AK77" s="162">
        <f>+IF(AJ77=CONTROLES!$C$52,CONTROLES!$D$52,CONTROLES!$D$53)</f>
        <v>15</v>
      </c>
      <c r="AL77" s="162" t="s">
        <v>356</v>
      </c>
      <c r="AM77" s="162">
        <f>+IF(AL77=CONTROLES!$C$54,CONTROLES!$D$54,CONTROLES!$D$55)</f>
        <v>15</v>
      </c>
      <c r="AN77" s="163" t="str">
        <f t="shared" si="54"/>
        <v>Preventivo</v>
      </c>
      <c r="AO77" s="163" t="str">
        <f>+IF(AN77=CONTROLES!$F$54,CONTROLES!$G$54,CONTROLES!$G$55)</f>
        <v>Prevenir</v>
      </c>
      <c r="AP77" s="162">
        <f>+IF(AO77=CONTROLES!$C$56,CONTROLES!$D$56,IF(AO77=CONTROLES!$C$57,CONTROLES!$D$57,CONTROLES!$D$58))</f>
        <v>15</v>
      </c>
      <c r="AQ77" s="162" t="s">
        <v>363</v>
      </c>
      <c r="AR77" s="162">
        <f>+IF(AQ77=CONTROLES!$C$59,CONTROLES!$D$59,CONTROLES!$D$60)</f>
        <v>15</v>
      </c>
      <c r="AS77" s="162" t="s">
        <v>366</v>
      </c>
      <c r="AT77" s="162">
        <f>+IF(AS77=CONTROLES!$C$61,CONTROLES!$D$61,CONTROLES!$D$62)</f>
        <v>15</v>
      </c>
      <c r="AU77" s="162" t="s">
        <v>369</v>
      </c>
      <c r="AV77" s="50">
        <f>+IF(AU77=CONTROLES!$C$63,CONTROLES!$D$63,IF(AU77=CONTROLES!$C$64,CONTROLES!$D$64,CONTROLES!$D$65))</f>
        <v>10</v>
      </c>
      <c r="AW77" s="50">
        <f t="shared" si="53"/>
        <v>100</v>
      </c>
      <c r="AX77" s="50" t="str">
        <f t="shared" si="55"/>
        <v>Fuerte</v>
      </c>
      <c r="AY77" s="336">
        <f>+AG82</f>
        <v>0.24</v>
      </c>
      <c r="AZ77" s="336" t="str">
        <f>+IF(AY77&lt;=FORMULAS!$N$2,FORMULAS!$O$2,IF(AY77&lt;=FORMULAS!$N$3,FORMULAS!$O$3,IF(AY77&lt;=FORMULAS!$N$4,FORMULAS!$O$4,IF(AY77&lt;=FORMULAS!$N$5,FORMULAS!$O$5,FORMULAS!O72))))</f>
        <v>Baja</v>
      </c>
      <c r="BA77" s="336" t="str">
        <f>+IF(T77=FORMULAS!$A$9,AG82,'208-PLA-Ft-78 Mapa Gestión'!N77:N82)</f>
        <v>Leve</v>
      </c>
      <c r="BB77" s="336">
        <f>+IF(T77=FORMULAS!B75,'208-PLA-Ft-78 Mapa Gestión'!AG82,'208-PLA-Ft-78 Mapa Gestión'!O77:O82)</f>
        <v>0.2</v>
      </c>
      <c r="BC77" s="333" t="str">
        <f t="shared" ref="BC77" si="57">CONCATENATE(BA77,AZ77)</f>
        <v>LeveBaja</v>
      </c>
      <c r="BD77" s="340" t="str">
        <f>VLOOKUP(BC77,FORMULAS!$K$17:$L$42,2,0)</f>
        <v>Bajo</v>
      </c>
      <c r="BE77" s="338" t="s">
        <v>163</v>
      </c>
      <c r="BF77" s="164" t="s">
        <v>550</v>
      </c>
      <c r="BG77" s="164" t="s">
        <v>551</v>
      </c>
      <c r="BH77" s="169" t="s">
        <v>325</v>
      </c>
      <c r="BI77" s="178">
        <v>44927</v>
      </c>
      <c r="BJ77" s="178">
        <v>45291</v>
      </c>
      <c r="BK77" s="164" t="s">
        <v>631</v>
      </c>
      <c r="BL77" s="164" t="s">
        <v>632</v>
      </c>
      <c r="BM77" s="170" t="s">
        <v>235</v>
      </c>
      <c r="BN77" s="332" t="s">
        <v>633</v>
      </c>
      <c r="BO77" s="144" t="s">
        <v>782</v>
      </c>
      <c r="BP77" s="209" t="s">
        <v>827</v>
      </c>
      <c r="BQ77" s="209" t="s">
        <v>828</v>
      </c>
      <c r="BR77" s="209" t="s">
        <v>829</v>
      </c>
      <c r="BS77" s="132">
        <v>1</v>
      </c>
      <c r="BT77" s="209" t="s">
        <v>830</v>
      </c>
      <c r="BU77" s="144" t="s">
        <v>783</v>
      </c>
      <c r="BV77" s="209" t="s">
        <v>544</v>
      </c>
      <c r="BW77" s="209" t="s">
        <v>544</v>
      </c>
      <c r="BX77" s="126" t="s">
        <v>783</v>
      </c>
      <c r="BY77" s="132" t="s">
        <v>1129</v>
      </c>
      <c r="BZ77" s="132" t="s">
        <v>544</v>
      </c>
      <c r="CA77" s="132" t="s">
        <v>1129</v>
      </c>
      <c r="CB77" s="132">
        <v>1</v>
      </c>
      <c r="CC77" s="132" t="s">
        <v>544</v>
      </c>
      <c r="CD77" s="132" t="s">
        <v>544</v>
      </c>
      <c r="CE77" s="132" t="s">
        <v>544</v>
      </c>
      <c r="CF77" s="132" t="s">
        <v>831</v>
      </c>
      <c r="CG77" s="126" t="s">
        <v>782</v>
      </c>
      <c r="CH77" s="132" t="s">
        <v>1130</v>
      </c>
      <c r="CI77" s="132" t="s">
        <v>832</v>
      </c>
      <c r="CJ77" s="132" t="s">
        <v>1130</v>
      </c>
      <c r="CK77" s="132">
        <v>1</v>
      </c>
      <c r="CL77" s="132" t="s">
        <v>833</v>
      </c>
      <c r="CM77" s="132" t="s">
        <v>783</v>
      </c>
      <c r="CN77" s="132" t="s">
        <v>544</v>
      </c>
      <c r="CO77" s="132" t="s">
        <v>544</v>
      </c>
      <c r="CP77" s="126" t="s">
        <v>782</v>
      </c>
      <c r="CQ77" s="132" t="s">
        <v>834</v>
      </c>
      <c r="CR77" s="132" t="s">
        <v>835</v>
      </c>
      <c r="CS77" s="132" t="s">
        <v>834</v>
      </c>
      <c r="CT77" s="132">
        <v>1</v>
      </c>
      <c r="CU77" s="132" t="s">
        <v>830</v>
      </c>
      <c r="CV77" s="132" t="s">
        <v>783</v>
      </c>
      <c r="CW77" s="132" t="s">
        <v>544</v>
      </c>
      <c r="CX77" s="132" t="s">
        <v>544</v>
      </c>
      <c r="CY77" s="126" t="s">
        <v>782</v>
      </c>
      <c r="CZ77" s="132" t="s">
        <v>1287</v>
      </c>
      <c r="DA77" s="132" t="s">
        <v>828</v>
      </c>
      <c r="DB77" s="132" t="s">
        <v>1288</v>
      </c>
      <c r="DC77" s="132">
        <v>1</v>
      </c>
      <c r="DD77" s="132" t="s">
        <v>830</v>
      </c>
      <c r="DE77" s="132" t="s">
        <v>783</v>
      </c>
      <c r="DF77" s="132" t="s">
        <v>544</v>
      </c>
      <c r="DG77" s="132" t="s">
        <v>544</v>
      </c>
      <c r="DH77" s="126" t="s">
        <v>782</v>
      </c>
      <c r="DI77" s="132" t="s">
        <v>1289</v>
      </c>
      <c r="DJ77" s="132" t="s">
        <v>1290</v>
      </c>
      <c r="DK77" s="132" t="s">
        <v>1291</v>
      </c>
      <c r="DL77" s="132">
        <v>1</v>
      </c>
      <c r="DM77" s="132" t="s">
        <v>1292</v>
      </c>
      <c r="DN77" s="132" t="s">
        <v>783</v>
      </c>
      <c r="DO77" s="132" t="s">
        <v>544</v>
      </c>
      <c r="DP77" s="132" t="s">
        <v>544</v>
      </c>
      <c r="DQ77" s="126" t="s">
        <v>782</v>
      </c>
      <c r="DR77" s="132" t="s">
        <v>1293</v>
      </c>
      <c r="DS77" s="132" t="s">
        <v>1294</v>
      </c>
      <c r="DT77" s="132" t="s">
        <v>1295</v>
      </c>
      <c r="DU77" s="132">
        <v>1</v>
      </c>
      <c r="DV77" s="132" t="s">
        <v>833</v>
      </c>
      <c r="DW77" s="132" t="s">
        <v>783</v>
      </c>
      <c r="DX77" s="132" t="s">
        <v>544</v>
      </c>
      <c r="DY77" s="132" t="s">
        <v>544</v>
      </c>
      <c r="DZ77" s="126" t="s">
        <v>782</v>
      </c>
      <c r="EA77" s="132" t="s">
        <v>1296</v>
      </c>
      <c r="EB77" s="132" t="s">
        <v>835</v>
      </c>
      <c r="EC77" s="132" t="s">
        <v>1297</v>
      </c>
      <c r="ED77" s="132">
        <v>1</v>
      </c>
      <c r="EE77" s="132" t="s">
        <v>1298</v>
      </c>
      <c r="EF77" s="132" t="s">
        <v>783</v>
      </c>
      <c r="EG77" s="132" t="s">
        <v>544</v>
      </c>
      <c r="EH77" s="132" t="s">
        <v>544</v>
      </c>
      <c r="EI77" s="126"/>
      <c r="EJ77" s="132"/>
      <c r="EK77" s="132"/>
      <c r="EL77" s="132"/>
      <c r="EM77" s="132"/>
      <c r="EN77" s="132"/>
      <c r="EO77" s="132"/>
      <c r="EP77" s="132"/>
      <c r="EQ77" s="132"/>
      <c r="ER77" s="126"/>
      <c r="ES77" s="132"/>
      <c r="ET77" s="132"/>
      <c r="EU77" s="132"/>
      <c r="EV77" s="132"/>
      <c r="EW77" s="132"/>
      <c r="EX77" s="132"/>
      <c r="EY77" s="132"/>
      <c r="EZ77" s="132"/>
      <c r="FA77" s="126"/>
      <c r="FB77" s="132"/>
      <c r="FC77" s="132"/>
      <c r="FD77" s="132"/>
      <c r="FE77" s="132"/>
      <c r="FF77" s="132"/>
      <c r="FG77" s="132"/>
      <c r="FH77" s="132"/>
      <c r="FI77" s="132"/>
      <c r="FJ77" s="126"/>
      <c r="FK77" s="132"/>
      <c r="FL77" s="132"/>
      <c r="FM77" s="132"/>
      <c r="FN77" s="132"/>
      <c r="FO77" s="132"/>
      <c r="FP77" s="132"/>
      <c r="FQ77" s="132"/>
      <c r="FR77" s="132"/>
      <c r="FS77" s="172">
        <v>45050</v>
      </c>
      <c r="FT77" s="126" t="s">
        <v>782</v>
      </c>
      <c r="FU77" s="132" t="s">
        <v>836</v>
      </c>
      <c r="FV77" s="129" t="s">
        <v>37</v>
      </c>
      <c r="FW77" s="132" t="s">
        <v>1131</v>
      </c>
      <c r="FX77" s="132">
        <v>0.33</v>
      </c>
      <c r="FY77" s="129" t="s">
        <v>37</v>
      </c>
      <c r="FZ77" s="132" t="s">
        <v>783</v>
      </c>
      <c r="GA77" s="132"/>
      <c r="GB77" s="129"/>
      <c r="GC77" s="129"/>
      <c r="GD77" s="129"/>
      <c r="GE77" s="129"/>
      <c r="GF77" s="172">
        <v>45170</v>
      </c>
      <c r="GG77" s="126" t="s">
        <v>782</v>
      </c>
      <c r="GH77" s="132" t="s">
        <v>1216</v>
      </c>
      <c r="GI77" s="129" t="s">
        <v>37</v>
      </c>
      <c r="GJ77" s="212" t="s">
        <v>1299</v>
      </c>
      <c r="GK77" s="126">
        <v>0.66666666666666663</v>
      </c>
      <c r="GL77" s="129" t="s">
        <v>37</v>
      </c>
      <c r="GM77" s="144" t="s">
        <v>783</v>
      </c>
      <c r="GN77" s="265"/>
      <c r="GO77" s="129"/>
      <c r="GP77" s="129"/>
      <c r="GQ77" s="129"/>
      <c r="GR77" s="129"/>
      <c r="GS77" s="129"/>
      <c r="GT77" s="126"/>
      <c r="GU77" s="129"/>
      <c r="GV77" s="129"/>
      <c r="GW77" s="129"/>
      <c r="GX77" s="130"/>
      <c r="GY77" s="129"/>
      <c r="GZ77" s="132"/>
      <c r="HA77" s="132"/>
      <c r="HB77" s="129"/>
      <c r="HC77" s="129"/>
      <c r="HD77" s="129"/>
      <c r="HE77" s="129"/>
    </row>
    <row r="78" spans="1:213" ht="57" x14ac:dyDescent="0.2">
      <c r="A78" s="364"/>
      <c r="B78" s="357"/>
      <c r="C78" s="358"/>
      <c r="D78" s="358"/>
      <c r="E78" s="357"/>
      <c r="F78" s="365"/>
      <c r="G78" s="365"/>
      <c r="H78" s="366"/>
      <c r="I78" s="357"/>
      <c r="J78" s="360"/>
      <c r="K78" s="335"/>
      <c r="L78" s="361"/>
      <c r="M78" s="359"/>
      <c r="N78" s="335"/>
      <c r="O78" s="333"/>
      <c r="P78" s="333"/>
      <c r="Q78" s="334"/>
      <c r="R78" s="153"/>
      <c r="S78" s="154"/>
      <c r="T78" s="183">
        <f>VLOOKUP(U78,FORMULAS!$A$15:$B$18,2,0)</f>
        <v>0</v>
      </c>
      <c r="U78" s="53" t="s">
        <v>157</v>
      </c>
      <c r="V78" s="54">
        <f>+IF(U78='Tabla Valoración controles'!$D$4,'Tabla Valoración controles'!$F$4,IF('208-PLA-Ft-78 Mapa Gestión'!U78='Tabla Valoración controles'!$D$5,'Tabla Valoración controles'!$F$5,IF(U78=FORMULAS!$A$10,0,'Tabla Valoración controles'!$F$6)))</f>
        <v>0</v>
      </c>
      <c r="W78" s="53"/>
      <c r="X78" s="55">
        <f>+IF(W78='Tabla Valoración controles'!$D$7,'Tabla Valoración controles'!$F$7,IF(U78=FORMULAS!$A$10,0,'Tabla Valoración controles'!$F$8))</f>
        <v>0</v>
      </c>
      <c r="Y78" s="53"/>
      <c r="Z78" s="54">
        <f>+IF(Y78='Tabla Valoración controles'!$D$9,'Tabla Valoración controles'!$F$9,IF(U78=FORMULAS!$A$10,0,'Tabla Valoración controles'!$F$10))</f>
        <v>0</v>
      </c>
      <c r="AA78" s="53"/>
      <c r="AB78" s="54">
        <f>+IF(AA78='Tabla Valoración controles'!$D$9,'Tabla Valoración controles'!$F$9,IF(W78=FORMULAS!$A$10,0,'Tabla Valoración controles'!$F$10))</f>
        <v>0</v>
      </c>
      <c r="AC78" s="53"/>
      <c r="AD78" s="54">
        <f>+IF(AC78='Tabla Valoración controles'!$D$13,'Tabla Valoración controles'!$F$13,'Tabla Valoración controles'!$F$14)</f>
        <v>0</v>
      </c>
      <c r="AE78" s="97">
        <f t="shared" si="52"/>
        <v>0</v>
      </c>
      <c r="AF78" s="97">
        <f t="shared" ref="AF78" si="58">+AE78*AG77</f>
        <v>0</v>
      </c>
      <c r="AG78" s="97">
        <f t="shared" ref="AG78" si="59">+AG77-AF78</f>
        <v>0.24</v>
      </c>
      <c r="AH78" s="53"/>
      <c r="AI78" s="50">
        <f>+IF(AH78=CONTROLES!$C$50,CONTROLES!$D$50,CONTROLES!$D$51)</f>
        <v>0</v>
      </c>
      <c r="AJ78" s="162"/>
      <c r="AK78" s="162">
        <f>+IF(AJ78=CONTROLES!$C$52,CONTROLES!$D$52,CONTROLES!$D$53)</f>
        <v>0</v>
      </c>
      <c r="AL78" s="162"/>
      <c r="AM78" s="162">
        <f>+IF(AL78=CONTROLES!$C$54,CONTROLES!$D$54,CONTROLES!$D$55)</f>
        <v>0</v>
      </c>
      <c r="AN78" s="163" t="str">
        <f t="shared" si="54"/>
        <v>Tipo Control</v>
      </c>
      <c r="AO78" s="163" t="str">
        <f>+IF(AN78=CONTROLES!$F$54,CONTROLES!$G$54,CONTROLES!$G$55)</f>
        <v>Detectar</v>
      </c>
      <c r="AP78" s="162">
        <f>+IF(AO78=CONTROLES!$C$56,CONTROLES!$D$56,IF(AO78=CONTROLES!$C$57,CONTROLES!$D$57,CONTROLES!$D$58))</f>
        <v>10</v>
      </c>
      <c r="AQ78" s="162"/>
      <c r="AR78" s="162">
        <f>+IF(AQ78=CONTROLES!$C$59,CONTROLES!$D$59,CONTROLES!$D$60)</f>
        <v>0</v>
      </c>
      <c r="AS78" s="162"/>
      <c r="AT78" s="162">
        <f>+IF(AS78=CONTROLES!$C$61,CONTROLES!$D$61,CONTROLES!$D$62)</f>
        <v>0</v>
      </c>
      <c r="AU78" s="162"/>
      <c r="AV78" s="50">
        <f>+IF(AU78=CONTROLES!$C$63,CONTROLES!$D$63,IF(AU78=CONTROLES!$C$64,CONTROLES!$D$64,CONTROLES!$D$65))</f>
        <v>0</v>
      </c>
      <c r="AW78" s="50">
        <f t="shared" si="53"/>
        <v>10</v>
      </c>
      <c r="AX78" s="50" t="str">
        <f t="shared" si="55"/>
        <v>Débil</v>
      </c>
      <c r="AY78" s="337"/>
      <c r="AZ78" s="337"/>
      <c r="BA78" s="337"/>
      <c r="BB78" s="337"/>
      <c r="BC78" s="333"/>
      <c r="BD78" s="340"/>
      <c r="BE78" s="338"/>
      <c r="BF78" s="132"/>
      <c r="BG78" s="132"/>
      <c r="BH78" s="169"/>
      <c r="BI78" s="132"/>
      <c r="BJ78" s="132"/>
      <c r="BK78" s="132"/>
      <c r="BL78" s="132"/>
      <c r="BM78" s="170" t="s">
        <v>233</v>
      </c>
      <c r="BN78" s="332"/>
      <c r="BO78" s="144"/>
      <c r="BP78" s="209"/>
      <c r="BQ78" s="209"/>
      <c r="BR78" s="209"/>
      <c r="BS78" s="209"/>
      <c r="BT78" s="209"/>
      <c r="BU78" s="144"/>
      <c r="BV78" s="209"/>
      <c r="BW78" s="209"/>
      <c r="BX78" s="126"/>
      <c r="BY78" s="132"/>
      <c r="BZ78" s="132"/>
      <c r="CA78" s="132"/>
      <c r="CB78" s="132"/>
      <c r="CC78" s="132"/>
      <c r="CD78" s="132"/>
      <c r="CE78" s="132"/>
      <c r="CF78" s="132"/>
      <c r="CG78" s="126"/>
      <c r="CH78" s="132"/>
      <c r="CI78" s="132"/>
      <c r="CJ78" s="132"/>
      <c r="CK78" s="132"/>
      <c r="CL78" s="132"/>
      <c r="CM78" s="132"/>
      <c r="CN78" s="132"/>
      <c r="CO78" s="132"/>
      <c r="CP78" s="126"/>
      <c r="CQ78" s="132"/>
      <c r="CR78" s="132"/>
      <c r="CS78" s="132"/>
      <c r="CT78" s="132"/>
      <c r="CU78" s="132"/>
      <c r="CV78" s="132"/>
      <c r="CW78" s="132"/>
      <c r="CX78" s="132"/>
      <c r="CY78" s="126"/>
      <c r="CZ78" s="132"/>
      <c r="DA78" s="132"/>
      <c r="DB78" s="132"/>
      <c r="DC78" s="132"/>
      <c r="DD78" s="132"/>
      <c r="DE78" s="132"/>
      <c r="DF78" s="132"/>
      <c r="DG78" s="132"/>
      <c r="DH78" s="126"/>
      <c r="DI78" s="132"/>
      <c r="DJ78" s="132"/>
      <c r="DK78" s="132"/>
      <c r="DL78" s="132"/>
      <c r="DM78" s="132"/>
      <c r="DN78" s="132"/>
      <c r="DO78" s="132"/>
      <c r="DP78" s="132"/>
      <c r="DQ78" s="126"/>
      <c r="DR78" s="132"/>
      <c r="DS78" s="132"/>
      <c r="DT78" s="132"/>
      <c r="DU78" s="132"/>
      <c r="DV78" s="132"/>
      <c r="DW78" s="132"/>
      <c r="DX78" s="132"/>
      <c r="DY78" s="132"/>
      <c r="DZ78" s="126"/>
      <c r="EA78" s="132"/>
      <c r="EB78" s="132"/>
      <c r="EC78" s="132"/>
      <c r="ED78" s="132"/>
      <c r="EE78" s="132"/>
      <c r="EF78" s="132"/>
      <c r="EG78" s="132"/>
      <c r="EH78" s="132"/>
      <c r="EI78" s="126"/>
      <c r="EJ78" s="132"/>
      <c r="EK78" s="132"/>
      <c r="EL78" s="132"/>
      <c r="EM78" s="132"/>
      <c r="EN78" s="132"/>
      <c r="EO78" s="132"/>
      <c r="EP78" s="132"/>
      <c r="EQ78" s="132"/>
      <c r="ER78" s="126"/>
      <c r="ES78" s="132"/>
      <c r="ET78" s="132"/>
      <c r="EU78" s="132"/>
      <c r="EV78" s="132"/>
      <c r="EW78" s="132"/>
      <c r="EX78" s="132"/>
      <c r="EY78" s="132"/>
      <c r="EZ78" s="132"/>
      <c r="FA78" s="126"/>
      <c r="FB78" s="132"/>
      <c r="FC78" s="132"/>
      <c r="FD78" s="132"/>
      <c r="FE78" s="132"/>
      <c r="FF78" s="132"/>
      <c r="FG78" s="132"/>
      <c r="FH78" s="132"/>
      <c r="FI78" s="132"/>
      <c r="FJ78" s="126"/>
      <c r="FK78" s="132"/>
      <c r="FL78" s="132"/>
      <c r="FM78" s="132"/>
      <c r="FN78" s="132"/>
      <c r="FO78" s="132"/>
      <c r="FP78" s="132"/>
      <c r="FQ78" s="132"/>
      <c r="FR78" s="132"/>
      <c r="FS78" s="132"/>
      <c r="FT78" s="126"/>
      <c r="FU78" s="129"/>
      <c r="FV78" s="129"/>
      <c r="FW78" s="129"/>
      <c r="FX78" s="130"/>
      <c r="FY78" s="129"/>
      <c r="FZ78" s="132"/>
      <c r="GA78" s="132"/>
      <c r="GB78" s="129"/>
      <c r="GC78" s="129"/>
      <c r="GD78" s="129"/>
      <c r="GE78" s="129"/>
      <c r="GF78" s="129"/>
      <c r="GG78" s="126"/>
      <c r="GH78" s="129"/>
      <c r="GI78" s="129"/>
      <c r="GJ78" s="129"/>
      <c r="GK78" s="130"/>
      <c r="GL78" s="129"/>
      <c r="GM78" s="132"/>
      <c r="GN78" s="265"/>
      <c r="GO78" s="129"/>
      <c r="GP78" s="129"/>
      <c r="GQ78" s="129"/>
      <c r="GR78" s="129"/>
      <c r="GS78" s="129"/>
      <c r="GT78" s="126"/>
      <c r="GU78" s="129"/>
      <c r="GV78" s="129"/>
      <c r="GW78" s="129"/>
      <c r="GX78" s="130"/>
      <c r="GY78" s="129"/>
      <c r="GZ78" s="132"/>
      <c r="HA78" s="132"/>
      <c r="HB78" s="129"/>
      <c r="HC78" s="129"/>
      <c r="HD78" s="129"/>
      <c r="HE78" s="129"/>
    </row>
    <row r="79" spans="1:213" ht="57" x14ac:dyDescent="0.2">
      <c r="A79" s="364"/>
      <c r="B79" s="357"/>
      <c r="C79" s="358"/>
      <c r="D79" s="358"/>
      <c r="E79" s="357"/>
      <c r="F79" s="365"/>
      <c r="G79" s="365"/>
      <c r="H79" s="366"/>
      <c r="I79" s="357"/>
      <c r="J79" s="360"/>
      <c r="K79" s="335"/>
      <c r="L79" s="361"/>
      <c r="M79" s="359"/>
      <c r="N79" s="335"/>
      <c r="O79" s="333"/>
      <c r="P79" s="333"/>
      <c r="Q79" s="334"/>
      <c r="R79" s="153"/>
      <c r="S79" s="154"/>
      <c r="T79" s="183">
        <f>VLOOKUP(U79,FORMULAS!$A$15:$B$18,2,0)</f>
        <v>0</v>
      </c>
      <c r="U79" s="53" t="s">
        <v>157</v>
      </c>
      <c r="V79" s="54">
        <f>+IF(U79='Tabla Valoración controles'!$D$4,'Tabla Valoración controles'!$F$4,IF('208-PLA-Ft-78 Mapa Gestión'!U79='Tabla Valoración controles'!$D$5,'Tabla Valoración controles'!$F$5,IF(U79=FORMULAS!$A$10,0,'Tabla Valoración controles'!$F$6)))</f>
        <v>0</v>
      </c>
      <c r="W79" s="53"/>
      <c r="X79" s="55">
        <f>+IF(W79='Tabla Valoración controles'!$D$7,'Tabla Valoración controles'!$F$7,IF(U79=FORMULAS!$A$10,0,'Tabla Valoración controles'!$F$8))</f>
        <v>0</v>
      </c>
      <c r="Y79" s="53"/>
      <c r="Z79" s="54">
        <f>+IF(Y79='Tabla Valoración controles'!$D$9,'Tabla Valoración controles'!$F$9,IF(U79=FORMULAS!$A$10,0,'Tabla Valoración controles'!$F$10))</f>
        <v>0</v>
      </c>
      <c r="AA79" s="53"/>
      <c r="AB79" s="54">
        <f>+IF(AA79='Tabla Valoración controles'!$D$9,'Tabla Valoración controles'!$F$9,IF(W79=FORMULAS!$A$10,0,'Tabla Valoración controles'!$F$10))</f>
        <v>0</v>
      </c>
      <c r="AC79" s="53"/>
      <c r="AD79" s="54">
        <f>+IF(AC79='Tabla Valoración controles'!$D$13,'Tabla Valoración controles'!$F$13,'Tabla Valoración controles'!$F$14)</f>
        <v>0</v>
      </c>
      <c r="AE79" s="97">
        <f t="shared" si="52"/>
        <v>0</v>
      </c>
      <c r="AF79" s="97">
        <f t="shared" ref="AF79:AF82" si="60">+AF78*AE79</f>
        <v>0</v>
      </c>
      <c r="AG79" s="97">
        <f t="shared" si="15"/>
        <v>0.24</v>
      </c>
      <c r="AH79" s="53"/>
      <c r="AI79" s="50">
        <f>+IF(AH79=CONTROLES!$C$50,CONTROLES!$D$50,CONTROLES!$D$51)</f>
        <v>0</v>
      </c>
      <c r="AJ79" s="162"/>
      <c r="AK79" s="162">
        <f>+IF(AJ79=CONTROLES!$C$52,CONTROLES!$D$52,CONTROLES!$D$53)</f>
        <v>0</v>
      </c>
      <c r="AL79" s="162"/>
      <c r="AM79" s="162">
        <f>+IF(AL79=CONTROLES!$C$54,CONTROLES!$D$54,CONTROLES!$D$55)</f>
        <v>0</v>
      </c>
      <c r="AN79" s="163" t="str">
        <f t="shared" si="54"/>
        <v>Tipo Control</v>
      </c>
      <c r="AO79" s="163" t="str">
        <f>+IF(AN79=CONTROLES!$F$54,CONTROLES!$G$54,CONTROLES!$G$55)</f>
        <v>Detectar</v>
      </c>
      <c r="AP79" s="162">
        <f>+IF(AO79=CONTROLES!$C$56,CONTROLES!$D$56,IF(AO79=CONTROLES!$C$57,CONTROLES!$D$57,CONTROLES!$D$58))</f>
        <v>10</v>
      </c>
      <c r="AQ79" s="162"/>
      <c r="AR79" s="162">
        <f>+IF(AQ79=CONTROLES!$C$59,CONTROLES!$D$59,CONTROLES!$D$60)</f>
        <v>0</v>
      </c>
      <c r="AS79" s="162"/>
      <c r="AT79" s="162">
        <f>+IF(AS79=CONTROLES!$C$61,CONTROLES!$D$61,CONTROLES!$D$62)</f>
        <v>0</v>
      </c>
      <c r="AU79" s="162"/>
      <c r="AV79" s="50">
        <f>+IF(AU79=CONTROLES!$C$63,CONTROLES!$D$63,IF(AU79=CONTROLES!$C$64,CONTROLES!$D$64,CONTROLES!$D$65))</f>
        <v>0</v>
      </c>
      <c r="AW79" s="50">
        <f t="shared" si="53"/>
        <v>10</v>
      </c>
      <c r="AX79" s="50" t="str">
        <f t="shared" si="55"/>
        <v>Débil</v>
      </c>
      <c r="AY79" s="337"/>
      <c r="AZ79" s="337"/>
      <c r="BA79" s="337"/>
      <c r="BB79" s="337"/>
      <c r="BC79" s="333"/>
      <c r="BD79" s="340"/>
      <c r="BE79" s="338"/>
      <c r="BF79" s="132"/>
      <c r="BG79" s="132"/>
      <c r="BH79" s="169"/>
      <c r="BI79" s="132"/>
      <c r="BJ79" s="132"/>
      <c r="BK79" s="132"/>
      <c r="BL79" s="132"/>
      <c r="BM79" s="170" t="s">
        <v>233</v>
      </c>
      <c r="BN79" s="332"/>
      <c r="BO79" s="144"/>
      <c r="BP79" s="209"/>
      <c r="BQ79" s="209"/>
      <c r="BR79" s="209"/>
      <c r="BS79" s="209"/>
      <c r="BT79" s="209"/>
      <c r="BU79" s="144"/>
      <c r="BV79" s="209"/>
      <c r="BW79" s="209"/>
      <c r="BX79" s="126"/>
      <c r="BY79" s="132"/>
      <c r="BZ79" s="132"/>
      <c r="CA79" s="132"/>
      <c r="CB79" s="132"/>
      <c r="CC79" s="132"/>
      <c r="CD79" s="132"/>
      <c r="CE79" s="132"/>
      <c r="CF79" s="132"/>
      <c r="CG79" s="126"/>
      <c r="CH79" s="132"/>
      <c r="CI79" s="132"/>
      <c r="CJ79" s="132"/>
      <c r="CK79" s="132"/>
      <c r="CL79" s="132"/>
      <c r="CM79" s="132"/>
      <c r="CN79" s="132"/>
      <c r="CO79" s="132"/>
      <c r="CP79" s="126"/>
      <c r="CQ79" s="132"/>
      <c r="CR79" s="132"/>
      <c r="CS79" s="132"/>
      <c r="CT79" s="132"/>
      <c r="CU79" s="132"/>
      <c r="CV79" s="132"/>
      <c r="CW79" s="132"/>
      <c r="CX79" s="132"/>
      <c r="CY79" s="126"/>
      <c r="CZ79" s="132"/>
      <c r="DA79" s="132"/>
      <c r="DB79" s="132"/>
      <c r="DC79" s="132"/>
      <c r="DD79" s="132"/>
      <c r="DE79" s="132"/>
      <c r="DF79" s="132"/>
      <c r="DG79" s="132"/>
      <c r="DH79" s="126"/>
      <c r="DI79" s="132"/>
      <c r="DJ79" s="132"/>
      <c r="DK79" s="132"/>
      <c r="DL79" s="132"/>
      <c r="DM79" s="132"/>
      <c r="DN79" s="132"/>
      <c r="DO79" s="132"/>
      <c r="DP79" s="132"/>
      <c r="DQ79" s="126"/>
      <c r="DR79" s="132"/>
      <c r="DS79" s="132"/>
      <c r="DT79" s="132"/>
      <c r="DU79" s="132"/>
      <c r="DV79" s="132"/>
      <c r="DW79" s="132"/>
      <c r="DX79" s="132"/>
      <c r="DY79" s="132"/>
      <c r="DZ79" s="126"/>
      <c r="EA79" s="132"/>
      <c r="EB79" s="132"/>
      <c r="EC79" s="132"/>
      <c r="ED79" s="132"/>
      <c r="EE79" s="132"/>
      <c r="EF79" s="132"/>
      <c r="EG79" s="132"/>
      <c r="EH79" s="132"/>
      <c r="EI79" s="126"/>
      <c r="EJ79" s="132"/>
      <c r="EK79" s="132"/>
      <c r="EL79" s="132"/>
      <c r="EM79" s="132"/>
      <c r="EN79" s="132"/>
      <c r="EO79" s="132"/>
      <c r="EP79" s="132"/>
      <c r="EQ79" s="132"/>
      <c r="ER79" s="126"/>
      <c r="ES79" s="132"/>
      <c r="ET79" s="132"/>
      <c r="EU79" s="132"/>
      <c r="EV79" s="132"/>
      <c r="EW79" s="132"/>
      <c r="EX79" s="132"/>
      <c r="EY79" s="132"/>
      <c r="EZ79" s="132"/>
      <c r="FA79" s="126"/>
      <c r="FB79" s="132"/>
      <c r="FC79" s="132"/>
      <c r="FD79" s="132"/>
      <c r="FE79" s="132"/>
      <c r="FF79" s="132"/>
      <c r="FG79" s="132"/>
      <c r="FH79" s="132"/>
      <c r="FI79" s="132"/>
      <c r="FJ79" s="126"/>
      <c r="FK79" s="132"/>
      <c r="FL79" s="132"/>
      <c r="FM79" s="132"/>
      <c r="FN79" s="132"/>
      <c r="FO79" s="132"/>
      <c r="FP79" s="132"/>
      <c r="FQ79" s="132"/>
      <c r="FR79" s="132"/>
      <c r="FS79" s="132"/>
      <c r="FT79" s="126"/>
      <c r="FU79" s="129"/>
      <c r="FV79" s="129"/>
      <c r="FW79" s="129"/>
      <c r="FX79" s="130"/>
      <c r="FY79" s="129"/>
      <c r="FZ79" s="132"/>
      <c r="GA79" s="132"/>
      <c r="GB79" s="129"/>
      <c r="GC79" s="129"/>
      <c r="GD79" s="129"/>
      <c r="GE79" s="129"/>
      <c r="GF79" s="129"/>
      <c r="GG79" s="126"/>
      <c r="GH79" s="129"/>
      <c r="GI79" s="129"/>
      <c r="GJ79" s="129"/>
      <c r="GK79" s="130"/>
      <c r="GL79" s="129"/>
      <c r="GM79" s="132"/>
      <c r="GN79" s="265"/>
      <c r="GO79" s="129"/>
      <c r="GP79" s="129"/>
      <c r="GQ79" s="129"/>
      <c r="GR79" s="129"/>
      <c r="GS79" s="129"/>
      <c r="GT79" s="126"/>
      <c r="GU79" s="129"/>
      <c r="GV79" s="129"/>
      <c r="GW79" s="129"/>
      <c r="GX79" s="130"/>
      <c r="GY79" s="129"/>
      <c r="GZ79" s="132"/>
      <c r="HA79" s="132"/>
      <c r="HB79" s="129"/>
      <c r="HC79" s="129"/>
      <c r="HD79" s="129"/>
      <c r="HE79" s="129"/>
    </row>
    <row r="80" spans="1:213" ht="57" x14ac:dyDescent="0.2">
      <c r="A80" s="364"/>
      <c r="B80" s="357"/>
      <c r="C80" s="358"/>
      <c r="D80" s="358"/>
      <c r="E80" s="357"/>
      <c r="F80" s="365"/>
      <c r="G80" s="365"/>
      <c r="H80" s="366"/>
      <c r="I80" s="357"/>
      <c r="J80" s="360"/>
      <c r="K80" s="335"/>
      <c r="L80" s="361"/>
      <c r="M80" s="359"/>
      <c r="N80" s="335"/>
      <c r="O80" s="333"/>
      <c r="P80" s="333"/>
      <c r="Q80" s="334"/>
      <c r="R80" s="153"/>
      <c r="S80" s="154"/>
      <c r="T80" s="183">
        <f>VLOOKUP(U80,FORMULAS!$A$15:$B$18,2,0)</f>
        <v>0</v>
      </c>
      <c r="U80" s="53" t="s">
        <v>157</v>
      </c>
      <c r="V80" s="54">
        <f>+IF(U80='Tabla Valoración controles'!$D$4,'Tabla Valoración controles'!$F$4,IF('208-PLA-Ft-78 Mapa Gestión'!U80='Tabla Valoración controles'!$D$5,'Tabla Valoración controles'!$F$5,IF(U80=FORMULAS!$A$10,0,'Tabla Valoración controles'!$F$6)))</f>
        <v>0</v>
      </c>
      <c r="W80" s="53"/>
      <c r="X80" s="55">
        <f>+IF(W80='Tabla Valoración controles'!$D$7,'Tabla Valoración controles'!$F$7,IF(U80=FORMULAS!$A$10,0,'Tabla Valoración controles'!$F$8))</f>
        <v>0</v>
      </c>
      <c r="Y80" s="53"/>
      <c r="Z80" s="54">
        <f>+IF(Y80='Tabla Valoración controles'!$D$9,'Tabla Valoración controles'!$F$9,IF(U80=FORMULAS!$A$10,0,'Tabla Valoración controles'!$F$10))</f>
        <v>0</v>
      </c>
      <c r="AA80" s="53"/>
      <c r="AB80" s="54">
        <f>+IF(AA80='Tabla Valoración controles'!$D$9,'Tabla Valoración controles'!$F$9,IF(W80=FORMULAS!$A$10,0,'Tabla Valoración controles'!$F$10))</f>
        <v>0</v>
      </c>
      <c r="AC80" s="53"/>
      <c r="AD80" s="54">
        <f>+IF(AC80='Tabla Valoración controles'!$D$13,'Tabla Valoración controles'!$F$13,'Tabla Valoración controles'!$F$14)</f>
        <v>0</v>
      </c>
      <c r="AE80" s="97">
        <f t="shared" si="52"/>
        <v>0</v>
      </c>
      <c r="AF80" s="97">
        <f t="shared" si="60"/>
        <v>0</v>
      </c>
      <c r="AG80" s="97">
        <f t="shared" si="15"/>
        <v>0.24</v>
      </c>
      <c r="AH80" s="53"/>
      <c r="AI80" s="50">
        <f>+IF(AH80=CONTROLES!$C$50,CONTROLES!$D$50,CONTROLES!$D$51)</f>
        <v>0</v>
      </c>
      <c r="AJ80" s="162"/>
      <c r="AK80" s="162">
        <f>+IF(AJ80=CONTROLES!$C$52,CONTROLES!$D$52,CONTROLES!$D$53)</f>
        <v>0</v>
      </c>
      <c r="AL80" s="162"/>
      <c r="AM80" s="162">
        <f>+IF(AL80=CONTROLES!$C$54,CONTROLES!$D$54,CONTROLES!$D$55)</f>
        <v>0</v>
      </c>
      <c r="AN80" s="163" t="str">
        <f t="shared" si="54"/>
        <v>Tipo Control</v>
      </c>
      <c r="AO80" s="163" t="str">
        <f>+IF(AN80=CONTROLES!$F$54,CONTROLES!$G$54,CONTROLES!$G$55)</f>
        <v>Detectar</v>
      </c>
      <c r="AP80" s="162">
        <f>+IF(AO80=CONTROLES!$C$56,CONTROLES!$D$56,IF(AO80=CONTROLES!$C$57,CONTROLES!$D$57,CONTROLES!$D$58))</f>
        <v>10</v>
      </c>
      <c r="AQ80" s="162"/>
      <c r="AR80" s="162">
        <f>+IF(AQ80=CONTROLES!$C$59,CONTROLES!$D$59,CONTROLES!$D$60)</f>
        <v>0</v>
      </c>
      <c r="AS80" s="162"/>
      <c r="AT80" s="162">
        <f>+IF(AS80=CONTROLES!$C$61,CONTROLES!$D$61,CONTROLES!$D$62)</f>
        <v>0</v>
      </c>
      <c r="AU80" s="162"/>
      <c r="AV80" s="50">
        <f>+IF(AU80=CONTROLES!$C$63,CONTROLES!$D$63,IF(AU80=CONTROLES!$C$64,CONTROLES!$D$64,CONTROLES!$D$65))</f>
        <v>0</v>
      </c>
      <c r="AW80" s="50">
        <f t="shared" si="53"/>
        <v>10</v>
      </c>
      <c r="AX80" s="50" t="str">
        <f t="shared" si="55"/>
        <v>Débil</v>
      </c>
      <c r="AY80" s="337"/>
      <c r="AZ80" s="337"/>
      <c r="BA80" s="337"/>
      <c r="BB80" s="337"/>
      <c r="BC80" s="333"/>
      <c r="BD80" s="340"/>
      <c r="BE80" s="338"/>
      <c r="BF80" s="132"/>
      <c r="BG80" s="132"/>
      <c r="BH80" s="169"/>
      <c r="BI80" s="132"/>
      <c r="BJ80" s="132"/>
      <c r="BK80" s="132"/>
      <c r="BL80" s="132"/>
      <c r="BM80" s="170" t="s">
        <v>233</v>
      </c>
      <c r="BN80" s="332"/>
      <c r="BO80" s="144"/>
      <c r="BP80" s="209"/>
      <c r="BQ80" s="209"/>
      <c r="BR80" s="209"/>
      <c r="BS80" s="209"/>
      <c r="BT80" s="209"/>
      <c r="BU80" s="144"/>
      <c r="BV80" s="209"/>
      <c r="BW80" s="209"/>
      <c r="BX80" s="126"/>
      <c r="BY80" s="132"/>
      <c r="BZ80" s="132"/>
      <c r="CA80" s="132"/>
      <c r="CB80" s="132"/>
      <c r="CC80" s="132"/>
      <c r="CD80" s="132"/>
      <c r="CE80" s="132"/>
      <c r="CF80" s="132"/>
      <c r="CG80" s="126"/>
      <c r="CH80" s="132"/>
      <c r="CI80" s="132"/>
      <c r="CJ80" s="132"/>
      <c r="CK80" s="132"/>
      <c r="CL80" s="132"/>
      <c r="CM80" s="132"/>
      <c r="CN80" s="132"/>
      <c r="CO80" s="132"/>
      <c r="CP80" s="126"/>
      <c r="CQ80" s="132"/>
      <c r="CR80" s="132"/>
      <c r="CS80" s="132"/>
      <c r="CT80" s="132"/>
      <c r="CU80" s="132"/>
      <c r="CV80" s="132"/>
      <c r="CW80" s="132"/>
      <c r="CX80" s="132"/>
      <c r="CY80" s="126"/>
      <c r="CZ80" s="132"/>
      <c r="DA80" s="132"/>
      <c r="DB80" s="132"/>
      <c r="DC80" s="132"/>
      <c r="DD80" s="132"/>
      <c r="DE80" s="132"/>
      <c r="DF80" s="132"/>
      <c r="DG80" s="132"/>
      <c r="DH80" s="126"/>
      <c r="DI80" s="132"/>
      <c r="DJ80" s="132"/>
      <c r="DK80" s="132"/>
      <c r="DL80" s="132"/>
      <c r="DM80" s="132"/>
      <c r="DN80" s="132"/>
      <c r="DO80" s="132"/>
      <c r="DP80" s="132"/>
      <c r="DQ80" s="126"/>
      <c r="DR80" s="132"/>
      <c r="DS80" s="132"/>
      <c r="DT80" s="132"/>
      <c r="DU80" s="132"/>
      <c r="DV80" s="132"/>
      <c r="DW80" s="132"/>
      <c r="DX80" s="132"/>
      <c r="DY80" s="132"/>
      <c r="DZ80" s="126"/>
      <c r="EA80" s="132"/>
      <c r="EB80" s="132"/>
      <c r="EC80" s="132"/>
      <c r="ED80" s="132"/>
      <c r="EE80" s="132"/>
      <c r="EF80" s="132"/>
      <c r="EG80" s="132"/>
      <c r="EH80" s="132"/>
      <c r="EI80" s="126"/>
      <c r="EJ80" s="132"/>
      <c r="EK80" s="132"/>
      <c r="EL80" s="132"/>
      <c r="EM80" s="132"/>
      <c r="EN80" s="132"/>
      <c r="EO80" s="132"/>
      <c r="EP80" s="132"/>
      <c r="EQ80" s="132"/>
      <c r="ER80" s="126"/>
      <c r="ES80" s="132"/>
      <c r="ET80" s="132"/>
      <c r="EU80" s="132"/>
      <c r="EV80" s="132"/>
      <c r="EW80" s="132"/>
      <c r="EX80" s="132"/>
      <c r="EY80" s="132"/>
      <c r="EZ80" s="132"/>
      <c r="FA80" s="126"/>
      <c r="FB80" s="132"/>
      <c r="FC80" s="132"/>
      <c r="FD80" s="132"/>
      <c r="FE80" s="132"/>
      <c r="FF80" s="132"/>
      <c r="FG80" s="132"/>
      <c r="FH80" s="132"/>
      <c r="FI80" s="132"/>
      <c r="FJ80" s="126"/>
      <c r="FK80" s="132"/>
      <c r="FL80" s="132"/>
      <c r="FM80" s="132"/>
      <c r="FN80" s="132"/>
      <c r="FO80" s="132"/>
      <c r="FP80" s="132"/>
      <c r="FQ80" s="132"/>
      <c r="FR80" s="132"/>
      <c r="FS80" s="132"/>
      <c r="FT80" s="126"/>
      <c r="FU80" s="129"/>
      <c r="FV80" s="129"/>
      <c r="FW80" s="129"/>
      <c r="FX80" s="130"/>
      <c r="FY80" s="129"/>
      <c r="FZ80" s="132"/>
      <c r="GA80" s="132"/>
      <c r="GB80" s="129"/>
      <c r="GC80" s="129"/>
      <c r="GD80" s="129"/>
      <c r="GE80" s="129"/>
      <c r="GF80" s="129"/>
      <c r="GG80" s="126"/>
      <c r="GH80" s="129"/>
      <c r="GI80" s="129"/>
      <c r="GJ80" s="129"/>
      <c r="GK80" s="130"/>
      <c r="GL80" s="129"/>
      <c r="GM80" s="132"/>
      <c r="GN80" s="265"/>
      <c r="GO80" s="129"/>
      <c r="GP80" s="129"/>
      <c r="GQ80" s="129"/>
      <c r="GR80" s="129"/>
      <c r="GS80" s="129"/>
      <c r="GT80" s="126"/>
      <c r="GU80" s="129"/>
      <c r="GV80" s="129"/>
      <c r="GW80" s="129"/>
      <c r="GX80" s="130"/>
      <c r="GY80" s="129"/>
      <c r="GZ80" s="132"/>
      <c r="HA80" s="132"/>
      <c r="HB80" s="129"/>
      <c r="HC80" s="129"/>
      <c r="HD80" s="129"/>
      <c r="HE80" s="129"/>
    </row>
    <row r="81" spans="1:222" ht="57" x14ac:dyDescent="0.2">
      <c r="A81" s="364"/>
      <c r="B81" s="357"/>
      <c r="C81" s="358"/>
      <c r="D81" s="358"/>
      <c r="E81" s="357"/>
      <c r="F81" s="365"/>
      <c r="G81" s="365"/>
      <c r="H81" s="366"/>
      <c r="I81" s="357"/>
      <c r="J81" s="360"/>
      <c r="K81" s="335"/>
      <c r="L81" s="361"/>
      <c r="M81" s="359"/>
      <c r="N81" s="335"/>
      <c r="O81" s="333"/>
      <c r="P81" s="333"/>
      <c r="Q81" s="334"/>
      <c r="R81" s="153"/>
      <c r="S81" s="154"/>
      <c r="T81" s="183">
        <f>VLOOKUP(U81,FORMULAS!$A$15:$B$18,2,0)</f>
        <v>0</v>
      </c>
      <c r="U81" s="53" t="s">
        <v>157</v>
      </c>
      <c r="V81" s="54">
        <f>+IF(U81='Tabla Valoración controles'!$D$4,'Tabla Valoración controles'!$F$4,IF('208-PLA-Ft-78 Mapa Gestión'!U81='Tabla Valoración controles'!$D$5,'Tabla Valoración controles'!$F$5,IF(U81=FORMULAS!$A$10,0,'Tabla Valoración controles'!$F$6)))</f>
        <v>0</v>
      </c>
      <c r="W81" s="53"/>
      <c r="X81" s="55">
        <f>+IF(W81='Tabla Valoración controles'!$D$7,'Tabla Valoración controles'!$F$7,IF(U81=FORMULAS!$A$10,0,'Tabla Valoración controles'!$F$8))</f>
        <v>0</v>
      </c>
      <c r="Y81" s="53"/>
      <c r="Z81" s="54">
        <f>+IF(Y81='Tabla Valoración controles'!$D$9,'Tabla Valoración controles'!$F$9,IF(U81=FORMULAS!$A$10,0,'Tabla Valoración controles'!$F$10))</f>
        <v>0</v>
      </c>
      <c r="AA81" s="53"/>
      <c r="AB81" s="54">
        <f>+IF(AA81='Tabla Valoración controles'!$D$9,'Tabla Valoración controles'!$F$9,IF(W81=FORMULAS!$A$10,0,'Tabla Valoración controles'!$F$10))</f>
        <v>0</v>
      </c>
      <c r="AC81" s="53"/>
      <c r="AD81" s="54">
        <f>+IF(AC81='Tabla Valoración controles'!$D$13,'Tabla Valoración controles'!$F$13,'Tabla Valoración controles'!$F$14)</f>
        <v>0</v>
      </c>
      <c r="AE81" s="97">
        <f t="shared" si="52"/>
        <v>0</v>
      </c>
      <c r="AF81" s="97">
        <f t="shared" si="60"/>
        <v>0</v>
      </c>
      <c r="AG81" s="97">
        <f t="shared" si="15"/>
        <v>0.24</v>
      </c>
      <c r="AH81" s="53"/>
      <c r="AI81" s="50">
        <f>+IF(AH81=CONTROLES!$C$50,CONTROLES!$D$50,CONTROLES!$D$51)</f>
        <v>0</v>
      </c>
      <c r="AJ81" s="162"/>
      <c r="AK81" s="162">
        <f>+IF(AJ81=CONTROLES!$C$52,CONTROLES!$D$52,CONTROLES!$D$53)</f>
        <v>0</v>
      </c>
      <c r="AL81" s="162"/>
      <c r="AM81" s="162">
        <f>+IF(AL81=CONTROLES!$C$54,CONTROLES!$D$54,CONTROLES!$D$55)</f>
        <v>0</v>
      </c>
      <c r="AN81" s="163" t="str">
        <f t="shared" si="54"/>
        <v>Tipo Control</v>
      </c>
      <c r="AO81" s="163" t="str">
        <f>+IF(AN81=CONTROLES!$F$54,CONTROLES!$G$54,CONTROLES!$G$55)</f>
        <v>Detectar</v>
      </c>
      <c r="AP81" s="162">
        <f>+IF(AO81=CONTROLES!$C$56,CONTROLES!$D$56,IF(AO81=CONTROLES!$C$57,CONTROLES!$D$57,CONTROLES!$D$58))</f>
        <v>10</v>
      </c>
      <c r="AQ81" s="162"/>
      <c r="AR81" s="162">
        <f>+IF(AQ81=CONTROLES!$C$59,CONTROLES!$D$59,CONTROLES!$D$60)</f>
        <v>0</v>
      </c>
      <c r="AS81" s="162"/>
      <c r="AT81" s="162">
        <f>+IF(AS81=CONTROLES!$C$61,CONTROLES!$D$61,CONTROLES!$D$62)</f>
        <v>0</v>
      </c>
      <c r="AU81" s="162"/>
      <c r="AV81" s="50">
        <f>+IF(AU81=CONTROLES!$C$63,CONTROLES!$D$63,IF(AU81=CONTROLES!$C$64,CONTROLES!$D$64,CONTROLES!$D$65))</f>
        <v>0</v>
      </c>
      <c r="AW81" s="50">
        <f t="shared" si="53"/>
        <v>10</v>
      </c>
      <c r="AX81" s="50" t="str">
        <f t="shared" si="55"/>
        <v>Débil</v>
      </c>
      <c r="AY81" s="337"/>
      <c r="AZ81" s="337"/>
      <c r="BA81" s="337"/>
      <c r="BB81" s="337"/>
      <c r="BC81" s="333"/>
      <c r="BD81" s="340"/>
      <c r="BE81" s="338"/>
      <c r="BF81" s="132"/>
      <c r="BG81" s="132"/>
      <c r="BH81" s="169"/>
      <c r="BI81" s="132"/>
      <c r="BJ81" s="132"/>
      <c r="BK81" s="132"/>
      <c r="BL81" s="132"/>
      <c r="BM81" s="170" t="s">
        <v>233</v>
      </c>
      <c r="BN81" s="332"/>
      <c r="BO81" s="144"/>
      <c r="BP81" s="209"/>
      <c r="BQ81" s="209"/>
      <c r="BR81" s="209"/>
      <c r="BS81" s="209"/>
      <c r="BT81" s="209"/>
      <c r="BU81" s="144"/>
      <c r="BV81" s="209"/>
      <c r="BW81" s="209"/>
      <c r="BX81" s="126"/>
      <c r="BY81" s="132"/>
      <c r="BZ81" s="132"/>
      <c r="CA81" s="132"/>
      <c r="CB81" s="132"/>
      <c r="CC81" s="132"/>
      <c r="CD81" s="132"/>
      <c r="CE81" s="132"/>
      <c r="CF81" s="132"/>
      <c r="CG81" s="126"/>
      <c r="CH81" s="132"/>
      <c r="CI81" s="132"/>
      <c r="CJ81" s="132"/>
      <c r="CK81" s="132"/>
      <c r="CL81" s="132"/>
      <c r="CM81" s="132"/>
      <c r="CN81" s="132"/>
      <c r="CO81" s="132"/>
      <c r="CP81" s="126"/>
      <c r="CQ81" s="132"/>
      <c r="CR81" s="132"/>
      <c r="CS81" s="132"/>
      <c r="CT81" s="132"/>
      <c r="CU81" s="132"/>
      <c r="CV81" s="132"/>
      <c r="CW81" s="132"/>
      <c r="CX81" s="132"/>
      <c r="CY81" s="126"/>
      <c r="CZ81" s="132"/>
      <c r="DA81" s="132"/>
      <c r="DB81" s="132"/>
      <c r="DC81" s="132"/>
      <c r="DD81" s="132"/>
      <c r="DE81" s="132"/>
      <c r="DF81" s="132"/>
      <c r="DG81" s="132"/>
      <c r="DH81" s="126"/>
      <c r="DI81" s="132"/>
      <c r="DJ81" s="132"/>
      <c r="DK81" s="132"/>
      <c r="DL81" s="132"/>
      <c r="DM81" s="132"/>
      <c r="DN81" s="132"/>
      <c r="DO81" s="132"/>
      <c r="DP81" s="132"/>
      <c r="DQ81" s="126"/>
      <c r="DR81" s="132"/>
      <c r="DS81" s="132"/>
      <c r="DT81" s="132"/>
      <c r="DU81" s="132"/>
      <c r="DV81" s="132"/>
      <c r="DW81" s="132"/>
      <c r="DX81" s="132"/>
      <c r="DY81" s="132"/>
      <c r="DZ81" s="126"/>
      <c r="EA81" s="132"/>
      <c r="EB81" s="132"/>
      <c r="EC81" s="132"/>
      <c r="ED81" s="132"/>
      <c r="EE81" s="132"/>
      <c r="EF81" s="132"/>
      <c r="EG81" s="132"/>
      <c r="EH81" s="132"/>
      <c r="EI81" s="126"/>
      <c r="EJ81" s="132"/>
      <c r="EK81" s="132"/>
      <c r="EL81" s="132"/>
      <c r="EM81" s="132"/>
      <c r="EN81" s="132"/>
      <c r="EO81" s="132"/>
      <c r="EP81" s="132"/>
      <c r="EQ81" s="132"/>
      <c r="ER81" s="126"/>
      <c r="ES81" s="132"/>
      <c r="ET81" s="132"/>
      <c r="EU81" s="132"/>
      <c r="EV81" s="132"/>
      <c r="EW81" s="132"/>
      <c r="EX81" s="132"/>
      <c r="EY81" s="132"/>
      <c r="EZ81" s="132"/>
      <c r="FA81" s="126"/>
      <c r="FB81" s="132"/>
      <c r="FC81" s="132"/>
      <c r="FD81" s="132"/>
      <c r="FE81" s="132"/>
      <c r="FF81" s="132"/>
      <c r="FG81" s="132"/>
      <c r="FH81" s="132"/>
      <c r="FI81" s="132"/>
      <c r="FJ81" s="126"/>
      <c r="FK81" s="132"/>
      <c r="FL81" s="132"/>
      <c r="FM81" s="132"/>
      <c r="FN81" s="132"/>
      <c r="FO81" s="132"/>
      <c r="FP81" s="132"/>
      <c r="FQ81" s="132"/>
      <c r="FR81" s="132"/>
      <c r="FS81" s="132"/>
      <c r="FT81" s="126"/>
      <c r="FU81" s="129"/>
      <c r="FV81" s="129"/>
      <c r="FW81" s="129"/>
      <c r="FX81" s="130"/>
      <c r="FY81" s="129"/>
      <c r="FZ81" s="132"/>
      <c r="GA81" s="132"/>
      <c r="GB81" s="129"/>
      <c r="GC81" s="129"/>
      <c r="GD81" s="129"/>
      <c r="GE81" s="129"/>
      <c r="GF81" s="129"/>
      <c r="GG81" s="126"/>
      <c r="GH81" s="129"/>
      <c r="GI81" s="129"/>
      <c r="GJ81" s="129"/>
      <c r="GK81" s="130"/>
      <c r="GL81" s="129"/>
      <c r="GM81" s="132"/>
      <c r="GN81" s="265"/>
      <c r="GO81" s="129"/>
      <c r="GP81" s="129"/>
      <c r="GQ81" s="129"/>
      <c r="GR81" s="129"/>
      <c r="GS81" s="129"/>
      <c r="GT81" s="126"/>
      <c r="GU81" s="129"/>
      <c r="GV81" s="129"/>
      <c r="GW81" s="129"/>
      <c r="GX81" s="130"/>
      <c r="GY81" s="129"/>
      <c r="GZ81" s="132"/>
      <c r="HA81" s="132"/>
      <c r="HB81" s="129"/>
      <c r="HC81" s="129"/>
      <c r="HD81" s="129"/>
      <c r="HE81" s="129"/>
    </row>
    <row r="82" spans="1:222" ht="57" x14ac:dyDescent="0.2">
      <c r="A82" s="364"/>
      <c r="B82" s="357"/>
      <c r="C82" s="358"/>
      <c r="D82" s="358"/>
      <c r="E82" s="357"/>
      <c r="F82" s="365"/>
      <c r="G82" s="365"/>
      <c r="H82" s="366"/>
      <c r="I82" s="357"/>
      <c r="J82" s="360"/>
      <c r="K82" s="335"/>
      <c r="L82" s="361"/>
      <c r="M82" s="359"/>
      <c r="N82" s="335"/>
      <c r="O82" s="333"/>
      <c r="P82" s="333"/>
      <c r="Q82" s="334"/>
      <c r="R82" s="153"/>
      <c r="S82" s="154"/>
      <c r="T82" s="183">
        <f>VLOOKUP(U82,FORMULAS!$A$15:$B$18,2,0)</f>
        <v>0</v>
      </c>
      <c r="U82" s="53" t="s">
        <v>157</v>
      </c>
      <c r="V82" s="54">
        <f>+IF(U82='Tabla Valoración controles'!$D$4,'Tabla Valoración controles'!$F$4,IF('208-PLA-Ft-78 Mapa Gestión'!U82='Tabla Valoración controles'!$D$5,'Tabla Valoración controles'!$F$5,IF(U82=FORMULAS!$A$10,0,'Tabla Valoración controles'!$F$6)))</f>
        <v>0</v>
      </c>
      <c r="W82" s="53"/>
      <c r="X82" s="55">
        <f>+IF(W82='Tabla Valoración controles'!$D$7,'Tabla Valoración controles'!$F$7,IF(U82=FORMULAS!$A$10,0,'Tabla Valoración controles'!$F$8))</f>
        <v>0</v>
      </c>
      <c r="Y82" s="53"/>
      <c r="Z82" s="54">
        <f>+IF(Y82='Tabla Valoración controles'!$D$9,'Tabla Valoración controles'!$F$9,IF(U82=FORMULAS!$A$10,0,'Tabla Valoración controles'!$F$10))</f>
        <v>0</v>
      </c>
      <c r="AA82" s="53"/>
      <c r="AB82" s="54">
        <f>+IF(AA82='Tabla Valoración controles'!$D$9,'Tabla Valoración controles'!$F$9,IF(W82=FORMULAS!$A$10,0,'Tabla Valoración controles'!$F$10))</f>
        <v>0</v>
      </c>
      <c r="AC82" s="53"/>
      <c r="AD82" s="54">
        <f>+IF(AC82='Tabla Valoración controles'!$D$13,'Tabla Valoración controles'!$F$13,'Tabla Valoración controles'!$F$14)</f>
        <v>0</v>
      </c>
      <c r="AE82" s="97">
        <f t="shared" si="52"/>
        <v>0</v>
      </c>
      <c r="AF82" s="97">
        <f t="shared" si="60"/>
        <v>0</v>
      </c>
      <c r="AG82" s="97">
        <f t="shared" si="15"/>
        <v>0.24</v>
      </c>
      <c r="AH82" s="53"/>
      <c r="AI82" s="50">
        <f>+IF(AH82=CONTROLES!$C$50,CONTROLES!$D$50,CONTROLES!$D$51)</f>
        <v>0</v>
      </c>
      <c r="AJ82" s="162"/>
      <c r="AK82" s="162">
        <f>+IF(AJ82=CONTROLES!$C$52,CONTROLES!$D$52,CONTROLES!$D$53)</f>
        <v>0</v>
      </c>
      <c r="AL82" s="162"/>
      <c r="AM82" s="162">
        <f>+IF(AL82=CONTROLES!$C$54,CONTROLES!$D$54,CONTROLES!$D$55)</f>
        <v>0</v>
      </c>
      <c r="AN82" s="163" t="str">
        <f t="shared" si="54"/>
        <v>Tipo Control</v>
      </c>
      <c r="AO82" s="163" t="str">
        <f>+IF(AN82=CONTROLES!$F$54,CONTROLES!$G$54,CONTROLES!$G$55)</f>
        <v>Detectar</v>
      </c>
      <c r="AP82" s="162">
        <f>+IF(AO82=CONTROLES!$C$56,CONTROLES!$D$56,IF(AO82=CONTROLES!$C$57,CONTROLES!$D$57,CONTROLES!$D$58))</f>
        <v>10</v>
      </c>
      <c r="AQ82" s="162"/>
      <c r="AR82" s="162">
        <f>+IF(AQ82=CONTROLES!$C$59,CONTROLES!$D$59,CONTROLES!$D$60)</f>
        <v>0</v>
      </c>
      <c r="AS82" s="162"/>
      <c r="AT82" s="162">
        <f>+IF(AS82=CONTROLES!$C$61,CONTROLES!$D$61,CONTROLES!$D$62)</f>
        <v>0</v>
      </c>
      <c r="AU82" s="162"/>
      <c r="AV82" s="50">
        <f>+IF(AU82=CONTROLES!$C$63,CONTROLES!$D$63,IF(AU82=CONTROLES!$C$64,CONTROLES!$D$64,CONTROLES!$D$65))</f>
        <v>0</v>
      </c>
      <c r="AW82" s="50">
        <f t="shared" si="53"/>
        <v>10</v>
      </c>
      <c r="AX82" s="50" t="str">
        <f t="shared" si="55"/>
        <v>Débil</v>
      </c>
      <c r="AY82" s="337"/>
      <c r="AZ82" s="337"/>
      <c r="BA82" s="337"/>
      <c r="BB82" s="337"/>
      <c r="BC82" s="333"/>
      <c r="BD82" s="340"/>
      <c r="BE82" s="338"/>
      <c r="BF82" s="132"/>
      <c r="BG82" s="132"/>
      <c r="BH82" s="169"/>
      <c r="BI82" s="132"/>
      <c r="BJ82" s="132"/>
      <c r="BK82" s="132"/>
      <c r="BL82" s="132"/>
      <c r="BM82" s="170" t="s">
        <v>233</v>
      </c>
      <c r="BN82" s="332"/>
      <c r="BO82" s="144"/>
      <c r="BP82" s="209"/>
      <c r="BQ82" s="209"/>
      <c r="BR82" s="209"/>
      <c r="BS82" s="209"/>
      <c r="BT82" s="209"/>
      <c r="BU82" s="144"/>
      <c r="BV82" s="209"/>
      <c r="BW82" s="209"/>
      <c r="BX82" s="126"/>
      <c r="BY82" s="132"/>
      <c r="BZ82" s="132"/>
      <c r="CA82" s="132"/>
      <c r="CB82" s="132"/>
      <c r="CC82" s="132"/>
      <c r="CD82" s="132"/>
      <c r="CE82" s="132"/>
      <c r="CF82" s="132"/>
      <c r="CG82" s="126"/>
      <c r="CH82" s="132"/>
      <c r="CI82" s="132"/>
      <c r="CJ82" s="132"/>
      <c r="CK82" s="132"/>
      <c r="CL82" s="132"/>
      <c r="CM82" s="132"/>
      <c r="CN82" s="132"/>
      <c r="CO82" s="132"/>
      <c r="CP82" s="126"/>
      <c r="CQ82" s="132"/>
      <c r="CR82" s="132"/>
      <c r="CS82" s="132"/>
      <c r="CT82" s="132"/>
      <c r="CU82" s="132"/>
      <c r="CV82" s="132"/>
      <c r="CW82" s="132"/>
      <c r="CX82" s="132"/>
      <c r="CY82" s="126"/>
      <c r="CZ82" s="132"/>
      <c r="DA82" s="132"/>
      <c r="DB82" s="132"/>
      <c r="DC82" s="132"/>
      <c r="DD82" s="132"/>
      <c r="DE82" s="132"/>
      <c r="DF82" s="132"/>
      <c r="DG82" s="132"/>
      <c r="DH82" s="126"/>
      <c r="DI82" s="132"/>
      <c r="DJ82" s="132"/>
      <c r="DK82" s="132"/>
      <c r="DL82" s="132"/>
      <c r="DM82" s="132"/>
      <c r="DN82" s="132"/>
      <c r="DO82" s="132"/>
      <c r="DP82" s="132"/>
      <c r="DQ82" s="126"/>
      <c r="DR82" s="132"/>
      <c r="DS82" s="132"/>
      <c r="DT82" s="132"/>
      <c r="DU82" s="132"/>
      <c r="DV82" s="132"/>
      <c r="DW82" s="132"/>
      <c r="DX82" s="132"/>
      <c r="DY82" s="132"/>
      <c r="DZ82" s="126"/>
      <c r="EA82" s="132"/>
      <c r="EB82" s="132"/>
      <c r="EC82" s="132"/>
      <c r="ED82" s="132"/>
      <c r="EE82" s="132"/>
      <c r="EF82" s="132"/>
      <c r="EG82" s="132"/>
      <c r="EH82" s="132"/>
      <c r="EI82" s="126"/>
      <c r="EJ82" s="132"/>
      <c r="EK82" s="132"/>
      <c r="EL82" s="132"/>
      <c r="EM82" s="132"/>
      <c r="EN82" s="132"/>
      <c r="EO82" s="132"/>
      <c r="EP82" s="132"/>
      <c r="EQ82" s="132"/>
      <c r="ER82" s="126"/>
      <c r="ES82" s="132"/>
      <c r="ET82" s="132"/>
      <c r="EU82" s="132"/>
      <c r="EV82" s="132"/>
      <c r="EW82" s="132"/>
      <c r="EX82" s="132"/>
      <c r="EY82" s="132"/>
      <c r="EZ82" s="132"/>
      <c r="FA82" s="126"/>
      <c r="FB82" s="132"/>
      <c r="FC82" s="132"/>
      <c r="FD82" s="132"/>
      <c r="FE82" s="132"/>
      <c r="FF82" s="132"/>
      <c r="FG82" s="132"/>
      <c r="FH82" s="132"/>
      <c r="FI82" s="132"/>
      <c r="FJ82" s="126"/>
      <c r="FK82" s="132"/>
      <c r="FL82" s="132"/>
      <c r="FM82" s="132"/>
      <c r="FN82" s="132"/>
      <c r="FO82" s="132"/>
      <c r="FP82" s="132"/>
      <c r="FQ82" s="132"/>
      <c r="FR82" s="132"/>
      <c r="FS82" s="132"/>
      <c r="FT82" s="126"/>
      <c r="FU82" s="129"/>
      <c r="FV82" s="129"/>
      <c r="FW82" s="129"/>
      <c r="FX82" s="130"/>
      <c r="FY82" s="129"/>
      <c r="FZ82" s="132"/>
      <c r="GA82" s="132"/>
      <c r="GB82" s="129"/>
      <c r="GC82" s="129"/>
      <c r="GD82" s="129"/>
      <c r="GE82" s="129"/>
      <c r="GF82" s="129"/>
      <c r="GG82" s="126"/>
      <c r="GH82" s="129"/>
      <c r="GI82" s="129"/>
      <c r="GJ82" s="129"/>
      <c r="GK82" s="130"/>
      <c r="GL82" s="129"/>
      <c r="GM82" s="132"/>
      <c r="GN82" s="265"/>
      <c r="GO82" s="129"/>
      <c r="GP82" s="129"/>
      <c r="GQ82" s="129"/>
      <c r="GR82" s="129"/>
      <c r="GS82" s="129"/>
      <c r="GT82" s="126"/>
      <c r="GU82" s="129"/>
      <c r="GV82" s="129"/>
      <c r="GW82" s="129"/>
      <c r="GX82" s="130"/>
      <c r="GY82" s="129"/>
      <c r="GZ82" s="132"/>
      <c r="HA82" s="132"/>
      <c r="HB82" s="129"/>
      <c r="HC82" s="129"/>
      <c r="HD82" s="129"/>
      <c r="HE82" s="129"/>
    </row>
    <row r="83" spans="1:222" ht="131.25" customHeight="1" x14ac:dyDescent="0.2">
      <c r="A83" s="364">
        <v>13</v>
      </c>
      <c r="B83" s="357" t="s">
        <v>718</v>
      </c>
      <c r="C83" s="358" t="str">
        <f>VLOOKUP(B83,FORMULAS!$A$30:$B$52,2,0)</f>
        <v>Realizar el acompañamiento técnico, jurídico y social a las familias asentadas VIS o VIP, con el fin de obtener un título de propiedad registrado y concretar la entrega de zonas de cesión obligatorias; facilitando el acceso a una ciudad legal.</v>
      </c>
      <c r="D83" s="358" t="str">
        <f>VLOOKUP(B83,FORMULAS!$A$30:$C$52,3,0)</f>
        <v>Director de Urbanizaciones y Titulación</v>
      </c>
      <c r="E83" s="357" t="s">
        <v>257</v>
      </c>
      <c r="F83" s="394" t="s">
        <v>408</v>
      </c>
      <c r="G83" s="394" t="s">
        <v>409</v>
      </c>
      <c r="H83" s="367" t="s">
        <v>757</v>
      </c>
      <c r="I83" s="357" t="s">
        <v>258</v>
      </c>
      <c r="J83" s="360">
        <v>600</v>
      </c>
      <c r="K83" s="335" t="str">
        <f>+IF(L83=FORMULAS!$N$2,FORMULAS!$O$2,IF('208-PLA-Ft-78 Mapa Gestión'!L83:L88=FORMULAS!$N$3,FORMULAS!$O$3,IF('208-PLA-Ft-78 Mapa Gestión'!L83:L88=FORMULAS!$N$4,FORMULAS!$O$4,IF('208-PLA-Ft-78 Mapa Gestión'!L83:L88=FORMULAS!$N$5,FORMULAS!$O$5,IF('208-PLA-Ft-78 Mapa Gestión'!L83:L88=FORMULAS!$N$6,FORMULAS!$O$6)))))</f>
        <v>Alta</v>
      </c>
      <c r="L83" s="361">
        <f>+IF(J83&lt;=FORMULAS!$M$2,FORMULAS!$N$2,IF('208-PLA-Ft-78 Mapa Gestión'!J83&lt;=FORMULAS!$M$3,FORMULAS!$N$3,IF('208-PLA-Ft-78 Mapa Gestión'!J83&lt;=FORMULAS!$M$4,FORMULAS!$N$4,IF('208-PLA-Ft-78 Mapa Gestión'!J83&lt;=FORMULAS!$M$5,FORMULAS!$N$5,FORMULAS!$N$6))))</f>
        <v>0.8</v>
      </c>
      <c r="M83" s="359" t="s">
        <v>259</v>
      </c>
      <c r="N83" s="335" t="str">
        <f>+IF(M83=FORMULAS!$H$2,FORMULAS!$I$2,IF('208-PLA-Ft-78 Mapa Gestión'!M83:M88=FORMULAS!$H$3,FORMULAS!$I$3,IF('208-PLA-Ft-78 Mapa Gestión'!M83:M88=FORMULAS!$H$4,FORMULAS!$I$4,IF('208-PLA-Ft-78 Mapa Gestión'!M83:M88=FORMULAS!$H$5,FORMULAS!$I$5,IF('208-PLA-Ft-78 Mapa Gestión'!M83:M88=FORMULAS!$H$6,FORMULAS!$I$6,IF('208-PLA-Ft-78 Mapa Gestión'!M83:M88=FORMULAS!$H$7,FORMULAS!$I$7,IF('208-PLA-Ft-78 Mapa Gestión'!M83:M88=FORMULAS!$H$8,FORMULAS!$I$8,IF('208-PLA-Ft-78 Mapa Gestión'!M83:M88=FORMULAS!$H$9,FORMULAS!$I$9,IF('208-PLA-Ft-78 Mapa Gestión'!M83:M88=FORMULAS!$H$10,FORMULAS!$I$10,IF('208-PLA-Ft-78 Mapa Gestión'!M83:M88=FORMULAS!$H$11,FORMULAS!$I$11))))))))))</f>
        <v>Menor</v>
      </c>
      <c r="O83" s="333">
        <f>VLOOKUP(N83,FORMULAS!$I$1:$J$6,2,0)</f>
        <v>0.4</v>
      </c>
      <c r="P83" s="333" t="str">
        <f t="shared" ref="P83" si="61">CONCATENATE(N83,K83)</f>
        <v>MenorAlta</v>
      </c>
      <c r="Q83" s="334" t="str">
        <f>VLOOKUP(P83,FORMULAS!$K$17:$L$42,2,0)</f>
        <v>Moderado</v>
      </c>
      <c r="R83" s="154">
        <v>1</v>
      </c>
      <c r="S83" s="154" t="s">
        <v>491</v>
      </c>
      <c r="T83" s="183" t="str">
        <f>VLOOKUP(U83,FORMULAS!$A$15:$B$18,2,0)</f>
        <v>Probabilidad</v>
      </c>
      <c r="U83" s="53" t="s">
        <v>13</v>
      </c>
      <c r="V83" s="54">
        <f>+IF(U83='Tabla Valoración controles'!$D$4,'Tabla Valoración controles'!$F$4,IF('208-PLA-Ft-78 Mapa Gestión'!U83='Tabla Valoración controles'!$D$5,'Tabla Valoración controles'!$F$5,IF(U83=FORMULAS!$A$10,0,'Tabla Valoración controles'!$F$6)))</f>
        <v>0.25</v>
      </c>
      <c r="W83" s="53" t="s">
        <v>9</v>
      </c>
      <c r="X83" s="55">
        <f>+IF(W83='Tabla Valoración controles'!$D$7,'Tabla Valoración controles'!$F$7,IF(U83=FORMULAS!$A$10,0,'Tabla Valoración controles'!$F$8))</f>
        <v>0.25</v>
      </c>
      <c r="Y83" s="53" t="s">
        <v>18</v>
      </c>
      <c r="Z83" s="54">
        <f>+IF(Y83='Tabla Valoración controles'!$D$9,'Tabla Valoración controles'!$F$9,IF(U83=FORMULAS!$A$10,0,'Tabla Valoración controles'!$F$10))</f>
        <v>0</v>
      </c>
      <c r="AA83" s="53" t="s">
        <v>21</v>
      </c>
      <c r="AB83" s="54">
        <f>+IF(AA83='Tabla Valoración controles'!$D$9,'Tabla Valoración controles'!$F$9,IF(W83=FORMULAS!$A$10,0,'Tabla Valoración controles'!$F$10))</f>
        <v>0</v>
      </c>
      <c r="AC83" s="53" t="s">
        <v>100</v>
      </c>
      <c r="AD83" s="54">
        <f>+IF(AC83='Tabla Valoración controles'!$D$13,'Tabla Valoración controles'!$F$13,'Tabla Valoración controles'!$F$14)</f>
        <v>0</v>
      </c>
      <c r="AE83" s="97">
        <f t="shared" si="52"/>
        <v>0.5</v>
      </c>
      <c r="AF83" s="97">
        <f>+IF(T83=FORMULAS!$A$8,'208-PLA-Ft-78 Mapa Gestión'!AE83*'208-PLA-Ft-78 Mapa Gestión'!L83:L88,'208-PLA-Ft-78 Mapa Gestión'!AE83*'208-PLA-Ft-78 Mapa Gestión'!O83:O88)</f>
        <v>0.4</v>
      </c>
      <c r="AG83" s="97">
        <f>+IF(T83=FORMULAS!$A$8,'208-PLA-Ft-78 Mapa Gestión'!L83:L88-'208-PLA-Ft-78 Mapa Gestión'!AF83,0)</f>
        <v>0.4</v>
      </c>
      <c r="AH83" s="53" t="s">
        <v>347</v>
      </c>
      <c r="AI83" s="50">
        <f>+IF(AH83=CONTROLES!$C$50,CONTROLES!$D$50,CONTROLES!$D$51)</f>
        <v>15</v>
      </c>
      <c r="AJ83" s="162" t="s">
        <v>353</v>
      </c>
      <c r="AK83" s="162">
        <f>+IF(AJ83=CONTROLES!$C$52,CONTROLES!$D$52,CONTROLES!$D$53)</f>
        <v>15</v>
      </c>
      <c r="AL83" s="162" t="s">
        <v>356</v>
      </c>
      <c r="AM83" s="162">
        <f>+IF(AL83=CONTROLES!$C$54,CONTROLES!$D$54,CONTROLES!$D$55)</f>
        <v>15</v>
      </c>
      <c r="AN83" s="163" t="str">
        <f t="shared" si="54"/>
        <v>Preventivo</v>
      </c>
      <c r="AO83" s="163" t="str">
        <f>+IF(AN83=CONTROLES!$F$54,CONTROLES!$G$54,CONTROLES!$G$55)</f>
        <v>Prevenir</v>
      </c>
      <c r="AP83" s="162">
        <f>+IF(AO83=CONTROLES!$C$56,CONTROLES!$D$56,IF(AO83=CONTROLES!$C$57,CONTROLES!$D$57,CONTROLES!$D$58))</f>
        <v>15</v>
      </c>
      <c r="AQ83" s="162" t="s">
        <v>363</v>
      </c>
      <c r="AR83" s="162">
        <f>+IF(AQ83=CONTROLES!$C$59,CONTROLES!$D$59,CONTROLES!$D$60)</f>
        <v>15</v>
      </c>
      <c r="AS83" s="162" t="s">
        <v>366</v>
      </c>
      <c r="AT83" s="162">
        <f>+IF(AS83=CONTROLES!$C$61,CONTROLES!$D$61,CONTROLES!$D$62)</f>
        <v>15</v>
      </c>
      <c r="AU83" s="162" t="s">
        <v>369</v>
      </c>
      <c r="AV83" s="50">
        <f>+IF(AU83=CONTROLES!$C$63,CONTROLES!$D$63,IF(AU83=CONTROLES!$C$64,CONTROLES!$D$64,CONTROLES!$D$65))</f>
        <v>10</v>
      </c>
      <c r="AW83" s="50">
        <f t="shared" si="53"/>
        <v>100</v>
      </c>
      <c r="AX83" s="50" t="str">
        <f t="shared" si="55"/>
        <v>Fuerte</v>
      </c>
      <c r="AY83" s="336">
        <f>+AG88</f>
        <v>0.24</v>
      </c>
      <c r="AZ83" s="336" t="str">
        <f>+IF(AY83&lt;=FORMULAS!$N$2,FORMULAS!$O$2,IF(AY83&lt;=FORMULAS!$N$3,FORMULAS!$O$3,IF(AY83&lt;=FORMULAS!$N$4,FORMULAS!$O$4,IF(AY83&lt;=FORMULAS!$N$5,FORMULAS!$O$5,FORMULAS!O78))))</f>
        <v>Baja</v>
      </c>
      <c r="BA83" s="336" t="str">
        <f>+IF(T83=FORMULAS!$A$9,AG88,'208-PLA-Ft-78 Mapa Gestión'!N83:N88)</f>
        <v>Menor</v>
      </c>
      <c r="BB83" s="336">
        <f>+IF(T83=FORMULAS!B81,'208-PLA-Ft-78 Mapa Gestión'!AG88,'208-PLA-Ft-78 Mapa Gestión'!O83:O88)</f>
        <v>0.4</v>
      </c>
      <c r="BC83" s="333" t="str">
        <f t="shared" ref="BC83" si="62">CONCATENATE(BA83,AZ83)</f>
        <v>MenorBaja</v>
      </c>
      <c r="BD83" s="340" t="str">
        <f>VLOOKUP(BC83,FORMULAS!$K$17:$L$42,2,0)</f>
        <v>Moderado</v>
      </c>
      <c r="BE83" s="338" t="s">
        <v>163</v>
      </c>
      <c r="BF83" s="127" t="s">
        <v>552</v>
      </c>
      <c r="BG83" s="127" t="s">
        <v>553</v>
      </c>
      <c r="BH83" s="169" t="s">
        <v>319</v>
      </c>
      <c r="BI83" s="179">
        <v>44927</v>
      </c>
      <c r="BJ83" s="179">
        <v>45260</v>
      </c>
      <c r="BK83" s="127" t="s">
        <v>634</v>
      </c>
      <c r="BL83" s="127" t="s">
        <v>635</v>
      </c>
      <c r="BM83" s="170" t="s">
        <v>235</v>
      </c>
      <c r="BN83" s="332" t="s">
        <v>636</v>
      </c>
      <c r="BO83" s="144" t="s">
        <v>783</v>
      </c>
      <c r="BP83" s="127" t="s">
        <v>788</v>
      </c>
      <c r="BQ83" s="127" t="s">
        <v>544</v>
      </c>
      <c r="BR83" s="127" t="s">
        <v>544</v>
      </c>
      <c r="BS83" s="127" t="s">
        <v>544</v>
      </c>
      <c r="BT83" s="127" t="s">
        <v>544</v>
      </c>
      <c r="BU83" s="127" t="s">
        <v>544</v>
      </c>
      <c r="BV83" s="127" t="s">
        <v>544</v>
      </c>
      <c r="BW83" s="127" t="s">
        <v>544</v>
      </c>
      <c r="BX83" s="144" t="s">
        <v>782</v>
      </c>
      <c r="BY83" s="217" t="s">
        <v>789</v>
      </c>
      <c r="BZ83" s="127" t="s">
        <v>790</v>
      </c>
      <c r="CA83" s="127" t="s">
        <v>791</v>
      </c>
      <c r="CB83" s="218">
        <v>1</v>
      </c>
      <c r="CC83" s="127" t="s">
        <v>790</v>
      </c>
      <c r="CD83" s="127" t="s">
        <v>783</v>
      </c>
      <c r="CE83" s="127" t="s">
        <v>544</v>
      </c>
      <c r="CF83" s="127" t="s">
        <v>544</v>
      </c>
      <c r="CG83" s="144" t="s">
        <v>782</v>
      </c>
      <c r="CH83" s="217" t="s">
        <v>789</v>
      </c>
      <c r="CI83" s="127" t="s">
        <v>792</v>
      </c>
      <c r="CJ83" s="127" t="s">
        <v>791</v>
      </c>
      <c r="CK83" s="218">
        <v>2</v>
      </c>
      <c r="CL83" s="127" t="s">
        <v>790</v>
      </c>
      <c r="CM83" s="127" t="s">
        <v>783</v>
      </c>
      <c r="CN83" s="127" t="s">
        <v>544</v>
      </c>
      <c r="CO83" s="127" t="s">
        <v>544</v>
      </c>
      <c r="CP83" s="144" t="s">
        <v>782</v>
      </c>
      <c r="CQ83" s="217" t="s">
        <v>789</v>
      </c>
      <c r="CR83" s="127" t="s">
        <v>821</v>
      </c>
      <c r="CS83" s="127" t="s">
        <v>791</v>
      </c>
      <c r="CT83" s="218">
        <v>3</v>
      </c>
      <c r="CU83" s="127" t="s">
        <v>821</v>
      </c>
      <c r="CV83" s="127" t="s">
        <v>783</v>
      </c>
      <c r="CW83" s="127" t="s">
        <v>544</v>
      </c>
      <c r="CX83" s="127" t="s">
        <v>544</v>
      </c>
      <c r="CY83" s="126" t="s">
        <v>782</v>
      </c>
      <c r="CZ83" s="217" t="s">
        <v>789</v>
      </c>
      <c r="DA83" s="127" t="s">
        <v>1443</v>
      </c>
      <c r="DB83" s="127" t="s">
        <v>791</v>
      </c>
      <c r="DC83" s="218">
        <v>1</v>
      </c>
      <c r="DD83" s="127" t="s">
        <v>821</v>
      </c>
      <c r="DE83" s="127" t="s">
        <v>783</v>
      </c>
      <c r="DF83" s="127" t="s">
        <v>544</v>
      </c>
      <c r="DG83" s="127" t="s">
        <v>544</v>
      </c>
      <c r="DH83" s="127" t="s">
        <v>782</v>
      </c>
      <c r="DI83" s="217" t="s">
        <v>789</v>
      </c>
      <c r="DJ83" s="127" t="s">
        <v>1444</v>
      </c>
      <c r="DK83" s="127" t="s">
        <v>791</v>
      </c>
      <c r="DL83" s="218">
        <v>1</v>
      </c>
      <c r="DM83" s="127" t="s">
        <v>1444</v>
      </c>
      <c r="DN83" s="127" t="s">
        <v>783</v>
      </c>
      <c r="DO83" s="127" t="s">
        <v>544</v>
      </c>
      <c r="DP83" s="127" t="s">
        <v>544</v>
      </c>
      <c r="DQ83" s="126" t="s">
        <v>782</v>
      </c>
      <c r="DR83" s="217" t="s">
        <v>789</v>
      </c>
      <c r="DS83" s="127" t="s">
        <v>1445</v>
      </c>
      <c r="DT83" s="127" t="s">
        <v>791</v>
      </c>
      <c r="DU83" s="218">
        <v>1</v>
      </c>
      <c r="DV83" s="127" t="s">
        <v>1445</v>
      </c>
      <c r="DW83" s="127" t="s">
        <v>783</v>
      </c>
      <c r="DX83" s="127" t="s">
        <v>544</v>
      </c>
      <c r="DY83" s="127" t="s">
        <v>544</v>
      </c>
      <c r="DZ83" s="126" t="s">
        <v>782</v>
      </c>
      <c r="EA83" s="217" t="s">
        <v>789</v>
      </c>
      <c r="EB83" s="127" t="s">
        <v>1446</v>
      </c>
      <c r="EC83" s="127" t="s">
        <v>791</v>
      </c>
      <c r="ED83" s="218">
        <v>1</v>
      </c>
      <c r="EE83" s="127" t="s">
        <v>1445</v>
      </c>
      <c r="EF83" s="127" t="s">
        <v>783</v>
      </c>
      <c r="EG83" s="127" t="s">
        <v>544</v>
      </c>
      <c r="EH83" s="127" t="s">
        <v>544</v>
      </c>
      <c r="EI83" s="126"/>
      <c r="EJ83" s="127"/>
      <c r="EK83" s="127"/>
      <c r="EL83" s="127"/>
      <c r="EM83" s="127"/>
      <c r="EN83" s="127"/>
      <c r="EO83" s="127"/>
      <c r="EP83" s="127"/>
      <c r="EQ83" s="127"/>
      <c r="ER83" s="126"/>
      <c r="ES83" s="127"/>
      <c r="ET83" s="127"/>
      <c r="EU83" s="127"/>
      <c r="EV83" s="127"/>
      <c r="EW83" s="127"/>
      <c r="EX83" s="127"/>
      <c r="EY83" s="127"/>
      <c r="EZ83" s="127"/>
      <c r="FA83" s="126"/>
      <c r="FB83" s="127"/>
      <c r="FC83" s="127"/>
      <c r="FD83" s="127"/>
      <c r="FE83" s="127"/>
      <c r="FF83" s="127"/>
      <c r="FG83" s="127"/>
      <c r="FH83" s="127"/>
      <c r="FI83" s="127"/>
      <c r="FJ83" s="126"/>
      <c r="FK83" s="127"/>
      <c r="FL83" s="127"/>
      <c r="FM83" s="127"/>
      <c r="FN83" s="127"/>
      <c r="FO83" s="127"/>
      <c r="FP83" s="127"/>
      <c r="FQ83" s="127"/>
      <c r="FR83" s="127"/>
      <c r="FS83" s="179">
        <v>45040</v>
      </c>
      <c r="FT83" s="144" t="s">
        <v>782</v>
      </c>
      <c r="FU83" s="132" t="s">
        <v>1132</v>
      </c>
      <c r="FV83" s="129" t="s">
        <v>796</v>
      </c>
      <c r="FW83" s="132" t="s">
        <v>1133</v>
      </c>
      <c r="FX83" s="130">
        <v>3</v>
      </c>
      <c r="FY83" s="129" t="s">
        <v>796</v>
      </c>
      <c r="FZ83" s="144" t="s">
        <v>783</v>
      </c>
      <c r="GA83" s="127"/>
      <c r="GB83" s="129"/>
      <c r="GC83" s="129"/>
      <c r="GD83" s="129"/>
      <c r="GE83" s="129"/>
      <c r="GF83" s="172">
        <v>45177</v>
      </c>
      <c r="GG83" s="126" t="s">
        <v>782</v>
      </c>
      <c r="GH83" s="132" t="s">
        <v>1216</v>
      </c>
      <c r="GI83" s="129" t="s">
        <v>37</v>
      </c>
      <c r="GJ83" s="132" t="s">
        <v>1447</v>
      </c>
      <c r="GK83" s="132">
        <v>0.72727272727272729</v>
      </c>
      <c r="GL83" s="129" t="s">
        <v>37</v>
      </c>
      <c r="GM83" s="126" t="s">
        <v>783</v>
      </c>
      <c r="GN83" s="268"/>
      <c r="GO83" s="129"/>
      <c r="GP83" s="129"/>
      <c r="GQ83" s="129"/>
      <c r="GR83" s="129"/>
      <c r="GS83" s="129"/>
      <c r="GT83" s="126"/>
      <c r="GU83" s="129"/>
      <c r="GV83" s="129"/>
      <c r="GW83" s="129"/>
      <c r="GX83" s="130"/>
      <c r="GY83" s="129"/>
      <c r="GZ83" s="127"/>
      <c r="HA83" s="127"/>
      <c r="HB83" s="129"/>
      <c r="HC83" s="129"/>
      <c r="HD83" s="129"/>
      <c r="HE83" s="129"/>
      <c r="HN83" s="51" t="s">
        <v>796</v>
      </c>
    </row>
    <row r="84" spans="1:222" ht="120.75" customHeight="1" x14ac:dyDescent="0.2">
      <c r="A84" s="364"/>
      <c r="B84" s="357"/>
      <c r="C84" s="358"/>
      <c r="D84" s="358"/>
      <c r="E84" s="357"/>
      <c r="F84" s="394"/>
      <c r="G84" s="394"/>
      <c r="H84" s="367"/>
      <c r="I84" s="357"/>
      <c r="J84" s="360"/>
      <c r="K84" s="335"/>
      <c r="L84" s="361"/>
      <c r="M84" s="359"/>
      <c r="N84" s="335"/>
      <c r="O84" s="333"/>
      <c r="P84" s="333"/>
      <c r="Q84" s="334"/>
      <c r="R84" s="154">
        <v>2</v>
      </c>
      <c r="S84" s="154" t="s">
        <v>492</v>
      </c>
      <c r="T84" s="183" t="str">
        <f>VLOOKUP(U84,FORMULAS!$A$15:$B$18,2,0)</f>
        <v>Probabilidad</v>
      </c>
      <c r="U84" s="53" t="s">
        <v>14</v>
      </c>
      <c r="V84" s="54">
        <f>+IF(U84='Tabla Valoración controles'!$D$4,'Tabla Valoración controles'!$F$4,IF('208-PLA-Ft-78 Mapa Gestión'!U84='Tabla Valoración controles'!$D$5,'Tabla Valoración controles'!$F$5,IF(U84=FORMULAS!$A$10,0,'Tabla Valoración controles'!$F$6)))</f>
        <v>0.15</v>
      </c>
      <c r="W84" s="53" t="s">
        <v>9</v>
      </c>
      <c r="X84" s="55">
        <f>+IF(W84='Tabla Valoración controles'!$D$7,'Tabla Valoración controles'!$F$7,IF(U84=FORMULAS!$A$10,0,'Tabla Valoración controles'!$F$8))</f>
        <v>0.25</v>
      </c>
      <c r="Y84" s="53" t="s">
        <v>19</v>
      </c>
      <c r="Z84" s="54">
        <f>+IF(Y84='Tabla Valoración controles'!$D$9,'Tabla Valoración controles'!$F$9,IF(U84=FORMULAS!$A$10,0,'Tabla Valoración controles'!$F$10))</f>
        <v>0</v>
      </c>
      <c r="AA84" s="53" t="s">
        <v>21</v>
      </c>
      <c r="AB84" s="54">
        <f>+IF(AA84='Tabla Valoración controles'!$D$9,'Tabla Valoración controles'!$F$9,IF(W84=FORMULAS!$A$10,0,'Tabla Valoración controles'!$F$10))</f>
        <v>0</v>
      </c>
      <c r="AC84" s="53" t="s">
        <v>100</v>
      </c>
      <c r="AD84" s="54">
        <f>+IF(AC84='Tabla Valoración controles'!$D$13,'Tabla Valoración controles'!$F$13,'Tabla Valoración controles'!$F$14)</f>
        <v>0</v>
      </c>
      <c r="AE84" s="97">
        <f t="shared" si="52"/>
        <v>0.4</v>
      </c>
      <c r="AF84" s="97">
        <f t="shared" ref="AF84" si="63">+AE84*AG83</f>
        <v>0.16000000000000003</v>
      </c>
      <c r="AG84" s="97">
        <f t="shared" ref="AG84" si="64">+AG83-AF84</f>
        <v>0.24</v>
      </c>
      <c r="AH84" s="53" t="s">
        <v>347</v>
      </c>
      <c r="AI84" s="50">
        <f>+IF(AH84=CONTROLES!$C$50,CONTROLES!$D$50,CONTROLES!$D$51)</f>
        <v>15</v>
      </c>
      <c r="AJ84" s="162" t="s">
        <v>353</v>
      </c>
      <c r="AK84" s="162">
        <f>+IF(AJ84=CONTROLES!$C$52,CONTROLES!$D$52,CONTROLES!$D$53)</f>
        <v>15</v>
      </c>
      <c r="AL84" s="162" t="s">
        <v>356</v>
      </c>
      <c r="AM84" s="162">
        <f>+IF(AL84=CONTROLES!$C$54,CONTROLES!$D$54,CONTROLES!$D$55)</f>
        <v>15</v>
      </c>
      <c r="AN84" s="163" t="str">
        <f t="shared" si="54"/>
        <v>Detectivo</v>
      </c>
      <c r="AO84" s="163" t="str">
        <f>+IF(AN84=CONTROLES!$F$54,CONTROLES!$G$54,CONTROLES!$G$55)</f>
        <v>Detectar</v>
      </c>
      <c r="AP84" s="162">
        <f>+IF(AO84=CONTROLES!$C$56,CONTROLES!$D$56,IF(AO84=CONTROLES!$C$57,CONTROLES!$D$57,CONTROLES!$D$58))</f>
        <v>10</v>
      </c>
      <c r="AQ84" s="162" t="s">
        <v>363</v>
      </c>
      <c r="AR84" s="162">
        <f>+IF(AQ84=CONTROLES!$C$59,CONTROLES!$D$59,CONTROLES!$D$60)</f>
        <v>15</v>
      </c>
      <c r="AS84" s="162" t="s">
        <v>366</v>
      </c>
      <c r="AT84" s="162">
        <f>+IF(AS84=CONTROLES!$C$61,CONTROLES!$D$61,CONTROLES!$D$62)</f>
        <v>15</v>
      </c>
      <c r="AU84" s="162" t="s">
        <v>369</v>
      </c>
      <c r="AV84" s="50">
        <f>+IF(AU84=CONTROLES!$C$63,CONTROLES!$D$63,IF(AU84=CONTROLES!$C$64,CONTROLES!$D$64,CONTROLES!$D$65))</f>
        <v>10</v>
      </c>
      <c r="AW84" s="50">
        <f t="shared" si="53"/>
        <v>95</v>
      </c>
      <c r="AX84" s="50" t="str">
        <f t="shared" si="55"/>
        <v>Moderado</v>
      </c>
      <c r="AY84" s="337"/>
      <c r="AZ84" s="337"/>
      <c r="BA84" s="337"/>
      <c r="BB84" s="337"/>
      <c r="BC84" s="333"/>
      <c r="BD84" s="340"/>
      <c r="BE84" s="338"/>
      <c r="BF84" s="127"/>
      <c r="BG84" s="127"/>
      <c r="BH84" s="169"/>
      <c r="BI84" s="127"/>
      <c r="BJ84" s="127"/>
      <c r="BK84" s="127"/>
      <c r="BL84" s="127"/>
      <c r="BM84" s="170" t="s">
        <v>233</v>
      </c>
      <c r="BN84" s="332"/>
      <c r="BO84" s="144" t="s">
        <v>783</v>
      </c>
      <c r="BP84" s="127" t="s">
        <v>1134</v>
      </c>
      <c r="BQ84" s="127" t="s">
        <v>544</v>
      </c>
      <c r="BR84" s="127" t="s">
        <v>544</v>
      </c>
      <c r="BS84" s="127" t="s">
        <v>544</v>
      </c>
      <c r="BT84" s="127" t="s">
        <v>544</v>
      </c>
      <c r="BU84" s="127" t="s">
        <v>544</v>
      </c>
      <c r="BV84" s="127" t="s">
        <v>544</v>
      </c>
      <c r="BW84" s="127" t="s">
        <v>544</v>
      </c>
      <c r="BX84" s="144" t="s">
        <v>782</v>
      </c>
      <c r="BY84" s="127" t="s">
        <v>793</v>
      </c>
      <c r="BZ84" s="127" t="s">
        <v>794</v>
      </c>
      <c r="CA84" s="127" t="s">
        <v>544</v>
      </c>
      <c r="CB84" s="127" t="s">
        <v>544</v>
      </c>
      <c r="CC84" s="127" t="s">
        <v>544</v>
      </c>
      <c r="CD84" s="127" t="s">
        <v>783</v>
      </c>
      <c r="CE84" s="127" t="s">
        <v>544</v>
      </c>
      <c r="CF84" s="127" t="s">
        <v>544</v>
      </c>
      <c r="CG84" s="144" t="s">
        <v>782</v>
      </c>
      <c r="CH84" s="127" t="s">
        <v>793</v>
      </c>
      <c r="CI84" s="127" t="s">
        <v>795</v>
      </c>
      <c r="CJ84" s="127" t="s">
        <v>544</v>
      </c>
      <c r="CK84" s="127" t="s">
        <v>544</v>
      </c>
      <c r="CL84" s="127" t="s">
        <v>544</v>
      </c>
      <c r="CM84" s="127" t="s">
        <v>783</v>
      </c>
      <c r="CN84" s="127" t="s">
        <v>544</v>
      </c>
      <c r="CO84" s="127" t="s">
        <v>544</v>
      </c>
      <c r="CP84" s="144" t="s">
        <v>782</v>
      </c>
      <c r="CQ84" s="127" t="s">
        <v>793</v>
      </c>
      <c r="CR84" s="127" t="s">
        <v>822</v>
      </c>
      <c r="CS84" s="127" t="s">
        <v>544</v>
      </c>
      <c r="CT84" s="127" t="s">
        <v>544</v>
      </c>
      <c r="CU84" s="127" t="s">
        <v>544</v>
      </c>
      <c r="CV84" s="127" t="s">
        <v>783</v>
      </c>
      <c r="CW84" s="127" t="s">
        <v>544</v>
      </c>
      <c r="CX84" s="127" t="s">
        <v>544</v>
      </c>
      <c r="CY84" s="126" t="s">
        <v>782</v>
      </c>
      <c r="CZ84" s="127" t="s">
        <v>793</v>
      </c>
      <c r="DA84" s="127" t="s">
        <v>1502</v>
      </c>
      <c r="DB84" s="127" t="s">
        <v>544</v>
      </c>
      <c r="DC84" s="127" t="s">
        <v>544</v>
      </c>
      <c r="DD84" s="127" t="s">
        <v>544</v>
      </c>
      <c r="DE84" s="127" t="s">
        <v>783</v>
      </c>
      <c r="DF84" s="127" t="s">
        <v>544</v>
      </c>
      <c r="DG84" s="127" t="s">
        <v>544</v>
      </c>
      <c r="DH84" s="126"/>
      <c r="DI84" s="127" t="s">
        <v>793</v>
      </c>
      <c r="DJ84" s="127" t="s">
        <v>1503</v>
      </c>
      <c r="DK84" s="127" t="s">
        <v>544</v>
      </c>
      <c r="DL84" s="127" t="s">
        <v>544</v>
      </c>
      <c r="DM84" s="127" t="s">
        <v>544</v>
      </c>
      <c r="DN84" s="127" t="s">
        <v>783</v>
      </c>
      <c r="DO84" s="127" t="s">
        <v>544</v>
      </c>
      <c r="DP84" s="127" t="s">
        <v>544</v>
      </c>
      <c r="DQ84" s="126"/>
      <c r="DR84" s="127" t="s">
        <v>793</v>
      </c>
      <c r="DS84" s="127" t="s">
        <v>1504</v>
      </c>
      <c r="DT84" s="127" t="s">
        <v>544</v>
      </c>
      <c r="DU84" s="127" t="s">
        <v>544</v>
      </c>
      <c r="DV84" s="127" t="s">
        <v>544</v>
      </c>
      <c r="DW84" s="127" t="s">
        <v>783</v>
      </c>
      <c r="DX84" s="127" t="s">
        <v>544</v>
      </c>
      <c r="DY84" s="127" t="s">
        <v>544</v>
      </c>
      <c r="DZ84" s="126"/>
      <c r="EA84" s="127" t="s">
        <v>793</v>
      </c>
      <c r="EB84" s="127" t="s">
        <v>1505</v>
      </c>
      <c r="EC84" s="127" t="s">
        <v>544</v>
      </c>
      <c r="ED84" s="127" t="s">
        <v>544</v>
      </c>
      <c r="EE84" s="127" t="s">
        <v>544</v>
      </c>
      <c r="EF84" s="127" t="s">
        <v>783</v>
      </c>
      <c r="EG84" s="127" t="s">
        <v>544</v>
      </c>
      <c r="EH84" s="127" t="s">
        <v>544</v>
      </c>
      <c r="EI84" s="126"/>
      <c r="EJ84" s="127"/>
      <c r="EK84" s="127"/>
      <c r="EL84" s="127"/>
      <c r="EM84" s="127"/>
      <c r="EN84" s="127"/>
      <c r="EO84" s="127"/>
      <c r="EP84" s="127"/>
      <c r="EQ84" s="127"/>
      <c r="ER84" s="126"/>
      <c r="ES84" s="127"/>
      <c r="ET84" s="127"/>
      <c r="EU84" s="127"/>
      <c r="EV84" s="127"/>
      <c r="EW84" s="127"/>
      <c r="EX84" s="127"/>
      <c r="EY84" s="127"/>
      <c r="EZ84" s="127"/>
      <c r="FA84" s="126"/>
      <c r="FB84" s="127"/>
      <c r="FC84" s="127"/>
      <c r="FD84" s="127"/>
      <c r="FE84" s="127"/>
      <c r="FF84" s="127"/>
      <c r="FG84" s="127"/>
      <c r="FH84" s="127"/>
      <c r="FI84" s="127"/>
      <c r="FJ84" s="126"/>
      <c r="FK84" s="127"/>
      <c r="FL84" s="127"/>
      <c r="FM84" s="127"/>
      <c r="FN84" s="127"/>
      <c r="FO84" s="127"/>
      <c r="FP84" s="127"/>
      <c r="FQ84" s="127"/>
      <c r="FR84" s="127"/>
      <c r="FS84" s="179">
        <v>45040</v>
      </c>
      <c r="FT84" s="144" t="s">
        <v>782</v>
      </c>
      <c r="FU84" s="132" t="s">
        <v>1135</v>
      </c>
      <c r="FV84" s="129" t="s">
        <v>796</v>
      </c>
      <c r="FW84" s="136" t="s">
        <v>544</v>
      </c>
      <c r="FX84" s="136" t="s">
        <v>544</v>
      </c>
      <c r="FY84" s="129"/>
      <c r="FZ84" s="144" t="s">
        <v>783</v>
      </c>
      <c r="GA84" s="127"/>
      <c r="GB84" s="129"/>
      <c r="GC84" s="129"/>
      <c r="GD84" s="129"/>
      <c r="GE84" s="129"/>
      <c r="GF84" s="172">
        <v>45177</v>
      </c>
      <c r="GG84" s="126" t="s">
        <v>782</v>
      </c>
      <c r="GH84" s="132" t="s">
        <v>1216</v>
      </c>
      <c r="GI84" s="129" t="s">
        <v>37</v>
      </c>
      <c r="GJ84" s="132" t="s">
        <v>544</v>
      </c>
      <c r="GK84" s="132" t="s">
        <v>544</v>
      </c>
      <c r="GL84" s="132" t="s">
        <v>544</v>
      </c>
      <c r="GM84" s="126" t="s">
        <v>783</v>
      </c>
      <c r="GN84" s="268"/>
      <c r="GO84" s="129"/>
      <c r="GP84" s="129"/>
      <c r="GQ84" s="129"/>
      <c r="GR84" s="129"/>
      <c r="GS84" s="129"/>
      <c r="GT84" s="126"/>
      <c r="GU84" s="129"/>
      <c r="GV84" s="129"/>
      <c r="GW84" s="129"/>
      <c r="GX84" s="130"/>
      <c r="GY84" s="129"/>
      <c r="GZ84" s="127"/>
      <c r="HA84" s="127"/>
      <c r="HB84" s="129"/>
      <c r="HC84" s="129"/>
      <c r="HD84" s="129"/>
      <c r="HE84" s="129"/>
      <c r="HN84" s="51" t="s">
        <v>797</v>
      </c>
    </row>
    <row r="85" spans="1:222" ht="57" x14ac:dyDescent="0.2">
      <c r="A85" s="364"/>
      <c r="B85" s="357"/>
      <c r="C85" s="358"/>
      <c r="D85" s="358"/>
      <c r="E85" s="357"/>
      <c r="F85" s="394"/>
      <c r="G85" s="394"/>
      <c r="H85" s="367"/>
      <c r="I85" s="357"/>
      <c r="J85" s="360"/>
      <c r="K85" s="335"/>
      <c r="L85" s="361"/>
      <c r="M85" s="359"/>
      <c r="N85" s="335"/>
      <c r="O85" s="333"/>
      <c r="P85" s="333"/>
      <c r="Q85" s="334"/>
      <c r="R85" s="153"/>
      <c r="S85" s="154"/>
      <c r="T85" s="183">
        <f>VLOOKUP(U85,FORMULAS!$A$15:$B$18,2,0)</f>
        <v>0</v>
      </c>
      <c r="U85" s="53" t="s">
        <v>157</v>
      </c>
      <c r="V85" s="54">
        <f>+IF(U85='Tabla Valoración controles'!$D$4,'Tabla Valoración controles'!$F$4,IF('208-PLA-Ft-78 Mapa Gestión'!U85='Tabla Valoración controles'!$D$5,'Tabla Valoración controles'!$F$5,IF(U85=FORMULAS!$A$10,0,'Tabla Valoración controles'!$F$6)))</f>
        <v>0</v>
      </c>
      <c r="W85" s="53"/>
      <c r="X85" s="55">
        <f>+IF(W85='Tabla Valoración controles'!$D$7,'Tabla Valoración controles'!$F$7,IF(U85=FORMULAS!$A$10,0,'Tabla Valoración controles'!$F$8))</f>
        <v>0</v>
      </c>
      <c r="Y85" s="53"/>
      <c r="Z85" s="54">
        <f>+IF(Y85='Tabla Valoración controles'!$D$9,'Tabla Valoración controles'!$F$9,IF(U85=FORMULAS!$A$10,0,'Tabla Valoración controles'!$F$10))</f>
        <v>0</v>
      </c>
      <c r="AA85" s="53"/>
      <c r="AB85" s="54">
        <f>+IF(AA85='Tabla Valoración controles'!$D$9,'Tabla Valoración controles'!$F$9,IF(W85=FORMULAS!$A$10,0,'Tabla Valoración controles'!$F$10))</f>
        <v>0</v>
      </c>
      <c r="AC85" s="53"/>
      <c r="AD85" s="54">
        <f>+IF(AC85='Tabla Valoración controles'!$D$13,'Tabla Valoración controles'!$F$13,'Tabla Valoración controles'!$F$14)</f>
        <v>0</v>
      </c>
      <c r="AE85" s="97">
        <f t="shared" si="52"/>
        <v>0</v>
      </c>
      <c r="AF85" s="97">
        <f t="shared" ref="AF85:AF88" si="65">+AF84*AE85</f>
        <v>0</v>
      </c>
      <c r="AG85" s="97">
        <f t="shared" si="15"/>
        <v>0.24</v>
      </c>
      <c r="AH85" s="53"/>
      <c r="AI85" s="50">
        <f>+IF(AH85=CONTROLES!$C$50,CONTROLES!$D$50,CONTROLES!$D$51)</f>
        <v>0</v>
      </c>
      <c r="AJ85" s="162"/>
      <c r="AK85" s="162">
        <f>+IF(AJ85=CONTROLES!$C$52,CONTROLES!$D$52,CONTROLES!$D$53)</f>
        <v>0</v>
      </c>
      <c r="AL85" s="162"/>
      <c r="AM85" s="162">
        <f>+IF(AL85=CONTROLES!$C$54,CONTROLES!$D$54,CONTROLES!$D$55)</f>
        <v>0</v>
      </c>
      <c r="AN85" s="163" t="str">
        <f t="shared" si="54"/>
        <v>Tipo Control</v>
      </c>
      <c r="AO85" s="163" t="str">
        <f>+IF(AN85=CONTROLES!$F$54,CONTROLES!$G$54,CONTROLES!$G$55)</f>
        <v>Detectar</v>
      </c>
      <c r="AP85" s="162">
        <f>+IF(AO85=CONTROLES!$C$56,CONTROLES!$D$56,IF(AO85=CONTROLES!$C$57,CONTROLES!$D$57,CONTROLES!$D$58))</f>
        <v>10</v>
      </c>
      <c r="AQ85" s="162"/>
      <c r="AR85" s="162">
        <f>+IF(AQ85=CONTROLES!$C$59,CONTROLES!$D$59,CONTROLES!$D$60)</f>
        <v>0</v>
      </c>
      <c r="AS85" s="162"/>
      <c r="AT85" s="162">
        <f>+IF(AS85=CONTROLES!$C$61,CONTROLES!$D$61,CONTROLES!$D$62)</f>
        <v>0</v>
      </c>
      <c r="AU85" s="162"/>
      <c r="AV85" s="50">
        <f>+IF(AU85=CONTROLES!$C$63,CONTROLES!$D$63,IF(AU85=CONTROLES!$C$64,CONTROLES!$D$64,CONTROLES!$D$65))</f>
        <v>0</v>
      </c>
      <c r="AW85" s="50">
        <f t="shared" si="53"/>
        <v>10</v>
      </c>
      <c r="AX85" s="50" t="str">
        <f t="shared" si="55"/>
        <v>Débil</v>
      </c>
      <c r="AY85" s="337"/>
      <c r="AZ85" s="337"/>
      <c r="BA85" s="337"/>
      <c r="BB85" s="337"/>
      <c r="BC85" s="333"/>
      <c r="BD85" s="340"/>
      <c r="BE85" s="338"/>
      <c r="BF85" s="127"/>
      <c r="BG85" s="127"/>
      <c r="BH85" s="169"/>
      <c r="BI85" s="127"/>
      <c r="BJ85" s="127"/>
      <c r="BK85" s="127"/>
      <c r="BL85" s="127"/>
      <c r="BM85" s="170" t="s">
        <v>233</v>
      </c>
      <c r="BN85" s="332"/>
      <c r="BO85" s="144"/>
      <c r="BP85" s="211"/>
      <c r="BQ85" s="211"/>
      <c r="BR85" s="211"/>
      <c r="BS85" s="211"/>
      <c r="BT85" s="211"/>
      <c r="BU85" s="144"/>
      <c r="BV85" s="211"/>
      <c r="BW85" s="211"/>
      <c r="BX85" s="144"/>
      <c r="BY85" s="136"/>
      <c r="BZ85" s="136"/>
      <c r="CA85" s="136"/>
      <c r="CB85" s="136"/>
      <c r="CC85" s="136"/>
      <c r="CD85" s="136"/>
      <c r="CE85" s="136"/>
      <c r="CF85" s="136"/>
      <c r="CG85" s="144"/>
      <c r="CH85" s="136"/>
      <c r="CI85" s="136"/>
      <c r="CJ85" s="136"/>
      <c r="CK85" s="136"/>
      <c r="CL85" s="136"/>
      <c r="CM85" s="136"/>
      <c r="CN85" s="136"/>
      <c r="CO85" s="136"/>
      <c r="CP85" s="144"/>
      <c r="CQ85" s="136"/>
      <c r="CR85" s="136"/>
      <c r="CS85" s="136"/>
      <c r="CT85" s="136"/>
      <c r="CU85" s="136"/>
      <c r="CV85" s="136"/>
      <c r="CW85" s="136"/>
      <c r="CX85" s="136"/>
      <c r="CY85" s="126"/>
      <c r="CZ85" s="136"/>
      <c r="DA85" s="136"/>
      <c r="DB85" s="136"/>
      <c r="DC85" s="136"/>
      <c r="DD85" s="136"/>
      <c r="DE85" s="136"/>
      <c r="DF85" s="136"/>
      <c r="DG85" s="136"/>
      <c r="DH85" s="126"/>
      <c r="DI85" s="136"/>
      <c r="DJ85" s="136"/>
      <c r="DK85" s="136"/>
      <c r="DL85" s="136"/>
      <c r="DM85" s="136"/>
      <c r="DN85" s="136"/>
      <c r="DO85" s="136"/>
      <c r="DP85" s="136"/>
      <c r="DQ85" s="126"/>
      <c r="DR85" s="136"/>
      <c r="DS85" s="136"/>
      <c r="DT85" s="136"/>
      <c r="DU85" s="136"/>
      <c r="DV85" s="136"/>
      <c r="DW85" s="136"/>
      <c r="DX85" s="136"/>
      <c r="DY85" s="136"/>
      <c r="DZ85" s="126"/>
      <c r="EA85" s="136"/>
      <c r="EB85" s="136"/>
      <c r="EC85" s="136"/>
      <c r="ED85" s="136"/>
      <c r="EE85" s="136"/>
      <c r="EF85" s="136"/>
      <c r="EG85" s="136"/>
      <c r="EH85" s="136"/>
      <c r="EI85" s="126"/>
      <c r="EJ85" s="136"/>
      <c r="EK85" s="136"/>
      <c r="EL85" s="136"/>
      <c r="EM85" s="136"/>
      <c r="EN85" s="136"/>
      <c r="EO85" s="136"/>
      <c r="EP85" s="136"/>
      <c r="EQ85" s="136"/>
      <c r="ER85" s="126"/>
      <c r="ES85" s="136"/>
      <c r="ET85" s="136"/>
      <c r="EU85" s="136"/>
      <c r="EV85" s="136"/>
      <c r="EW85" s="136"/>
      <c r="EX85" s="136"/>
      <c r="EY85" s="136"/>
      <c r="EZ85" s="136"/>
      <c r="FA85" s="126"/>
      <c r="FB85" s="136"/>
      <c r="FC85" s="136"/>
      <c r="FD85" s="136"/>
      <c r="FE85" s="136"/>
      <c r="FF85" s="136"/>
      <c r="FG85" s="136"/>
      <c r="FH85" s="136"/>
      <c r="FI85" s="136"/>
      <c r="FJ85" s="126"/>
      <c r="FK85" s="136"/>
      <c r="FL85" s="136"/>
      <c r="FM85" s="136"/>
      <c r="FN85" s="136"/>
      <c r="FO85" s="136"/>
      <c r="FP85" s="136"/>
      <c r="FQ85" s="136"/>
      <c r="FR85" s="136"/>
      <c r="FS85" s="136"/>
      <c r="FT85" s="144"/>
      <c r="FU85" s="129"/>
      <c r="FV85" s="129"/>
      <c r="FW85" s="129"/>
      <c r="FX85" s="130"/>
      <c r="FY85" s="129"/>
      <c r="FZ85" s="144"/>
      <c r="GA85" s="136"/>
      <c r="GB85" s="129"/>
      <c r="GC85" s="129"/>
      <c r="GD85" s="129"/>
      <c r="GE85" s="129"/>
      <c r="GF85" s="129"/>
      <c r="GG85" s="126"/>
      <c r="GH85" s="129"/>
      <c r="GI85" s="129"/>
      <c r="GJ85" s="129"/>
      <c r="GK85" s="130"/>
      <c r="GL85" s="129"/>
      <c r="GM85" s="136"/>
      <c r="GN85" s="269"/>
      <c r="GO85" s="129"/>
      <c r="GP85" s="129"/>
      <c r="GQ85" s="129"/>
      <c r="GR85" s="129"/>
      <c r="GS85" s="129"/>
      <c r="GT85" s="126"/>
      <c r="GU85" s="129"/>
      <c r="GV85" s="129"/>
      <c r="GW85" s="129"/>
      <c r="GX85" s="130"/>
      <c r="GY85" s="129"/>
      <c r="GZ85" s="136"/>
      <c r="HA85" s="136"/>
      <c r="HB85" s="129"/>
      <c r="HC85" s="129"/>
      <c r="HD85" s="129"/>
      <c r="HE85" s="129"/>
      <c r="HN85" s="51" t="s">
        <v>798</v>
      </c>
    </row>
    <row r="86" spans="1:222" ht="57" x14ac:dyDescent="0.2">
      <c r="A86" s="364"/>
      <c r="B86" s="357"/>
      <c r="C86" s="358"/>
      <c r="D86" s="358"/>
      <c r="E86" s="357"/>
      <c r="F86" s="394"/>
      <c r="G86" s="394"/>
      <c r="H86" s="367"/>
      <c r="I86" s="357"/>
      <c r="J86" s="360"/>
      <c r="K86" s="335"/>
      <c r="L86" s="361"/>
      <c r="M86" s="359"/>
      <c r="N86" s="335"/>
      <c r="O86" s="333"/>
      <c r="P86" s="333"/>
      <c r="Q86" s="334"/>
      <c r="R86" s="153"/>
      <c r="S86" s="154"/>
      <c r="T86" s="183">
        <f>VLOOKUP(U86,FORMULAS!$A$15:$B$18,2,0)</f>
        <v>0</v>
      </c>
      <c r="U86" s="53" t="s">
        <v>157</v>
      </c>
      <c r="V86" s="54">
        <f>+IF(U86='Tabla Valoración controles'!$D$4,'Tabla Valoración controles'!$F$4,IF('208-PLA-Ft-78 Mapa Gestión'!U86='Tabla Valoración controles'!$D$5,'Tabla Valoración controles'!$F$5,IF(U86=FORMULAS!$A$10,0,'Tabla Valoración controles'!$F$6)))</f>
        <v>0</v>
      </c>
      <c r="W86" s="53"/>
      <c r="X86" s="55">
        <f>+IF(W86='Tabla Valoración controles'!$D$7,'Tabla Valoración controles'!$F$7,IF(U86=FORMULAS!$A$10,0,'Tabla Valoración controles'!$F$8))</f>
        <v>0</v>
      </c>
      <c r="Y86" s="53"/>
      <c r="Z86" s="54">
        <f>+IF(Y86='Tabla Valoración controles'!$D$9,'Tabla Valoración controles'!$F$9,IF(U86=FORMULAS!$A$10,0,'Tabla Valoración controles'!$F$10))</f>
        <v>0</v>
      </c>
      <c r="AA86" s="53"/>
      <c r="AB86" s="54">
        <f>+IF(AA86='Tabla Valoración controles'!$D$9,'Tabla Valoración controles'!$F$9,IF(W86=FORMULAS!$A$10,0,'Tabla Valoración controles'!$F$10))</f>
        <v>0</v>
      </c>
      <c r="AC86" s="53"/>
      <c r="AD86" s="54">
        <f>+IF(AC86='Tabla Valoración controles'!$D$13,'Tabla Valoración controles'!$F$13,'Tabla Valoración controles'!$F$14)</f>
        <v>0</v>
      </c>
      <c r="AE86" s="97">
        <f t="shared" si="52"/>
        <v>0</v>
      </c>
      <c r="AF86" s="97">
        <f t="shared" si="65"/>
        <v>0</v>
      </c>
      <c r="AG86" s="97">
        <f t="shared" si="15"/>
        <v>0.24</v>
      </c>
      <c r="AH86" s="53"/>
      <c r="AI86" s="50">
        <f>+IF(AH86=CONTROLES!$C$50,CONTROLES!$D$50,CONTROLES!$D$51)</f>
        <v>0</v>
      </c>
      <c r="AJ86" s="162"/>
      <c r="AK86" s="162">
        <f>+IF(AJ86=CONTROLES!$C$52,CONTROLES!$D$52,CONTROLES!$D$53)</f>
        <v>0</v>
      </c>
      <c r="AL86" s="162"/>
      <c r="AM86" s="162">
        <f>+IF(AL86=CONTROLES!$C$54,CONTROLES!$D$54,CONTROLES!$D$55)</f>
        <v>0</v>
      </c>
      <c r="AN86" s="163" t="str">
        <f t="shared" si="54"/>
        <v>Tipo Control</v>
      </c>
      <c r="AO86" s="163" t="str">
        <f>+IF(AN86=CONTROLES!$F$54,CONTROLES!$G$54,CONTROLES!$G$55)</f>
        <v>Detectar</v>
      </c>
      <c r="AP86" s="162">
        <f>+IF(AO86=CONTROLES!$C$56,CONTROLES!$D$56,IF(AO86=CONTROLES!$C$57,CONTROLES!$D$57,CONTROLES!$D$58))</f>
        <v>10</v>
      </c>
      <c r="AQ86" s="162"/>
      <c r="AR86" s="162">
        <f>+IF(AQ86=CONTROLES!$C$59,CONTROLES!$D$59,CONTROLES!$D$60)</f>
        <v>0</v>
      </c>
      <c r="AS86" s="162"/>
      <c r="AT86" s="162">
        <f>+IF(AS86=CONTROLES!$C$61,CONTROLES!$D$61,CONTROLES!$D$62)</f>
        <v>0</v>
      </c>
      <c r="AU86" s="162"/>
      <c r="AV86" s="50">
        <f>+IF(AU86=CONTROLES!$C$63,CONTROLES!$D$63,IF(AU86=CONTROLES!$C$64,CONTROLES!$D$64,CONTROLES!$D$65))</f>
        <v>0</v>
      </c>
      <c r="AW86" s="50">
        <f t="shared" si="53"/>
        <v>10</v>
      </c>
      <c r="AX86" s="50" t="str">
        <f t="shared" si="55"/>
        <v>Débil</v>
      </c>
      <c r="AY86" s="337"/>
      <c r="AZ86" s="337"/>
      <c r="BA86" s="337"/>
      <c r="BB86" s="337"/>
      <c r="BC86" s="333"/>
      <c r="BD86" s="340"/>
      <c r="BE86" s="338"/>
      <c r="BF86" s="127"/>
      <c r="BG86" s="127"/>
      <c r="BH86" s="169"/>
      <c r="BI86" s="127"/>
      <c r="BJ86" s="127"/>
      <c r="BK86" s="127"/>
      <c r="BL86" s="127"/>
      <c r="BM86" s="170" t="s">
        <v>233</v>
      </c>
      <c r="BN86" s="332"/>
      <c r="BO86" s="144"/>
      <c r="BP86" s="211"/>
      <c r="BQ86" s="211"/>
      <c r="BR86" s="211"/>
      <c r="BS86" s="211"/>
      <c r="BT86" s="211"/>
      <c r="BU86" s="144"/>
      <c r="BV86" s="211"/>
      <c r="BW86" s="211"/>
      <c r="BX86" s="144"/>
      <c r="BY86" s="136"/>
      <c r="BZ86" s="136"/>
      <c r="CA86" s="136"/>
      <c r="CB86" s="136"/>
      <c r="CC86" s="136"/>
      <c r="CD86" s="136"/>
      <c r="CE86" s="136"/>
      <c r="CF86" s="136"/>
      <c r="CG86" s="144"/>
      <c r="CH86" s="136"/>
      <c r="CI86" s="136"/>
      <c r="CJ86" s="136"/>
      <c r="CK86" s="136"/>
      <c r="CL86" s="136"/>
      <c r="CM86" s="136"/>
      <c r="CN86" s="136"/>
      <c r="CO86" s="136"/>
      <c r="CP86" s="144"/>
      <c r="CQ86" s="136"/>
      <c r="CR86" s="136"/>
      <c r="CS86" s="136"/>
      <c r="CT86" s="136"/>
      <c r="CU86" s="136"/>
      <c r="CV86" s="136"/>
      <c r="CW86" s="136"/>
      <c r="CX86" s="136"/>
      <c r="CY86" s="126"/>
      <c r="CZ86" s="136"/>
      <c r="DA86" s="136"/>
      <c r="DB86" s="136"/>
      <c r="DC86" s="136"/>
      <c r="DD86" s="136"/>
      <c r="DE86" s="136"/>
      <c r="DF86" s="136"/>
      <c r="DG86" s="136"/>
      <c r="DH86" s="126"/>
      <c r="DI86" s="136"/>
      <c r="DJ86" s="136"/>
      <c r="DK86" s="136"/>
      <c r="DL86" s="136"/>
      <c r="DM86" s="136"/>
      <c r="DN86" s="136"/>
      <c r="DO86" s="136"/>
      <c r="DP86" s="136"/>
      <c r="DQ86" s="126"/>
      <c r="DR86" s="136"/>
      <c r="DS86" s="136"/>
      <c r="DT86" s="136"/>
      <c r="DU86" s="136"/>
      <c r="DV86" s="136"/>
      <c r="DW86" s="136"/>
      <c r="DX86" s="136"/>
      <c r="DY86" s="136"/>
      <c r="DZ86" s="126"/>
      <c r="EA86" s="136"/>
      <c r="EB86" s="136"/>
      <c r="EC86" s="136"/>
      <c r="ED86" s="136"/>
      <c r="EE86" s="136"/>
      <c r="EF86" s="136"/>
      <c r="EG86" s="136"/>
      <c r="EH86" s="136"/>
      <c r="EI86" s="126"/>
      <c r="EJ86" s="136"/>
      <c r="EK86" s="136"/>
      <c r="EL86" s="136"/>
      <c r="EM86" s="136"/>
      <c r="EN86" s="136"/>
      <c r="EO86" s="136"/>
      <c r="EP86" s="136"/>
      <c r="EQ86" s="136"/>
      <c r="ER86" s="126"/>
      <c r="ES86" s="136"/>
      <c r="ET86" s="136"/>
      <c r="EU86" s="136"/>
      <c r="EV86" s="136"/>
      <c r="EW86" s="136"/>
      <c r="EX86" s="136"/>
      <c r="EY86" s="136"/>
      <c r="EZ86" s="136"/>
      <c r="FA86" s="126"/>
      <c r="FB86" s="136"/>
      <c r="FC86" s="136"/>
      <c r="FD86" s="136"/>
      <c r="FE86" s="136"/>
      <c r="FF86" s="136"/>
      <c r="FG86" s="136"/>
      <c r="FH86" s="136"/>
      <c r="FI86" s="136"/>
      <c r="FJ86" s="126"/>
      <c r="FK86" s="136"/>
      <c r="FL86" s="136"/>
      <c r="FM86" s="136"/>
      <c r="FN86" s="136"/>
      <c r="FO86" s="136"/>
      <c r="FP86" s="136"/>
      <c r="FQ86" s="136"/>
      <c r="FR86" s="136"/>
      <c r="FS86" s="136"/>
      <c r="FT86" s="144"/>
      <c r="FU86" s="129"/>
      <c r="FV86" s="129"/>
      <c r="FW86" s="129"/>
      <c r="FX86" s="130"/>
      <c r="FY86" s="129"/>
      <c r="FZ86" s="144"/>
      <c r="GA86" s="136"/>
      <c r="GB86" s="129"/>
      <c r="GC86" s="129"/>
      <c r="GD86" s="129"/>
      <c r="GE86" s="129"/>
      <c r="GF86" s="129"/>
      <c r="GG86" s="126"/>
      <c r="GH86" s="129"/>
      <c r="GI86" s="129"/>
      <c r="GJ86" s="129"/>
      <c r="GK86" s="130"/>
      <c r="GL86" s="129"/>
      <c r="GM86" s="136"/>
      <c r="GN86" s="269"/>
      <c r="GO86" s="129"/>
      <c r="GP86" s="129"/>
      <c r="GQ86" s="129"/>
      <c r="GR86" s="129"/>
      <c r="GS86" s="129"/>
      <c r="GT86" s="126"/>
      <c r="GU86" s="129"/>
      <c r="GV86" s="129"/>
      <c r="GW86" s="129"/>
      <c r="GX86" s="130"/>
      <c r="GY86" s="129"/>
      <c r="GZ86" s="136"/>
      <c r="HA86" s="136"/>
      <c r="HB86" s="129"/>
      <c r="HC86" s="129"/>
      <c r="HD86" s="129"/>
      <c r="HE86" s="129"/>
      <c r="HN86" s="51" t="s">
        <v>799</v>
      </c>
    </row>
    <row r="87" spans="1:222" ht="57" x14ac:dyDescent="0.2">
      <c r="A87" s="364"/>
      <c r="B87" s="357"/>
      <c r="C87" s="358"/>
      <c r="D87" s="358"/>
      <c r="E87" s="357"/>
      <c r="F87" s="394"/>
      <c r="G87" s="394"/>
      <c r="H87" s="367"/>
      <c r="I87" s="357"/>
      <c r="J87" s="360"/>
      <c r="K87" s="335"/>
      <c r="L87" s="361"/>
      <c r="M87" s="359"/>
      <c r="N87" s="335"/>
      <c r="O87" s="333"/>
      <c r="P87" s="333"/>
      <c r="Q87" s="334"/>
      <c r="R87" s="153"/>
      <c r="S87" s="154"/>
      <c r="T87" s="183">
        <f>VLOOKUP(U87,FORMULAS!$A$15:$B$18,2,0)</f>
        <v>0</v>
      </c>
      <c r="U87" s="53" t="s">
        <v>157</v>
      </c>
      <c r="V87" s="54">
        <f>+IF(U87='Tabla Valoración controles'!$D$4,'Tabla Valoración controles'!$F$4,IF('208-PLA-Ft-78 Mapa Gestión'!U87='Tabla Valoración controles'!$D$5,'Tabla Valoración controles'!$F$5,IF(U87=FORMULAS!$A$10,0,'Tabla Valoración controles'!$F$6)))</f>
        <v>0</v>
      </c>
      <c r="W87" s="53"/>
      <c r="X87" s="55">
        <f>+IF(W87='Tabla Valoración controles'!$D$7,'Tabla Valoración controles'!$F$7,IF(U87=FORMULAS!$A$10,0,'Tabla Valoración controles'!$F$8))</f>
        <v>0</v>
      </c>
      <c r="Y87" s="53"/>
      <c r="Z87" s="54">
        <f>+IF(Y87='Tabla Valoración controles'!$D$9,'Tabla Valoración controles'!$F$9,IF(U87=FORMULAS!$A$10,0,'Tabla Valoración controles'!$F$10))</f>
        <v>0</v>
      </c>
      <c r="AA87" s="53"/>
      <c r="AB87" s="54">
        <f>+IF(AA87='Tabla Valoración controles'!$D$9,'Tabla Valoración controles'!$F$9,IF(W87=FORMULAS!$A$10,0,'Tabla Valoración controles'!$F$10))</f>
        <v>0</v>
      </c>
      <c r="AC87" s="53"/>
      <c r="AD87" s="54">
        <f>+IF(AC87='Tabla Valoración controles'!$D$13,'Tabla Valoración controles'!$F$13,'Tabla Valoración controles'!$F$14)</f>
        <v>0</v>
      </c>
      <c r="AE87" s="97">
        <f t="shared" si="52"/>
        <v>0</v>
      </c>
      <c r="AF87" s="97">
        <f t="shared" si="65"/>
        <v>0</v>
      </c>
      <c r="AG87" s="97">
        <f t="shared" si="15"/>
        <v>0.24</v>
      </c>
      <c r="AH87" s="53"/>
      <c r="AI87" s="50">
        <f>+IF(AH87=CONTROLES!$C$50,CONTROLES!$D$50,CONTROLES!$D$51)</f>
        <v>0</v>
      </c>
      <c r="AJ87" s="162"/>
      <c r="AK87" s="162">
        <f>+IF(AJ87=CONTROLES!$C$52,CONTROLES!$D$52,CONTROLES!$D$53)</f>
        <v>0</v>
      </c>
      <c r="AL87" s="162"/>
      <c r="AM87" s="162">
        <f>+IF(AL87=CONTROLES!$C$54,CONTROLES!$D$54,CONTROLES!$D$55)</f>
        <v>0</v>
      </c>
      <c r="AN87" s="163" t="str">
        <f t="shared" si="54"/>
        <v>Tipo Control</v>
      </c>
      <c r="AO87" s="163" t="str">
        <f>+IF(AN87=CONTROLES!$F$54,CONTROLES!$G$54,CONTROLES!$G$55)</f>
        <v>Detectar</v>
      </c>
      <c r="AP87" s="162">
        <f>+IF(AO87=CONTROLES!$C$56,CONTROLES!$D$56,IF(AO87=CONTROLES!$C$57,CONTROLES!$D$57,CONTROLES!$D$58))</f>
        <v>10</v>
      </c>
      <c r="AQ87" s="162"/>
      <c r="AR87" s="162">
        <f>+IF(AQ87=CONTROLES!$C$59,CONTROLES!$D$59,CONTROLES!$D$60)</f>
        <v>0</v>
      </c>
      <c r="AS87" s="162"/>
      <c r="AT87" s="162">
        <f>+IF(AS87=CONTROLES!$C$61,CONTROLES!$D$61,CONTROLES!$D$62)</f>
        <v>0</v>
      </c>
      <c r="AU87" s="162"/>
      <c r="AV87" s="50">
        <f>+IF(AU87=CONTROLES!$C$63,CONTROLES!$D$63,IF(AU87=CONTROLES!$C$64,CONTROLES!$D$64,CONTROLES!$D$65))</f>
        <v>0</v>
      </c>
      <c r="AW87" s="50">
        <f t="shared" si="53"/>
        <v>10</v>
      </c>
      <c r="AX87" s="50" t="str">
        <f t="shared" si="55"/>
        <v>Débil</v>
      </c>
      <c r="AY87" s="337"/>
      <c r="AZ87" s="337"/>
      <c r="BA87" s="337"/>
      <c r="BB87" s="337"/>
      <c r="BC87" s="333"/>
      <c r="BD87" s="340"/>
      <c r="BE87" s="338"/>
      <c r="BF87" s="127"/>
      <c r="BG87" s="127"/>
      <c r="BH87" s="169"/>
      <c r="BI87" s="127"/>
      <c r="BJ87" s="127"/>
      <c r="BK87" s="127"/>
      <c r="BL87" s="127"/>
      <c r="BM87" s="170" t="s">
        <v>233</v>
      </c>
      <c r="BN87" s="332"/>
      <c r="BO87" s="144"/>
      <c r="BP87" s="211"/>
      <c r="BQ87" s="211"/>
      <c r="BR87" s="211"/>
      <c r="BS87" s="211"/>
      <c r="BT87" s="211"/>
      <c r="BU87" s="144"/>
      <c r="BV87" s="211"/>
      <c r="BW87" s="211"/>
      <c r="BX87" s="144"/>
      <c r="BY87" s="136"/>
      <c r="BZ87" s="136"/>
      <c r="CA87" s="136"/>
      <c r="CB87" s="136"/>
      <c r="CC87" s="136"/>
      <c r="CD87" s="136"/>
      <c r="CE87" s="136"/>
      <c r="CF87" s="136"/>
      <c r="CG87" s="144"/>
      <c r="CH87" s="136"/>
      <c r="CI87" s="136"/>
      <c r="CJ87" s="136"/>
      <c r="CK87" s="136"/>
      <c r="CL87" s="136"/>
      <c r="CM87" s="136"/>
      <c r="CN87" s="136"/>
      <c r="CO87" s="136"/>
      <c r="CP87" s="144"/>
      <c r="CQ87" s="136"/>
      <c r="CR87" s="136"/>
      <c r="CS87" s="136"/>
      <c r="CT87" s="136"/>
      <c r="CU87" s="136"/>
      <c r="CV87" s="136"/>
      <c r="CW87" s="136"/>
      <c r="CX87" s="136"/>
      <c r="CY87" s="126"/>
      <c r="CZ87" s="136"/>
      <c r="DA87" s="136"/>
      <c r="DB87" s="136"/>
      <c r="DC87" s="136"/>
      <c r="DD87" s="136"/>
      <c r="DE87" s="136"/>
      <c r="DF87" s="136"/>
      <c r="DG87" s="136"/>
      <c r="DH87" s="126"/>
      <c r="DI87" s="136"/>
      <c r="DJ87" s="136"/>
      <c r="DK87" s="136"/>
      <c r="DL87" s="136"/>
      <c r="DM87" s="136"/>
      <c r="DN87" s="136"/>
      <c r="DO87" s="136"/>
      <c r="DP87" s="136"/>
      <c r="DQ87" s="126"/>
      <c r="DR87" s="136"/>
      <c r="DS87" s="136"/>
      <c r="DT87" s="136"/>
      <c r="DU87" s="136"/>
      <c r="DV87" s="136"/>
      <c r="DW87" s="136"/>
      <c r="DX87" s="136"/>
      <c r="DY87" s="136"/>
      <c r="DZ87" s="126"/>
      <c r="EA87" s="136"/>
      <c r="EB87" s="136"/>
      <c r="EC87" s="136"/>
      <c r="ED87" s="136"/>
      <c r="EE87" s="136"/>
      <c r="EF87" s="136"/>
      <c r="EG87" s="136"/>
      <c r="EH87" s="136"/>
      <c r="EI87" s="126"/>
      <c r="EJ87" s="136"/>
      <c r="EK87" s="136"/>
      <c r="EL87" s="136"/>
      <c r="EM87" s="136"/>
      <c r="EN87" s="136"/>
      <c r="EO87" s="136"/>
      <c r="EP87" s="136"/>
      <c r="EQ87" s="136"/>
      <c r="ER87" s="126"/>
      <c r="ES87" s="136"/>
      <c r="ET87" s="136"/>
      <c r="EU87" s="136"/>
      <c r="EV87" s="136"/>
      <c r="EW87" s="136"/>
      <c r="EX87" s="136"/>
      <c r="EY87" s="136"/>
      <c r="EZ87" s="136"/>
      <c r="FA87" s="126"/>
      <c r="FB87" s="136"/>
      <c r="FC87" s="136"/>
      <c r="FD87" s="136"/>
      <c r="FE87" s="136"/>
      <c r="FF87" s="136"/>
      <c r="FG87" s="136"/>
      <c r="FH87" s="136"/>
      <c r="FI87" s="136"/>
      <c r="FJ87" s="126"/>
      <c r="FK87" s="136"/>
      <c r="FL87" s="136"/>
      <c r="FM87" s="136"/>
      <c r="FN87" s="136"/>
      <c r="FO87" s="136"/>
      <c r="FP87" s="136"/>
      <c r="FQ87" s="136"/>
      <c r="FR87" s="136"/>
      <c r="FS87" s="136"/>
      <c r="FT87" s="144"/>
      <c r="FU87" s="129"/>
      <c r="FV87" s="129"/>
      <c r="FW87" s="129"/>
      <c r="FX87" s="130"/>
      <c r="FY87" s="129"/>
      <c r="FZ87" s="144"/>
      <c r="GA87" s="136"/>
      <c r="GB87" s="129"/>
      <c r="GC87" s="129"/>
      <c r="GD87" s="129"/>
      <c r="GE87" s="129"/>
      <c r="GF87" s="129"/>
      <c r="GG87" s="126"/>
      <c r="GH87" s="129"/>
      <c r="GI87" s="129"/>
      <c r="GJ87" s="129"/>
      <c r="GK87" s="130"/>
      <c r="GL87" s="129"/>
      <c r="GM87" s="136"/>
      <c r="GN87" s="269"/>
      <c r="GO87" s="129"/>
      <c r="GP87" s="129"/>
      <c r="GQ87" s="129"/>
      <c r="GR87" s="129"/>
      <c r="GS87" s="129"/>
      <c r="GT87" s="126"/>
      <c r="GU87" s="129"/>
      <c r="GV87" s="129"/>
      <c r="GW87" s="129"/>
      <c r="GX87" s="130"/>
      <c r="GY87" s="129"/>
      <c r="GZ87" s="136"/>
      <c r="HA87" s="136"/>
      <c r="HB87" s="129"/>
      <c r="HC87" s="129"/>
      <c r="HD87" s="129"/>
      <c r="HE87" s="129"/>
      <c r="HN87" s="51" t="s">
        <v>37</v>
      </c>
    </row>
    <row r="88" spans="1:222" ht="57" x14ac:dyDescent="0.2">
      <c r="A88" s="364"/>
      <c r="B88" s="357"/>
      <c r="C88" s="358"/>
      <c r="D88" s="358"/>
      <c r="E88" s="357"/>
      <c r="F88" s="394"/>
      <c r="G88" s="394"/>
      <c r="H88" s="367"/>
      <c r="I88" s="357"/>
      <c r="J88" s="360"/>
      <c r="K88" s="335"/>
      <c r="L88" s="361"/>
      <c r="M88" s="359"/>
      <c r="N88" s="335"/>
      <c r="O88" s="333"/>
      <c r="P88" s="333"/>
      <c r="Q88" s="334"/>
      <c r="R88" s="153"/>
      <c r="S88" s="154"/>
      <c r="T88" s="183">
        <f>VLOOKUP(U88,FORMULAS!$A$15:$B$18,2,0)</f>
        <v>0</v>
      </c>
      <c r="U88" s="53" t="s">
        <v>157</v>
      </c>
      <c r="V88" s="54">
        <f>+IF(U88='Tabla Valoración controles'!$D$4,'Tabla Valoración controles'!$F$4,IF('208-PLA-Ft-78 Mapa Gestión'!U88='Tabla Valoración controles'!$D$5,'Tabla Valoración controles'!$F$5,IF(U88=FORMULAS!$A$10,0,'Tabla Valoración controles'!$F$6)))</f>
        <v>0</v>
      </c>
      <c r="W88" s="53"/>
      <c r="X88" s="55">
        <f>+IF(W88='Tabla Valoración controles'!$D$7,'Tabla Valoración controles'!$F$7,IF(U88=FORMULAS!$A$10,0,'Tabla Valoración controles'!$F$8))</f>
        <v>0</v>
      </c>
      <c r="Y88" s="53"/>
      <c r="Z88" s="54">
        <f>+IF(Y88='Tabla Valoración controles'!$D$9,'Tabla Valoración controles'!$F$9,IF(U88=FORMULAS!$A$10,0,'Tabla Valoración controles'!$F$10))</f>
        <v>0</v>
      </c>
      <c r="AA88" s="53"/>
      <c r="AB88" s="54">
        <f>+IF(AA88='Tabla Valoración controles'!$D$9,'Tabla Valoración controles'!$F$9,IF(W88=FORMULAS!$A$10,0,'Tabla Valoración controles'!$F$10))</f>
        <v>0</v>
      </c>
      <c r="AC88" s="53"/>
      <c r="AD88" s="54">
        <f>+IF(AC88='Tabla Valoración controles'!$D$13,'Tabla Valoración controles'!$F$13,'Tabla Valoración controles'!$F$14)</f>
        <v>0</v>
      </c>
      <c r="AE88" s="97">
        <f t="shared" si="52"/>
        <v>0</v>
      </c>
      <c r="AF88" s="97">
        <f t="shared" si="65"/>
        <v>0</v>
      </c>
      <c r="AG88" s="97">
        <f t="shared" si="15"/>
        <v>0.24</v>
      </c>
      <c r="AH88" s="53"/>
      <c r="AI88" s="50">
        <f>+IF(AH88=CONTROLES!$C$50,CONTROLES!$D$50,CONTROLES!$D$51)</f>
        <v>0</v>
      </c>
      <c r="AJ88" s="162"/>
      <c r="AK88" s="162">
        <f>+IF(AJ88=CONTROLES!$C$52,CONTROLES!$D$52,CONTROLES!$D$53)</f>
        <v>0</v>
      </c>
      <c r="AL88" s="162"/>
      <c r="AM88" s="162">
        <f>+IF(AL88=CONTROLES!$C$54,CONTROLES!$D$54,CONTROLES!$D$55)</f>
        <v>0</v>
      </c>
      <c r="AN88" s="163" t="str">
        <f t="shared" si="54"/>
        <v>Tipo Control</v>
      </c>
      <c r="AO88" s="163" t="str">
        <f>+IF(AN88=CONTROLES!$F$54,CONTROLES!$G$54,CONTROLES!$G$55)</f>
        <v>Detectar</v>
      </c>
      <c r="AP88" s="162">
        <f>+IF(AO88=CONTROLES!$C$56,CONTROLES!$D$56,IF(AO88=CONTROLES!$C$57,CONTROLES!$D$57,CONTROLES!$D$58))</f>
        <v>10</v>
      </c>
      <c r="AQ88" s="162"/>
      <c r="AR88" s="162">
        <f>+IF(AQ88=CONTROLES!$C$59,CONTROLES!$D$59,CONTROLES!$D$60)</f>
        <v>0</v>
      </c>
      <c r="AS88" s="162"/>
      <c r="AT88" s="162">
        <f>+IF(AS88=CONTROLES!$C$61,CONTROLES!$D$61,CONTROLES!$D$62)</f>
        <v>0</v>
      </c>
      <c r="AU88" s="162"/>
      <c r="AV88" s="50">
        <f>+IF(AU88=CONTROLES!$C$63,CONTROLES!$D$63,IF(AU88=CONTROLES!$C$64,CONTROLES!$D$64,CONTROLES!$D$65))</f>
        <v>0</v>
      </c>
      <c r="AW88" s="50">
        <f t="shared" si="53"/>
        <v>10</v>
      </c>
      <c r="AX88" s="50" t="str">
        <f t="shared" si="55"/>
        <v>Débil</v>
      </c>
      <c r="AY88" s="337"/>
      <c r="AZ88" s="337"/>
      <c r="BA88" s="337"/>
      <c r="BB88" s="337"/>
      <c r="BC88" s="333"/>
      <c r="BD88" s="340"/>
      <c r="BE88" s="338"/>
      <c r="BF88" s="127"/>
      <c r="BG88" s="127"/>
      <c r="BH88" s="169"/>
      <c r="BI88" s="127"/>
      <c r="BJ88" s="127"/>
      <c r="BK88" s="127"/>
      <c r="BL88" s="127"/>
      <c r="BM88" s="170" t="s">
        <v>233</v>
      </c>
      <c r="BN88" s="332"/>
      <c r="BO88" s="144"/>
      <c r="BP88" s="211"/>
      <c r="BQ88" s="211"/>
      <c r="BR88" s="211"/>
      <c r="BS88" s="211"/>
      <c r="BT88" s="211"/>
      <c r="BU88" s="144"/>
      <c r="BV88" s="211"/>
      <c r="BW88" s="211"/>
      <c r="BX88" s="144"/>
      <c r="BY88" s="136"/>
      <c r="BZ88" s="136"/>
      <c r="CA88" s="136"/>
      <c r="CB88" s="136"/>
      <c r="CC88" s="136"/>
      <c r="CD88" s="136"/>
      <c r="CE88" s="136"/>
      <c r="CF88" s="136"/>
      <c r="CG88" s="144"/>
      <c r="CH88" s="136"/>
      <c r="CI88" s="136"/>
      <c r="CJ88" s="136"/>
      <c r="CK88" s="136"/>
      <c r="CL88" s="136"/>
      <c r="CM88" s="136"/>
      <c r="CN88" s="136"/>
      <c r="CO88" s="136"/>
      <c r="CP88" s="144"/>
      <c r="CQ88" s="136"/>
      <c r="CR88" s="136"/>
      <c r="CS88" s="136"/>
      <c r="CT88" s="136"/>
      <c r="CU88" s="136"/>
      <c r="CV88" s="136"/>
      <c r="CW88" s="136"/>
      <c r="CX88" s="136"/>
      <c r="CY88" s="126"/>
      <c r="CZ88" s="136"/>
      <c r="DA88" s="136"/>
      <c r="DB88" s="136"/>
      <c r="DC88" s="136"/>
      <c r="DD88" s="136"/>
      <c r="DE88" s="136"/>
      <c r="DF88" s="136"/>
      <c r="DG88" s="136"/>
      <c r="DH88" s="126"/>
      <c r="DI88" s="136"/>
      <c r="DJ88" s="136"/>
      <c r="DK88" s="136"/>
      <c r="DL88" s="136"/>
      <c r="DM88" s="136"/>
      <c r="DN88" s="136"/>
      <c r="DO88" s="136"/>
      <c r="DP88" s="136"/>
      <c r="DQ88" s="126"/>
      <c r="DR88" s="136"/>
      <c r="DS88" s="136"/>
      <c r="DT88" s="136"/>
      <c r="DU88" s="136"/>
      <c r="DV88" s="136"/>
      <c r="DW88" s="136"/>
      <c r="DX88" s="136"/>
      <c r="DY88" s="136"/>
      <c r="DZ88" s="126"/>
      <c r="EA88" s="136"/>
      <c r="EB88" s="136"/>
      <c r="EC88" s="136"/>
      <c r="ED88" s="136"/>
      <c r="EE88" s="136"/>
      <c r="EF88" s="136"/>
      <c r="EG88" s="136"/>
      <c r="EH88" s="136"/>
      <c r="EI88" s="126"/>
      <c r="EJ88" s="136"/>
      <c r="EK88" s="136"/>
      <c r="EL88" s="136"/>
      <c r="EM88" s="136"/>
      <c r="EN88" s="136"/>
      <c r="EO88" s="136"/>
      <c r="EP88" s="136"/>
      <c r="EQ88" s="136"/>
      <c r="ER88" s="126"/>
      <c r="ES88" s="136"/>
      <c r="ET88" s="136"/>
      <c r="EU88" s="136"/>
      <c r="EV88" s="136"/>
      <c r="EW88" s="136"/>
      <c r="EX88" s="136"/>
      <c r="EY88" s="136"/>
      <c r="EZ88" s="136"/>
      <c r="FA88" s="126"/>
      <c r="FB88" s="136"/>
      <c r="FC88" s="136"/>
      <c r="FD88" s="136"/>
      <c r="FE88" s="136"/>
      <c r="FF88" s="136"/>
      <c r="FG88" s="136"/>
      <c r="FH88" s="136"/>
      <c r="FI88" s="136"/>
      <c r="FJ88" s="126"/>
      <c r="FK88" s="136"/>
      <c r="FL88" s="136"/>
      <c r="FM88" s="136"/>
      <c r="FN88" s="136"/>
      <c r="FO88" s="136"/>
      <c r="FP88" s="136"/>
      <c r="FQ88" s="136"/>
      <c r="FR88" s="136"/>
      <c r="FS88" s="136"/>
      <c r="FT88" s="144"/>
      <c r="FU88" s="129"/>
      <c r="FV88" s="129"/>
      <c r="FW88" s="129"/>
      <c r="FX88" s="130"/>
      <c r="FY88" s="129"/>
      <c r="FZ88" s="144"/>
      <c r="GA88" s="136"/>
      <c r="GB88" s="129"/>
      <c r="GC88" s="129"/>
      <c r="GD88" s="129"/>
      <c r="GE88" s="129"/>
      <c r="GF88" s="129"/>
      <c r="GG88" s="126"/>
      <c r="GH88" s="129"/>
      <c r="GI88" s="129"/>
      <c r="GJ88" s="129"/>
      <c r="GK88" s="130"/>
      <c r="GL88" s="129"/>
      <c r="GM88" s="136"/>
      <c r="GN88" s="269"/>
      <c r="GO88" s="129"/>
      <c r="GP88" s="129"/>
      <c r="GQ88" s="129"/>
      <c r="GR88" s="129"/>
      <c r="GS88" s="129"/>
      <c r="GT88" s="126"/>
      <c r="GU88" s="129"/>
      <c r="GV88" s="129"/>
      <c r="GW88" s="129"/>
      <c r="GX88" s="130"/>
      <c r="GY88" s="129"/>
      <c r="GZ88" s="136"/>
      <c r="HA88" s="136"/>
      <c r="HB88" s="129"/>
      <c r="HC88" s="129"/>
      <c r="HD88" s="129"/>
      <c r="HE88" s="129"/>
    </row>
    <row r="89" spans="1:222" ht="122.25" customHeight="1" x14ac:dyDescent="0.2">
      <c r="A89" s="364">
        <v>14</v>
      </c>
      <c r="B89" s="357" t="s">
        <v>177</v>
      </c>
      <c r="C89" s="358" t="str">
        <f>VLOOKUP(B89,FORMULAS!$A$30:$B$52,2,0)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89" s="358" t="str">
        <f>VLOOKUP(B89,FORMULAS!$A$30:$C$52,3,0)</f>
        <v>Subdirector Financiero</v>
      </c>
      <c r="E89" s="357" t="s">
        <v>112</v>
      </c>
      <c r="F89" s="365" t="s">
        <v>410</v>
      </c>
      <c r="G89" s="365" t="s">
        <v>411</v>
      </c>
      <c r="H89" s="366" t="s">
        <v>412</v>
      </c>
      <c r="I89" s="357" t="s">
        <v>258</v>
      </c>
      <c r="J89" s="360">
        <v>700</v>
      </c>
      <c r="K89" s="335" t="str">
        <f>+IF(L89=FORMULAS!$N$2,FORMULAS!$O$2,IF('208-PLA-Ft-78 Mapa Gestión'!L89:L94=FORMULAS!$N$3,FORMULAS!$O$3,IF('208-PLA-Ft-78 Mapa Gestión'!L89:L94=FORMULAS!$N$4,FORMULAS!$O$4,IF('208-PLA-Ft-78 Mapa Gestión'!L89:L94=FORMULAS!$N$5,FORMULAS!$O$5,IF('208-PLA-Ft-78 Mapa Gestión'!L89:L94=FORMULAS!$N$6,FORMULAS!$O$6)))))</f>
        <v>Alta</v>
      </c>
      <c r="L89" s="361">
        <f>+IF(J89&lt;=FORMULAS!$M$2,FORMULAS!$N$2,IF('208-PLA-Ft-78 Mapa Gestión'!J89&lt;=FORMULAS!$M$3,FORMULAS!$N$3,IF('208-PLA-Ft-78 Mapa Gestión'!J89&lt;=FORMULAS!$M$4,FORMULAS!$N$4,IF('208-PLA-Ft-78 Mapa Gestión'!J89&lt;=FORMULAS!$M$5,FORMULAS!$N$5,FORMULAS!$N$6))))</f>
        <v>0.8</v>
      </c>
      <c r="M89" s="359" t="s">
        <v>86</v>
      </c>
      <c r="N89" s="335" t="str">
        <f>+IF(M89=FORMULAS!$H$2,FORMULAS!$I$2,IF('208-PLA-Ft-78 Mapa Gestión'!M89:M94=FORMULAS!$H$3,FORMULAS!$I$3,IF('208-PLA-Ft-78 Mapa Gestión'!M89:M94=FORMULAS!$H$4,FORMULAS!$I$4,IF('208-PLA-Ft-78 Mapa Gestión'!M89:M94=FORMULAS!$H$5,FORMULAS!$I$5,IF('208-PLA-Ft-78 Mapa Gestión'!M89:M94=FORMULAS!$H$6,FORMULAS!$I$6,IF('208-PLA-Ft-78 Mapa Gestión'!M89:M94=FORMULAS!$H$7,FORMULAS!$I$7,IF('208-PLA-Ft-78 Mapa Gestión'!M89:M94=FORMULAS!$H$8,FORMULAS!$I$8,IF('208-PLA-Ft-78 Mapa Gestión'!M89:M94=FORMULAS!$H$9,FORMULAS!$I$9,IF('208-PLA-Ft-78 Mapa Gestión'!M89:M94=FORMULAS!$H$10,FORMULAS!$I$10,IF('208-PLA-Ft-78 Mapa Gestión'!M89:M94=FORMULAS!$H$11,FORMULAS!$I$11))))))))))</f>
        <v>Mayor</v>
      </c>
      <c r="O89" s="333">
        <f>VLOOKUP(N89,FORMULAS!$I$1:$J$6,2,0)</f>
        <v>0.8</v>
      </c>
      <c r="P89" s="333" t="str">
        <f t="shared" ref="P89" si="66">CONCATENATE(N89,K89)</f>
        <v>MayorAlta</v>
      </c>
      <c r="Q89" s="334" t="str">
        <f>VLOOKUP(P89,FORMULAS!$K$17:$L$42,2,0)</f>
        <v>Alto</v>
      </c>
      <c r="R89" s="158">
        <v>1</v>
      </c>
      <c r="S89" s="154" t="s">
        <v>493</v>
      </c>
      <c r="T89" s="183" t="str">
        <f>VLOOKUP(U89,FORMULAS!$A$15:$B$18,2,0)</f>
        <v>Probabilidad</v>
      </c>
      <c r="U89" s="53" t="s">
        <v>14</v>
      </c>
      <c r="V89" s="54">
        <f>+IF(U89='Tabla Valoración controles'!$D$4,'Tabla Valoración controles'!$F$4,IF('208-PLA-Ft-78 Mapa Gestión'!U89='Tabla Valoración controles'!$D$5,'Tabla Valoración controles'!$F$5,IF(U89=FORMULAS!$A$10,0,'Tabla Valoración controles'!$F$6)))</f>
        <v>0.15</v>
      </c>
      <c r="W89" s="53" t="s">
        <v>8</v>
      </c>
      <c r="X89" s="55">
        <f>+IF(W89='Tabla Valoración controles'!$D$7,'Tabla Valoración controles'!$F$7,IF(U89=FORMULAS!$A$10,0,'Tabla Valoración controles'!$F$8))</f>
        <v>0.15</v>
      </c>
      <c r="Y89" s="53" t="s">
        <v>19</v>
      </c>
      <c r="Z89" s="54">
        <f>+IF(Y89='Tabla Valoración controles'!$D$9,'Tabla Valoración controles'!$F$9,IF(U89=FORMULAS!$A$10,0,'Tabla Valoración controles'!$F$10))</f>
        <v>0</v>
      </c>
      <c r="AA89" s="53" t="s">
        <v>21</v>
      </c>
      <c r="AB89" s="54">
        <f>+IF(AA89='Tabla Valoración controles'!$D$9,'Tabla Valoración controles'!$F$9,IF(W89=FORMULAS!$A$10,0,'Tabla Valoración controles'!$F$10))</f>
        <v>0</v>
      </c>
      <c r="AC89" s="53" t="s">
        <v>100</v>
      </c>
      <c r="AD89" s="54">
        <f>+IF(AC89='Tabla Valoración controles'!$D$13,'Tabla Valoración controles'!$F$13,'Tabla Valoración controles'!$F$14)</f>
        <v>0</v>
      </c>
      <c r="AE89" s="97">
        <f t="shared" si="52"/>
        <v>0.3</v>
      </c>
      <c r="AF89" s="97">
        <f>+IF(T89=FORMULAS!$A$8,'208-PLA-Ft-78 Mapa Gestión'!AE89*'208-PLA-Ft-78 Mapa Gestión'!L89:L94,'208-PLA-Ft-78 Mapa Gestión'!AE89*'208-PLA-Ft-78 Mapa Gestión'!O89:O94)</f>
        <v>0.24</v>
      </c>
      <c r="AG89" s="97">
        <f>+IF(T89=FORMULAS!$A$8,'208-PLA-Ft-78 Mapa Gestión'!L89:L94-'208-PLA-Ft-78 Mapa Gestión'!AF89,0)</f>
        <v>0.56000000000000005</v>
      </c>
      <c r="AH89" s="53" t="s">
        <v>347</v>
      </c>
      <c r="AI89" s="50">
        <f>+IF(AH89=CONTROLES!$C$50,CONTROLES!$D$50,CONTROLES!$D$51)</f>
        <v>15</v>
      </c>
      <c r="AJ89" s="162" t="s">
        <v>353</v>
      </c>
      <c r="AK89" s="162">
        <f>+IF(AJ89=CONTROLES!$C$52,CONTROLES!$D$52,CONTROLES!$D$53)</f>
        <v>15</v>
      </c>
      <c r="AL89" s="162" t="s">
        <v>356</v>
      </c>
      <c r="AM89" s="162">
        <f>+IF(AL89=CONTROLES!$C$54,CONTROLES!$D$54,CONTROLES!$D$55)</f>
        <v>15</v>
      </c>
      <c r="AN89" s="163" t="str">
        <f t="shared" si="54"/>
        <v>Detectivo</v>
      </c>
      <c r="AO89" s="163" t="str">
        <f>+IF(AN89=CONTROLES!$F$54,CONTROLES!$G$54,CONTROLES!$G$55)</f>
        <v>Detectar</v>
      </c>
      <c r="AP89" s="162">
        <f>+IF(AO89=CONTROLES!$C$56,CONTROLES!$D$56,IF(AO89=CONTROLES!$C$57,CONTROLES!$D$57,CONTROLES!$D$58))</f>
        <v>10</v>
      </c>
      <c r="AQ89" s="162" t="s">
        <v>363</v>
      </c>
      <c r="AR89" s="162">
        <f>+IF(AQ89=CONTROLES!$C$59,CONTROLES!$D$59,CONTROLES!$D$60)</f>
        <v>15</v>
      </c>
      <c r="AS89" s="162" t="s">
        <v>366</v>
      </c>
      <c r="AT89" s="162">
        <f>+IF(AS89=CONTROLES!$C$61,CONTROLES!$D$61,CONTROLES!$D$62)</f>
        <v>15</v>
      </c>
      <c r="AU89" s="162" t="s">
        <v>369</v>
      </c>
      <c r="AV89" s="50">
        <f>+IF(AU89=CONTROLES!$C$63,CONTROLES!$D$63,IF(AU89=CONTROLES!$C$64,CONTROLES!$D$64,CONTROLES!$D$65))</f>
        <v>10</v>
      </c>
      <c r="AW89" s="50">
        <f t="shared" si="53"/>
        <v>95</v>
      </c>
      <c r="AX89" s="50" t="str">
        <f t="shared" si="55"/>
        <v>Moderado</v>
      </c>
      <c r="AY89" s="336">
        <f>+AG94</f>
        <v>0.56000000000000005</v>
      </c>
      <c r="AZ89" s="336" t="str">
        <f>+IF(AY89&lt;=FORMULAS!$N$2,FORMULAS!$O$2,IF(AY89&lt;=FORMULAS!$N$3,FORMULAS!$O$3,IF(AY89&lt;=FORMULAS!$N$4,FORMULAS!$O$4,IF(AY89&lt;=FORMULAS!$N$5,FORMULAS!$O$5,FORMULAS!O84))))</f>
        <v>Media</v>
      </c>
      <c r="BA89" s="336" t="str">
        <f>+IF(T89=FORMULAS!$A$9,AG94,'208-PLA-Ft-78 Mapa Gestión'!N89:N94)</f>
        <v>Mayor</v>
      </c>
      <c r="BB89" s="336">
        <f>+IF(T89=FORMULAS!B87,'208-PLA-Ft-78 Mapa Gestión'!AG94,'208-PLA-Ft-78 Mapa Gestión'!O89:O94)</f>
        <v>0.8</v>
      </c>
      <c r="BC89" s="333" t="str">
        <f t="shared" ref="BC89" si="67">CONCATENATE(BA89,AZ89)</f>
        <v>MayorMedia</v>
      </c>
      <c r="BD89" s="340" t="str">
        <f>VLOOKUP(BC89,FORMULAS!$K$17:$L$42,2,0)</f>
        <v>Alto</v>
      </c>
      <c r="BE89" s="338" t="s">
        <v>163</v>
      </c>
      <c r="BF89" s="132" t="s">
        <v>554</v>
      </c>
      <c r="BG89" s="165" t="s">
        <v>555</v>
      </c>
      <c r="BH89" s="169" t="s">
        <v>319</v>
      </c>
      <c r="BI89" s="180">
        <v>44927</v>
      </c>
      <c r="BJ89" s="180">
        <v>45291</v>
      </c>
      <c r="BK89" s="165" t="s">
        <v>637</v>
      </c>
      <c r="BL89" s="165" t="s">
        <v>638</v>
      </c>
      <c r="BM89" s="170" t="s">
        <v>235</v>
      </c>
      <c r="BN89" s="332" t="s">
        <v>639</v>
      </c>
      <c r="BO89" s="144" t="s">
        <v>782</v>
      </c>
      <c r="BP89" s="212" t="s">
        <v>1136</v>
      </c>
      <c r="BQ89" s="209" t="s">
        <v>966</v>
      </c>
      <c r="BR89" s="212" t="s">
        <v>1137</v>
      </c>
      <c r="BS89" s="229">
        <f>1/12</f>
        <v>8.3333333333333329E-2</v>
      </c>
      <c r="BT89" s="213" t="s">
        <v>967</v>
      </c>
      <c r="BU89" s="144" t="s">
        <v>783</v>
      </c>
      <c r="BV89" s="138" t="s">
        <v>544</v>
      </c>
      <c r="BW89" s="138" t="s">
        <v>544</v>
      </c>
      <c r="BX89" s="144" t="s">
        <v>782</v>
      </c>
      <c r="BY89" s="212" t="s">
        <v>1138</v>
      </c>
      <c r="BZ89" s="209" t="s">
        <v>968</v>
      </c>
      <c r="CA89" s="212" t="s">
        <v>1137</v>
      </c>
      <c r="CB89" s="229">
        <f>1/12*2</f>
        <v>0.16666666666666666</v>
      </c>
      <c r="CC89" s="213" t="s">
        <v>969</v>
      </c>
      <c r="CD89" s="144" t="s">
        <v>783</v>
      </c>
      <c r="CE89" s="138" t="s">
        <v>544</v>
      </c>
      <c r="CF89" s="138" t="s">
        <v>544</v>
      </c>
      <c r="CG89" s="144" t="s">
        <v>782</v>
      </c>
      <c r="CH89" s="212" t="s">
        <v>1139</v>
      </c>
      <c r="CI89" s="209" t="s">
        <v>970</v>
      </c>
      <c r="CJ89" s="212" t="s">
        <v>1137</v>
      </c>
      <c r="CK89" s="229">
        <f>1/12*3</f>
        <v>0.25</v>
      </c>
      <c r="CL89" s="213" t="s">
        <v>971</v>
      </c>
      <c r="CM89" s="144" t="s">
        <v>783</v>
      </c>
      <c r="CN89" s="138" t="s">
        <v>544</v>
      </c>
      <c r="CO89" s="138" t="s">
        <v>544</v>
      </c>
      <c r="CP89" s="144" t="s">
        <v>782</v>
      </c>
      <c r="CQ89" s="212" t="s">
        <v>1140</v>
      </c>
      <c r="CR89" s="209" t="s">
        <v>972</v>
      </c>
      <c r="CS89" s="212" t="s">
        <v>1137</v>
      </c>
      <c r="CT89" s="229">
        <f>1/12*3</f>
        <v>0.25</v>
      </c>
      <c r="CU89" s="213" t="s">
        <v>973</v>
      </c>
      <c r="CV89" s="144" t="s">
        <v>783</v>
      </c>
      <c r="CW89" s="138" t="s">
        <v>544</v>
      </c>
      <c r="CX89" s="138" t="s">
        <v>544</v>
      </c>
      <c r="CY89" s="126" t="s">
        <v>782</v>
      </c>
      <c r="CZ89" s="296" t="s">
        <v>1342</v>
      </c>
      <c r="DA89" s="296" t="s">
        <v>1343</v>
      </c>
      <c r="DB89" s="296" t="s">
        <v>1344</v>
      </c>
      <c r="DC89" s="297">
        <f>1/12*5</f>
        <v>0.41666666666666663</v>
      </c>
      <c r="DD89" s="298" t="s">
        <v>1345</v>
      </c>
      <c r="DE89" s="299" t="s">
        <v>783</v>
      </c>
      <c r="DF89" s="298" t="s">
        <v>544</v>
      </c>
      <c r="DG89" s="298" t="s">
        <v>544</v>
      </c>
      <c r="DH89" s="126" t="s">
        <v>782</v>
      </c>
      <c r="DI89" s="296" t="s">
        <v>1346</v>
      </c>
      <c r="DJ89" s="296" t="s">
        <v>1347</v>
      </c>
      <c r="DK89" s="296" t="s">
        <v>1348</v>
      </c>
      <c r="DL89" s="297">
        <f>1/12*6</f>
        <v>0.5</v>
      </c>
      <c r="DM89" s="298" t="s">
        <v>1349</v>
      </c>
      <c r="DN89" s="299" t="s">
        <v>783</v>
      </c>
      <c r="DO89" s="298" t="s">
        <v>544</v>
      </c>
      <c r="DP89" s="298" t="s">
        <v>544</v>
      </c>
      <c r="DQ89" s="126" t="s">
        <v>782</v>
      </c>
      <c r="DR89" s="296" t="s">
        <v>1350</v>
      </c>
      <c r="DS89" s="296" t="s">
        <v>1351</v>
      </c>
      <c r="DT89" s="296" t="s">
        <v>1352</v>
      </c>
      <c r="DU89" s="297">
        <f>1/12*7</f>
        <v>0.58333333333333326</v>
      </c>
      <c r="DV89" s="298" t="s">
        <v>1353</v>
      </c>
      <c r="DW89" s="299" t="s">
        <v>783</v>
      </c>
      <c r="DX89" s="298" t="s">
        <v>544</v>
      </c>
      <c r="DY89" s="298" t="s">
        <v>544</v>
      </c>
      <c r="DZ89" s="126" t="s">
        <v>782</v>
      </c>
      <c r="EA89" s="296" t="s">
        <v>1354</v>
      </c>
      <c r="EB89" s="296" t="s">
        <v>1355</v>
      </c>
      <c r="EC89" s="296" t="s">
        <v>1356</v>
      </c>
      <c r="ED89" s="297">
        <f>1/12*8</f>
        <v>0.66666666666666663</v>
      </c>
      <c r="EE89" s="298" t="s">
        <v>1357</v>
      </c>
      <c r="EF89" s="299" t="s">
        <v>783</v>
      </c>
      <c r="EG89" s="298" t="s">
        <v>544</v>
      </c>
      <c r="EH89" s="298" t="s">
        <v>544</v>
      </c>
      <c r="EI89" s="126"/>
      <c r="EJ89" s="137"/>
      <c r="EK89" s="132"/>
      <c r="EL89" s="137"/>
      <c r="EM89" s="138"/>
      <c r="EN89" s="138"/>
      <c r="EO89" s="138"/>
      <c r="EP89" s="138"/>
      <c r="EQ89" s="138"/>
      <c r="ER89" s="126"/>
      <c r="ES89" s="137"/>
      <c r="ET89" s="132"/>
      <c r="EU89" s="137"/>
      <c r="EV89" s="138"/>
      <c r="EW89" s="138"/>
      <c r="EX89" s="138"/>
      <c r="EY89" s="138"/>
      <c r="EZ89" s="138"/>
      <c r="FA89" s="126"/>
      <c r="FB89" s="137"/>
      <c r="FC89" s="132"/>
      <c r="FD89" s="137"/>
      <c r="FE89" s="138"/>
      <c r="FF89" s="138"/>
      <c r="FG89" s="138"/>
      <c r="FH89" s="138"/>
      <c r="FI89" s="138"/>
      <c r="FJ89" s="126"/>
      <c r="FK89" s="137"/>
      <c r="FL89" s="132"/>
      <c r="FM89" s="137"/>
      <c r="FN89" s="138"/>
      <c r="FO89" s="138"/>
      <c r="FP89" s="138"/>
      <c r="FQ89" s="138"/>
      <c r="FR89" s="138"/>
      <c r="FS89" s="230">
        <v>45054</v>
      </c>
      <c r="FT89" s="144" t="s">
        <v>782</v>
      </c>
      <c r="FU89" s="132" t="s">
        <v>1141</v>
      </c>
      <c r="FV89" s="129" t="s">
        <v>37</v>
      </c>
      <c r="FW89" s="132" t="s">
        <v>974</v>
      </c>
      <c r="FX89" s="130">
        <v>4</v>
      </c>
      <c r="FY89" s="129" t="s">
        <v>37</v>
      </c>
      <c r="FZ89" s="144" t="s">
        <v>783</v>
      </c>
      <c r="GA89" s="138"/>
      <c r="GB89" s="129"/>
      <c r="GC89" s="129"/>
      <c r="GD89" s="129"/>
      <c r="GE89" s="129"/>
      <c r="GF89" s="172">
        <v>45175</v>
      </c>
      <c r="GG89" s="126" t="s">
        <v>782</v>
      </c>
      <c r="GH89" s="132" t="s">
        <v>1216</v>
      </c>
      <c r="GI89" s="129" t="s">
        <v>37</v>
      </c>
      <c r="GJ89" s="132" t="s">
        <v>1506</v>
      </c>
      <c r="GK89" s="237">
        <v>0.67</v>
      </c>
      <c r="GL89" s="129" t="s">
        <v>37</v>
      </c>
      <c r="GM89" s="126" t="s">
        <v>783</v>
      </c>
      <c r="GN89" s="270"/>
      <c r="GO89" s="129"/>
      <c r="GP89" s="129"/>
      <c r="GQ89" s="129"/>
      <c r="GR89" s="129"/>
      <c r="GS89" s="129"/>
      <c r="GT89" s="126"/>
      <c r="GU89" s="129"/>
      <c r="GV89" s="129"/>
      <c r="GW89" s="129"/>
      <c r="GX89" s="130"/>
      <c r="GY89" s="129"/>
      <c r="GZ89" s="138"/>
      <c r="HA89" s="138"/>
      <c r="HB89" s="129"/>
      <c r="HC89" s="129"/>
      <c r="HD89" s="129"/>
      <c r="HE89" s="129"/>
    </row>
    <row r="90" spans="1:222" ht="57" x14ac:dyDescent="0.2">
      <c r="A90" s="364"/>
      <c r="B90" s="357"/>
      <c r="C90" s="358"/>
      <c r="D90" s="358"/>
      <c r="E90" s="357"/>
      <c r="F90" s="365"/>
      <c r="G90" s="365"/>
      <c r="H90" s="366"/>
      <c r="I90" s="357"/>
      <c r="J90" s="360"/>
      <c r="K90" s="335"/>
      <c r="L90" s="361"/>
      <c r="M90" s="359"/>
      <c r="N90" s="335"/>
      <c r="O90" s="333"/>
      <c r="P90" s="333"/>
      <c r="Q90" s="334"/>
      <c r="R90" s="153"/>
      <c r="S90" s="154"/>
      <c r="T90" s="183">
        <f>VLOOKUP(U90,FORMULAS!$A$15:$B$18,2,0)</f>
        <v>0</v>
      </c>
      <c r="U90" s="53" t="s">
        <v>157</v>
      </c>
      <c r="V90" s="54">
        <f>+IF(U90='Tabla Valoración controles'!$D$4,'Tabla Valoración controles'!$F$4,IF('208-PLA-Ft-78 Mapa Gestión'!U90='Tabla Valoración controles'!$D$5,'Tabla Valoración controles'!$F$5,IF(U90=FORMULAS!$A$10,0,'Tabla Valoración controles'!$F$6)))</f>
        <v>0</v>
      </c>
      <c r="W90" s="53"/>
      <c r="X90" s="55">
        <f>+IF(W90='Tabla Valoración controles'!$D$7,'Tabla Valoración controles'!$F$7,IF(U90=FORMULAS!$A$10,0,'Tabla Valoración controles'!$F$8))</f>
        <v>0</v>
      </c>
      <c r="Y90" s="53"/>
      <c r="Z90" s="54">
        <f>+IF(Y90='Tabla Valoración controles'!$D$9,'Tabla Valoración controles'!$F$9,IF(U90=FORMULAS!$A$10,0,'Tabla Valoración controles'!$F$10))</f>
        <v>0</v>
      </c>
      <c r="AA90" s="53"/>
      <c r="AB90" s="54">
        <f>+IF(AA90='Tabla Valoración controles'!$D$9,'Tabla Valoración controles'!$F$9,IF(W90=FORMULAS!$A$10,0,'Tabla Valoración controles'!$F$10))</f>
        <v>0</v>
      </c>
      <c r="AC90" s="53"/>
      <c r="AD90" s="54">
        <f>+IF(AC90='Tabla Valoración controles'!$D$13,'Tabla Valoración controles'!$F$13,'Tabla Valoración controles'!$F$14)</f>
        <v>0</v>
      </c>
      <c r="AE90" s="97">
        <f t="shared" si="52"/>
        <v>0</v>
      </c>
      <c r="AF90" s="97">
        <f t="shared" ref="AF90" si="68">+AE90*AG89</f>
        <v>0</v>
      </c>
      <c r="AG90" s="97">
        <f t="shared" ref="AG90" si="69">+AG89-AF90</f>
        <v>0.56000000000000005</v>
      </c>
      <c r="AH90" s="53"/>
      <c r="AI90" s="50">
        <f>+IF(AH90=CONTROLES!$C$50,CONTROLES!$D$50,CONTROLES!$D$51)</f>
        <v>0</v>
      </c>
      <c r="AJ90" s="162"/>
      <c r="AK90" s="162">
        <f>+IF(AJ90=CONTROLES!$C$52,CONTROLES!$D$52,CONTROLES!$D$53)</f>
        <v>0</v>
      </c>
      <c r="AL90" s="162"/>
      <c r="AM90" s="162">
        <f>+IF(AL90=CONTROLES!$C$54,CONTROLES!$D$54,CONTROLES!$D$55)</f>
        <v>0</v>
      </c>
      <c r="AN90" s="163" t="str">
        <f t="shared" si="54"/>
        <v>Tipo Control</v>
      </c>
      <c r="AO90" s="163" t="str">
        <f>+IF(AN90=CONTROLES!$F$54,CONTROLES!$G$54,CONTROLES!$G$55)</f>
        <v>Detectar</v>
      </c>
      <c r="AP90" s="162">
        <f>+IF(AO90=CONTROLES!$C$56,CONTROLES!$D$56,IF(AO90=CONTROLES!$C$57,CONTROLES!$D$57,CONTROLES!$D$58))</f>
        <v>10</v>
      </c>
      <c r="AQ90" s="162"/>
      <c r="AR90" s="162">
        <f>+IF(AQ90=CONTROLES!$C$59,CONTROLES!$D$59,CONTROLES!$D$60)</f>
        <v>0</v>
      </c>
      <c r="AS90" s="162"/>
      <c r="AT90" s="162">
        <f>+IF(AS90=CONTROLES!$C$61,CONTROLES!$D$61,CONTROLES!$D$62)</f>
        <v>0</v>
      </c>
      <c r="AU90" s="162"/>
      <c r="AV90" s="50">
        <f>+IF(AU90=CONTROLES!$C$63,CONTROLES!$D$63,IF(AU90=CONTROLES!$C$64,CONTROLES!$D$64,CONTROLES!$D$65))</f>
        <v>0</v>
      </c>
      <c r="AW90" s="50">
        <f t="shared" si="53"/>
        <v>10</v>
      </c>
      <c r="AX90" s="50" t="str">
        <f t="shared" si="55"/>
        <v>Débil</v>
      </c>
      <c r="AY90" s="337"/>
      <c r="AZ90" s="337"/>
      <c r="BA90" s="337"/>
      <c r="BB90" s="337"/>
      <c r="BC90" s="333"/>
      <c r="BD90" s="340"/>
      <c r="BE90" s="338"/>
      <c r="BF90" s="132"/>
      <c r="BG90" s="165"/>
      <c r="BH90" s="169"/>
      <c r="BI90" s="180"/>
      <c r="BJ90" s="180"/>
      <c r="BK90" s="165"/>
      <c r="BL90" s="165"/>
      <c r="BM90" s="170" t="s">
        <v>233</v>
      </c>
      <c r="BN90" s="332"/>
      <c r="BO90" s="144"/>
      <c r="BP90" s="209"/>
      <c r="BQ90" s="212"/>
      <c r="BR90" s="212"/>
      <c r="BS90" s="213"/>
      <c r="BT90" s="213"/>
      <c r="BU90" s="144"/>
      <c r="BV90" s="213"/>
      <c r="BW90" s="213"/>
      <c r="BX90" s="144"/>
      <c r="BY90" s="132"/>
      <c r="BZ90" s="137"/>
      <c r="CA90" s="137"/>
      <c r="CB90" s="138"/>
      <c r="CC90" s="138"/>
      <c r="CD90" s="138"/>
      <c r="CE90" s="138"/>
      <c r="CF90" s="138"/>
      <c r="CG90" s="144"/>
      <c r="CH90" s="132"/>
      <c r="CI90" s="137"/>
      <c r="CJ90" s="137"/>
      <c r="CK90" s="138"/>
      <c r="CL90" s="138"/>
      <c r="CM90" s="138"/>
      <c r="CN90" s="138"/>
      <c r="CO90" s="138"/>
      <c r="CP90" s="144"/>
      <c r="CQ90" s="132"/>
      <c r="CR90" s="137"/>
      <c r="CS90" s="137"/>
      <c r="CT90" s="138"/>
      <c r="CU90" s="138"/>
      <c r="CV90" s="138"/>
      <c r="CW90" s="138"/>
      <c r="CX90" s="138"/>
      <c r="CY90" s="126"/>
      <c r="CZ90" s="132"/>
      <c r="DA90" s="137"/>
      <c r="DB90" s="137"/>
      <c r="DC90" s="138"/>
      <c r="DD90" s="138"/>
      <c r="DE90" s="138"/>
      <c r="DF90" s="138"/>
      <c r="DG90" s="138"/>
      <c r="DH90" s="126"/>
      <c r="DI90" s="132"/>
      <c r="DJ90" s="137"/>
      <c r="DK90" s="137"/>
      <c r="DL90" s="138"/>
      <c r="DM90" s="138"/>
      <c r="DN90" s="138"/>
      <c r="DO90" s="138"/>
      <c r="DP90" s="138"/>
      <c r="DQ90" s="126"/>
      <c r="DR90" s="132"/>
      <c r="DS90" s="137"/>
      <c r="DT90" s="137"/>
      <c r="DU90" s="138"/>
      <c r="DV90" s="138"/>
      <c r="DW90" s="138"/>
      <c r="DX90" s="138"/>
      <c r="DY90" s="138"/>
      <c r="DZ90" s="126"/>
      <c r="EA90" s="132"/>
      <c r="EB90" s="137"/>
      <c r="EC90" s="137"/>
      <c r="ED90" s="138"/>
      <c r="EE90" s="138"/>
      <c r="EF90" s="138"/>
      <c r="EG90" s="138"/>
      <c r="EH90" s="138"/>
      <c r="EI90" s="126"/>
      <c r="EJ90" s="132"/>
      <c r="EK90" s="137"/>
      <c r="EL90" s="137"/>
      <c r="EM90" s="138"/>
      <c r="EN90" s="138"/>
      <c r="EO90" s="138"/>
      <c r="EP90" s="138"/>
      <c r="EQ90" s="138"/>
      <c r="ER90" s="126"/>
      <c r="ES90" s="132"/>
      <c r="ET90" s="137"/>
      <c r="EU90" s="137"/>
      <c r="EV90" s="138"/>
      <c r="EW90" s="138"/>
      <c r="EX90" s="138"/>
      <c r="EY90" s="138"/>
      <c r="EZ90" s="138"/>
      <c r="FA90" s="126"/>
      <c r="FB90" s="132"/>
      <c r="FC90" s="137"/>
      <c r="FD90" s="137"/>
      <c r="FE90" s="138"/>
      <c r="FF90" s="138"/>
      <c r="FG90" s="138"/>
      <c r="FH90" s="138"/>
      <c r="FI90" s="138"/>
      <c r="FJ90" s="126"/>
      <c r="FK90" s="132"/>
      <c r="FL90" s="137"/>
      <c r="FM90" s="137"/>
      <c r="FN90" s="138"/>
      <c r="FO90" s="138"/>
      <c r="FP90" s="138"/>
      <c r="FQ90" s="138"/>
      <c r="FR90" s="138"/>
      <c r="FS90" s="138"/>
      <c r="FT90" s="144"/>
      <c r="FU90" s="129"/>
      <c r="FV90" s="129"/>
      <c r="FW90" s="129"/>
      <c r="FX90" s="130"/>
      <c r="FY90" s="129"/>
      <c r="FZ90" s="144"/>
      <c r="GA90" s="138"/>
      <c r="GB90" s="129"/>
      <c r="GC90" s="129"/>
      <c r="GD90" s="129"/>
      <c r="GE90" s="129"/>
      <c r="GF90" s="129"/>
      <c r="GG90" s="126"/>
      <c r="GH90" s="129"/>
      <c r="GI90" s="129"/>
      <c r="GJ90" s="129"/>
      <c r="GK90" s="130"/>
      <c r="GL90" s="129"/>
      <c r="GM90" s="138"/>
      <c r="GN90" s="270"/>
      <c r="GO90" s="129"/>
      <c r="GP90" s="129"/>
      <c r="GQ90" s="129"/>
      <c r="GR90" s="129"/>
      <c r="GS90" s="129"/>
      <c r="GT90" s="126"/>
      <c r="GU90" s="129"/>
      <c r="GV90" s="129"/>
      <c r="GW90" s="129"/>
      <c r="GX90" s="130"/>
      <c r="GY90" s="129"/>
      <c r="GZ90" s="138"/>
      <c r="HA90" s="138"/>
      <c r="HB90" s="129"/>
      <c r="HC90" s="129"/>
      <c r="HD90" s="129"/>
      <c r="HE90" s="129"/>
    </row>
    <row r="91" spans="1:222" ht="57" x14ac:dyDescent="0.2">
      <c r="A91" s="364"/>
      <c r="B91" s="357"/>
      <c r="C91" s="358"/>
      <c r="D91" s="358"/>
      <c r="E91" s="357"/>
      <c r="F91" s="365"/>
      <c r="G91" s="365"/>
      <c r="H91" s="366"/>
      <c r="I91" s="357"/>
      <c r="J91" s="360"/>
      <c r="K91" s="335"/>
      <c r="L91" s="361"/>
      <c r="M91" s="359"/>
      <c r="N91" s="335"/>
      <c r="O91" s="333"/>
      <c r="P91" s="333"/>
      <c r="Q91" s="334"/>
      <c r="R91" s="153"/>
      <c r="S91" s="154"/>
      <c r="T91" s="183">
        <f>VLOOKUP(U91,FORMULAS!$A$15:$B$18,2,0)</f>
        <v>0</v>
      </c>
      <c r="U91" s="53" t="s">
        <v>157</v>
      </c>
      <c r="V91" s="54">
        <f>+IF(U91='Tabla Valoración controles'!$D$4,'Tabla Valoración controles'!$F$4,IF('208-PLA-Ft-78 Mapa Gestión'!U91='Tabla Valoración controles'!$D$5,'Tabla Valoración controles'!$F$5,IF(U91=FORMULAS!$A$10,0,'Tabla Valoración controles'!$F$6)))</f>
        <v>0</v>
      </c>
      <c r="W91" s="53"/>
      <c r="X91" s="55">
        <f>+IF(W91='Tabla Valoración controles'!$D$7,'Tabla Valoración controles'!$F$7,IF(U91=FORMULAS!$A$10,0,'Tabla Valoración controles'!$F$8))</f>
        <v>0</v>
      </c>
      <c r="Y91" s="53"/>
      <c r="Z91" s="54">
        <f>+IF(Y91='Tabla Valoración controles'!$D$9,'Tabla Valoración controles'!$F$9,IF(U91=FORMULAS!$A$10,0,'Tabla Valoración controles'!$F$10))</f>
        <v>0</v>
      </c>
      <c r="AA91" s="53"/>
      <c r="AB91" s="54">
        <f>+IF(AA91='Tabla Valoración controles'!$D$9,'Tabla Valoración controles'!$F$9,IF(W91=FORMULAS!$A$10,0,'Tabla Valoración controles'!$F$10))</f>
        <v>0</v>
      </c>
      <c r="AC91" s="53"/>
      <c r="AD91" s="54">
        <f>+IF(AC91='Tabla Valoración controles'!$D$13,'Tabla Valoración controles'!$F$13,'Tabla Valoración controles'!$F$14)</f>
        <v>0</v>
      </c>
      <c r="AE91" s="97">
        <f t="shared" si="52"/>
        <v>0</v>
      </c>
      <c r="AF91" s="97">
        <f t="shared" ref="AF91:AF94" si="70">+AF90*AE91</f>
        <v>0</v>
      </c>
      <c r="AG91" s="97">
        <f t="shared" si="15"/>
        <v>0.56000000000000005</v>
      </c>
      <c r="AH91" s="53"/>
      <c r="AI91" s="50">
        <f>+IF(AH91=CONTROLES!$C$50,CONTROLES!$D$50,CONTROLES!$D$51)</f>
        <v>0</v>
      </c>
      <c r="AJ91" s="162"/>
      <c r="AK91" s="162">
        <f>+IF(AJ91=CONTROLES!$C$52,CONTROLES!$D$52,CONTROLES!$D$53)</f>
        <v>0</v>
      </c>
      <c r="AL91" s="162"/>
      <c r="AM91" s="162">
        <f>+IF(AL91=CONTROLES!$C$54,CONTROLES!$D$54,CONTROLES!$D$55)</f>
        <v>0</v>
      </c>
      <c r="AN91" s="163" t="str">
        <f t="shared" si="54"/>
        <v>Tipo Control</v>
      </c>
      <c r="AO91" s="163" t="str">
        <f>+IF(AN91=CONTROLES!$F$54,CONTROLES!$G$54,CONTROLES!$G$55)</f>
        <v>Detectar</v>
      </c>
      <c r="AP91" s="162">
        <f>+IF(AO91=CONTROLES!$C$56,CONTROLES!$D$56,IF(AO91=CONTROLES!$C$57,CONTROLES!$D$57,CONTROLES!$D$58))</f>
        <v>10</v>
      </c>
      <c r="AQ91" s="162"/>
      <c r="AR91" s="162">
        <f>+IF(AQ91=CONTROLES!$C$59,CONTROLES!$D$59,CONTROLES!$D$60)</f>
        <v>0</v>
      </c>
      <c r="AS91" s="162"/>
      <c r="AT91" s="162">
        <f>+IF(AS91=CONTROLES!$C$61,CONTROLES!$D$61,CONTROLES!$D$62)</f>
        <v>0</v>
      </c>
      <c r="AU91" s="162"/>
      <c r="AV91" s="50">
        <f>+IF(AU91=CONTROLES!$C$63,CONTROLES!$D$63,IF(AU91=CONTROLES!$C$64,CONTROLES!$D$64,CONTROLES!$D$65))</f>
        <v>0</v>
      </c>
      <c r="AW91" s="50">
        <f t="shared" si="53"/>
        <v>10</v>
      </c>
      <c r="AX91" s="50" t="str">
        <f t="shared" si="55"/>
        <v>Débil</v>
      </c>
      <c r="AY91" s="337"/>
      <c r="AZ91" s="337"/>
      <c r="BA91" s="337"/>
      <c r="BB91" s="337"/>
      <c r="BC91" s="333"/>
      <c r="BD91" s="340"/>
      <c r="BE91" s="338"/>
      <c r="BF91" s="129"/>
      <c r="BG91" s="129"/>
      <c r="BH91" s="169"/>
      <c r="BI91" s="129"/>
      <c r="BJ91" s="129"/>
      <c r="BK91" s="129"/>
      <c r="BL91" s="129"/>
      <c r="BM91" s="170" t="s">
        <v>233</v>
      </c>
      <c r="BN91" s="332"/>
      <c r="BO91" s="144"/>
      <c r="BP91" s="209"/>
      <c r="BQ91" s="209"/>
      <c r="BR91" s="209"/>
      <c r="BS91" s="210"/>
      <c r="BT91" s="210"/>
      <c r="BU91" s="144"/>
      <c r="BV91" s="210"/>
      <c r="BW91" s="210"/>
      <c r="BX91" s="144"/>
      <c r="BY91" s="132"/>
      <c r="BZ91" s="132"/>
      <c r="CA91" s="132"/>
      <c r="CB91" s="130"/>
      <c r="CC91" s="130"/>
      <c r="CD91" s="130"/>
      <c r="CE91" s="130"/>
      <c r="CF91" s="130"/>
      <c r="CG91" s="144"/>
      <c r="CH91" s="132"/>
      <c r="CI91" s="132"/>
      <c r="CJ91" s="132"/>
      <c r="CK91" s="130"/>
      <c r="CL91" s="130"/>
      <c r="CM91" s="130"/>
      <c r="CN91" s="130"/>
      <c r="CO91" s="130"/>
      <c r="CP91" s="144"/>
      <c r="CQ91" s="132"/>
      <c r="CR91" s="132"/>
      <c r="CS91" s="132"/>
      <c r="CT91" s="130"/>
      <c r="CU91" s="130"/>
      <c r="CV91" s="130"/>
      <c r="CW91" s="130"/>
      <c r="CX91" s="130"/>
      <c r="CY91" s="126"/>
      <c r="CZ91" s="132"/>
      <c r="DA91" s="132"/>
      <c r="DB91" s="132"/>
      <c r="DC91" s="130"/>
      <c r="DD91" s="130"/>
      <c r="DE91" s="130"/>
      <c r="DF91" s="130"/>
      <c r="DG91" s="130"/>
      <c r="DH91" s="126"/>
      <c r="DI91" s="132"/>
      <c r="DJ91" s="132"/>
      <c r="DK91" s="132"/>
      <c r="DL91" s="130"/>
      <c r="DM91" s="130"/>
      <c r="DN91" s="130"/>
      <c r="DO91" s="130"/>
      <c r="DP91" s="130"/>
      <c r="DQ91" s="126"/>
      <c r="DR91" s="132"/>
      <c r="DS91" s="132"/>
      <c r="DT91" s="132"/>
      <c r="DU91" s="130"/>
      <c r="DV91" s="130"/>
      <c r="DW91" s="130"/>
      <c r="DX91" s="130"/>
      <c r="DY91" s="130"/>
      <c r="DZ91" s="126"/>
      <c r="EA91" s="132"/>
      <c r="EB91" s="132"/>
      <c r="EC91" s="132"/>
      <c r="ED91" s="130"/>
      <c r="EE91" s="130"/>
      <c r="EF91" s="130"/>
      <c r="EG91" s="130"/>
      <c r="EH91" s="130"/>
      <c r="EI91" s="126"/>
      <c r="EJ91" s="132"/>
      <c r="EK91" s="132"/>
      <c r="EL91" s="132"/>
      <c r="EM91" s="130"/>
      <c r="EN91" s="130"/>
      <c r="EO91" s="130"/>
      <c r="EP91" s="130"/>
      <c r="EQ91" s="130"/>
      <c r="ER91" s="126"/>
      <c r="ES91" s="132"/>
      <c r="ET91" s="132"/>
      <c r="EU91" s="132"/>
      <c r="EV91" s="130"/>
      <c r="EW91" s="130"/>
      <c r="EX91" s="130"/>
      <c r="EY91" s="130"/>
      <c r="EZ91" s="130"/>
      <c r="FA91" s="126"/>
      <c r="FB91" s="132"/>
      <c r="FC91" s="132"/>
      <c r="FD91" s="132"/>
      <c r="FE91" s="130"/>
      <c r="FF91" s="130"/>
      <c r="FG91" s="130"/>
      <c r="FH91" s="130"/>
      <c r="FI91" s="130"/>
      <c r="FJ91" s="126"/>
      <c r="FK91" s="132"/>
      <c r="FL91" s="132"/>
      <c r="FM91" s="132"/>
      <c r="FN91" s="130"/>
      <c r="FO91" s="130"/>
      <c r="FP91" s="130"/>
      <c r="FQ91" s="130"/>
      <c r="FR91" s="130"/>
      <c r="FS91" s="130"/>
      <c r="FT91" s="144"/>
      <c r="FU91" s="129"/>
      <c r="FV91" s="129"/>
      <c r="FW91" s="129"/>
      <c r="FX91" s="130"/>
      <c r="FY91" s="129"/>
      <c r="FZ91" s="144"/>
      <c r="GA91" s="130"/>
      <c r="GB91" s="129"/>
      <c r="GC91" s="129"/>
      <c r="GD91" s="129"/>
      <c r="GE91" s="129"/>
      <c r="GF91" s="129"/>
      <c r="GG91" s="126"/>
      <c r="GH91" s="129"/>
      <c r="GI91" s="129"/>
      <c r="GJ91" s="129"/>
      <c r="GK91" s="130"/>
      <c r="GL91" s="129"/>
      <c r="GM91" s="130"/>
      <c r="GN91" s="263"/>
      <c r="GO91" s="129"/>
      <c r="GP91" s="129"/>
      <c r="GQ91" s="129"/>
      <c r="GR91" s="129"/>
      <c r="GS91" s="129"/>
      <c r="GT91" s="126"/>
      <c r="GU91" s="129"/>
      <c r="GV91" s="129"/>
      <c r="GW91" s="129"/>
      <c r="GX91" s="130"/>
      <c r="GY91" s="129"/>
      <c r="GZ91" s="130"/>
      <c r="HA91" s="130"/>
      <c r="HB91" s="129"/>
      <c r="HC91" s="129"/>
      <c r="HD91" s="129"/>
      <c r="HE91" s="129"/>
    </row>
    <row r="92" spans="1:222" ht="57" x14ac:dyDescent="0.2">
      <c r="A92" s="364"/>
      <c r="B92" s="357"/>
      <c r="C92" s="358"/>
      <c r="D92" s="358"/>
      <c r="E92" s="357"/>
      <c r="F92" s="365"/>
      <c r="G92" s="365"/>
      <c r="H92" s="366"/>
      <c r="I92" s="357"/>
      <c r="J92" s="360"/>
      <c r="K92" s="335"/>
      <c r="L92" s="361"/>
      <c r="M92" s="359"/>
      <c r="N92" s="335"/>
      <c r="O92" s="333"/>
      <c r="P92" s="333"/>
      <c r="Q92" s="334"/>
      <c r="R92" s="153"/>
      <c r="S92" s="154"/>
      <c r="T92" s="183">
        <f>VLOOKUP(U92,FORMULAS!$A$15:$B$18,2,0)</f>
        <v>0</v>
      </c>
      <c r="U92" s="53" t="s">
        <v>157</v>
      </c>
      <c r="V92" s="54">
        <f>+IF(U92='Tabla Valoración controles'!$D$4,'Tabla Valoración controles'!$F$4,IF('208-PLA-Ft-78 Mapa Gestión'!U92='Tabla Valoración controles'!$D$5,'Tabla Valoración controles'!$F$5,IF(U92=FORMULAS!$A$10,0,'Tabla Valoración controles'!$F$6)))</f>
        <v>0</v>
      </c>
      <c r="W92" s="53"/>
      <c r="X92" s="55">
        <f>+IF(W92='Tabla Valoración controles'!$D$7,'Tabla Valoración controles'!$F$7,IF(U92=FORMULAS!$A$10,0,'Tabla Valoración controles'!$F$8))</f>
        <v>0</v>
      </c>
      <c r="Y92" s="53"/>
      <c r="Z92" s="54">
        <f>+IF(Y92='Tabla Valoración controles'!$D$9,'Tabla Valoración controles'!$F$9,IF(U92=FORMULAS!$A$10,0,'Tabla Valoración controles'!$F$10))</f>
        <v>0</v>
      </c>
      <c r="AA92" s="53"/>
      <c r="AB92" s="54">
        <f>+IF(AA92='Tabla Valoración controles'!$D$9,'Tabla Valoración controles'!$F$9,IF(W92=FORMULAS!$A$10,0,'Tabla Valoración controles'!$F$10))</f>
        <v>0</v>
      </c>
      <c r="AC92" s="53"/>
      <c r="AD92" s="54">
        <f>+IF(AC92='Tabla Valoración controles'!$D$13,'Tabla Valoración controles'!$F$13,'Tabla Valoración controles'!$F$14)</f>
        <v>0</v>
      </c>
      <c r="AE92" s="97">
        <f t="shared" si="52"/>
        <v>0</v>
      </c>
      <c r="AF92" s="97">
        <f t="shared" si="70"/>
        <v>0</v>
      </c>
      <c r="AG92" s="97">
        <f t="shared" si="15"/>
        <v>0.56000000000000005</v>
      </c>
      <c r="AH92" s="53"/>
      <c r="AI92" s="50">
        <f>+IF(AH92=CONTROLES!$C$50,CONTROLES!$D$50,CONTROLES!$D$51)</f>
        <v>0</v>
      </c>
      <c r="AJ92" s="162"/>
      <c r="AK92" s="162">
        <f>+IF(AJ92=CONTROLES!$C$52,CONTROLES!$D$52,CONTROLES!$D$53)</f>
        <v>0</v>
      </c>
      <c r="AL92" s="162"/>
      <c r="AM92" s="162">
        <f>+IF(AL92=CONTROLES!$C$54,CONTROLES!$D$54,CONTROLES!$D$55)</f>
        <v>0</v>
      </c>
      <c r="AN92" s="163" t="str">
        <f t="shared" si="54"/>
        <v>Tipo Control</v>
      </c>
      <c r="AO92" s="163" t="str">
        <f>+IF(AN92=CONTROLES!$F$54,CONTROLES!$G$54,CONTROLES!$G$55)</f>
        <v>Detectar</v>
      </c>
      <c r="AP92" s="162">
        <f>+IF(AO92=CONTROLES!$C$56,CONTROLES!$D$56,IF(AO92=CONTROLES!$C$57,CONTROLES!$D$57,CONTROLES!$D$58))</f>
        <v>10</v>
      </c>
      <c r="AQ92" s="162"/>
      <c r="AR92" s="162">
        <f>+IF(AQ92=CONTROLES!$C$59,CONTROLES!$D$59,CONTROLES!$D$60)</f>
        <v>0</v>
      </c>
      <c r="AS92" s="162"/>
      <c r="AT92" s="162">
        <f>+IF(AS92=CONTROLES!$C$61,CONTROLES!$D$61,CONTROLES!$D$62)</f>
        <v>0</v>
      </c>
      <c r="AU92" s="162"/>
      <c r="AV92" s="50">
        <f>+IF(AU92=CONTROLES!$C$63,CONTROLES!$D$63,IF(AU92=CONTROLES!$C$64,CONTROLES!$D$64,CONTROLES!$D$65))</f>
        <v>0</v>
      </c>
      <c r="AW92" s="50">
        <f t="shared" si="53"/>
        <v>10</v>
      </c>
      <c r="AX92" s="50" t="str">
        <f t="shared" si="55"/>
        <v>Débil</v>
      </c>
      <c r="AY92" s="337"/>
      <c r="AZ92" s="337"/>
      <c r="BA92" s="337"/>
      <c r="BB92" s="337"/>
      <c r="BC92" s="333"/>
      <c r="BD92" s="340"/>
      <c r="BE92" s="338"/>
      <c r="BF92" s="129"/>
      <c r="BG92" s="129"/>
      <c r="BH92" s="169"/>
      <c r="BI92" s="129"/>
      <c r="BJ92" s="129"/>
      <c r="BK92" s="129"/>
      <c r="BL92" s="129"/>
      <c r="BM92" s="170" t="s">
        <v>233</v>
      </c>
      <c r="BN92" s="332"/>
      <c r="BO92" s="144"/>
      <c r="BP92" s="209"/>
      <c r="BQ92" s="209"/>
      <c r="BR92" s="209"/>
      <c r="BS92" s="210"/>
      <c r="BT92" s="210"/>
      <c r="BU92" s="144"/>
      <c r="BV92" s="210"/>
      <c r="BW92" s="210"/>
      <c r="BX92" s="144"/>
      <c r="BY92" s="132"/>
      <c r="BZ92" s="132"/>
      <c r="CA92" s="132"/>
      <c r="CB92" s="130"/>
      <c r="CC92" s="130"/>
      <c r="CD92" s="130"/>
      <c r="CE92" s="130"/>
      <c r="CF92" s="130"/>
      <c r="CG92" s="144"/>
      <c r="CH92" s="132"/>
      <c r="CI92" s="132"/>
      <c r="CJ92" s="132"/>
      <c r="CK92" s="130"/>
      <c r="CL92" s="130"/>
      <c r="CM92" s="130"/>
      <c r="CN92" s="130"/>
      <c r="CO92" s="130"/>
      <c r="CP92" s="144"/>
      <c r="CQ92" s="132"/>
      <c r="CR92" s="132"/>
      <c r="CS92" s="132"/>
      <c r="CT92" s="130"/>
      <c r="CU92" s="130"/>
      <c r="CV92" s="130"/>
      <c r="CW92" s="130"/>
      <c r="CX92" s="130"/>
      <c r="CY92" s="126"/>
      <c r="CZ92" s="132"/>
      <c r="DA92" s="132"/>
      <c r="DB92" s="132"/>
      <c r="DC92" s="130"/>
      <c r="DD92" s="130"/>
      <c r="DE92" s="130"/>
      <c r="DF92" s="130"/>
      <c r="DG92" s="130"/>
      <c r="DH92" s="126"/>
      <c r="DI92" s="132"/>
      <c r="DJ92" s="132"/>
      <c r="DK92" s="132"/>
      <c r="DL92" s="130"/>
      <c r="DM92" s="130"/>
      <c r="DN92" s="130"/>
      <c r="DO92" s="130"/>
      <c r="DP92" s="130"/>
      <c r="DQ92" s="126"/>
      <c r="DR92" s="132"/>
      <c r="DS92" s="132"/>
      <c r="DT92" s="132"/>
      <c r="DU92" s="130"/>
      <c r="DV92" s="130"/>
      <c r="DW92" s="130"/>
      <c r="DX92" s="130"/>
      <c r="DY92" s="130"/>
      <c r="DZ92" s="126"/>
      <c r="EA92" s="132"/>
      <c r="EB92" s="132"/>
      <c r="EC92" s="132"/>
      <c r="ED92" s="130"/>
      <c r="EE92" s="130"/>
      <c r="EF92" s="130"/>
      <c r="EG92" s="130"/>
      <c r="EH92" s="130"/>
      <c r="EI92" s="126"/>
      <c r="EJ92" s="132"/>
      <c r="EK92" s="132"/>
      <c r="EL92" s="132"/>
      <c r="EM92" s="130"/>
      <c r="EN92" s="130"/>
      <c r="EO92" s="130"/>
      <c r="EP92" s="130"/>
      <c r="EQ92" s="130"/>
      <c r="ER92" s="126"/>
      <c r="ES92" s="132"/>
      <c r="ET92" s="132"/>
      <c r="EU92" s="132"/>
      <c r="EV92" s="130"/>
      <c r="EW92" s="130"/>
      <c r="EX92" s="130"/>
      <c r="EY92" s="130"/>
      <c r="EZ92" s="130"/>
      <c r="FA92" s="126"/>
      <c r="FB92" s="132"/>
      <c r="FC92" s="132"/>
      <c r="FD92" s="132"/>
      <c r="FE92" s="130"/>
      <c r="FF92" s="130"/>
      <c r="FG92" s="130"/>
      <c r="FH92" s="130"/>
      <c r="FI92" s="130"/>
      <c r="FJ92" s="126"/>
      <c r="FK92" s="132"/>
      <c r="FL92" s="132"/>
      <c r="FM92" s="132"/>
      <c r="FN92" s="130"/>
      <c r="FO92" s="130"/>
      <c r="FP92" s="130"/>
      <c r="FQ92" s="130"/>
      <c r="FR92" s="130"/>
      <c r="FS92" s="130"/>
      <c r="FT92" s="144"/>
      <c r="FU92" s="129"/>
      <c r="FV92" s="129"/>
      <c r="FW92" s="129"/>
      <c r="FX92" s="130"/>
      <c r="FY92" s="129"/>
      <c r="FZ92" s="144"/>
      <c r="GA92" s="130"/>
      <c r="GB92" s="129"/>
      <c r="GC92" s="129"/>
      <c r="GD92" s="129"/>
      <c r="GE92" s="129"/>
      <c r="GF92" s="129"/>
      <c r="GG92" s="126"/>
      <c r="GH92" s="129"/>
      <c r="GI92" s="129"/>
      <c r="GJ92" s="129"/>
      <c r="GK92" s="130"/>
      <c r="GL92" s="129"/>
      <c r="GM92" s="130"/>
      <c r="GN92" s="263"/>
      <c r="GO92" s="129"/>
      <c r="GP92" s="129"/>
      <c r="GQ92" s="129"/>
      <c r="GR92" s="129"/>
      <c r="GS92" s="129"/>
      <c r="GT92" s="126"/>
      <c r="GU92" s="129"/>
      <c r="GV92" s="129"/>
      <c r="GW92" s="129"/>
      <c r="GX92" s="130"/>
      <c r="GY92" s="129"/>
      <c r="GZ92" s="130"/>
      <c r="HA92" s="130"/>
      <c r="HB92" s="129"/>
      <c r="HC92" s="129"/>
      <c r="HD92" s="129"/>
      <c r="HE92" s="129"/>
    </row>
    <row r="93" spans="1:222" ht="57" x14ac:dyDescent="0.2">
      <c r="A93" s="364"/>
      <c r="B93" s="357"/>
      <c r="C93" s="358"/>
      <c r="D93" s="358"/>
      <c r="E93" s="357"/>
      <c r="F93" s="365"/>
      <c r="G93" s="365"/>
      <c r="H93" s="366"/>
      <c r="I93" s="357"/>
      <c r="J93" s="360"/>
      <c r="K93" s="335"/>
      <c r="L93" s="361"/>
      <c r="M93" s="359"/>
      <c r="N93" s="335"/>
      <c r="O93" s="333"/>
      <c r="P93" s="333"/>
      <c r="Q93" s="334"/>
      <c r="R93" s="153"/>
      <c r="S93" s="154"/>
      <c r="T93" s="183">
        <f>VLOOKUP(U93,FORMULAS!$A$15:$B$18,2,0)</f>
        <v>0</v>
      </c>
      <c r="U93" s="53" t="s">
        <v>157</v>
      </c>
      <c r="V93" s="54">
        <f>+IF(U93='Tabla Valoración controles'!$D$4,'Tabla Valoración controles'!$F$4,IF('208-PLA-Ft-78 Mapa Gestión'!U93='Tabla Valoración controles'!$D$5,'Tabla Valoración controles'!$F$5,IF(U93=FORMULAS!$A$10,0,'Tabla Valoración controles'!$F$6)))</f>
        <v>0</v>
      </c>
      <c r="W93" s="53"/>
      <c r="X93" s="55">
        <f>+IF(W93='Tabla Valoración controles'!$D$7,'Tabla Valoración controles'!$F$7,IF(U93=FORMULAS!$A$10,0,'Tabla Valoración controles'!$F$8))</f>
        <v>0</v>
      </c>
      <c r="Y93" s="53"/>
      <c r="Z93" s="54">
        <f>+IF(Y93='Tabla Valoración controles'!$D$9,'Tabla Valoración controles'!$F$9,IF(U93=FORMULAS!$A$10,0,'Tabla Valoración controles'!$F$10))</f>
        <v>0</v>
      </c>
      <c r="AA93" s="53"/>
      <c r="AB93" s="54">
        <f>+IF(AA93='Tabla Valoración controles'!$D$9,'Tabla Valoración controles'!$F$9,IF(W93=FORMULAS!$A$10,0,'Tabla Valoración controles'!$F$10))</f>
        <v>0</v>
      </c>
      <c r="AC93" s="53"/>
      <c r="AD93" s="54">
        <f>+IF(AC93='Tabla Valoración controles'!$D$13,'Tabla Valoración controles'!$F$13,'Tabla Valoración controles'!$F$14)</f>
        <v>0</v>
      </c>
      <c r="AE93" s="97">
        <f t="shared" si="52"/>
        <v>0</v>
      </c>
      <c r="AF93" s="97">
        <f t="shared" si="70"/>
        <v>0</v>
      </c>
      <c r="AG93" s="97">
        <f t="shared" si="15"/>
        <v>0.56000000000000005</v>
      </c>
      <c r="AH93" s="53"/>
      <c r="AI93" s="50">
        <f>+IF(AH93=CONTROLES!$C$50,CONTROLES!$D$50,CONTROLES!$D$51)</f>
        <v>0</v>
      </c>
      <c r="AJ93" s="162"/>
      <c r="AK93" s="162">
        <f>+IF(AJ93=CONTROLES!$C$52,CONTROLES!$D$52,CONTROLES!$D$53)</f>
        <v>0</v>
      </c>
      <c r="AL93" s="162"/>
      <c r="AM93" s="162">
        <f>+IF(AL93=CONTROLES!$C$54,CONTROLES!$D$54,CONTROLES!$D$55)</f>
        <v>0</v>
      </c>
      <c r="AN93" s="163" t="str">
        <f t="shared" si="54"/>
        <v>Tipo Control</v>
      </c>
      <c r="AO93" s="163" t="str">
        <f>+IF(AN93=CONTROLES!$F$54,CONTROLES!$G$54,CONTROLES!$G$55)</f>
        <v>Detectar</v>
      </c>
      <c r="AP93" s="162">
        <f>+IF(AO93=CONTROLES!$C$56,CONTROLES!$D$56,IF(AO93=CONTROLES!$C$57,CONTROLES!$D$57,CONTROLES!$D$58))</f>
        <v>10</v>
      </c>
      <c r="AQ93" s="162"/>
      <c r="AR93" s="162">
        <f>+IF(AQ93=CONTROLES!$C$59,CONTROLES!$D$59,CONTROLES!$D$60)</f>
        <v>0</v>
      </c>
      <c r="AS93" s="162"/>
      <c r="AT93" s="162">
        <f>+IF(AS93=CONTROLES!$C$61,CONTROLES!$D$61,CONTROLES!$D$62)</f>
        <v>0</v>
      </c>
      <c r="AU93" s="162"/>
      <c r="AV93" s="50">
        <f>+IF(AU93=CONTROLES!$C$63,CONTROLES!$D$63,IF(AU93=CONTROLES!$C$64,CONTROLES!$D$64,CONTROLES!$D$65))</f>
        <v>0</v>
      </c>
      <c r="AW93" s="50">
        <f t="shared" si="53"/>
        <v>10</v>
      </c>
      <c r="AX93" s="50" t="str">
        <f t="shared" si="55"/>
        <v>Débil</v>
      </c>
      <c r="AY93" s="337"/>
      <c r="AZ93" s="337"/>
      <c r="BA93" s="337"/>
      <c r="BB93" s="337"/>
      <c r="BC93" s="333"/>
      <c r="BD93" s="340"/>
      <c r="BE93" s="338"/>
      <c r="BF93" s="129"/>
      <c r="BG93" s="129"/>
      <c r="BH93" s="169"/>
      <c r="BI93" s="129"/>
      <c r="BJ93" s="129"/>
      <c r="BK93" s="129"/>
      <c r="BL93" s="129"/>
      <c r="BM93" s="170" t="s">
        <v>233</v>
      </c>
      <c r="BN93" s="332"/>
      <c r="BO93" s="144"/>
      <c r="BP93" s="209"/>
      <c r="BQ93" s="209"/>
      <c r="BR93" s="209"/>
      <c r="BS93" s="210"/>
      <c r="BT93" s="210"/>
      <c r="BU93" s="144"/>
      <c r="BV93" s="210"/>
      <c r="BW93" s="210"/>
      <c r="BX93" s="144"/>
      <c r="BY93" s="132"/>
      <c r="BZ93" s="132"/>
      <c r="CA93" s="132"/>
      <c r="CB93" s="130"/>
      <c r="CC93" s="130"/>
      <c r="CD93" s="130"/>
      <c r="CE93" s="130"/>
      <c r="CF93" s="130"/>
      <c r="CG93" s="144"/>
      <c r="CH93" s="132"/>
      <c r="CI93" s="132"/>
      <c r="CJ93" s="132"/>
      <c r="CK93" s="130"/>
      <c r="CL93" s="130"/>
      <c r="CM93" s="130"/>
      <c r="CN93" s="130"/>
      <c r="CO93" s="130"/>
      <c r="CP93" s="144"/>
      <c r="CQ93" s="132"/>
      <c r="CR93" s="132"/>
      <c r="CS93" s="132"/>
      <c r="CT93" s="130"/>
      <c r="CU93" s="130"/>
      <c r="CV93" s="130"/>
      <c r="CW93" s="130"/>
      <c r="CX93" s="130"/>
      <c r="CY93" s="126"/>
      <c r="CZ93" s="132"/>
      <c r="DA93" s="132"/>
      <c r="DB93" s="132"/>
      <c r="DC93" s="130"/>
      <c r="DD93" s="130"/>
      <c r="DE93" s="130"/>
      <c r="DF93" s="130"/>
      <c r="DG93" s="130"/>
      <c r="DH93" s="126"/>
      <c r="DI93" s="132"/>
      <c r="DJ93" s="132"/>
      <c r="DK93" s="132"/>
      <c r="DL93" s="130"/>
      <c r="DM93" s="130"/>
      <c r="DN93" s="130"/>
      <c r="DO93" s="130"/>
      <c r="DP93" s="130"/>
      <c r="DQ93" s="126"/>
      <c r="DR93" s="132"/>
      <c r="DS93" s="132"/>
      <c r="DT93" s="132"/>
      <c r="DU93" s="130"/>
      <c r="DV93" s="130"/>
      <c r="DW93" s="130"/>
      <c r="DX93" s="130"/>
      <c r="DY93" s="130"/>
      <c r="DZ93" s="126"/>
      <c r="EA93" s="132"/>
      <c r="EB93" s="132"/>
      <c r="EC93" s="132"/>
      <c r="ED93" s="130"/>
      <c r="EE93" s="130"/>
      <c r="EF93" s="130"/>
      <c r="EG93" s="130"/>
      <c r="EH93" s="130"/>
      <c r="EI93" s="126"/>
      <c r="EJ93" s="132"/>
      <c r="EK93" s="132"/>
      <c r="EL93" s="132"/>
      <c r="EM93" s="130"/>
      <c r="EN93" s="130"/>
      <c r="EO93" s="130"/>
      <c r="EP93" s="130"/>
      <c r="EQ93" s="130"/>
      <c r="ER93" s="126"/>
      <c r="ES93" s="132"/>
      <c r="ET93" s="132"/>
      <c r="EU93" s="132"/>
      <c r="EV93" s="130"/>
      <c r="EW93" s="130"/>
      <c r="EX93" s="130"/>
      <c r="EY93" s="130"/>
      <c r="EZ93" s="130"/>
      <c r="FA93" s="126"/>
      <c r="FB93" s="132"/>
      <c r="FC93" s="132"/>
      <c r="FD93" s="132"/>
      <c r="FE93" s="130"/>
      <c r="FF93" s="130"/>
      <c r="FG93" s="130"/>
      <c r="FH93" s="130"/>
      <c r="FI93" s="130"/>
      <c r="FJ93" s="126"/>
      <c r="FK93" s="132"/>
      <c r="FL93" s="132"/>
      <c r="FM93" s="132"/>
      <c r="FN93" s="130"/>
      <c r="FO93" s="130"/>
      <c r="FP93" s="130"/>
      <c r="FQ93" s="130"/>
      <c r="FR93" s="130"/>
      <c r="FS93" s="130"/>
      <c r="FT93" s="144"/>
      <c r="FU93" s="129"/>
      <c r="FV93" s="129"/>
      <c r="FW93" s="129"/>
      <c r="FX93" s="130"/>
      <c r="FY93" s="129"/>
      <c r="FZ93" s="144"/>
      <c r="GA93" s="130"/>
      <c r="GB93" s="129"/>
      <c r="GC93" s="129"/>
      <c r="GD93" s="129"/>
      <c r="GE93" s="129"/>
      <c r="GF93" s="129"/>
      <c r="GG93" s="126"/>
      <c r="GH93" s="129"/>
      <c r="GI93" s="129"/>
      <c r="GJ93" s="129"/>
      <c r="GK93" s="130"/>
      <c r="GL93" s="129"/>
      <c r="GM93" s="130"/>
      <c r="GN93" s="263"/>
      <c r="GO93" s="129"/>
      <c r="GP93" s="129"/>
      <c r="GQ93" s="129"/>
      <c r="GR93" s="129"/>
      <c r="GS93" s="129"/>
      <c r="GT93" s="126"/>
      <c r="GU93" s="129"/>
      <c r="GV93" s="129"/>
      <c r="GW93" s="129"/>
      <c r="GX93" s="130"/>
      <c r="GY93" s="129"/>
      <c r="GZ93" s="130"/>
      <c r="HA93" s="130"/>
      <c r="HB93" s="129"/>
      <c r="HC93" s="129"/>
      <c r="HD93" s="129"/>
      <c r="HE93" s="129"/>
    </row>
    <row r="94" spans="1:222" ht="57" x14ac:dyDescent="0.2">
      <c r="A94" s="364"/>
      <c r="B94" s="357"/>
      <c r="C94" s="358"/>
      <c r="D94" s="358"/>
      <c r="E94" s="357"/>
      <c r="F94" s="365"/>
      <c r="G94" s="365"/>
      <c r="H94" s="366"/>
      <c r="I94" s="357"/>
      <c r="J94" s="360"/>
      <c r="K94" s="335"/>
      <c r="L94" s="361"/>
      <c r="M94" s="359"/>
      <c r="N94" s="335"/>
      <c r="O94" s="333"/>
      <c r="P94" s="333"/>
      <c r="Q94" s="334"/>
      <c r="R94" s="153"/>
      <c r="S94" s="154"/>
      <c r="T94" s="183">
        <f>VLOOKUP(U94,FORMULAS!$A$15:$B$18,2,0)</f>
        <v>0</v>
      </c>
      <c r="U94" s="53" t="s">
        <v>157</v>
      </c>
      <c r="V94" s="54">
        <f>+IF(U94='Tabla Valoración controles'!$D$4,'Tabla Valoración controles'!$F$4,IF('208-PLA-Ft-78 Mapa Gestión'!U94='Tabla Valoración controles'!$D$5,'Tabla Valoración controles'!$F$5,IF(U94=FORMULAS!$A$10,0,'Tabla Valoración controles'!$F$6)))</f>
        <v>0</v>
      </c>
      <c r="W94" s="53"/>
      <c r="X94" s="55">
        <f>+IF(W94='Tabla Valoración controles'!$D$7,'Tabla Valoración controles'!$F$7,IF(U94=FORMULAS!$A$10,0,'Tabla Valoración controles'!$F$8))</f>
        <v>0</v>
      </c>
      <c r="Y94" s="53"/>
      <c r="Z94" s="54">
        <f>+IF(Y94='Tabla Valoración controles'!$D$9,'Tabla Valoración controles'!$F$9,IF(U94=FORMULAS!$A$10,0,'Tabla Valoración controles'!$F$10))</f>
        <v>0</v>
      </c>
      <c r="AA94" s="53"/>
      <c r="AB94" s="54">
        <f>+IF(AA94='Tabla Valoración controles'!$D$9,'Tabla Valoración controles'!$F$9,IF(W94=FORMULAS!$A$10,0,'Tabla Valoración controles'!$F$10))</f>
        <v>0</v>
      </c>
      <c r="AC94" s="53"/>
      <c r="AD94" s="54">
        <f>+IF(AC94='Tabla Valoración controles'!$D$13,'Tabla Valoración controles'!$F$13,'Tabla Valoración controles'!$F$14)</f>
        <v>0</v>
      </c>
      <c r="AE94" s="97">
        <f t="shared" si="52"/>
        <v>0</v>
      </c>
      <c r="AF94" s="97">
        <f t="shared" si="70"/>
        <v>0</v>
      </c>
      <c r="AG94" s="97">
        <f t="shared" ref="AG94:AG157" si="71">+AG93-AF94</f>
        <v>0.56000000000000005</v>
      </c>
      <c r="AH94" s="53"/>
      <c r="AI94" s="50">
        <f>+IF(AH94=CONTROLES!$C$50,CONTROLES!$D$50,CONTROLES!$D$51)</f>
        <v>0</v>
      </c>
      <c r="AJ94" s="162"/>
      <c r="AK94" s="162">
        <f>+IF(AJ94=CONTROLES!$C$52,CONTROLES!$D$52,CONTROLES!$D$53)</f>
        <v>0</v>
      </c>
      <c r="AL94" s="162"/>
      <c r="AM94" s="162">
        <f>+IF(AL94=CONTROLES!$C$54,CONTROLES!$D$54,CONTROLES!$D$55)</f>
        <v>0</v>
      </c>
      <c r="AN94" s="163" t="str">
        <f t="shared" si="54"/>
        <v>Tipo Control</v>
      </c>
      <c r="AO94" s="163" t="str">
        <f>+IF(AN94=CONTROLES!$F$54,CONTROLES!$G$54,CONTROLES!$G$55)</f>
        <v>Detectar</v>
      </c>
      <c r="AP94" s="162">
        <f>+IF(AO94=CONTROLES!$C$56,CONTROLES!$D$56,IF(AO94=CONTROLES!$C$57,CONTROLES!$D$57,CONTROLES!$D$58))</f>
        <v>10</v>
      </c>
      <c r="AQ94" s="162"/>
      <c r="AR94" s="162">
        <f>+IF(AQ94=CONTROLES!$C$59,CONTROLES!$D$59,CONTROLES!$D$60)</f>
        <v>0</v>
      </c>
      <c r="AS94" s="162"/>
      <c r="AT94" s="162">
        <f>+IF(AS94=CONTROLES!$C$61,CONTROLES!$D$61,CONTROLES!$D$62)</f>
        <v>0</v>
      </c>
      <c r="AU94" s="162"/>
      <c r="AV94" s="50">
        <f>+IF(AU94=CONTROLES!$C$63,CONTROLES!$D$63,IF(AU94=CONTROLES!$C$64,CONTROLES!$D$64,CONTROLES!$D$65))</f>
        <v>0</v>
      </c>
      <c r="AW94" s="50">
        <f t="shared" si="53"/>
        <v>10</v>
      </c>
      <c r="AX94" s="50" t="str">
        <f t="shared" si="55"/>
        <v>Débil</v>
      </c>
      <c r="AY94" s="337"/>
      <c r="AZ94" s="337"/>
      <c r="BA94" s="337"/>
      <c r="BB94" s="337"/>
      <c r="BC94" s="333"/>
      <c r="BD94" s="340"/>
      <c r="BE94" s="338"/>
      <c r="BF94" s="129"/>
      <c r="BG94" s="129"/>
      <c r="BH94" s="169"/>
      <c r="BI94" s="129"/>
      <c r="BJ94" s="129"/>
      <c r="BK94" s="129"/>
      <c r="BL94" s="129"/>
      <c r="BM94" s="170" t="s">
        <v>233</v>
      </c>
      <c r="BN94" s="332"/>
      <c r="BO94" s="144"/>
      <c r="BP94" s="209"/>
      <c r="BQ94" s="209"/>
      <c r="BR94" s="209"/>
      <c r="BS94" s="210"/>
      <c r="BT94" s="210"/>
      <c r="BU94" s="144"/>
      <c r="BV94" s="210"/>
      <c r="BW94" s="210"/>
      <c r="BX94" s="144"/>
      <c r="BY94" s="132"/>
      <c r="BZ94" s="132"/>
      <c r="CA94" s="132"/>
      <c r="CB94" s="130"/>
      <c r="CC94" s="130"/>
      <c r="CD94" s="130"/>
      <c r="CE94" s="130"/>
      <c r="CF94" s="130"/>
      <c r="CG94" s="144"/>
      <c r="CH94" s="132"/>
      <c r="CI94" s="132"/>
      <c r="CJ94" s="132"/>
      <c r="CK94" s="130"/>
      <c r="CL94" s="130"/>
      <c r="CM94" s="130"/>
      <c r="CN94" s="130"/>
      <c r="CO94" s="130"/>
      <c r="CP94" s="144"/>
      <c r="CQ94" s="132"/>
      <c r="CR94" s="132"/>
      <c r="CS94" s="132"/>
      <c r="CT94" s="130"/>
      <c r="CU94" s="130"/>
      <c r="CV94" s="130"/>
      <c r="CW94" s="130"/>
      <c r="CX94" s="130"/>
      <c r="CY94" s="126"/>
      <c r="CZ94" s="132"/>
      <c r="DA94" s="132"/>
      <c r="DB94" s="132"/>
      <c r="DC94" s="130"/>
      <c r="DD94" s="130"/>
      <c r="DE94" s="130"/>
      <c r="DF94" s="130"/>
      <c r="DG94" s="130"/>
      <c r="DH94" s="126"/>
      <c r="DI94" s="132"/>
      <c r="DJ94" s="132"/>
      <c r="DK94" s="132"/>
      <c r="DL94" s="130"/>
      <c r="DM94" s="130"/>
      <c r="DN94" s="130"/>
      <c r="DO94" s="130"/>
      <c r="DP94" s="130"/>
      <c r="DQ94" s="126"/>
      <c r="DR94" s="132"/>
      <c r="DS94" s="132"/>
      <c r="DT94" s="132"/>
      <c r="DU94" s="130"/>
      <c r="DV94" s="130"/>
      <c r="DW94" s="130"/>
      <c r="DX94" s="130"/>
      <c r="DY94" s="130"/>
      <c r="DZ94" s="126"/>
      <c r="EA94" s="132"/>
      <c r="EB94" s="132"/>
      <c r="EC94" s="132"/>
      <c r="ED94" s="130"/>
      <c r="EE94" s="130"/>
      <c r="EF94" s="130"/>
      <c r="EG94" s="130"/>
      <c r="EH94" s="130"/>
      <c r="EI94" s="126"/>
      <c r="EJ94" s="132"/>
      <c r="EK94" s="132"/>
      <c r="EL94" s="132"/>
      <c r="EM94" s="130"/>
      <c r="EN94" s="130"/>
      <c r="EO94" s="130"/>
      <c r="EP94" s="130"/>
      <c r="EQ94" s="130"/>
      <c r="ER94" s="126"/>
      <c r="ES94" s="132"/>
      <c r="ET94" s="132"/>
      <c r="EU94" s="132"/>
      <c r="EV94" s="130"/>
      <c r="EW94" s="130"/>
      <c r="EX94" s="130"/>
      <c r="EY94" s="130"/>
      <c r="EZ94" s="130"/>
      <c r="FA94" s="126"/>
      <c r="FB94" s="132"/>
      <c r="FC94" s="132"/>
      <c r="FD94" s="132"/>
      <c r="FE94" s="130"/>
      <c r="FF94" s="130"/>
      <c r="FG94" s="130"/>
      <c r="FH94" s="130"/>
      <c r="FI94" s="130"/>
      <c r="FJ94" s="126"/>
      <c r="FK94" s="132"/>
      <c r="FL94" s="132"/>
      <c r="FM94" s="132"/>
      <c r="FN94" s="130"/>
      <c r="FO94" s="130"/>
      <c r="FP94" s="130"/>
      <c r="FQ94" s="130"/>
      <c r="FR94" s="130"/>
      <c r="FS94" s="130"/>
      <c r="FT94" s="144"/>
      <c r="FU94" s="129"/>
      <c r="FV94" s="129"/>
      <c r="FW94" s="129"/>
      <c r="FX94" s="130"/>
      <c r="FY94" s="129"/>
      <c r="FZ94" s="144"/>
      <c r="GA94" s="130"/>
      <c r="GB94" s="129"/>
      <c r="GC94" s="129"/>
      <c r="GD94" s="129"/>
      <c r="GE94" s="129"/>
      <c r="GF94" s="129"/>
      <c r="GG94" s="126"/>
      <c r="GH94" s="129"/>
      <c r="GI94" s="129"/>
      <c r="GJ94" s="129"/>
      <c r="GK94" s="130"/>
      <c r="GL94" s="129"/>
      <c r="GM94" s="130"/>
      <c r="GN94" s="263"/>
      <c r="GO94" s="129"/>
      <c r="GP94" s="129"/>
      <c r="GQ94" s="129"/>
      <c r="GR94" s="129"/>
      <c r="GS94" s="129"/>
      <c r="GT94" s="126"/>
      <c r="GU94" s="129"/>
      <c r="GV94" s="129"/>
      <c r="GW94" s="129"/>
      <c r="GX94" s="130"/>
      <c r="GY94" s="129"/>
      <c r="GZ94" s="130"/>
      <c r="HA94" s="130"/>
      <c r="HB94" s="129"/>
      <c r="HC94" s="129"/>
      <c r="HD94" s="129"/>
      <c r="HE94" s="129"/>
    </row>
    <row r="95" spans="1:222" ht="123" customHeight="1" x14ac:dyDescent="0.2">
      <c r="A95" s="364">
        <v>15</v>
      </c>
      <c r="B95" s="357" t="s">
        <v>173</v>
      </c>
      <c r="C95" s="358" t="str">
        <f>VLOOKUP(B95,FORMULAS!$A$30:$B$52,2,0)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95" s="358" t="str">
        <f>VLOOKUP(B95,FORMULAS!$A$30:$C$52,3,0)</f>
        <v>Director de Urbanizaciones y Titulación</v>
      </c>
      <c r="E95" s="357" t="s">
        <v>257</v>
      </c>
      <c r="F95" s="394" t="s">
        <v>413</v>
      </c>
      <c r="G95" s="394" t="s">
        <v>721</v>
      </c>
      <c r="H95" s="367" t="s">
        <v>728</v>
      </c>
      <c r="I95" s="357" t="s">
        <v>261</v>
      </c>
      <c r="J95" s="360">
        <v>24</v>
      </c>
      <c r="K95" s="335" t="str">
        <f>+IF(L95=FORMULAS!$N$2,FORMULAS!$O$2,IF('208-PLA-Ft-78 Mapa Gestión'!L95:L100=FORMULAS!$N$3,FORMULAS!$O$3,IF('208-PLA-Ft-78 Mapa Gestión'!L95:L100=FORMULAS!$N$4,FORMULAS!$O$4,IF('208-PLA-Ft-78 Mapa Gestión'!L95:L100=FORMULAS!$N$5,FORMULAS!$O$5,IF('208-PLA-Ft-78 Mapa Gestión'!L95:L100=FORMULAS!$N$6,FORMULAS!$O$6)))))</f>
        <v>Baja</v>
      </c>
      <c r="L95" s="361">
        <f>+IF(J95&lt;=FORMULAS!$M$2,FORMULAS!$N$2,IF('208-PLA-Ft-78 Mapa Gestión'!J95&lt;=FORMULAS!$M$3,FORMULAS!$N$3,IF('208-PLA-Ft-78 Mapa Gestión'!J95&lt;=FORMULAS!$M$4,FORMULAS!$N$4,IF('208-PLA-Ft-78 Mapa Gestión'!J95&lt;=FORMULAS!$M$5,FORMULAS!$N$5,FORMULAS!$N$6))))</f>
        <v>0.4</v>
      </c>
      <c r="M95" s="359" t="s">
        <v>260</v>
      </c>
      <c r="N95" s="335" t="str">
        <f>+IF(M95=FORMULAS!$H$2,FORMULAS!$I$2,IF('208-PLA-Ft-78 Mapa Gestión'!M95:M100=FORMULAS!$H$3,FORMULAS!$I$3,IF('208-PLA-Ft-78 Mapa Gestión'!M95:M100=FORMULAS!$H$4,FORMULAS!$I$4,IF('208-PLA-Ft-78 Mapa Gestión'!M95:M100=FORMULAS!$H$5,FORMULAS!$I$5,IF('208-PLA-Ft-78 Mapa Gestión'!M95:M100=FORMULAS!$H$6,FORMULAS!$I$6,IF('208-PLA-Ft-78 Mapa Gestión'!M95:M100=FORMULAS!$H$7,FORMULAS!$I$7,IF('208-PLA-Ft-78 Mapa Gestión'!M95:M100=FORMULAS!$H$8,FORMULAS!$I$8,IF('208-PLA-Ft-78 Mapa Gestión'!M95:M100=FORMULAS!$H$9,FORMULAS!$I$9,IF('208-PLA-Ft-78 Mapa Gestión'!M95:M100=FORMULAS!$H$10,FORMULAS!$I$10,IF('208-PLA-Ft-78 Mapa Gestión'!M95:M100=FORMULAS!$H$11,FORMULAS!$I$11))))))))))</f>
        <v>Mayor</v>
      </c>
      <c r="O95" s="333">
        <f>VLOOKUP(N95,FORMULAS!$I$1:$J$6,2,0)</f>
        <v>0.8</v>
      </c>
      <c r="P95" s="333" t="str">
        <f t="shared" ref="P95" si="72">CONCATENATE(N95,K95)</f>
        <v>MayorBaja</v>
      </c>
      <c r="Q95" s="334" t="str">
        <f>VLOOKUP(P95,FORMULAS!$K$17:$L$42,2,0)</f>
        <v>Alto</v>
      </c>
      <c r="R95" s="154">
        <v>1</v>
      </c>
      <c r="S95" s="154" t="s">
        <v>494</v>
      </c>
      <c r="T95" s="183" t="str">
        <f>VLOOKUP(U95,FORMULAS!$A$15:$B$18,2,0)</f>
        <v>Probabilidad</v>
      </c>
      <c r="U95" s="53" t="s">
        <v>13</v>
      </c>
      <c r="V95" s="54">
        <f>+IF(U95='Tabla Valoración controles'!$D$4,'Tabla Valoración controles'!$F$4,IF('208-PLA-Ft-78 Mapa Gestión'!U95='Tabla Valoración controles'!$D$5,'Tabla Valoración controles'!$F$5,IF(U95=FORMULAS!$A$10,0,'Tabla Valoración controles'!$F$6)))</f>
        <v>0.25</v>
      </c>
      <c r="W95" s="53" t="s">
        <v>8</v>
      </c>
      <c r="X95" s="55">
        <f>+IF(W95='Tabla Valoración controles'!$D$7,'Tabla Valoración controles'!$F$7,IF(U95=FORMULAS!$A$10,0,'Tabla Valoración controles'!$F$8))</f>
        <v>0.15</v>
      </c>
      <c r="Y95" s="53" t="s">
        <v>18</v>
      </c>
      <c r="Z95" s="54">
        <f>+IF(Y95='Tabla Valoración controles'!$D$9,'Tabla Valoración controles'!$F$9,IF(U95=FORMULAS!$A$10,0,'Tabla Valoración controles'!$F$10))</f>
        <v>0</v>
      </c>
      <c r="AA95" s="53" t="s">
        <v>21</v>
      </c>
      <c r="AB95" s="54">
        <f>+IF(AA95='Tabla Valoración controles'!$D$9,'Tabla Valoración controles'!$F$9,IF(W95=FORMULAS!$A$10,0,'Tabla Valoración controles'!$F$10))</f>
        <v>0</v>
      </c>
      <c r="AC95" s="53" t="s">
        <v>100</v>
      </c>
      <c r="AD95" s="54">
        <f>+IF(AC95='Tabla Valoración controles'!$D$13,'Tabla Valoración controles'!$F$13,'Tabla Valoración controles'!$F$14)</f>
        <v>0</v>
      </c>
      <c r="AE95" s="97">
        <f t="shared" si="52"/>
        <v>0.4</v>
      </c>
      <c r="AF95" s="97">
        <f>+IF(T95=FORMULAS!$A$8,'208-PLA-Ft-78 Mapa Gestión'!AE95*'208-PLA-Ft-78 Mapa Gestión'!L95:L100,'208-PLA-Ft-78 Mapa Gestión'!AE95*'208-PLA-Ft-78 Mapa Gestión'!O95:O100)</f>
        <v>0.16000000000000003</v>
      </c>
      <c r="AG95" s="97">
        <f>+IF(T95=FORMULAS!$A$8,'208-PLA-Ft-78 Mapa Gestión'!L95:L100-'208-PLA-Ft-78 Mapa Gestión'!AF95,0)</f>
        <v>0.24</v>
      </c>
      <c r="AH95" s="53" t="s">
        <v>347</v>
      </c>
      <c r="AI95" s="50">
        <f>+IF(AH95=CONTROLES!$C$50,CONTROLES!$D$50,CONTROLES!$D$51)</f>
        <v>15</v>
      </c>
      <c r="AJ95" s="162" t="s">
        <v>353</v>
      </c>
      <c r="AK95" s="162">
        <f>+IF(AJ95=CONTROLES!$C$52,CONTROLES!$D$52,CONTROLES!$D$53)</f>
        <v>15</v>
      </c>
      <c r="AL95" s="162" t="s">
        <v>356</v>
      </c>
      <c r="AM95" s="162">
        <f>+IF(AL95=CONTROLES!$C$54,CONTROLES!$D$54,CONTROLES!$D$55)</f>
        <v>15</v>
      </c>
      <c r="AN95" s="163" t="str">
        <f t="shared" si="54"/>
        <v>Preventivo</v>
      </c>
      <c r="AO95" s="163" t="str">
        <f>+IF(AN95=CONTROLES!$F$54,CONTROLES!$G$54,CONTROLES!$G$55)</f>
        <v>Prevenir</v>
      </c>
      <c r="AP95" s="162">
        <f>+IF(AO95=CONTROLES!$C$56,CONTROLES!$D$56,IF(AO95=CONTROLES!$C$57,CONTROLES!$D$57,CONTROLES!$D$58))</f>
        <v>15</v>
      </c>
      <c r="AQ95" s="162" t="s">
        <v>363</v>
      </c>
      <c r="AR95" s="162">
        <f>+IF(AQ95=CONTROLES!$C$59,CONTROLES!$D$59,CONTROLES!$D$60)</f>
        <v>15</v>
      </c>
      <c r="AS95" s="162" t="s">
        <v>366</v>
      </c>
      <c r="AT95" s="162">
        <f>+IF(AS95=CONTROLES!$C$61,CONTROLES!$D$61,CONTROLES!$D$62)</f>
        <v>15</v>
      </c>
      <c r="AU95" s="162" t="s">
        <v>369</v>
      </c>
      <c r="AV95" s="50">
        <f>+IF(AU95=CONTROLES!$C$63,CONTROLES!$D$63,IF(AU95=CONTROLES!$C$64,CONTROLES!$D$64,CONTROLES!$D$65))</f>
        <v>10</v>
      </c>
      <c r="AW95" s="50">
        <f t="shared" si="53"/>
        <v>100</v>
      </c>
      <c r="AX95" s="50" t="str">
        <f t="shared" si="55"/>
        <v>Fuerte</v>
      </c>
      <c r="AY95" s="336">
        <f>+AG100</f>
        <v>0.24</v>
      </c>
      <c r="AZ95" s="336" t="str">
        <f>+IF(AY95&lt;=FORMULAS!$N$2,FORMULAS!$O$2,IF(AY95&lt;=FORMULAS!$N$3,FORMULAS!$O$3,IF(AY95&lt;=FORMULAS!$N$4,FORMULAS!$O$4,IF(AY95&lt;=FORMULAS!$N$5,FORMULAS!$O$5,FORMULAS!O90))))</f>
        <v>Baja</v>
      </c>
      <c r="BA95" s="336" t="str">
        <f>+IF(T95=FORMULAS!$A$9,AG100,'208-PLA-Ft-78 Mapa Gestión'!N95:N100)</f>
        <v>Mayor</v>
      </c>
      <c r="BB95" s="336">
        <f>+IF(T95=FORMULAS!B93,'208-PLA-Ft-78 Mapa Gestión'!AG100,'208-PLA-Ft-78 Mapa Gestión'!O95:O100)</f>
        <v>0.8</v>
      </c>
      <c r="BC95" s="333" t="str">
        <f t="shared" ref="BC95" si="73">CONCATENATE(BA95,AZ95)</f>
        <v>MayorBaja</v>
      </c>
      <c r="BD95" s="340" t="str">
        <f>VLOOKUP(BC95,FORMULAS!$K$17:$L$42,2,0)</f>
        <v>Alto</v>
      </c>
      <c r="BE95" s="338" t="s">
        <v>163</v>
      </c>
      <c r="BF95" s="127" t="s">
        <v>556</v>
      </c>
      <c r="BG95" s="127" t="s">
        <v>557</v>
      </c>
      <c r="BH95" s="169" t="s">
        <v>321</v>
      </c>
      <c r="BI95" s="179">
        <v>44927</v>
      </c>
      <c r="BJ95" s="179">
        <v>45290</v>
      </c>
      <c r="BK95" s="127" t="s">
        <v>640</v>
      </c>
      <c r="BL95" s="127" t="s">
        <v>641</v>
      </c>
      <c r="BM95" s="170" t="s">
        <v>235</v>
      </c>
      <c r="BN95" s="332" t="s">
        <v>642</v>
      </c>
      <c r="BO95" s="144" t="s">
        <v>782</v>
      </c>
      <c r="BP95" s="126" t="s">
        <v>823</v>
      </c>
      <c r="BQ95" s="126" t="s">
        <v>544</v>
      </c>
      <c r="BR95" s="126" t="s">
        <v>1142</v>
      </c>
      <c r="BS95" s="126" t="s">
        <v>544</v>
      </c>
      <c r="BT95" s="126" t="s">
        <v>544</v>
      </c>
      <c r="BU95" s="126" t="s">
        <v>544</v>
      </c>
      <c r="BV95" s="126" t="s">
        <v>544</v>
      </c>
      <c r="BW95" s="126" t="s">
        <v>544</v>
      </c>
      <c r="BX95" s="126"/>
      <c r="BY95" s="126" t="s">
        <v>823</v>
      </c>
      <c r="BZ95" s="126" t="s">
        <v>544</v>
      </c>
      <c r="CA95" s="126" t="s">
        <v>1142</v>
      </c>
      <c r="CB95" s="126" t="s">
        <v>544</v>
      </c>
      <c r="CC95" s="126" t="s">
        <v>544</v>
      </c>
      <c r="CD95" s="126" t="s">
        <v>544</v>
      </c>
      <c r="CE95" s="126" t="s">
        <v>544</v>
      </c>
      <c r="CF95" s="126" t="s">
        <v>544</v>
      </c>
      <c r="CG95" s="126"/>
      <c r="CH95" s="126" t="s">
        <v>823</v>
      </c>
      <c r="CI95" s="126" t="s">
        <v>544</v>
      </c>
      <c r="CJ95" s="126" t="s">
        <v>1142</v>
      </c>
      <c r="CK95" s="126" t="s">
        <v>544</v>
      </c>
      <c r="CL95" s="126" t="s">
        <v>544</v>
      </c>
      <c r="CM95" s="126" t="s">
        <v>544</v>
      </c>
      <c r="CN95" s="126" t="s">
        <v>544</v>
      </c>
      <c r="CO95" s="126" t="s">
        <v>544</v>
      </c>
      <c r="CP95" s="126"/>
      <c r="CQ95" s="126" t="s">
        <v>824</v>
      </c>
      <c r="CR95" s="146" t="s">
        <v>1507</v>
      </c>
      <c r="CS95" s="126" t="s">
        <v>1508</v>
      </c>
      <c r="CT95" s="126" t="s">
        <v>544</v>
      </c>
      <c r="CU95" s="126" t="s">
        <v>1143</v>
      </c>
      <c r="CV95" s="126" t="s">
        <v>783</v>
      </c>
      <c r="CW95" s="126" t="s">
        <v>544</v>
      </c>
      <c r="CX95" s="126" t="s">
        <v>544</v>
      </c>
      <c r="CY95" s="126" t="s">
        <v>782</v>
      </c>
      <c r="CZ95" s="126" t="s">
        <v>823</v>
      </c>
      <c r="DA95" s="126" t="s">
        <v>544</v>
      </c>
      <c r="DB95" s="126" t="s">
        <v>1142</v>
      </c>
      <c r="DC95" s="126" t="s">
        <v>544</v>
      </c>
      <c r="DD95" s="126" t="s">
        <v>544</v>
      </c>
      <c r="DE95" s="126" t="s">
        <v>544</v>
      </c>
      <c r="DF95" s="126" t="s">
        <v>544</v>
      </c>
      <c r="DG95" s="126" t="s">
        <v>544</v>
      </c>
      <c r="DH95" s="126" t="s">
        <v>782</v>
      </c>
      <c r="DI95" s="126" t="s">
        <v>824</v>
      </c>
      <c r="DJ95" s="146" t="s">
        <v>1509</v>
      </c>
      <c r="DK95" s="126" t="s">
        <v>1508</v>
      </c>
      <c r="DL95" s="126" t="s">
        <v>544</v>
      </c>
      <c r="DM95" s="126" t="s">
        <v>1143</v>
      </c>
      <c r="DN95" s="126" t="s">
        <v>783</v>
      </c>
      <c r="DO95" s="126" t="s">
        <v>544</v>
      </c>
      <c r="DP95" s="126" t="s">
        <v>544</v>
      </c>
      <c r="DQ95" s="126"/>
      <c r="DR95" s="126" t="s">
        <v>823</v>
      </c>
      <c r="DS95" s="126" t="s">
        <v>544</v>
      </c>
      <c r="DT95" s="126" t="s">
        <v>1142</v>
      </c>
      <c r="DU95" s="126" t="s">
        <v>544</v>
      </c>
      <c r="DV95" s="126" t="s">
        <v>544</v>
      </c>
      <c r="DW95" s="126" t="s">
        <v>544</v>
      </c>
      <c r="DX95" s="126" t="s">
        <v>544</v>
      </c>
      <c r="DY95" s="126" t="s">
        <v>544</v>
      </c>
      <c r="DZ95" s="126"/>
      <c r="EA95" s="126" t="s">
        <v>823</v>
      </c>
      <c r="EB95" s="126" t="s">
        <v>544</v>
      </c>
      <c r="EC95" s="126" t="s">
        <v>1142</v>
      </c>
      <c r="ED95" s="126" t="s">
        <v>544</v>
      </c>
      <c r="EE95" s="126" t="s">
        <v>544</v>
      </c>
      <c r="EF95" s="126" t="s">
        <v>544</v>
      </c>
      <c r="EG95" s="126" t="s">
        <v>544</v>
      </c>
      <c r="EH95" s="126" t="s">
        <v>544</v>
      </c>
      <c r="EI95" s="126"/>
      <c r="EJ95" s="126"/>
      <c r="EK95" s="126"/>
      <c r="EL95" s="126"/>
      <c r="EM95" s="126"/>
      <c r="EN95" s="126"/>
      <c r="EO95" s="126"/>
      <c r="EP95" s="126"/>
      <c r="EQ95" s="126"/>
      <c r="ER95" s="126"/>
      <c r="ES95" s="126"/>
      <c r="ET95" s="126"/>
      <c r="EU95" s="126"/>
      <c r="EV95" s="126"/>
      <c r="EW95" s="126"/>
      <c r="EX95" s="126"/>
      <c r="EY95" s="126"/>
      <c r="EZ95" s="126"/>
      <c r="FA95" s="126"/>
      <c r="FB95" s="126"/>
      <c r="FC95" s="126"/>
      <c r="FD95" s="126"/>
      <c r="FE95" s="126"/>
      <c r="FF95" s="126"/>
      <c r="FG95" s="126"/>
      <c r="FH95" s="126"/>
      <c r="FI95" s="126"/>
      <c r="FJ95" s="126"/>
      <c r="FK95" s="126"/>
      <c r="FL95" s="126"/>
      <c r="FM95" s="126"/>
      <c r="FN95" s="126"/>
      <c r="FO95" s="126"/>
      <c r="FP95" s="126"/>
      <c r="FQ95" s="126"/>
      <c r="FR95" s="126"/>
      <c r="FS95" s="134">
        <v>45048</v>
      </c>
      <c r="FT95" s="144" t="s">
        <v>782</v>
      </c>
      <c r="FU95" s="132" t="s">
        <v>825</v>
      </c>
      <c r="FV95" s="129" t="s">
        <v>37</v>
      </c>
      <c r="FW95" s="132" t="s">
        <v>1144</v>
      </c>
      <c r="FX95" s="130">
        <v>1</v>
      </c>
      <c r="FY95" s="129" t="s">
        <v>37</v>
      </c>
      <c r="FZ95" s="144" t="s">
        <v>783</v>
      </c>
      <c r="GA95" s="126"/>
      <c r="GB95" s="129"/>
      <c r="GC95" s="129"/>
      <c r="GD95" s="129"/>
      <c r="GE95" s="129"/>
      <c r="GF95" s="172">
        <v>45177</v>
      </c>
      <c r="GG95" s="126" t="s">
        <v>782</v>
      </c>
      <c r="GH95" s="132" t="s">
        <v>1216</v>
      </c>
      <c r="GI95" s="129" t="s">
        <v>37</v>
      </c>
      <c r="GJ95" s="132" t="s">
        <v>1447</v>
      </c>
      <c r="GK95" s="132">
        <v>0.75</v>
      </c>
      <c r="GL95" s="129" t="s">
        <v>37</v>
      </c>
      <c r="GM95" s="126" t="s">
        <v>783</v>
      </c>
      <c r="GN95" s="267"/>
      <c r="GO95" s="129"/>
      <c r="GP95" s="129"/>
      <c r="GQ95" s="129"/>
      <c r="GR95" s="129"/>
      <c r="GS95" s="129"/>
      <c r="GT95" s="126"/>
      <c r="GU95" s="129"/>
      <c r="GV95" s="129"/>
      <c r="GW95" s="129"/>
      <c r="GX95" s="130"/>
      <c r="GY95" s="129"/>
      <c r="GZ95" s="126"/>
      <c r="HA95" s="126"/>
      <c r="HB95" s="129"/>
      <c r="HC95" s="129"/>
      <c r="HD95" s="129"/>
      <c r="HE95" s="129"/>
    </row>
    <row r="96" spans="1:222" ht="57" x14ac:dyDescent="0.2">
      <c r="A96" s="364"/>
      <c r="B96" s="357"/>
      <c r="C96" s="358"/>
      <c r="D96" s="358"/>
      <c r="E96" s="357"/>
      <c r="F96" s="394"/>
      <c r="G96" s="394"/>
      <c r="H96" s="367"/>
      <c r="I96" s="357"/>
      <c r="J96" s="360"/>
      <c r="K96" s="335"/>
      <c r="L96" s="361"/>
      <c r="M96" s="359"/>
      <c r="N96" s="335"/>
      <c r="O96" s="333"/>
      <c r="P96" s="333"/>
      <c r="Q96" s="334"/>
      <c r="R96" s="153"/>
      <c r="S96" s="154"/>
      <c r="T96" s="183">
        <f>VLOOKUP(U96,FORMULAS!$A$15:$B$18,2,0)</f>
        <v>0</v>
      </c>
      <c r="U96" s="53" t="s">
        <v>157</v>
      </c>
      <c r="V96" s="54">
        <f>+IF(U96='Tabla Valoración controles'!$D$4,'Tabla Valoración controles'!$F$4,IF('208-PLA-Ft-78 Mapa Gestión'!U96='Tabla Valoración controles'!$D$5,'Tabla Valoración controles'!$F$5,IF(U96=FORMULAS!$A$10,0,'Tabla Valoración controles'!$F$6)))</f>
        <v>0</v>
      </c>
      <c r="W96" s="53"/>
      <c r="X96" s="55">
        <f>+IF(W96='Tabla Valoración controles'!$D$7,'Tabla Valoración controles'!$F$7,IF(U96=FORMULAS!$A$10,0,'Tabla Valoración controles'!$F$8))</f>
        <v>0</v>
      </c>
      <c r="Y96" s="53"/>
      <c r="Z96" s="54">
        <f>+IF(Y96='Tabla Valoración controles'!$D$9,'Tabla Valoración controles'!$F$9,IF(U96=FORMULAS!$A$10,0,'Tabla Valoración controles'!$F$10))</f>
        <v>0</v>
      </c>
      <c r="AA96" s="53"/>
      <c r="AB96" s="54">
        <f>+IF(AA96='Tabla Valoración controles'!$D$9,'Tabla Valoración controles'!$F$9,IF(W96=FORMULAS!$A$10,0,'Tabla Valoración controles'!$F$10))</f>
        <v>0</v>
      </c>
      <c r="AC96" s="53"/>
      <c r="AD96" s="54">
        <f>+IF(AC96='Tabla Valoración controles'!$D$13,'Tabla Valoración controles'!$F$13,'Tabla Valoración controles'!$F$14)</f>
        <v>0</v>
      </c>
      <c r="AE96" s="97">
        <f t="shared" si="52"/>
        <v>0</v>
      </c>
      <c r="AF96" s="97">
        <f t="shared" ref="AF96" si="74">+AE96*AG95</f>
        <v>0</v>
      </c>
      <c r="AG96" s="97">
        <f t="shared" ref="AG96" si="75">+AG95-AF96</f>
        <v>0.24</v>
      </c>
      <c r="AH96" s="53"/>
      <c r="AI96" s="50">
        <f>+IF(AH96=CONTROLES!$C$50,CONTROLES!$D$50,CONTROLES!$D$51)</f>
        <v>0</v>
      </c>
      <c r="AJ96" s="162"/>
      <c r="AK96" s="162">
        <f>+IF(AJ96=CONTROLES!$C$52,CONTROLES!$D$52,CONTROLES!$D$53)</f>
        <v>0</v>
      </c>
      <c r="AL96" s="162"/>
      <c r="AM96" s="162">
        <f>+IF(AL96=CONTROLES!$C$54,CONTROLES!$D$54,CONTROLES!$D$55)</f>
        <v>0</v>
      </c>
      <c r="AN96" s="163" t="str">
        <f t="shared" si="54"/>
        <v>Tipo Control</v>
      </c>
      <c r="AO96" s="163" t="str">
        <f>+IF(AN96=CONTROLES!$F$54,CONTROLES!$G$54,CONTROLES!$G$55)</f>
        <v>Detectar</v>
      </c>
      <c r="AP96" s="162">
        <f>+IF(AO96=CONTROLES!$C$56,CONTROLES!$D$56,IF(AO96=CONTROLES!$C$57,CONTROLES!$D$57,CONTROLES!$D$58))</f>
        <v>10</v>
      </c>
      <c r="AQ96" s="162"/>
      <c r="AR96" s="162">
        <f>+IF(AQ96=CONTROLES!$C$59,CONTROLES!$D$59,CONTROLES!$D$60)</f>
        <v>0</v>
      </c>
      <c r="AS96" s="162"/>
      <c r="AT96" s="162">
        <f>+IF(AS96=CONTROLES!$C$61,CONTROLES!$D$61,CONTROLES!$D$62)</f>
        <v>0</v>
      </c>
      <c r="AU96" s="162"/>
      <c r="AV96" s="50">
        <f>+IF(AU96=CONTROLES!$C$63,CONTROLES!$D$63,IF(AU96=CONTROLES!$C$64,CONTROLES!$D$64,CONTROLES!$D$65))</f>
        <v>0</v>
      </c>
      <c r="AW96" s="50">
        <f t="shared" si="53"/>
        <v>10</v>
      </c>
      <c r="AX96" s="50" t="str">
        <f t="shared" si="55"/>
        <v>Débil</v>
      </c>
      <c r="AY96" s="337"/>
      <c r="AZ96" s="337"/>
      <c r="BA96" s="337"/>
      <c r="BB96" s="337"/>
      <c r="BC96" s="333"/>
      <c r="BD96" s="340"/>
      <c r="BE96" s="338"/>
      <c r="BF96" s="127"/>
      <c r="BG96" s="127"/>
      <c r="BH96" s="169"/>
      <c r="BI96" s="127"/>
      <c r="BJ96" s="127"/>
      <c r="BK96" s="127"/>
      <c r="BL96" s="127"/>
      <c r="BM96" s="170" t="s">
        <v>233</v>
      </c>
      <c r="BN96" s="332"/>
      <c r="BO96" s="144"/>
      <c r="BP96" s="209"/>
      <c r="BQ96" s="209"/>
      <c r="BR96" s="209"/>
      <c r="BS96" s="210"/>
      <c r="BT96" s="210"/>
      <c r="BU96" s="144"/>
      <c r="BV96" s="210"/>
      <c r="BW96" s="210"/>
      <c r="BX96" s="144"/>
      <c r="BY96" s="132"/>
      <c r="BZ96" s="132"/>
      <c r="CA96" s="132"/>
      <c r="CB96" s="130"/>
      <c r="CC96" s="130"/>
      <c r="CD96" s="130"/>
      <c r="CE96" s="130"/>
      <c r="CF96" s="130"/>
      <c r="CG96" s="144"/>
      <c r="CH96" s="132"/>
      <c r="CI96" s="132"/>
      <c r="CJ96" s="132"/>
      <c r="CK96" s="130"/>
      <c r="CL96" s="130"/>
      <c r="CM96" s="130"/>
      <c r="CN96" s="130"/>
      <c r="CO96" s="130"/>
      <c r="CP96" s="144"/>
      <c r="CQ96" s="132"/>
      <c r="CR96" s="132"/>
      <c r="CS96" s="132"/>
      <c r="CT96" s="130"/>
      <c r="CU96" s="130"/>
      <c r="CV96" s="130"/>
      <c r="CW96" s="130"/>
      <c r="CX96" s="130"/>
      <c r="CY96" s="126"/>
      <c r="CZ96" s="132"/>
      <c r="DA96" s="132"/>
      <c r="DB96" s="132"/>
      <c r="DC96" s="130"/>
      <c r="DD96" s="130"/>
      <c r="DE96" s="130"/>
      <c r="DF96" s="130"/>
      <c r="DG96" s="130"/>
      <c r="DH96" s="126"/>
      <c r="DI96" s="132"/>
      <c r="DJ96" s="132"/>
      <c r="DK96" s="132"/>
      <c r="DL96" s="130"/>
      <c r="DM96" s="130"/>
      <c r="DN96" s="130"/>
      <c r="DO96" s="130"/>
      <c r="DP96" s="130"/>
      <c r="DQ96" s="126"/>
      <c r="DR96" s="132"/>
      <c r="DS96" s="132"/>
      <c r="DT96" s="132"/>
      <c r="DU96" s="130"/>
      <c r="DV96" s="130"/>
      <c r="DW96" s="130"/>
      <c r="DX96" s="130"/>
      <c r="DY96" s="130"/>
      <c r="DZ96" s="126"/>
      <c r="EA96" s="132"/>
      <c r="EB96" s="132"/>
      <c r="EC96" s="132"/>
      <c r="ED96" s="130"/>
      <c r="EE96" s="130"/>
      <c r="EF96" s="130"/>
      <c r="EG96" s="130"/>
      <c r="EH96" s="130"/>
      <c r="EI96" s="126"/>
      <c r="EJ96" s="132"/>
      <c r="EK96" s="132"/>
      <c r="EL96" s="132"/>
      <c r="EM96" s="130"/>
      <c r="EN96" s="130"/>
      <c r="EO96" s="130"/>
      <c r="EP96" s="130"/>
      <c r="EQ96" s="130"/>
      <c r="ER96" s="126"/>
      <c r="ES96" s="132"/>
      <c r="ET96" s="132"/>
      <c r="EU96" s="132"/>
      <c r="EV96" s="130"/>
      <c r="EW96" s="130"/>
      <c r="EX96" s="130"/>
      <c r="EY96" s="130"/>
      <c r="EZ96" s="130"/>
      <c r="FA96" s="126"/>
      <c r="FB96" s="132"/>
      <c r="FC96" s="132"/>
      <c r="FD96" s="132"/>
      <c r="FE96" s="130"/>
      <c r="FF96" s="130"/>
      <c r="FG96" s="130"/>
      <c r="FH96" s="130"/>
      <c r="FI96" s="130"/>
      <c r="FJ96" s="126"/>
      <c r="FK96" s="132"/>
      <c r="FL96" s="132"/>
      <c r="FM96" s="132"/>
      <c r="FN96" s="130"/>
      <c r="FO96" s="130"/>
      <c r="FP96" s="130"/>
      <c r="FQ96" s="130"/>
      <c r="FR96" s="130"/>
      <c r="FS96" s="130"/>
      <c r="FT96" s="144"/>
      <c r="FU96" s="129"/>
      <c r="FV96" s="129"/>
      <c r="FW96" s="129"/>
      <c r="FX96" s="130"/>
      <c r="FY96" s="129"/>
      <c r="FZ96" s="144"/>
      <c r="GA96" s="130"/>
      <c r="GB96" s="129"/>
      <c r="GC96" s="129"/>
      <c r="GD96" s="129"/>
      <c r="GE96" s="129"/>
      <c r="GF96" s="129"/>
      <c r="GG96" s="126"/>
      <c r="GH96" s="129"/>
      <c r="GI96" s="129"/>
      <c r="GJ96" s="129"/>
      <c r="GK96" s="130"/>
      <c r="GL96" s="129"/>
      <c r="GM96" s="130"/>
      <c r="GN96" s="263"/>
      <c r="GO96" s="129"/>
      <c r="GP96" s="129"/>
      <c r="GQ96" s="129"/>
      <c r="GR96" s="129"/>
      <c r="GS96" s="129"/>
      <c r="GT96" s="126"/>
      <c r="GU96" s="129"/>
      <c r="GV96" s="129"/>
      <c r="GW96" s="129"/>
      <c r="GX96" s="130"/>
      <c r="GY96" s="129"/>
      <c r="GZ96" s="130"/>
      <c r="HA96" s="130"/>
      <c r="HB96" s="129"/>
      <c r="HC96" s="129"/>
      <c r="HD96" s="129"/>
      <c r="HE96" s="129"/>
    </row>
    <row r="97" spans="1:213" ht="57" x14ac:dyDescent="0.2">
      <c r="A97" s="364"/>
      <c r="B97" s="357"/>
      <c r="C97" s="358"/>
      <c r="D97" s="358"/>
      <c r="E97" s="357"/>
      <c r="F97" s="394"/>
      <c r="G97" s="394"/>
      <c r="H97" s="367"/>
      <c r="I97" s="357"/>
      <c r="J97" s="360"/>
      <c r="K97" s="335"/>
      <c r="L97" s="361"/>
      <c r="M97" s="359"/>
      <c r="N97" s="335"/>
      <c r="O97" s="333"/>
      <c r="P97" s="333"/>
      <c r="Q97" s="334"/>
      <c r="R97" s="153"/>
      <c r="S97" s="154"/>
      <c r="T97" s="183">
        <f>VLOOKUP(U97,FORMULAS!$A$15:$B$18,2,0)</f>
        <v>0</v>
      </c>
      <c r="U97" s="53" t="s">
        <v>157</v>
      </c>
      <c r="V97" s="54">
        <f>+IF(U97='Tabla Valoración controles'!$D$4,'Tabla Valoración controles'!$F$4,IF('208-PLA-Ft-78 Mapa Gestión'!U97='Tabla Valoración controles'!$D$5,'Tabla Valoración controles'!$F$5,IF(U97=FORMULAS!$A$10,0,'Tabla Valoración controles'!$F$6)))</f>
        <v>0</v>
      </c>
      <c r="W97" s="53"/>
      <c r="X97" s="55">
        <f>+IF(W97='Tabla Valoración controles'!$D$7,'Tabla Valoración controles'!$F$7,IF(U97=FORMULAS!$A$10,0,'Tabla Valoración controles'!$F$8))</f>
        <v>0</v>
      </c>
      <c r="Y97" s="53"/>
      <c r="Z97" s="54">
        <f>+IF(Y97='Tabla Valoración controles'!$D$9,'Tabla Valoración controles'!$F$9,IF(U97=FORMULAS!$A$10,0,'Tabla Valoración controles'!$F$10))</f>
        <v>0</v>
      </c>
      <c r="AA97" s="53"/>
      <c r="AB97" s="54">
        <f>+IF(AA97='Tabla Valoración controles'!$D$9,'Tabla Valoración controles'!$F$9,IF(W97=FORMULAS!$A$10,0,'Tabla Valoración controles'!$F$10))</f>
        <v>0</v>
      </c>
      <c r="AC97" s="53"/>
      <c r="AD97" s="54">
        <f>+IF(AC97='Tabla Valoración controles'!$D$13,'Tabla Valoración controles'!$F$13,'Tabla Valoración controles'!$F$14)</f>
        <v>0</v>
      </c>
      <c r="AE97" s="97">
        <f t="shared" si="52"/>
        <v>0</v>
      </c>
      <c r="AF97" s="97">
        <f t="shared" ref="AF97:AF100" si="76">+AF96*AE97</f>
        <v>0</v>
      </c>
      <c r="AG97" s="97">
        <f t="shared" si="71"/>
        <v>0.24</v>
      </c>
      <c r="AH97" s="53"/>
      <c r="AI97" s="50">
        <f>+IF(AH97=CONTROLES!$C$50,CONTROLES!$D$50,CONTROLES!$D$51)</f>
        <v>0</v>
      </c>
      <c r="AJ97" s="162"/>
      <c r="AK97" s="162">
        <f>+IF(AJ97=CONTROLES!$C$52,CONTROLES!$D$52,CONTROLES!$D$53)</f>
        <v>0</v>
      </c>
      <c r="AL97" s="162"/>
      <c r="AM97" s="162">
        <f>+IF(AL97=CONTROLES!$C$54,CONTROLES!$D$54,CONTROLES!$D$55)</f>
        <v>0</v>
      </c>
      <c r="AN97" s="163" t="str">
        <f t="shared" si="54"/>
        <v>Tipo Control</v>
      </c>
      <c r="AO97" s="163" t="str">
        <f>+IF(AN97=CONTROLES!$F$54,CONTROLES!$G$54,CONTROLES!$G$55)</f>
        <v>Detectar</v>
      </c>
      <c r="AP97" s="162">
        <f>+IF(AO97=CONTROLES!$C$56,CONTROLES!$D$56,IF(AO97=CONTROLES!$C$57,CONTROLES!$D$57,CONTROLES!$D$58))</f>
        <v>10</v>
      </c>
      <c r="AQ97" s="162"/>
      <c r="AR97" s="162">
        <f>+IF(AQ97=CONTROLES!$C$59,CONTROLES!$D$59,CONTROLES!$D$60)</f>
        <v>0</v>
      </c>
      <c r="AS97" s="162"/>
      <c r="AT97" s="162">
        <f>+IF(AS97=CONTROLES!$C$61,CONTROLES!$D$61,CONTROLES!$D$62)</f>
        <v>0</v>
      </c>
      <c r="AU97" s="162"/>
      <c r="AV97" s="50">
        <f>+IF(AU97=CONTROLES!$C$63,CONTROLES!$D$63,IF(AU97=CONTROLES!$C$64,CONTROLES!$D$64,CONTROLES!$D$65))</f>
        <v>0</v>
      </c>
      <c r="AW97" s="50">
        <f t="shared" si="53"/>
        <v>10</v>
      </c>
      <c r="AX97" s="50" t="str">
        <f t="shared" si="55"/>
        <v>Débil</v>
      </c>
      <c r="AY97" s="337"/>
      <c r="AZ97" s="337"/>
      <c r="BA97" s="337"/>
      <c r="BB97" s="337"/>
      <c r="BC97" s="333"/>
      <c r="BD97" s="340"/>
      <c r="BE97" s="338"/>
      <c r="BF97" s="127"/>
      <c r="BG97" s="127"/>
      <c r="BH97" s="169"/>
      <c r="BI97" s="127"/>
      <c r="BJ97" s="127"/>
      <c r="BK97" s="127"/>
      <c r="BL97" s="127"/>
      <c r="BM97" s="170" t="s">
        <v>233</v>
      </c>
      <c r="BN97" s="332"/>
      <c r="BO97" s="144"/>
      <c r="BP97" s="209"/>
      <c r="BQ97" s="209"/>
      <c r="BR97" s="209"/>
      <c r="BS97" s="210"/>
      <c r="BT97" s="210"/>
      <c r="BU97" s="144"/>
      <c r="BV97" s="210"/>
      <c r="BW97" s="210"/>
      <c r="BX97" s="144"/>
      <c r="BY97" s="132"/>
      <c r="BZ97" s="132"/>
      <c r="CA97" s="132"/>
      <c r="CB97" s="130"/>
      <c r="CC97" s="130"/>
      <c r="CD97" s="130"/>
      <c r="CE97" s="130"/>
      <c r="CF97" s="130"/>
      <c r="CG97" s="144"/>
      <c r="CH97" s="132"/>
      <c r="CI97" s="132"/>
      <c r="CJ97" s="132"/>
      <c r="CK97" s="130"/>
      <c r="CL97" s="130"/>
      <c r="CM97" s="130"/>
      <c r="CN97" s="130"/>
      <c r="CO97" s="130"/>
      <c r="CP97" s="144"/>
      <c r="CQ97" s="132"/>
      <c r="CR97" s="132"/>
      <c r="CS97" s="132"/>
      <c r="CT97" s="130"/>
      <c r="CU97" s="130"/>
      <c r="CV97" s="130"/>
      <c r="CW97" s="130"/>
      <c r="CX97" s="130"/>
      <c r="CY97" s="126"/>
      <c r="CZ97" s="132"/>
      <c r="DA97" s="132"/>
      <c r="DB97" s="132"/>
      <c r="DC97" s="130"/>
      <c r="DD97" s="130"/>
      <c r="DE97" s="130"/>
      <c r="DF97" s="130"/>
      <c r="DG97" s="130"/>
      <c r="DH97" s="126"/>
      <c r="DI97" s="132"/>
      <c r="DJ97" s="132"/>
      <c r="DK97" s="132"/>
      <c r="DL97" s="130"/>
      <c r="DM97" s="130"/>
      <c r="DN97" s="130"/>
      <c r="DO97" s="130"/>
      <c r="DP97" s="130"/>
      <c r="DQ97" s="126"/>
      <c r="DR97" s="132"/>
      <c r="DS97" s="132"/>
      <c r="DT97" s="132"/>
      <c r="DU97" s="130"/>
      <c r="DV97" s="130"/>
      <c r="DW97" s="130"/>
      <c r="DX97" s="130"/>
      <c r="DY97" s="130"/>
      <c r="DZ97" s="126"/>
      <c r="EA97" s="132"/>
      <c r="EB97" s="132"/>
      <c r="EC97" s="132"/>
      <c r="ED97" s="130"/>
      <c r="EE97" s="130"/>
      <c r="EF97" s="130"/>
      <c r="EG97" s="130"/>
      <c r="EH97" s="130"/>
      <c r="EI97" s="126"/>
      <c r="EJ97" s="132"/>
      <c r="EK97" s="132"/>
      <c r="EL97" s="132"/>
      <c r="EM97" s="130"/>
      <c r="EN97" s="130"/>
      <c r="EO97" s="130"/>
      <c r="EP97" s="130"/>
      <c r="EQ97" s="130"/>
      <c r="ER97" s="126"/>
      <c r="ES97" s="132"/>
      <c r="ET97" s="132"/>
      <c r="EU97" s="132"/>
      <c r="EV97" s="130"/>
      <c r="EW97" s="130"/>
      <c r="EX97" s="130"/>
      <c r="EY97" s="130"/>
      <c r="EZ97" s="130"/>
      <c r="FA97" s="126"/>
      <c r="FB97" s="132"/>
      <c r="FC97" s="132"/>
      <c r="FD97" s="132"/>
      <c r="FE97" s="130"/>
      <c r="FF97" s="130"/>
      <c r="FG97" s="130"/>
      <c r="FH97" s="130"/>
      <c r="FI97" s="130"/>
      <c r="FJ97" s="126"/>
      <c r="FK97" s="132"/>
      <c r="FL97" s="132"/>
      <c r="FM97" s="132"/>
      <c r="FN97" s="130"/>
      <c r="FO97" s="130"/>
      <c r="FP97" s="130"/>
      <c r="FQ97" s="130"/>
      <c r="FR97" s="130"/>
      <c r="FS97" s="130"/>
      <c r="FT97" s="144"/>
      <c r="FU97" s="129"/>
      <c r="FV97" s="129"/>
      <c r="FW97" s="129"/>
      <c r="FX97" s="130"/>
      <c r="FY97" s="129"/>
      <c r="FZ97" s="144"/>
      <c r="GA97" s="130"/>
      <c r="GB97" s="129"/>
      <c r="GC97" s="129"/>
      <c r="GD97" s="129"/>
      <c r="GE97" s="129"/>
      <c r="GF97" s="129"/>
      <c r="GG97" s="126"/>
      <c r="GH97" s="129"/>
      <c r="GI97" s="129"/>
      <c r="GJ97" s="129"/>
      <c r="GK97" s="130"/>
      <c r="GL97" s="129"/>
      <c r="GM97" s="130"/>
      <c r="GN97" s="263"/>
      <c r="GO97" s="129"/>
      <c r="GP97" s="129"/>
      <c r="GQ97" s="129"/>
      <c r="GR97" s="129"/>
      <c r="GS97" s="129"/>
      <c r="GT97" s="126"/>
      <c r="GU97" s="129"/>
      <c r="GV97" s="129"/>
      <c r="GW97" s="129"/>
      <c r="GX97" s="130"/>
      <c r="GY97" s="129"/>
      <c r="GZ97" s="130"/>
      <c r="HA97" s="130"/>
      <c r="HB97" s="129"/>
      <c r="HC97" s="129"/>
      <c r="HD97" s="129"/>
      <c r="HE97" s="129"/>
    </row>
    <row r="98" spans="1:213" ht="57" x14ac:dyDescent="0.2">
      <c r="A98" s="364"/>
      <c r="B98" s="357"/>
      <c r="C98" s="358"/>
      <c r="D98" s="358"/>
      <c r="E98" s="357"/>
      <c r="F98" s="394"/>
      <c r="G98" s="394"/>
      <c r="H98" s="367"/>
      <c r="I98" s="357"/>
      <c r="J98" s="360"/>
      <c r="K98" s="335"/>
      <c r="L98" s="361"/>
      <c r="M98" s="359"/>
      <c r="N98" s="335"/>
      <c r="O98" s="333"/>
      <c r="P98" s="333"/>
      <c r="Q98" s="334"/>
      <c r="R98" s="153"/>
      <c r="S98" s="154"/>
      <c r="T98" s="183">
        <f>VLOOKUP(U98,FORMULAS!$A$15:$B$18,2,0)</f>
        <v>0</v>
      </c>
      <c r="U98" s="53" t="s">
        <v>157</v>
      </c>
      <c r="V98" s="54">
        <f>+IF(U98='Tabla Valoración controles'!$D$4,'Tabla Valoración controles'!$F$4,IF('208-PLA-Ft-78 Mapa Gestión'!U98='Tabla Valoración controles'!$D$5,'Tabla Valoración controles'!$F$5,IF(U98=FORMULAS!$A$10,0,'Tabla Valoración controles'!$F$6)))</f>
        <v>0</v>
      </c>
      <c r="W98" s="53"/>
      <c r="X98" s="55">
        <f>+IF(W98='Tabla Valoración controles'!$D$7,'Tabla Valoración controles'!$F$7,IF(U98=FORMULAS!$A$10,0,'Tabla Valoración controles'!$F$8))</f>
        <v>0</v>
      </c>
      <c r="Y98" s="53"/>
      <c r="Z98" s="54">
        <f>+IF(Y98='Tabla Valoración controles'!$D$9,'Tabla Valoración controles'!$F$9,IF(U98=FORMULAS!$A$10,0,'Tabla Valoración controles'!$F$10))</f>
        <v>0</v>
      </c>
      <c r="AA98" s="53"/>
      <c r="AB98" s="54">
        <f>+IF(AA98='Tabla Valoración controles'!$D$9,'Tabla Valoración controles'!$F$9,IF(W98=FORMULAS!$A$10,0,'Tabla Valoración controles'!$F$10))</f>
        <v>0</v>
      </c>
      <c r="AC98" s="53"/>
      <c r="AD98" s="54">
        <f>+IF(AC98='Tabla Valoración controles'!$D$13,'Tabla Valoración controles'!$F$13,'Tabla Valoración controles'!$F$14)</f>
        <v>0</v>
      </c>
      <c r="AE98" s="97">
        <f t="shared" si="52"/>
        <v>0</v>
      </c>
      <c r="AF98" s="97">
        <f t="shared" si="76"/>
        <v>0</v>
      </c>
      <c r="AG98" s="97">
        <f t="shared" si="71"/>
        <v>0.24</v>
      </c>
      <c r="AH98" s="53"/>
      <c r="AI98" s="50">
        <f>+IF(AH98=CONTROLES!$C$50,CONTROLES!$D$50,CONTROLES!$D$51)</f>
        <v>0</v>
      </c>
      <c r="AJ98" s="162"/>
      <c r="AK98" s="162">
        <f>+IF(AJ98=CONTROLES!$C$52,CONTROLES!$D$52,CONTROLES!$D$53)</f>
        <v>0</v>
      </c>
      <c r="AL98" s="162"/>
      <c r="AM98" s="162">
        <f>+IF(AL98=CONTROLES!$C$54,CONTROLES!$D$54,CONTROLES!$D$55)</f>
        <v>0</v>
      </c>
      <c r="AN98" s="163" t="str">
        <f t="shared" si="54"/>
        <v>Tipo Control</v>
      </c>
      <c r="AO98" s="163" t="str">
        <f>+IF(AN98=CONTROLES!$F$54,CONTROLES!$G$54,CONTROLES!$G$55)</f>
        <v>Detectar</v>
      </c>
      <c r="AP98" s="162">
        <f>+IF(AO98=CONTROLES!$C$56,CONTROLES!$D$56,IF(AO98=CONTROLES!$C$57,CONTROLES!$D$57,CONTROLES!$D$58))</f>
        <v>10</v>
      </c>
      <c r="AQ98" s="162"/>
      <c r="AR98" s="162">
        <f>+IF(AQ98=CONTROLES!$C$59,CONTROLES!$D$59,CONTROLES!$D$60)</f>
        <v>0</v>
      </c>
      <c r="AS98" s="162"/>
      <c r="AT98" s="162">
        <f>+IF(AS98=CONTROLES!$C$61,CONTROLES!$D$61,CONTROLES!$D$62)</f>
        <v>0</v>
      </c>
      <c r="AU98" s="162"/>
      <c r="AV98" s="50">
        <f>+IF(AU98=CONTROLES!$C$63,CONTROLES!$D$63,IF(AU98=CONTROLES!$C$64,CONTROLES!$D$64,CONTROLES!$D$65))</f>
        <v>0</v>
      </c>
      <c r="AW98" s="50">
        <f t="shared" si="53"/>
        <v>10</v>
      </c>
      <c r="AX98" s="50" t="str">
        <f t="shared" si="55"/>
        <v>Débil</v>
      </c>
      <c r="AY98" s="337"/>
      <c r="AZ98" s="337"/>
      <c r="BA98" s="337"/>
      <c r="BB98" s="337"/>
      <c r="BC98" s="333"/>
      <c r="BD98" s="340"/>
      <c r="BE98" s="338"/>
      <c r="BF98" s="127"/>
      <c r="BG98" s="127"/>
      <c r="BH98" s="169"/>
      <c r="BI98" s="127"/>
      <c r="BJ98" s="127"/>
      <c r="BK98" s="127"/>
      <c r="BL98" s="127"/>
      <c r="BM98" s="170" t="s">
        <v>233</v>
      </c>
      <c r="BN98" s="332"/>
      <c r="BO98" s="144"/>
      <c r="BP98" s="209"/>
      <c r="BQ98" s="209"/>
      <c r="BR98" s="209"/>
      <c r="BS98" s="210"/>
      <c r="BT98" s="210"/>
      <c r="BU98" s="144"/>
      <c r="BV98" s="210"/>
      <c r="BW98" s="210"/>
      <c r="BX98" s="144"/>
      <c r="BY98" s="132"/>
      <c r="BZ98" s="132"/>
      <c r="CA98" s="132"/>
      <c r="CB98" s="130"/>
      <c r="CC98" s="130"/>
      <c r="CD98" s="130"/>
      <c r="CE98" s="130"/>
      <c r="CF98" s="130"/>
      <c r="CG98" s="144"/>
      <c r="CH98" s="132"/>
      <c r="CI98" s="132"/>
      <c r="CJ98" s="132"/>
      <c r="CK98" s="130"/>
      <c r="CL98" s="130"/>
      <c r="CM98" s="130"/>
      <c r="CN98" s="130"/>
      <c r="CO98" s="130"/>
      <c r="CP98" s="144"/>
      <c r="CQ98" s="132"/>
      <c r="CR98" s="132"/>
      <c r="CS98" s="132"/>
      <c r="CT98" s="130"/>
      <c r="CU98" s="130"/>
      <c r="CV98" s="130"/>
      <c r="CW98" s="130"/>
      <c r="CX98" s="130"/>
      <c r="CY98" s="126"/>
      <c r="CZ98" s="132"/>
      <c r="DA98" s="132"/>
      <c r="DB98" s="132"/>
      <c r="DC98" s="130"/>
      <c r="DD98" s="130"/>
      <c r="DE98" s="130"/>
      <c r="DF98" s="130"/>
      <c r="DG98" s="130"/>
      <c r="DH98" s="126"/>
      <c r="DI98" s="132"/>
      <c r="DJ98" s="132"/>
      <c r="DK98" s="132"/>
      <c r="DL98" s="130"/>
      <c r="DM98" s="130"/>
      <c r="DN98" s="130"/>
      <c r="DO98" s="130"/>
      <c r="DP98" s="130"/>
      <c r="DQ98" s="126"/>
      <c r="DR98" s="132"/>
      <c r="DS98" s="132"/>
      <c r="DT98" s="132"/>
      <c r="DU98" s="130"/>
      <c r="DV98" s="130"/>
      <c r="DW98" s="130"/>
      <c r="DX98" s="130"/>
      <c r="DY98" s="130"/>
      <c r="DZ98" s="126"/>
      <c r="EA98" s="132"/>
      <c r="EB98" s="132"/>
      <c r="EC98" s="132"/>
      <c r="ED98" s="130"/>
      <c r="EE98" s="130"/>
      <c r="EF98" s="130"/>
      <c r="EG98" s="130"/>
      <c r="EH98" s="130"/>
      <c r="EI98" s="126"/>
      <c r="EJ98" s="132"/>
      <c r="EK98" s="132"/>
      <c r="EL98" s="132"/>
      <c r="EM98" s="130"/>
      <c r="EN98" s="130"/>
      <c r="EO98" s="130"/>
      <c r="EP98" s="130"/>
      <c r="EQ98" s="130"/>
      <c r="ER98" s="126"/>
      <c r="ES98" s="132"/>
      <c r="ET98" s="132"/>
      <c r="EU98" s="132"/>
      <c r="EV98" s="130"/>
      <c r="EW98" s="130"/>
      <c r="EX98" s="130"/>
      <c r="EY98" s="130"/>
      <c r="EZ98" s="130"/>
      <c r="FA98" s="126"/>
      <c r="FB98" s="132"/>
      <c r="FC98" s="132"/>
      <c r="FD98" s="132"/>
      <c r="FE98" s="130"/>
      <c r="FF98" s="130"/>
      <c r="FG98" s="130"/>
      <c r="FH98" s="130"/>
      <c r="FI98" s="130"/>
      <c r="FJ98" s="126"/>
      <c r="FK98" s="132"/>
      <c r="FL98" s="132"/>
      <c r="FM98" s="132"/>
      <c r="FN98" s="130"/>
      <c r="FO98" s="130"/>
      <c r="FP98" s="130"/>
      <c r="FQ98" s="130"/>
      <c r="FR98" s="130"/>
      <c r="FS98" s="130"/>
      <c r="FT98" s="144"/>
      <c r="FU98" s="129"/>
      <c r="FV98" s="129"/>
      <c r="FW98" s="129"/>
      <c r="FX98" s="130"/>
      <c r="FY98" s="129"/>
      <c r="FZ98" s="144"/>
      <c r="GA98" s="130"/>
      <c r="GB98" s="129"/>
      <c r="GC98" s="129"/>
      <c r="GD98" s="129"/>
      <c r="GE98" s="129"/>
      <c r="GF98" s="129"/>
      <c r="GG98" s="126"/>
      <c r="GH98" s="129"/>
      <c r="GI98" s="129"/>
      <c r="GJ98" s="129"/>
      <c r="GK98" s="130"/>
      <c r="GL98" s="129"/>
      <c r="GM98" s="130"/>
      <c r="GN98" s="263"/>
      <c r="GO98" s="129"/>
      <c r="GP98" s="129"/>
      <c r="GQ98" s="129"/>
      <c r="GR98" s="129"/>
      <c r="GS98" s="129"/>
      <c r="GT98" s="126"/>
      <c r="GU98" s="129"/>
      <c r="GV98" s="129"/>
      <c r="GW98" s="129"/>
      <c r="GX98" s="130"/>
      <c r="GY98" s="129"/>
      <c r="GZ98" s="130"/>
      <c r="HA98" s="130"/>
      <c r="HB98" s="129"/>
      <c r="HC98" s="129"/>
      <c r="HD98" s="129"/>
      <c r="HE98" s="129"/>
    </row>
    <row r="99" spans="1:213" ht="57" x14ac:dyDescent="0.2">
      <c r="A99" s="364"/>
      <c r="B99" s="357"/>
      <c r="C99" s="358"/>
      <c r="D99" s="358"/>
      <c r="E99" s="357"/>
      <c r="F99" s="394"/>
      <c r="G99" s="394"/>
      <c r="H99" s="367"/>
      <c r="I99" s="357"/>
      <c r="J99" s="360"/>
      <c r="K99" s="335"/>
      <c r="L99" s="361"/>
      <c r="M99" s="359"/>
      <c r="N99" s="335"/>
      <c r="O99" s="333"/>
      <c r="P99" s="333"/>
      <c r="Q99" s="334"/>
      <c r="R99" s="153"/>
      <c r="S99" s="154"/>
      <c r="T99" s="183">
        <f>VLOOKUP(U99,FORMULAS!$A$15:$B$18,2,0)</f>
        <v>0</v>
      </c>
      <c r="U99" s="53" t="s">
        <v>157</v>
      </c>
      <c r="V99" s="54">
        <f>+IF(U99='Tabla Valoración controles'!$D$4,'Tabla Valoración controles'!$F$4,IF('208-PLA-Ft-78 Mapa Gestión'!U99='Tabla Valoración controles'!$D$5,'Tabla Valoración controles'!$F$5,IF(U99=FORMULAS!$A$10,0,'Tabla Valoración controles'!$F$6)))</f>
        <v>0</v>
      </c>
      <c r="W99" s="53"/>
      <c r="X99" s="55">
        <f>+IF(W99='Tabla Valoración controles'!$D$7,'Tabla Valoración controles'!$F$7,IF(U99=FORMULAS!$A$10,0,'Tabla Valoración controles'!$F$8))</f>
        <v>0</v>
      </c>
      <c r="Y99" s="53"/>
      <c r="Z99" s="54">
        <f>+IF(Y99='Tabla Valoración controles'!$D$9,'Tabla Valoración controles'!$F$9,IF(U99=FORMULAS!$A$10,0,'Tabla Valoración controles'!$F$10))</f>
        <v>0</v>
      </c>
      <c r="AA99" s="53"/>
      <c r="AB99" s="54">
        <f>+IF(AA99='Tabla Valoración controles'!$D$9,'Tabla Valoración controles'!$F$9,IF(W99=FORMULAS!$A$10,0,'Tabla Valoración controles'!$F$10))</f>
        <v>0</v>
      </c>
      <c r="AC99" s="53"/>
      <c r="AD99" s="54">
        <f>+IF(AC99='Tabla Valoración controles'!$D$13,'Tabla Valoración controles'!$F$13,'Tabla Valoración controles'!$F$14)</f>
        <v>0</v>
      </c>
      <c r="AE99" s="97">
        <f t="shared" si="52"/>
        <v>0</v>
      </c>
      <c r="AF99" s="97">
        <f t="shared" si="76"/>
        <v>0</v>
      </c>
      <c r="AG99" s="97">
        <f t="shared" si="71"/>
        <v>0.24</v>
      </c>
      <c r="AH99" s="53"/>
      <c r="AI99" s="50">
        <f>+IF(AH99=CONTROLES!$C$50,CONTROLES!$D$50,CONTROLES!$D$51)</f>
        <v>0</v>
      </c>
      <c r="AJ99" s="162"/>
      <c r="AK99" s="162">
        <f>+IF(AJ99=CONTROLES!$C$52,CONTROLES!$D$52,CONTROLES!$D$53)</f>
        <v>0</v>
      </c>
      <c r="AL99" s="162"/>
      <c r="AM99" s="162">
        <f>+IF(AL99=CONTROLES!$C$54,CONTROLES!$D$54,CONTROLES!$D$55)</f>
        <v>0</v>
      </c>
      <c r="AN99" s="163" t="str">
        <f t="shared" si="54"/>
        <v>Tipo Control</v>
      </c>
      <c r="AO99" s="163" t="str">
        <f>+IF(AN99=CONTROLES!$F$54,CONTROLES!$G$54,CONTROLES!$G$55)</f>
        <v>Detectar</v>
      </c>
      <c r="AP99" s="162">
        <f>+IF(AO99=CONTROLES!$C$56,CONTROLES!$D$56,IF(AO99=CONTROLES!$C$57,CONTROLES!$D$57,CONTROLES!$D$58))</f>
        <v>10</v>
      </c>
      <c r="AQ99" s="162"/>
      <c r="AR99" s="162">
        <f>+IF(AQ99=CONTROLES!$C$59,CONTROLES!$D$59,CONTROLES!$D$60)</f>
        <v>0</v>
      </c>
      <c r="AS99" s="162"/>
      <c r="AT99" s="162">
        <f>+IF(AS99=CONTROLES!$C$61,CONTROLES!$D$61,CONTROLES!$D$62)</f>
        <v>0</v>
      </c>
      <c r="AU99" s="162"/>
      <c r="AV99" s="50">
        <f>+IF(AU99=CONTROLES!$C$63,CONTROLES!$D$63,IF(AU99=CONTROLES!$C$64,CONTROLES!$D$64,CONTROLES!$D$65))</f>
        <v>0</v>
      </c>
      <c r="AW99" s="50">
        <f t="shared" si="53"/>
        <v>10</v>
      </c>
      <c r="AX99" s="50" t="str">
        <f t="shared" si="55"/>
        <v>Débil</v>
      </c>
      <c r="AY99" s="337"/>
      <c r="AZ99" s="337"/>
      <c r="BA99" s="337"/>
      <c r="BB99" s="337"/>
      <c r="BC99" s="333"/>
      <c r="BD99" s="340"/>
      <c r="BE99" s="338"/>
      <c r="BF99" s="127"/>
      <c r="BG99" s="127"/>
      <c r="BH99" s="169"/>
      <c r="BI99" s="127"/>
      <c r="BJ99" s="127"/>
      <c r="BK99" s="127"/>
      <c r="BL99" s="127"/>
      <c r="BM99" s="170" t="s">
        <v>233</v>
      </c>
      <c r="BN99" s="332"/>
      <c r="BO99" s="144"/>
      <c r="BP99" s="209"/>
      <c r="BQ99" s="209"/>
      <c r="BR99" s="209"/>
      <c r="BS99" s="210"/>
      <c r="BT99" s="210"/>
      <c r="BU99" s="144"/>
      <c r="BV99" s="210"/>
      <c r="BW99" s="210"/>
      <c r="BX99" s="144"/>
      <c r="BY99" s="132"/>
      <c r="BZ99" s="132"/>
      <c r="CA99" s="132"/>
      <c r="CB99" s="130"/>
      <c r="CC99" s="130"/>
      <c r="CD99" s="130"/>
      <c r="CE99" s="130"/>
      <c r="CF99" s="130"/>
      <c r="CG99" s="144"/>
      <c r="CH99" s="132"/>
      <c r="CI99" s="132"/>
      <c r="CJ99" s="132"/>
      <c r="CK99" s="130"/>
      <c r="CL99" s="130"/>
      <c r="CM99" s="130"/>
      <c r="CN99" s="130"/>
      <c r="CO99" s="130"/>
      <c r="CP99" s="144"/>
      <c r="CQ99" s="132"/>
      <c r="CR99" s="132"/>
      <c r="CS99" s="132"/>
      <c r="CT99" s="130"/>
      <c r="CU99" s="130"/>
      <c r="CV99" s="130"/>
      <c r="CW99" s="130"/>
      <c r="CX99" s="130"/>
      <c r="CY99" s="126"/>
      <c r="CZ99" s="132"/>
      <c r="DA99" s="132"/>
      <c r="DB99" s="132"/>
      <c r="DC99" s="130"/>
      <c r="DD99" s="130"/>
      <c r="DE99" s="130"/>
      <c r="DF99" s="130"/>
      <c r="DG99" s="130"/>
      <c r="DH99" s="126"/>
      <c r="DI99" s="132"/>
      <c r="DJ99" s="132"/>
      <c r="DK99" s="132"/>
      <c r="DL99" s="130"/>
      <c r="DM99" s="130"/>
      <c r="DN99" s="130"/>
      <c r="DO99" s="130"/>
      <c r="DP99" s="130"/>
      <c r="DQ99" s="126"/>
      <c r="DR99" s="132"/>
      <c r="DS99" s="132"/>
      <c r="DT99" s="132"/>
      <c r="DU99" s="130"/>
      <c r="DV99" s="130"/>
      <c r="DW99" s="130"/>
      <c r="DX99" s="130"/>
      <c r="DY99" s="130"/>
      <c r="DZ99" s="126"/>
      <c r="EA99" s="132"/>
      <c r="EB99" s="132"/>
      <c r="EC99" s="132"/>
      <c r="ED99" s="130"/>
      <c r="EE99" s="130"/>
      <c r="EF99" s="130"/>
      <c r="EG99" s="130"/>
      <c r="EH99" s="130"/>
      <c r="EI99" s="126"/>
      <c r="EJ99" s="132"/>
      <c r="EK99" s="132"/>
      <c r="EL99" s="132"/>
      <c r="EM99" s="130"/>
      <c r="EN99" s="130"/>
      <c r="EO99" s="130"/>
      <c r="EP99" s="130"/>
      <c r="EQ99" s="130"/>
      <c r="ER99" s="126"/>
      <c r="ES99" s="132"/>
      <c r="ET99" s="132"/>
      <c r="EU99" s="132"/>
      <c r="EV99" s="130"/>
      <c r="EW99" s="130"/>
      <c r="EX99" s="130"/>
      <c r="EY99" s="130"/>
      <c r="EZ99" s="130"/>
      <c r="FA99" s="126"/>
      <c r="FB99" s="132"/>
      <c r="FC99" s="132"/>
      <c r="FD99" s="132"/>
      <c r="FE99" s="130"/>
      <c r="FF99" s="130"/>
      <c r="FG99" s="130"/>
      <c r="FH99" s="130"/>
      <c r="FI99" s="130"/>
      <c r="FJ99" s="126"/>
      <c r="FK99" s="132"/>
      <c r="FL99" s="132"/>
      <c r="FM99" s="132"/>
      <c r="FN99" s="130"/>
      <c r="FO99" s="130"/>
      <c r="FP99" s="130"/>
      <c r="FQ99" s="130"/>
      <c r="FR99" s="130"/>
      <c r="FS99" s="130"/>
      <c r="FT99" s="144"/>
      <c r="FU99" s="129"/>
      <c r="FV99" s="129"/>
      <c r="FW99" s="129"/>
      <c r="FX99" s="130"/>
      <c r="FY99" s="129"/>
      <c r="FZ99" s="144"/>
      <c r="GA99" s="130"/>
      <c r="GB99" s="129"/>
      <c r="GC99" s="129"/>
      <c r="GD99" s="129"/>
      <c r="GE99" s="129"/>
      <c r="GF99" s="129"/>
      <c r="GG99" s="126"/>
      <c r="GH99" s="129"/>
      <c r="GI99" s="129"/>
      <c r="GJ99" s="129"/>
      <c r="GK99" s="130"/>
      <c r="GL99" s="129"/>
      <c r="GM99" s="130"/>
      <c r="GN99" s="263"/>
      <c r="GO99" s="129"/>
      <c r="GP99" s="129"/>
      <c r="GQ99" s="129"/>
      <c r="GR99" s="129"/>
      <c r="GS99" s="129"/>
      <c r="GT99" s="126"/>
      <c r="GU99" s="129"/>
      <c r="GV99" s="129"/>
      <c r="GW99" s="129"/>
      <c r="GX99" s="130"/>
      <c r="GY99" s="129"/>
      <c r="GZ99" s="130"/>
      <c r="HA99" s="130"/>
      <c r="HB99" s="129"/>
      <c r="HC99" s="129"/>
      <c r="HD99" s="129"/>
      <c r="HE99" s="129"/>
    </row>
    <row r="100" spans="1:213" ht="57" x14ac:dyDescent="0.2">
      <c r="A100" s="364"/>
      <c r="B100" s="357"/>
      <c r="C100" s="358"/>
      <c r="D100" s="358"/>
      <c r="E100" s="357"/>
      <c r="F100" s="394"/>
      <c r="G100" s="394"/>
      <c r="H100" s="367"/>
      <c r="I100" s="357"/>
      <c r="J100" s="360"/>
      <c r="K100" s="335"/>
      <c r="L100" s="361"/>
      <c r="M100" s="359"/>
      <c r="N100" s="335"/>
      <c r="O100" s="333"/>
      <c r="P100" s="333"/>
      <c r="Q100" s="334"/>
      <c r="R100" s="153"/>
      <c r="S100" s="154"/>
      <c r="T100" s="183">
        <f>VLOOKUP(U100,FORMULAS!$A$15:$B$18,2,0)</f>
        <v>0</v>
      </c>
      <c r="U100" s="53" t="s">
        <v>157</v>
      </c>
      <c r="V100" s="54">
        <f>+IF(U100='Tabla Valoración controles'!$D$4,'Tabla Valoración controles'!$F$4,IF('208-PLA-Ft-78 Mapa Gestión'!U100='Tabla Valoración controles'!$D$5,'Tabla Valoración controles'!$F$5,IF(U100=FORMULAS!$A$10,0,'Tabla Valoración controles'!$F$6)))</f>
        <v>0</v>
      </c>
      <c r="W100" s="53"/>
      <c r="X100" s="55">
        <f>+IF(W100='Tabla Valoración controles'!$D$7,'Tabla Valoración controles'!$F$7,IF(U100=FORMULAS!$A$10,0,'Tabla Valoración controles'!$F$8))</f>
        <v>0</v>
      </c>
      <c r="Y100" s="53"/>
      <c r="Z100" s="54">
        <f>+IF(Y100='Tabla Valoración controles'!$D$9,'Tabla Valoración controles'!$F$9,IF(U100=FORMULAS!$A$10,0,'Tabla Valoración controles'!$F$10))</f>
        <v>0</v>
      </c>
      <c r="AA100" s="53"/>
      <c r="AB100" s="54">
        <f>+IF(AA100='Tabla Valoración controles'!$D$9,'Tabla Valoración controles'!$F$9,IF(W100=FORMULAS!$A$10,0,'Tabla Valoración controles'!$F$10))</f>
        <v>0</v>
      </c>
      <c r="AC100" s="53"/>
      <c r="AD100" s="54">
        <f>+IF(AC100='Tabla Valoración controles'!$D$13,'Tabla Valoración controles'!$F$13,'Tabla Valoración controles'!$F$14)</f>
        <v>0</v>
      </c>
      <c r="AE100" s="97">
        <f t="shared" si="52"/>
        <v>0</v>
      </c>
      <c r="AF100" s="97">
        <f t="shared" si="76"/>
        <v>0</v>
      </c>
      <c r="AG100" s="97">
        <f t="shared" si="71"/>
        <v>0.24</v>
      </c>
      <c r="AH100" s="53"/>
      <c r="AI100" s="50">
        <f>+IF(AH100=CONTROLES!$C$50,CONTROLES!$D$50,CONTROLES!$D$51)</f>
        <v>0</v>
      </c>
      <c r="AJ100" s="162"/>
      <c r="AK100" s="162">
        <f>+IF(AJ100=CONTROLES!$C$52,CONTROLES!$D$52,CONTROLES!$D$53)</f>
        <v>0</v>
      </c>
      <c r="AL100" s="162"/>
      <c r="AM100" s="162">
        <f>+IF(AL100=CONTROLES!$C$54,CONTROLES!$D$54,CONTROLES!$D$55)</f>
        <v>0</v>
      </c>
      <c r="AN100" s="163" t="str">
        <f t="shared" si="54"/>
        <v>Tipo Control</v>
      </c>
      <c r="AO100" s="163" t="str">
        <f>+IF(AN100=CONTROLES!$F$54,CONTROLES!$G$54,CONTROLES!$G$55)</f>
        <v>Detectar</v>
      </c>
      <c r="AP100" s="162">
        <f>+IF(AO100=CONTROLES!$C$56,CONTROLES!$D$56,IF(AO100=CONTROLES!$C$57,CONTROLES!$D$57,CONTROLES!$D$58))</f>
        <v>10</v>
      </c>
      <c r="AQ100" s="162"/>
      <c r="AR100" s="162">
        <f>+IF(AQ100=CONTROLES!$C$59,CONTROLES!$D$59,CONTROLES!$D$60)</f>
        <v>0</v>
      </c>
      <c r="AS100" s="162"/>
      <c r="AT100" s="162">
        <f>+IF(AS100=CONTROLES!$C$61,CONTROLES!$D$61,CONTROLES!$D$62)</f>
        <v>0</v>
      </c>
      <c r="AU100" s="162"/>
      <c r="AV100" s="50">
        <f>+IF(AU100=CONTROLES!$C$63,CONTROLES!$D$63,IF(AU100=CONTROLES!$C$64,CONTROLES!$D$64,CONTROLES!$D$65))</f>
        <v>0</v>
      </c>
      <c r="AW100" s="50">
        <f t="shared" si="53"/>
        <v>10</v>
      </c>
      <c r="AX100" s="50" t="str">
        <f t="shared" si="55"/>
        <v>Débil</v>
      </c>
      <c r="AY100" s="337"/>
      <c r="AZ100" s="337"/>
      <c r="BA100" s="337"/>
      <c r="BB100" s="337"/>
      <c r="BC100" s="333"/>
      <c r="BD100" s="340"/>
      <c r="BE100" s="338"/>
      <c r="BF100" s="127"/>
      <c r="BG100" s="127"/>
      <c r="BH100" s="169"/>
      <c r="BI100" s="127"/>
      <c r="BJ100" s="127"/>
      <c r="BK100" s="127"/>
      <c r="BL100" s="127"/>
      <c r="BM100" s="170" t="s">
        <v>233</v>
      </c>
      <c r="BN100" s="332"/>
      <c r="BO100" s="144"/>
      <c r="BP100" s="209"/>
      <c r="BQ100" s="209"/>
      <c r="BR100" s="209"/>
      <c r="BS100" s="210"/>
      <c r="BT100" s="210"/>
      <c r="BU100" s="144"/>
      <c r="BV100" s="210"/>
      <c r="BW100" s="210"/>
      <c r="BX100" s="144"/>
      <c r="BY100" s="132"/>
      <c r="BZ100" s="132"/>
      <c r="CA100" s="132"/>
      <c r="CB100" s="130"/>
      <c r="CC100" s="130"/>
      <c r="CD100" s="130"/>
      <c r="CE100" s="130"/>
      <c r="CF100" s="130"/>
      <c r="CG100" s="144"/>
      <c r="CH100" s="132"/>
      <c r="CI100" s="132"/>
      <c r="CJ100" s="132"/>
      <c r="CK100" s="130"/>
      <c r="CL100" s="130"/>
      <c r="CM100" s="130"/>
      <c r="CN100" s="130"/>
      <c r="CO100" s="130"/>
      <c r="CP100" s="144"/>
      <c r="CQ100" s="132"/>
      <c r="CR100" s="132"/>
      <c r="CS100" s="132"/>
      <c r="CT100" s="130"/>
      <c r="CU100" s="130"/>
      <c r="CV100" s="130"/>
      <c r="CW100" s="130"/>
      <c r="CX100" s="130"/>
      <c r="CY100" s="126"/>
      <c r="CZ100" s="132"/>
      <c r="DA100" s="132"/>
      <c r="DB100" s="132"/>
      <c r="DC100" s="130"/>
      <c r="DD100" s="130"/>
      <c r="DE100" s="130"/>
      <c r="DF100" s="130"/>
      <c r="DG100" s="130"/>
      <c r="DH100" s="126"/>
      <c r="DI100" s="132"/>
      <c r="DJ100" s="132"/>
      <c r="DK100" s="132"/>
      <c r="DL100" s="130"/>
      <c r="DM100" s="130"/>
      <c r="DN100" s="130"/>
      <c r="DO100" s="130"/>
      <c r="DP100" s="130"/>
      <c r="DQ100" s="126"/>
      <c r="DR100" s="132"/>
      <c r="DS100" s="132"/>
      <c r="DT100" s="132"/>
      <c r="DU100" s="130"/>
      <c r="DV100" s="130"/>
      <c r="DW100" s="130"/>
      <c r="DX100" s="130"/>
      <c r="DY100" s="130"/>
      <c r="DZ100" s="126"/>
      <c r="EA100" s="132"/>
      <c r="EB100" s="132"/>
      <c r="EC100" s="132"/>
      <c r="ED100" s="130"/>
      <c r="EE100" s="130"/>
      <c r="EF100" s="130"/>
      <c r="EG100" s="130"/>
      <c r="EH100" s="130"/>
      <c r="EI100" s="126"/>
      <c r="EJ100" s="132"/>
      <c r="EK100" s="132"/>
      <c r="EL100" s="132"/>
      <c r="EM100" s="130"/>
      <c r="EN100" s="130"/>
      <c r="EO100" s="130"/>
      <c r="EP100" s="130"/>
      <c r="EQ100" s="130"/>
      <c r="ER100" s="126"/>
      <c r="ES100" s="132"/>
      <c r="ET100" s="132"/>
      <c r="EU100" s="132"/>
      <c r="EV100" s="130"/>
      <c r="EW100" s="130"/>
      <c r="EX100" s="130"/>
      <c r="EY100" s="130"/>
      <c r="EZ100" s="130"/>
      <c r="FA100" s="126"/>
      <c r="FB100" s="132"/>
      <c r="FC100" s="132"/>
      <c r="FD100" s="132"/>
      <c r="FE100" s="130"/>
      <c r="FF100" s="130"/>
      <c r="FG100" s="130"/>
      <c r="FH100" s="130"/>
      <c r="FI100" s="130"/>
      <c r="FJ100" s="126"/>
      <c r="FK100" s="132"/>
      <c r="FL100" s="132"/>
      <c r="FM100" s="132"/>
      <c r="FN100" s="130"/>
      <c r="FO100" s="130"/>
      <c r="FP100" s="130"/>
      <c r="FQ100" s="130"/>
      <c r="FR100" s="130"/>
      <c r="FS100" s="130"/>
      <c r="FT100" s="144"/>
      <c r="FU100" s="129"/>
      <c r="FV100" s="129"/>
      <c r="FW100" s="129"/>
      <c r="FX100" s="130"/>
      <c r="FY100" s="129"/>
      <c r="FZ100" s="144"/>
      <c r="GA100" s="130"/>
      <c r="GB100" s="129"/>
      <c r="GC100" s="129"/>
      <c r="GD100" s="129"/>
      <c r="GE100" s="129"/>
      <c r="GF100" s="129"/>
      <c r="GG100" s="126"/>
      <c r="GH100" s="129"/>
      <c r="GI100" s="129"/>
      <c r="GJ100" s="129"/>
      <c r="GK100" s="130"/>
      <c r="GL100" s="129"/>
      <c r="GM100" s="130"/>
      <c r="GN100" s="263"/>
      <c r="GO100" s="129"/>
      <c r="GP100" s="129"/>
      <c r="GQ100" s="129"/>
      <c r="GR100" s="129"/>
      <c r="GS100" s="129"/>
      <c r="GT100" s="126"/>
      <c r="GU100" s="129"/>
      <c r="GV100" s="129"/>
      <c r="GW100" s="129"/>
      <c r="GX100" s="130"/>
      <c r="GY100" s="129"/>
      <c r="GZ100" s="130"/>
      <c r="HA100" s="130"/>
      <c r="HB100" s="129"/>
      <c r="HC100" s="129"/>
      <c r="HD100" s="129"/>
      <c r="HE100" s="129"/>
    </row>
    <row r="101" spans="1:213" ht="116.25" x14ac:dyDescent="0.2">
      <c r="A101" s="364">
        <v>16</v>
      </c>
      <c r="B101" s="357" t="s">
        <v>177</v>
      </c>
      <c r="C101" s="358" t="str">
        <f>VLOOKUP(B101,FORMULAS!$A$30:$B$52,2,0)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01" s="358" t="str">
        <f>VLOOKUP(B101,FORMULAS!$A$30:$C$52,3,0)</f>
        <v>Subdirector Financiero</v>
      </c>
      <c r="E101" s="357" t="s">
        <v>112</v>
      </c>
      <c r="F101" s="365" t="s">
        <v>414</v>
      </c>
      <c r="G101" s="365" t="s">
        <v>415</v>
      </c>
      <c r="H101" s="366" t="s">
        <v>416</v>
      </c>
      <c r="I101" s="357" t="s">
        <v>258</v>
      </c>
      <c r="J101" s="360">
        <v>12</v>
      </c>
      <c r="K101" s="335" t="str">
        <f>+IF(L101=FORMULAS!$N$2,FORMULAS!$O$2,IF('208-PLA-Ft-78 Mapa Gestión'!L101:L106=FORMULAS!$N$3,FORMULAS!$O$3,IF('208-PLA-Ft-78 Mapa Gestión'!L101:L106=FORMULAS!$N$4,FORMULAS!$O$4,IF('208-PLA-Ft-78 Mapa Gestión'!L101:L106=FORMULAS!$N$5,FORMULAS!$O$5,IF('208-PLA-Ft-78 Mapa Gestión'!L101:L106=FORMULAS!$N$6,FORMULAS!$O$6)))))</f>
        <v>Baja</v>
      </c>
      <c r="L101" s="361">
        <f>+IF(J101&lt;=FORMULAS!$M$2,FORMULAS!$N$2,IF('208-PLA-Ft-78 Mapa Gestión'!J101&lt;=FORMULAS!$M$3,FORMULAS!$N$3,IF('208-PLA-Ft-78 Mapa Gestión'!J101&lt;=FORMULAS!$M$4,FORMULAS!$N$4,IF('208-PLA-Ft-78 Mapa Gestión'!J101&lt;=FORMULAS!$M$5,FORMULAS!$N$5,FORMULAS!$N$6))))</f>
        <v>0.4</v>
      </c>
      <c r="M101" s="359" t="s">
        <v>86</v>
      </c>
      <c r="N101" s="335" t="str">
        <f>+IF(M101=FORMULAS!$H$2,FORMULAS!$I$2,IF('208-PLA-Ft-78 Mapa Gestión'!M101:M106=FORMULAS!$H$3,FORMULAS!$I$3,IF('208-PLA-Ft-78 Mapa Gestión'!M101:M106=FORMULAS!$H$4,FORMULAS!$I$4,IF('208-PLA-Ft-78 Mapa Gestión'!M101:M106=FORMULAS!$H$5,FORMULAS!$I$5,IF('208-PLA-Ft-78 Mapa Gestión'!M101:M106=FORMULAS!$H$6,FORMULAS!$I$6,IF('208-PLA-Ft-78 Mapa Gestión'!M101:M106=FORMULAS!$H$7,FORMULAS!$I$7,IF('208-PLA-Ft-78 Mapa Gestión'!M101:M106=FORMULAS!$H$8,FORMULAS!$I$8,IF('208-PLA-Ft-78 Mapa Gestión'!M101:M106=FORMULAS!$H$9,FORMULAS!$I$9,IF('208-PLA-Ft-78 Mapa Gestión'!M101:M106=FORMULAS!$H$10,FORMULAS!$I$10,IF('208-PLA-Ft-78 Mapa Gestión'!M101:M106=FORMULAS!$H$11,FORMULAS!$I$11))))))))))</f>
        <v>Mayor</v>
      </c>
      <c r="O101" s="333">
        <f>VLOOKUP(N101,FORMULAS!$I$1:$J$6,2,0)</f>
        <v>0.8</v>
      </c>
      <c r="P101" s="333" t="str">
        <f t="shared" ref="P101" si="77">CONCATENATE(N101,K101)</f>
        <v>MayorBaja</v>
      </c>
      <c r="Q101" s="334" t="str">
        <f>VLOOKUP(P101,FORMULAS!$K$17:$L$42,2,0)</f>
        <v>Alto</v>
      </c>
      <c r="R101" s="153">
        <v>1</v>
      </c>
      <c r="S101" s="154" t="s">
        <v>495</v>
      </c>
      <c r="T101" s="183" t="str">
        <f>VLOOKUP(U101,FORMULAS!$A$15:$B$18,2,0)</f>
        <v>Probabilidad</v>
      </c>
      <c r="U101" s="53" t="s">
        <v>13</v>
      </c>
      <c r="V101" s="54">
        <f>+IF(U101='Tabla Valoración controles'!$D$4,'Tabla Valoración controles'!$F$4,IF('208-PLA-Ft-78 Mapa Gestión'!U101='Tabla Valoración controles'!$D$5,'Tabla Valoración controles'!$F$5,IF(U101=FORMULAS!$A$10,0,'Tabla Valoración controles'!$F$6)))</f>
        <v>0.25</v>
      </c>
      <c r="W101" s="53" t="s">
        <v>8</v>
      </c>
      <c r="X101" s="55">
        <f>+IF(W101='Tabla Valoración controles'!$D$7,'Tabla Valoración controles'!$F$7,IF(U101=FORMULAS!$A$10,0,'Tabla Valoración controles'!$F$8))</f>
        <v>0.15</v>
      </c>
      <c r="Y101" s="53" t="s">
        <v>18</v>
      </c>
      <c r="Z101" s="54">
        <f>+IF(Y101='Tabla Valoración controles'!$D$9,'Tabla Valoración controles'!$F$9,IF(U101=FORMULAS!$A$10,0,'Tabla Valoración controles'!$F$10))</f>
        <v>0</v>
      </c>
      <c r="AA101" s="53" t="s">
        <v>21</v>
      </c>
      <c r="AB101" s="54">
        <f>+IF(AA101='Tabla Valoración controles'!$D$9,'Tabla Valoración controles'!$F$9,IF(W101=FORMULAS!$A$10,0,'Tabla Valoración controles'!$F$10))</f>
        <v>0</v>
      </c>
      <c r="AC101" s="53" t="s">
        <v>100</v>
      </c>
      <c r="AD101" s="54">
        <f>+IF(AC101='Tabla Valoración controles'!$D$13,'Tabla Valoración controles'!$F$13,'Tabla Valoración controles'!$F$14)</f>
        <v>0</v>
      </c>
      <c r="AE101" s="97">
        <f t="shared" si="52"/>
        <v>0.4</v>
      </c>
      <c r="AF101" s="97">
        <f>+IF(T101=FORMULAS!$A$8,'208-PLA-Ft-78 Mapa Gestión'!AE101*'208-PLA-Ft-78 Mapa Gestión'!L101:L106,'208-PLA-Ft-78 Mapa Gestión'!AE101*'208-PLA-Ft-78 Mapa Gestión'!O101:O106)</f>
        <v>0.16000000000000003</v>
      </c>
      <c r="AG101" s="97">
        <f>+IF(T101=FORMULAS!$A$8,'208-PLA-Ft-78 Mapa Gestión'!L101:L106-'208-PLA-Ft-78 Mapa Gestión'!AF101,0)</f>
        <v>0.24</v>
      </c>
      <c r="AH101" s="53" t="s">
        <v>347</v>
      </c>
      <c r="AI101" s="50">
        <f>+IF(AH101=CONTROLES!$C$50,CONTROLES!$D$50,CONTROLES!$D$51)</f>
        <v>15</v>
      </c>
      <c r="AJ101" s="162" t="s">
        <v>353</v>
      </c>
      <c r="AK101" s="162">
        <f>+IF(AJ101=CONTROLES!$C$52,CONTROLES!$D$52,CONTROLES!$D$53)</f>
        <v>15</v>
      </c>
      <c r="AL101" s="162" t="s">
        <v>356</v>
      </c>
      <c r="AM101" s="162">
        <f>+IF(AL101=CONTROLES!$C$54,CONTROLES!$D$54,CONTROLES!$D$55)</f>
        <v>15</v>
      </c>
      <c r="AN101" s="163" t="str">
        <f t="shared" si="54"/>
        <v>Preventivo</v>
      </c>
      <c r="AO101" s="163" t="str">
        <f>+IF(AN101=CONTROLES!$F$54,CONTROLES!$G$54,CONTROLES!$G$55)</f>
        <v>Prevenir</v>
      </c>
      <c r="AP101" s="162">
        <f>+IF(AO101=CONTROLES!$C$56,CONTROLES!$D$56,IF(AO101=CONTROLES!$C$57,CONTROLES!$D$57,CONTROLES!$D$58))</f>
        <v>15</v>
      </c>
      <c r="AQ101" s="162" t="s">
        <v>363</v>
      </c>
      <c r="AR101" s="162">
        <f>+IF(AQ101=CONTROLES!$C$59,CONTROLES!$D$59,CONTROLES!$D$60)</f>
        <v>15</v>
      </c>
      <c r="AS101" s="162" t="s">
        <v>366</v>
      </c>
      <c r="AT101" s="162">
        <f>+IF(AS101=CONTROLES!$C$61,CONTROLES!$D$61,CONTROLES!$D$62)</f>
        <v>15</v>
      </c>
      <c r="AU101" s="162" t="s">
        <v>369</v>
      </c>
      <c r="AV101" s="50">
        <f>+IF(AU101=CONTROLES!$C$63,CONTROLES!$D$63,IF(AU101=CONTROLES!$C$64,CONTROLES!$D$64,CONTROLES!$D$65))</f>
        <v>10</v>
      </c>
      <c r="AW101" s="50">
        <f t="shared" si="53"/>
        <v>100</v>
      </c>
      <c r="AX101" s="50" t="str">
        <f t="shared" si="55"/>
        <v>Fuerte</v>
      </c>
      <c r="AY101" s="336">
        <f>+AG106</f>
        <v>0.1152</v>
      </c>
      <c r="AZ101" s="336" t="str">
        <f>+IF(AY101&lt;=FORMULAS!$N$2,FORMULAS!$O$2,IF(AY101&lt;=FORMULAS!$N$3,FORMULAS!$O$3,IF(AY101&lt;=FORMULAS!$N$4,FORMULAS!$O$4,IF(AY101&lt;=FORMULAS!$N$5,FORMULAS!$O$5,FORMULAS!O96))))</f>
        <v>Muy Baja</v>
      </c>
      <c r="BA101" s="336" t="str">
        <f>+IF(T101=FORMULAS!$A$9,AG106,'208-PLA-Ft-78 Mapa Gestión'!N101:N106)</f>
        <v>Mayor</v>
      </c>
      <c r="BB101" s="336">
        <f>+IF(T101=FORMULAS!B99,'208-PLA-Ft-78 Mapa Gestión'!AG106,'208-PLA-Ft-78 Mapa Gestión'!O101:O106)</f>
        <v>0.8</v>
      </c>
      <c r="BC101" s="333" t="str">
        <f t="shared" ref="BC101" si="78">CONCATENATE(BA101,AZ101)</f>
        <v>MayorMuy Baja</v>
      </c>
      <c r="BD101" s="340" t="str">
        <f>VLOOKUP(BC101,FORMULAS!$K$17:$L$42,2,0)</f>
        <v>Alto</v>
      </c>
      <c r="BE101" s="338" t="s">
        <v>163</v>
      </c>
      <c r="BF101" s="132" t="s">
        <v>558</v>
      </c>
      <c r="BG101" s="132" t="s">
        <v>559</v>
      </c>
      <c r="BH101" s="169" t="s">
        <v>319</v>
      </c>
      <c r="BI101" s="172">
        <v>44927</v>
      </c>
      <c r="BJ101" s="172">
        <v>45290</v>
      </c>
      <c r="BK101" s="132" t="s">
        <v>1145</v>
      </c>
      <c r="BL101" s="132" t="s">
        <v>1146</v>
      </c>
      <c r="BM101" s="170" t="s">
        <v>235</v>
      </c>
      <c r="BN101" s="339" t="s">
        <v>643</v>
      </c>
      <c r="BO101" s="206"/>
      <c r="BP101" s="206" t="s">
        <v>544</v>
      </c>
      <c r="BQ101" s="206" t="s">
        <v>544</v>
      </c>
      <c r="BR101" s="206" t="s">
        <v>975</v>
      </c>
      <c r="BS101" s="238">
        <f>1/12</f>
        <v>8.3333333333333329E-2</v>
      </c>
      <c r="BT101" s="206" t="s">
        <v>976</v>
      </c>
      <c r="BU101" s="206" t="s">
        <v>783</v>
      </c>
      <c r="BV101" s="206" t="s">
        <v>544</v>
      </c>
      <c r="BW101" s="206" t="s">
        <v>544</v>
      </c>
      <c r="BX101" s="128"/>
      <c r="BY101" s="206" t="s">
        <v>544</v>
      </c>
      <c r="BZ101" s="206" t="s">
        <v>544</v>
      </c>
      <c r="CA101" s="206" t="s">
        <v>977</v>
      </c>
      <c r="CB101" s="238">
        <f>1/12*2</f>
        <v>0.16666666666666666</v>
      </c>
      <c r="CC101" s="206" t="s">
        <v>978</v>
      </c>
      <c r="CD101" s="206" t="s">
        <v>783</v>
      </c>
      <c r="CE101" s="206" t="s">
        <v>544</v>
      </c>
      <c r="CF101" s="206" t="s">
        <v>544</v>
      </c>
      <c r="CG101" s="128" t="s">
        <v>782</v>
      </c>
      <c r="CH101" s="206" t="s">
        <v>979</v>
      </c>
      <c r="CI101" s="206" t="s">
        <v>980</v>
      </c>
      <c r="CJ101" s="206" t="s">
        <v>981</v>
      </c>
      <c r="CK101" s="238">
        <f>1/12*3</f>
        <v>0.25</v>
      </c>
      <c r="CL101" s="206" t="s">
        <v>982</v>
      </c>
      <c r="CM101" s="206" t="s">
        <v>783</v>
      </c>
      <c r="CN101" s="206" t="s">
        <v>544</v>
      </c>
      <c r="CO101" s="206" t="s">
        <v>544</v>
      </c>
      <c r="CP101" s="128"/>
      <c r="CQ101" s="128" t="s">
        <v>544</v>
      </c>
      <c r="CR101" s="128" t="s">
        <v>544</v>
      </c>
      <c r="CS101" s="206" t="s">
        <v>983</v>
      </c>
      <c r="CT101" s="238">
        <f>1/12*3</f>
        <v>0.25</v>
      </c>
      <c r="CU101" s="206" t="s">
        <v>984</v>
      </c>
      <c r="CV101" s="206" t="s">
        <v>783</v>
      </c>
      <c r="CW101" s="236" t="s">
        <v>544</v>
      </c>
      <c r="CX101" s="139" t="s">
        <v>544</v>
      </c>
      <c r="CY101" s="126" t="s">
        <v>782</v>
      </c>
      <c r="CZ101" s="296" t="s">
        <v>544</v>
      </c>
      <c r="DA101" s="296" t="s">
        <v>544</v>
      </c>
      <c r="DB101" s="296" t="s">
        <v>1510</v>
      </c>
      <c r="DC101" s="300">
        <f>1/12*5</f>
        <v>0.41666666666666663</v>
      </c>
      <c r="DD101" s="257" t="s">
        <v>1358</v>
      </c>
      <c r="DE101" s="301" t="s">
        <v>783</v>
      </c>
      <c r="DF101" s="302" t="s">
        <v>544</v>
      </c>
      <c r="DG101" s="303" t="s">
        <v>544</v>
      </c>
      <c r="DH101" s="296" t="s">
        <v>782</v>
      </c>
      <c r="DI101" s="296" t="s">
        <v>544</v>
      </c>
      <c r="DJ101" s="296" t="s">
        <v>544</v>
      </c>
      <c r="DK101" s="296" t="s">
        <v>1511</v>
      </c>
      <c r="DL101" s="300">
        <f>1/12*6</f>
        <v>0.5</v>
      </c>
      <c r="DM101" s="257" t="s">
        <v>1359</v>
      </c>
      <c r="DN101" s="301" t="s">
        <v>783</v>
      </c>
      <c r="DO101" s="302" t="s">
        <v>544</v>
      </c>
      <c r="DP101" s="303" t="s">
        <v>544</v>
      </c>
      <c r="DQ101" s="296" t="s">
        <v>782</v>
      </c>
      <c r="DR101" s="296" t="s">
        <v>544</v>
      </c>
      <c r="DS101" s="296" t="s">
        <v>544</v>
      </c>
      <c r="DT101" s="296" t="s">
        <v>1512</v>
      </c>
      <c r="DU101" s="300">
        <f>1/12*7</f>
        <v>0.58333333333333326</v>
      </c>
      <c r="DV101" s="257" t="s">
        <v>1360</v>
      </c>
      <c r="DW101" s="301" t="s">
        <v>783</v>
      </c>
      <c r="DX101" s="302" t="s">
        <v>544</v>
      </c>
      <c r="DY101" s="303" t="s">
        <v>544</v>
      </c>
      <c r="DZ101" s="296"/>
      <c r="EA101" s="296" t="s">
        <v>544</v>
      </c>
      <c r="EB101" s="296" t="s">
        <v>544</v>
      </c>
      <c r="EC101" s="296" t="s">
        <v>1513</v>
      </c>
      <c r="ED101" s="300">
        <f>1/12*8</f>
        <v>0.66666666666666663</v>
      </c>
      <c r="EE101" s="257" t="s">
        <v>1361</v>
      </c>
      <c r="EF101" s="301" t="s">
        <v>783</v>
      </c>
      <c r="EG101" s="302" t="s">
        <v>544</v>
      </c>
      <c r="EH101" s="303" t="s">
        <v>544</v>
      </c>
      <c r="EI101" s="126"/>
      <c r="EJ101" s="126"/>
      <c r="EK101" s="126"/>
      <c r="EL101" s="132"/>
      <c r="EM101" s="139"/>
      <c r="EN101" s="139"/>
      <c r="EO101" s="139"/>
      <c r="EP101" s="139"/>
      <c r="EQ101" s="139"/>
      <c r="ER101" s="126"/>
      <c r="ES101" s="126"/>
      <c r="ET101" s="126"/>
      <c r="EU101" s="132"/>
      <c r="EV101" s="139"/>
      <c r="EW101" s="139"/>
      <c r="EX101" s="139"/>
      <c r="EY101" s="139"/>
      <c r="EZ101" s="139"/>
      <c r="FA101" s="126"/>
      <c r="FB101" s="126"/>
      <c r="FC101" s="126"/>
      <c r="FD101" s="132"/>
      <c r="FE101" s="139"/>
      <c r="FF101" s="139"/>
      <c r="FG101" s="139"/>
      <c r="FH101" s="139"/>
      <c r="FI101" s="139"/>
      <c r="FJ101" s="126"/>
      <c r="FK101" s="126"/>
      <c r="FL101" s="126"/>
      <c r="FM101" s="132"/>
      <c r="FN101" s="139"/>
      <c r="FO101" s="139"/>
      <c r="FP101" s="139"/>
      <c r="FQ101" s="139"/>
      <c r="FR101" s="139"/>
      <c r="FS101" s="232">
        <v>45054</v>
      </c>
      <c r="FT101" s="144" t="s">
        <v>782</v>
      </c>
      <c r="FU101" s="144" t="s">
        <v>1147</v>
      </c>
      <c r="FV101" s="129" t="s">
        <v>37</v>
      </c>
      <c r="FW101" s="206" t="s">
        <v>1083</v>
      </c>
      <c r="FX101" s="130">
        <v>4</v>
      </c>
      <c r="FY101" s="129" t="s">
        <v>37</v>
      </c>
      <c r="FZ101" s="144" t="s">
        <v>783</v>
      </c>
      <c r="GA101" s="139"/>
      <c r="GB101" s="129"/>
      <c r="GC101" s="129"/>
      <c r="GD101" s="129"/>
      <c r="GE101" s="129"/>
      <c r="GF101" s="172">
        <v>45175</v>
      </c>
      <c r="GG101" s="126" t="s">
        <v>782</v>
      </c>
      <c r="GH101" s="132" t="s">
        <v>1514</v>
      </c>
      <c r="GI101" s="129" t="s">
        <v>37</v>
      </c>
      <c r="GJ101" s="132" t="s">
        <v>1515</v>
      </c>
      <c r="GK101" s="237">
        <v>0.67</v>
      </c>
      <c r="GL101" s="129" t="s">
        <v>37</v>
      </c>
      <c r="GM101" s="126" t="s">
        <v>783</v>
      </c>
      <c r="GN101" s="271"/>
      <c r="GO101" s="129"/>
      <c r="GP101" s="129"/>
      <c r="GQ101" s="129"/>
      <c r="GR101" s="129"/>
      <c r="GS101" s="129"/>
      <c r="GT101" s="126"/>
      <c r="GU101" s="129"/>
      <c r="GV101" s="129"/>
      <c r="GW101" s="129"/>
      <c r="GX101" s="130"/>
      <c r="GY101" s="129"/>
      <c r="GZ101" s="139"/>
      <c r="HA101" s="139"/>
      <c r="HB101" s="129"/>
      <c r="HC101" s="129"/>
      <c r="HD101" s="129"/>
      <c r="HE101" s="129"/>
    </row>
    <row r="102" spans="1:213" ht="120" customHeight="1" x14ac:dyDescent="0.2">
      <c r="A102" s="364"/>
      <c r="B102" s="357"/>
      <c r="C102" s="358"/>
      <c r="D102" s="358"/>
      <c r="E102" s="357"/>
      <c r="F102" s="365"/>
      <c r="G102" s="365"/>
      <c r="H102" s="366"/>
      <c r="I102" s="357"/>
      <c r="J102" s="360"/>
      <c r="K102" s="335"/>
      <c r="L102" s="361"/>
      <c r="M102" s="359"/>
      <c r="N102" s="335"/>
      <c r="O102" s="333"/>
      <c r="P102" s="333"/>
      <c r="Q102" s="334"/>
      <c r="R102" s="153">
        <v>2</v>
      </c>
      <c r="S102" s="154" t="s">
        <v>496</v>
      </c>
      <c r="T102" s="183" t="str">
        <f>VLOOKUP(U102,FORMULAS!$A$15:$B$18,2,0)</f>
        <v>Probabilidad</v>
      </c>
      <c r="U102" s="53" t="s">
        <v>13</v>
      </c>
      <c r="V102" s="54">
        <f>+IF(U102='Tabla Valoración controles'!$D$4,'Tabla Valoración controles'!$F$4,IF('208-PLA-Ft-78 Mapa Gestión'!U102='Tabla Valoración controles'!$D$5,'Tabla Valoración controles'!$F$5,IF(U102=FORMULAS!$A$10,0,'Tabla Valoración controles'!$F$6)))</f>
        <v>0.25</v>
      </c>
      <c r="W102" s="53" t="s">
        <v>8</v>
      </c>
      <c r="X102" s="55">
        <f>+IF(W102='Tabla Valoración controles'!$D$7,'Tabla Valoración controles'!$F$7,IF(U102=FORMULAS!$A$10,0,'Tabla Valoración controles'!$F$8))</f>
        <v>0.15</v>
      </c>
      <c r="Y102" s="53" t="s">
        <v>18</v>
      </c>
      <c r="Z102" s="54">
        <f>+IF(Y102='Tabla Valoración controles'!$D$9,'Tabla Valoración controles'!$F$9,IF(U102=FORMULAS!$A$10,0,'Tabla Valoración controles'!$F$10))</f>
        <v>0</v>
      </c>
      <c r="AA102" s="53" t="s">
        <v>21</v>
      </c>
      <c r="AB102" s="54">
        <f>+IF(AA102='Tabla Valoración controles'!$D$9,'Tabla Valoración controles'!$F$9,IF(W102=FORMULAS!$A$10,0,'Tabla Valoración controles'!$F$10))</f>
        <v>0</v>
      </c>
      <c r="AC102" s="53" t="s">
        <v>100</v>
      </c>
      <c r="AD102" s="54">
        <f>+IF(AC102='Tabla Valoración controles'!$D$13,'Tabla Valoración controles'!$F$13,'Tabla Valoración controles'!$F$14)</f>
        <v>0</v>
      </c>
      <c r="AE102" s="97">
        <f t="shared" si="52"/>
        <v>0.4</v>
      </c>
      <c r="AF102" s="97">
        <f t="shared" ref="AF102" si="79">+AE102*AG101</f>
        <v>9.6000000000000002E-2</v>
      </c>
      <c r="AG102" s="97">
        <f t="shared" ref="AG102" si="80">+AG101-AF102</f>
        <v>0.14399999999999999</v>
      </c>
      <c r="AH102" s="53" t="s">
        <v>347</v>
      </c>
      <c r="AI102" s="50">
        <f>+IF(AH102=CONTROLES!$C$50,CONTROLES!$D$50,CONTROLES!$D$51)</f>
        <v>15</v>
      </c>
      <c r="AJ102" s="162" t="s">
        <v>353</v>
      </c>
      <c r="AK102" s="162">
        <f>+IF(AJ102=CONTROLES!$C$52,CONTROLES!$D$52,CONTROLES!$D$53)</f>
        <v>15</v>
      </c>
      <c r="AL102" s="162" t="s">
        <v>356</v>
      </c>
      <c r="AM102" s="162">
        <f>+IF(AL102=CONTROLES!$C$54,CONTROLES!$D$54,CONTROLES!$D$55)</f>
        <v>15</v>
      </c>
      <c r="AN102" s="163" t="str">
        <f t="shared" si="54"/>
        <v>Preventivo</v>
      </c>
      <c r="AO102" s="163" t="str">
        <f>+IF(AN102=CONTROLES!$F$54,CONTROLES!$G$54,CONTROLES!$G$55)</f>
        <v>Prevenir</v>
      </c>
      <c r="AP102" s="162">
        <f>+IF(AO102=CONTROLES!$C$56,CONTROLES!$D$56,IF(AO102=CONTROLES!$C$57,CONTROLES!$D$57,CONTROLES!$D$58))</f>
        <v>15</v>
      </c>
      <c r="AQ102" s="162" t="s">
        <v>363</v>
      </c>
      <c r="AR102" s="162">
        <f>+IF(AQ102=CONTROLES!$C$59,CONTROLES!$D$59,CONTROLES!$D$60)</f>
        <v>15</v>
      </c>
      <c r="AS102" s="162" t="s">
        <v>366</v>
      </c>
      <c r="AT102" s="162">
        <f>+IF(AS102=CONTROLES!$C$61,CONTROLES!$D$61,CONTROLES!$D$62)</f>
        <v>15</v>
      </c>
      <c r="AU102" s="162" t="s">
        <v>369</v>
      </c>
      <c r="AV102" s="50">
        <f>+IF(AU102=CONTROLES!$C$63,CONTROLES!$D$63,IF(AU102=CONTROLES!$C$64,CONTROLES!$D$64,CONTROLES!$D$65))</f>
        <v>10</v>
      </c>
      <c r="AW102" s="50">
        <f t="shared" si="53"/>
        <v>100</v>
      </c>
      <c r="AX102" s="50" t="str">
        <f t="shared" si="55"/>
        <v>Fuerte</v>
      </c>
      <c r="AY102" s="337"/>
      <c r="AZ102" s="337"/>
      <c r="BA102" s="337"/>
      <c r="BB102" s="337"/>
      <c r="BC102" s="333"/>
      <c r="BD102" s="340"/>
      <c r="BE102" s="338"/>
      <c r="BF102" s="132" t="s">
        <v>560</v>
      </c>
      <c r="BG102" s="132" t="s">
        <v>561</v>
      </c>
      <c r="BH102" s="169" t="s">
        <v>319</v>
      </c>
      <c r="BI102" s="172">
        <v>44927</v>
      </c>
      <c r="BJ102" s="172">
        <v>45291</v>
      </c>
      <c r="BK102" s="132" t="s">
        <v>644</v>
      </c>
      <c r="BL102" s="132" t="s">
        <v>645</v>
      </c>
      <c r="BM102" s="170" t="s">
        <v>235</v>
      </c>
      <c r="BN102" s="339"/>
      <c r="BO102" s="206" t="s">
        <v>782</v>
      </c>
      <c r="BP102" s="127" t="s">
        <v>985</v>
      </c>
      <c r="BQ102" s="206" t="s">
        <v>986</v>
      </c>
      <c r="BR102" s="142" t="s">
        <v>987</v>
      </c>
      <c r="BS102" s="239">
        <v>8.3299999999999999E-2</v>
      </c>
      <c r="BT102" s="235" t="s">
        <v>988</v>
      </c>
      <c r="BU102" s="206" t="s">
        <v>783</v>
      </c>
      <c r="BV102" s="236"/>
      <c r="BW102" s="236"/>
      <c r="BX102" s="206" t="s">
        <v>782</v>
      </c>
      <c r="BY102" s="127" t="s">
        <v>989</v>
      </c>
      <c r="BZ102" s="206" t="s">
        <v>990</v>
      </c>
      <c r="CA102" s="142" t="s">
        <v>987</v>
      </c>
      <c r="CB102" s="239">
        <v>8.3299999999999999E-2</v>
      </c>
      <c r="CC102" s="235" t="s">
        <v>991</v>
      </c>
      <c r="CD102" s="206" t="s">
        <v>783</v>
      </c>
      <c r="CE102" s="236"/>
      <c r="CF102" s="236"/>
      <c r="CG102" s="206" t="s">
        <v>782</v>
      </c>
      <c r="CH102" s="127" t="s">
        <v>992</v>
      </c>
      <c r="CI102" s="206" t="s">
        <v>993</v>
      </c>
      <c r="CJ102" s="142" t="s">
        <v>987</v>
      </c>
      <c r="CK102" s="238">
        <f>1/12*3</f>
        <v>0.25</v>
      </c>
      <c r="CL102" s="235" t="s">
        <v>994</v>
      </c>
      <c r="CM102" s="206" t="s">
        <v>783</v>
      </c>
      <c r="CN102" s="236"/>
      <c r="CO102" s="236"/>
      <c r="CP102" s="206" t="s">
        <v>782</v>
      </c>
      <c r="CQ102" s="127" t="s">
        <v>995</v>
      </c>
      <c r="CR102" s="206" t="s">
        <v>996</v>
      </c>
      <c r="CS102" s="142" t="s">
        <v>987</v>
      </c>
      <c r="CT102" s="238">
        <f>1/12*3</f>
        <v>0.25</v>
      </c>
      <c r="CU102" s="235" t="s">
        <v>997</v>
      </c>
      <c r="CV102" s="206" t="s">
        <v>783</v>
      </c>
      <c r="CW102" s="236" t="s">
        <v>544</v>
      </c>
      <c r="CX102" s="139" t="s">
        <v>544</v>
      </c>
      <c r="CY102" s="126" t="s">
        <v>782</v>
      </c>
      <c r="CZ102" s="164" t="s">
        <v>1362</v>
      </c>
      <c r="DA102" s="296" t="s">
        <v>1363</v>
      </c>
      <c r="DB102" s="296" t="s">
        <v>1364</v>
      </c>
      <c r="DC102" s="300">
        <f>1/12*5</f>
        <v>0.41666666666666663</v>
      </c>
      <c r="DD102" s="257" t="s">
        <v>1365</v>
      </c>
      <c r="DE102" s="301" t="s">
        <v>783</v>
      </c>
      <c r="DF102" s="302" t="s">
        <v>544</v>
      </c>
      <c r="DG102" s="303" t="s">
        <v>544</v>
      </c>
      <c r="DH102" s="296" t="s">
        <v>782</v>
      </c>
      <c r="DI102" s="164" t="s">
        <v>1366</v>
      </c>
      <c r="DJ102" s="296" t="s">
        <v>1367</v>
      </c>
      <c r="DK102" s="296" t="s">
        <v>1364</v>
      </c>
      <c r="DL102" s="300">
        <f>1/12*6</f>
        <v>0.5</v>
      </c>
      <c r="DM102" s="257" t="s">
        <v>1368</v>
      </c>
      <c r="DN102" s="301" t="s">
        <v>783</v>
      </c>
      <c r="DO102" s="302" t="s">
        <v>544</v>
      </c>
      <c r="DP102" s="303" t="s">
        <v>544</v>
      </c>
      <c r="DQ102" s="296" t="s">
        <v>782</v>
      </c>
      <c r="DR102" s="164" t="s">
        <v>1369</v>
      </c>
      <c r="DS102" s="296" t="s">
        <v>1370</v>
      </c>
      <c r="DT102" s="296" t="s">
        <v>1364</v>
      </c>
      <c r="DU102" s="300">
        <f>1/12*7</f>
        <v>0.58333333333333326</v>
      </c>
      <c r="DV102" s="257" t="s">
        <v>1371</v>
      </c>
      <c r="DW102" s="301" t="s">
        <v>783</v>
      </c>
      <c r="DX102" s="302" t="s">
        <v>544</v>
      </c>
      <c r="DY102" s="303" t="s">
        <v>544</v>
      </c>
      <c r="DZ102" s="296"/>
      <c r="EA102" s="164" t="s">
        <v>1372</v>
      </c>
      <c r="EB102" s="296" t="s">
        <v>1373</v>
      </c>
      <c r="EC102" s="296" t="s">
        <v>1364</v>
      </c>
      <c r="ED102" s="300">
        <f>1/12*8</f>
        <v>0.66666666666666663</v>
      </c>
      <c r="EE102" s="257" t="s">
        <v>1374</v>
      </c>
      <c r="EF102" s="301" t="s">
        <v>783</v>
      </c>
      <c r="EG102" s="302" t="s">
        <v>544</v>
      </c>
      <c r="EH102" s="303" t="s">
        <v>544</v>
      </c>
      <c r="EI102" s="126"/>
      <c r="EJ102" s="132"/>
      <c r="EK102" s="132"/>
      <c r="EL102" s="132"/>
      <c r="EM102" s="139"/>
      <c r="EN102" s="139"/>
      <c r="EO102" s="139"/>
      <c r="EP102" s="139"/>
      <c r="EQ102" s="139"/>
      <c r="ER102" s="126"/>
      <c r="ES102" s="132"/>
      <c r="ET102" s="132"/>
      <c r="EU102" s="132"/>
      <c r="EV102" s="139"/>
      <c r="EW102" s="139"/>
      <c r="EX102" s="139"/>
      <c r="EY102" s="139"/>
      <c r="EZ102" s="139"/>
      <c r="FA102" s="126"/>
      <c r="FB102" s="132"/>
      <c r="FC102" s="132"/>
      <c r="FD102" s="132"/>
      <c r="FE102" s="139"/>
      <c r="FF102" s="139"/>
      <c r="FG102" s="139"/>
      <c r="FH102" s="139"/>
      <c r="FI102" s="139"/>
      <c r="FJ102" s="126"/>
      <c r="FK102" s="132"/>
      <c r="FL102" s="132"/>
      <c r="FM102" s="132"/>
      <c r="FN102" s="139"/>
      <c r="FO102" s="139"/>
      <c r="FP102" s="139"/>
      <c r="FQ102" s="139"/>
      <c r="FR102" s="139"/>
      <c r="FS102" s="232">
        <v>45054</v>
      </c>
      <c r="FT102" s="144" t="s">
        <v>782</v>
      </c>
      <c r="FU102" s="132" t="s">
        <v>1084</v>
      </c>
      <c r="FV102" s="129" t="s">
        <v>37</v>
      </c>
      <c r="FW102" s="142" t="s">
        <v>898</v>
      </c>
      <c r="FX102" s="130">
        <v>4</v>
      </c>
      <c r="FY102" s="129" t="s">
        <v>37</v>
      </c>
      <c r="FZ102" s="144" t="s">
        <v>783</v>
      </c>
      <c r="GA102" s="139"/>
      <c r="GB102" s="129"/>
      <c r="GC102" s="129"/>
      <c r="GD102" s="129"/>
      <c r="GE102" s="129"/>
      <c r="GF102" s="172">
        <v>45175</v>
      </c>
      <c r="GG102" s="126" t="s">
        <v>782</v>
      </c>
      <c r="GH102" s="132" t="s">
        <v>1216</v>
      </c>
      <c r="GI102" s="129" t="s">
        <v>37</v>
      </c>
      <c r="GJ102" s="132" t="s">
        <v>1376</v>
      </c>
      <c r="GK102" s="237">
        <v>0.67</v>
      </c>
      <c r="GL102" s="129" t="s">
        <v>37</v>
      </c>
      <c r="GM102" s="126" t="s">
        <v>783</v>
      </c>
      <c r="GN102" s="271"/>
      <c r="GO102" s="129"/>
      <c r="GP102" s="129"/>
      <c r="GQ102" s="129"/>
      <c r="GR102" s="129"/>
      <c r="GS102" s="129"/>
      <c r="GT102" s="126"/>
      <c r="GU102" s="129"/>
      <c r="GV102" s="129"/>
      <c r="GW102" s="129"/>
      <c r="GX102" s="130"/>
      <c r="GY102" s="129"/>
      <c r="GZ102" s="139"/>
      <c r="HA102" s="139"/>
      <c r="HB102" s="129"/>
      <c r="HC102" s="129"/>
      <c r="HD102" s="129"/>
      <c r="HE102" s="129"/>
    </row>
    <row r="103" spans="1:213" ht="127.5" customHeight="1" x14ac:dyDescent="0.2">
      <c r="A103" s="364"/>
      <c r="B103" s="357"/>
      <c r="C103" s="358"/>
      <c r="D103" s="358"/>
      <c r="E103" s="357"/>
      <c r="F103" s="365"/>
      <c r="G103" s="365"/>
      <c r="H103" s="366"/>
      <c r="I103" s="357"/>
      <c r="J103" s="360"/>
      <c r="K103" s="335"/>
      <c r="L103" s="361"/>
      <c r="M103" s="359"/>
      <c r="N103" s="335"/>
      <c r="O103" s="333"/>
      <c r="P103" s="333"/>
      <c r="Q103" s="334"/>
      <c r="R103" s="153">
        <v>3</v>
      </c>
      <c r="S103" s="154" t="s">
        <v>497</v>
      </c>
      <c r="T103" s="183" t="str">
        <f>VLOOKUP(U103,FORMULAS!$A$15:$B$18,2,0)</f>
        <v>Probabilidad</v>
      </c>
      <c r="U103" s="53" t="s">
        <v>14</v>
      </c>
      <c r="V103" s="54">
        <f>+IF(U103='Tabla Valoración controles'!$D$4,'Tabla Valoración controles'!$F$4,IF('208-PLA-Ft-78 Mapa Gestión'!U103='Tabla Valoración controles'!$D$5,'Tabla Valoración controles'!$F$5,IF(U103=FORMULAS!$A$10,0,'Tabla Valoración controles'!$F$6)))</f>
        <v>0.15</v>
      </c>
      <c r="W103" s="53" t="s">
        <v>8</v>
      </c>
      <c r="X103" s="55">
        <f>+IF(W103='Tabla Valoración controles'!$D$7,'Tabla Valoración controles'!$F$7,IF(U103=FORMULAS!$A$10,0,'Tabla Valoración controles'!$F$8))</f>
        <v>0.15</v>
      </c>
      <c r="Y103" s="53" t="s">
        <v>18</v>
      </c>
      <c r="Z103" s="54">
        <f>+IF(Y103='Tabla Valoración controles'!$D$9,'Tabla Valoración controles'!$F$9,IF(U103=FORMULAS!$A$10,0,'Tabla Valoración controles'!$F$10))</f>
        <v>0</v>
      </c>
      <c r="AA103" s="53" t="s">
        <v>21</v>
      </c>
      <c r="AB103" s="54">
        <f>+IF(AA103='Tabla Valoración controles'!$D$9,'Tabla Valoración controles'!$F$9,IF(W103=FORMULAS!$A$10,0,'Tabla Valoración controles'!$F$10))</f>
        <v>0</v>
      </c>
      <c r="AC103" s="53" t="s">
        <v>100</v>
      </c>
      <c r="AD103" s="54">
        <f>+IF(AC103='Tabla Valoración controles'!$D$13,'Tabla Valoración controles'!$F$13,'Tabla Valoración controles'!$F$14)</f>
        <v>0</v>
      </c>
      <c r="AE103" s="97">
        <f t="shared" si="52"/>
        <v>0.3</v>
      </c>
      <c r="AF103" s="97">
        <f t="shared" ref="AF103:AF106" si="81">+AF102*AE103</f>
        <v>2.8799999999999999E-2</v>
      </c>
      <c r="AG103" s="97">
        <f t="shared" si="71"/>
        <v>0.1152</v>
      </c>
      <c r="AH103" s="53" t="s">
        <v>347</v>
      </c>
      <c r="AI103" s="50">
        <f>+IF(AH103=CONTROLES!$C$50,CONTROLES!$D$50,CONTROLES!$D$51)</f>
        <v>15</v>
      </c>
      <c r="AJ103" s="162" t="s">
        <v>353</v>
      </c>
      <c r="AK103" s="162">
        <f>+IF(AJ103=CONTROLES!$C$52,CONTROLES!$D$52,CONTROLES!$D$53)</f>
        <v>15</v>
      </c>
      <c r="AL103" s="162" t="s">
        <v>356</v>
      </c>
      <c r="AM103" s="162">
        <f>+IF(AL103=CONTROLES!$C$54,CONTROLES!$D$54,CONTROLES!$D$55)</f>
        <v>15</v>
      </c>
      <c r="AN103" s="163" t="str">
        <f t="shared" si="54"/>
        <v>Detectivo</v>
      </c>
      <c r="AO103" s="163" t="str">
        <f>+IF(AN103=CONTROLES!$F$54,CONTROLES!$G$54,CONTROLES!$G$55)</f>
        <v>Detectar</v>
      </c>
      <c r="AP103" s="162">
        <f>+IF(AO103=CONTROLES!$C$56,CONTROLES!$D$56,IF(AO103=CONTROLES!$C$57,CONTROLES!$D$57,CONTROLES!$D$58))</f>
        <v>10</v>
      </c>
      <c r="AQ103" s="162" t="s">
        <v>363</v>
      </c>
      <c r="AR103" s="162">
        <f>+IF(AQ103=CONTROLES!$C$59,CONTROLES!$D$59,CONTROLES!$D$60)</f>
        <v>15</v>
      </c>
      <c r="AS103" s="162" t="s">
        <v>366</v>
      </c>
      <c r="AT103" s="162">
        <f>+IF(AS103=CONTROLES!$C$61,CONTROLES!$D$61,CONTROLES!$D$62)</f>
        <v>15</v>
      </c>
      <c r="AU103" s="162" t="s">
        <v>369</v>
      </c>
      <c r="AV103" s="50">
        <f>+IF(AU103=CONTROLES!$C$63,CONTROLES!$D$63,IF(AU103=CONTROLES!$C$64,CONTROLES!$D$64,CONTROLES!$D$65))</f>
        <v>10</v>
      </c>
      <c r="AW103" s="50">
        <f t="shared" si="53"/>
        <v>95</v>
      </c>
      <c r="AX103" s="50" t="str">
        <f t="shared" si="55"/>
        <v>Moderado</v>
      </c>
      <c r="AY103" s="337"/>
      <c r="AZ103" s="337"/>
      <c r="BA103" s="337"/>
      <c r="BB103" s="337"/>
      <c r="BC103" s="333"/>
      <c r="BD103" s="340"/>
      <c r="BE103" s="338"/>
      <c r="BF103" s="129"/>
      <c r="BG103" s="129"/>
      <c r="BH103" s="169"/>
      <c r="BI103" s="129"/>
      <c r="BJ103" s="129"/>
      <c r="BK103" s="129"/>
      <c r="BL103" s="129"/>
      <c r="BM103" s="170" t="s">
        <v>233</v>
      </c>
      <c r="BN103" s="339"/>
      <c r="BO103" s="206" t="s">
        <v>782</v>
      </c>
      <c r="BP103" s="206" t="s">
        <v>975</v>
      </c>
      <c r="BQ103" s="206" t="s">
        <v>976</v>
      </c>
      <c r="BR103" s="206" t="s">
        <v>544</v>
      </c>
      <c r="BS103" s="206" t="s">
        <v>544</v>
      </c>
      <c r="BT103" s="206" t="s">
        <v>544</v>
      </c>
      <c r="BU103" s="206"/>
      <c r="BV103" s="206"/>
      <c r="BW103" s="206"/>
      <c r="BX103" s="128"/>
      <c r="BY103" s="206" t="s">
        <v>544</v>
      </c>
      <c r="BZ103" s="206" t="s">
        <v>544</v>
      </c>
      <c r="CA103" s="206" t="s">
        <v>544</v>
      </c>
      <c r="CB103" s="206" t="s">
        <v>544</v>
      </c>
      <c r="CC103" s="206" t="s">
        <v>544</v>
      </c>
      <c r="CD103" s="206" t="s">
        <v>544</v>
      </c>
      <c r="CE103" s="128"/>
      <c r="CF103" s="128"/>
      <c r="CG103" s="128"/>
      <c r="CH103" s="206" t="s">
        <v>544</v>
      </c>
      <c r="CI103" s="206" t="s">
        <v>544</v>
      </c>
      <c r="CJ103" s="206" t="s">
        <v>544</v>
      </c>
      <c r="CK103" s="206" t="s">
        <v>544</v>
      </c>
      <c r="CL103" s="206" t="s">
        <v>544</v>
      </c>
      <c r="CM103" s="206" t="s">
        <v>544</v>
      </c>
      <c r="CN103" s="128"/>
      <c r="CO103" s="128"/>
      <c r="CP103" s="206" t="s">
        <v>544</v>
      </c>
      <c r="CQ103" s="206" t="s">
        <v>544</v>
      </c>
      <c r="CR103" s="206" t="s">
        <v>544</v>
      </c>
      <c r="CS103" s="206" t="s">
        <v>544</v>
      </c>
      <c r="CT103" s="206" t="s">
        <v>544</v>
      </c>
      <c r="CU103" s="206" t="s">
        <v>544</v>
      </c>
      <c r="CV103" s="206" t="s">
        <v>544</v>
      </c>
      <c r="CW103" s="128"/>
      <c r="CX103" s="126"/>
      <c r="CY103" s="126" t="s">
        <v>782</v>
      </c>
      <c r="CZ103" s="301" t="s">
        <v>544</v>
      </c>
      <c r="DA103" s="301" t="s">
        <v>544</v>
      </c>
      <c r="DB103" s="301" t="s">
        <v>544</v>
      </c>
      <c r="DC103" s="301" t="s">
        <v>544</v>
      </c>
      <c r="DD103" s="301" t="s">
        <v>544</v>
      </c>
      <c r="DE103" s="301" t="s">
        <v>544</v>
      </c>
      <c r="DF103" s="301" t="s">
        <v>544</v>
      </c>
      <c r="DG103" s="301" t="s">
        <v>544</v>
      </c>
      <c r="DH103" s="296"/>
      <c r="DI103" s="301" t="s">
        <v>544</v>
      </c>
      <c r="DJ103" s="301" t="s">
        <v>544</v>
      </c>
      <c r="DK103" s="301" t="s">
        <v>544</v>
      </c>
      <c r="DL103" s="301" t="s">
        <v>544</v>
      </c>
      <c r="DM103" s="301" t="s">
        <v>544</v>
      </c>
      <c r="DN103" s="301" t="s">
        <v>544</v>
      </c>
      <c r="DO103" s="301" t="s">
        <v>544</v>
      </c>
      <c r="DP103" s="301" t="s">
        <v>544</v>
      </c>
      <c r="DQ103" s="296"/>
      <c r="DR103" s="296" t="s">
        <v>1512</v>
      </c>
      <c r="DS103" s="296" t="s">
        <v>1375</v>
      </c>
      <c r="DT103" s="301" t="s">
        <v>544</v>
      </c>
      <c r="DU103" s="301" t="s">
        <v>544</v>
      </c>
      <c r="DV103" s="301" t="s">
        <v>544</v>
      </c>
      <c r="DW103" s="301" t="s">
        <v>544</v>
      </c>
      <c r="DX103" s="302" t="s">
        <v>544</v>
      </c>
      <c r="DY103" s="303" t="s">
        <v>544</v>
      </c>
      <c r="DZ103" s="296"/>
      <c r="EA103" s="301" t="s">
        <v>544</v>
      </c>
      <c r="EB103" s="301" t="s">
        <v>544</v>
      </c>
      <c r="EC103" s="301" t="s">
        <v>544</v>
      </c>
      <c r="ED103" s="301" t="s">
        <v>544</v>
      </c>
      <c r="EE103" s="296" t="s">
        <v>544</v>
      </c>
      <c r="EF103" s="301" t="s">
        <v>544</v>
      </c>
      <c r="EG103" s="301" t="s">
        <v>544</v>
      </c>
      <c r="EH103" s="296" t="s">
        <v>544</v>
      </c>
      <c r="EI103" s="126"/>
      <c r="EJ103" s="126"/>
      <c r="EK103" s="126"/>
      <c r="EL103" s="126"/>
      <c r="EM103" s="126"/>
      <c r="EN103" s="126"/>
      <c r="EO103" s="126"/>
      <c r="EP103" s="126"/>
      <c r="EQ103" s="126"/>
      <c r="ER103" s="126"/>
      <c r="ES103" s="126"/>
      <c r="ET103" s="126"/>
      <c r="EU103" s="126"/>
      <c r="EV103" s="126"/>
      <c r="EW103" s="126"/>
      <c r="EX103" s="126"/>
      <c r="EY103" s="126"/>
      <c r="EZ103" s="126"/>
      <c r="FA103" s="126"/>
      <c r="FB103" s="126"/>
      <c r="FC103" s="126"/>
      <c r="FD103" s="126"/>
      <c r="FE103" s="126"/>
      <c r="FF103" s="126"/>
      <c r="FG103" s="126"/>
      <c r="FH103" s="126"/>
      <c r="FI103" s="126"/>
      <c r="FJ103" s="126"/>
      <c r="FK103" s="126"/>
      <c r="FL103" s="126"/>
      <c r="FM103" s="126"/>
      <c r="FN103" s="126"/>
      <c r="FO103" s="126"/>
      <c r="FP103" s="126"/>
      <c r="FQ103" s="126"/>
      <c r="FR103" s="126"/>
      <c r="FS103" s="126"/>
      <c r="FT103" s="144"/>
      <c r="FU103" s="129"/>
      <c r="FV103" s="129"/>
      <c r="FW103" s="129"/>
      <c r="FX103" s="130"/>
      <c r="FY103" s="129"/>
      <c r="FZ103" s="144"/>
      <c r="GA103" s="126"/>
      <c r="GB103" s="129"/>
      <c r="GC103" s="129"/>
      <c r="GD103" s="129"/>
      <c r="GE103" s="129"/>
      <c r="GF103" s="172">
        <v>45175</v>
      </c>
      <c r="GG103" s="126" t="s">
        <v>782</v>
      </c>
      <c r="GH103" s="132" t="s">
        <v>1216</v>
      </c>
      <c r="GI103" s="129" t="s">
        <v>37</v>
      </c>
      <c r="GJ103" s="126" t="s">
        <v>544</v>
      </c>
      <c r="GK103" s="126" t="s">
        <v>544</v>
      </c>
      <c r="GL103" s="126" t="s">
        <v>544</v>
      </c>
      <c r="GM103" s="126" t="s">
        <v>783</v>
      </c>
      <c r="GN103" s="267"/>
      <c r="GO103" s="129"/>
      <c r="GP103" s="129"/>
      <c r="GQ103" s="129"/>
      <c r="GR103" s="129"/>
      <c r="GS103" s="129"/>
      <c r="GT103" s="126"/>
      <c r="GU103" s="129"/>
      <c r="GV103" s="129"/>
      <c r="GW103" s="129"/>
      <c r="GX103" s="130"/>
      <c r="GY103" s="129"/>
      <c r="GZ103" s="126"/>
      <c r="HA103" s="126"/>
      <c r="HB103" s="129"/>
      <c r="HC103" s="129"/>
      <c r="HD103" s="129"/>
      <c r="HE103" s="129"/>
    </row>
    <row r="104" spans="1:213" ht="57" x14ac:dyDescent="0.2">
      <c r="A104" s="364"/>
      <c r="B104" s="357"/>
      <c r="C104" s="358"/>
      <c r="D104" s="358"/>
      <c r="E104" s="357"/>
      <c r="F104" s="365"/>
      <c r="G104" s="365"/>
      <c r="H104" s="366"/>
      <c r="I104" s="357"/>
      <c r="J104" s="360"/>
      <c r="K104" s="335"/>
      <c r="L104" s="361"/>
      <c r="M104" s="359"/>
      <c r="N104" s="335"/>
      <c r="O104" s="333"/>
      <c r="P104" s="333"/>
      <c r="Q104" s="334"/>
      <c r="R104" s="153"/>
      <c r="S104" s="154"/>
      <c r="T104" s="183">
        <f>VLOOKUP(U104,FORMULAS!$A$15:$B$18,2,0)</f>
        <v>0</v>
      </c>
      <c r="U104" s="53" t="s">
        <v>157</v>
      </c>
      <c r="V104" s="54">
        <f>+IF(U104='Tabla Valoración controles'!$D$4,'Tabla Valoración controles'!$F$4,IF('208-PLA-Ft-78 Mapa Gestión'!U104='Tabla Valoración controles'!$D$5,'Tabla Valoración controles'!$F$5,IF(U104=FORMULAS!$A$10,0,'Tabla Valoración controles'!$F$6)))</f>
        <v>0</v>
      </c>
      <c r="W104" s="53"/>
      <c r="X104" s="55">
        <f>+IF(W104='Tabla Valoración controles'!$D$7,'Tabla Valoración controles'!$F$7,IF(U104=FORMULAS!$A$10,0,'Tabla Valoración controles'!$F$8))</f>
        <v>0</v>
      </c>
      <c r="Y104" s="53"/>
      <c r="Z104" s="54">
        <f>+IF(Y104='Tabla Valoración controles'!$D$9,'Tabla Valoración controles'!$F$9,IF(U104=FORMULAS!$A$10,0,'Tabla Valoración controles'!$F$10))</f>
        <v>0</v>
      </c>
      <c r="AA104" s="53"/>
      <c r="AB104" s="54">
        <f>+IF(AA104='Tabla Valoración controles'!$D$9,'Tabla Valoración controles'!$F$9,IF(W104=FORMULAS!$A$10,0,'Tabla Valoración controles'!$F$10))</f>
        <v>0</v>
      </c>
      <c r="AC104" s="53"/>
      <c r="AD104" s="54">
        <f>+IF(AC104='Tabla Valoración controles'!$D$13,'Tabla Valoración controles'!$F$13,'Tabla Valoración controles'!$F$14)</f>
        <v>0</v>
      </c>
      <c r="AE104" s="97">
        <f t="shared" si="52"/>
        <v>0</v>
      </c>
      <c r="AF104" s="97">
        <f t="shared" si="81"/>
        <v>0</v>
      </c>
      <c r="AG104" s="97">
        <f t="shared" si="71"/>
        <v>0.1152</v>
      </c>
      <c r="AH104" s="53"/>
      <c r="AI104" s="50">
        <f>+IF(AH104=CONTROLES!$C$50,CONTROLES!$D$50,CONTROLES!$D$51)</f>
        <v>0</v>
      </c>
      <c r="AJ104" s="162"/>
      <c r="AK104" s="162">
        <f>+IF(AJ104=CONTROLES!$C$52,CONTROLES!$D$52,CONTROLES!$D$53)</f>
        <v>0</v>
      </c>
      <c r="AL104" s="162"/>
      <c r="AM104" s="162">
        <f>+IF(AL104=CONTROLES!$C$54,CONTROLES!$D$54,CONTROLES!$D$55)</f>
        <v>0</v>
      </c>
      <c r="AN104" s="163" t="str">
        <f t="shared" si="54"/>
        <v>Tipo Control</v>
      </c>
      <c r="AO104" s="163" t="str">
        <f>+IF(AN104=CONTROLES!$F$54,CONTROLES!$G$54,CONTROLES!$G$55)</f>
        <v>Detectar</v>
      </c>
      <c r="AP104" s="162">
        <f>+IF(AO104=CONTROLES!$C$56,CONTROLES!$D$56,IF(AO104=CONTROLES!$C$57,CONTROLES!$D$57,CONTROLES!$D$58))</f>
        <v>10</v>
      </c>
      <c r="AQ104" s="162"/>
      <c r="AR104" s="162">
        <f>+IF(AQ104=CONTROLES!$C$59,CONTROLES!$D$59,CONTROLES!$D$60)</f>
        <v>0</v>
      </c>
      <c r="AS104" s="162"/>
      <c r="AT104" s="162">
        <f>+IF(AS104=CONTROLES!$C$61,CONTROLES!$D$61,CONTROLES!$D$62)</f>
        <v>0</v>
      </c>
      <c r="AU104" s="162"/>
      <c r="AV104" s="50">
        <f>+IF(AU104=CONTROLES!$C$63,CONTROLES!$D$63,IF(AU104=CONTROLES!$C$64,CONTROLES!$D$64,CONTROLES!$D$65))</f>
        <v>0</v>
      </c>
      <c r="AW104" s="50">
        <f t="shared" si="53"/>
        <v>10</v>
      </c>
      <c r="AX104" s="50" t="str">
        <f t="shared" si="55"/>
        <v>Débil</v>
      </c>
      <c r="AY104" s="337"/>
      <c r="AZ104" s="337"/>
      <c r="BA104" s="337"/>
      <c r="BB104" s="337"/>
      <c r="BC104" s="333"/>
      <c r="BD104" s="340"/>
      <c r="BE104" s="338"/>
      <c r="BF104" s="129"/>
      <c r="BG104" s="129"/>
      <c r="BH104" s="169"/>
      <c r="BI104" s="129"/>
      <c r="BJ104" s="129"/>
      <c r="BK104" s="129"/>
      <c r="BL104" s="129"/>
      <c r="BM104" s="170" t="s">
        <v>233</v>
      </c>
      <c r="BN104" s="339"/>
      <c r="BO104" s="206"/>
      <c r="BP104" s="207"/>
      <c r="BQ104" s="207"/>
      <c r="BR104" s="207"/>
      <c r="BS104" s="143"/>
      <c r="BT104" s="143"/>
      <c r="BU104" s="206"/>
      <c r="BV104" s="143"/>
      <c r="BW104" s="143"/>
      <c r="BX104" s="206"/>
      <c r="BY104" s="127"/>
      <c r="BZ104" s="127"/>
      <c r="CA104" s="127"/>
      <c r="CB104" s="133"/>
      <c r="CC104" s="133"/>
      <c r="CD104" s="133"/>
      <c r="CE104" s="133"/>
      <c r="CF104" s="133"/>
      <c r="CG104" s="206"/>
      <c r="CH104" s="127"/>
      <c r="CI104" s="127"/>
      <c r="CJ104" s="127"/>
      <c r="CK104" s="133"/>
      <c r="CL104" s="133"/>
      <c r="CM104" s="133"/>
      <c r="CN104" s="133"/>
      <c r="CO104" s="133"/>
      <c r="CP104" s="206"/>
      <c r="CQ104" s="127"/>
      <c r="CR104" s="127"/>
      <c r="CS104" s="127"/>
      <c r="CT104" s="133"/>
      <c r="CU104" s="133"/>
      <c r="CV104" s="133"/>
      <c r="CW104" s="133"/>
      <c r="CX104" s="130"/>
      <c r="CY104" s="126"/>
      <c r="CZ104" s="132"/>
      <c r="DA104" s="132"/>
      <c r="DB104" s="132"/>
      <c r="DC104" s="130"/>
      <c r="DD104" s="130"/>
      <c r="DE104" s="130"/>
      <c r="DF104" s="130"/>
      <c r="DG104" s="130"/>
      <c r="DH104" s="126"/>
      <c r="DI104" s="132"/>
      <c r="DJ104" s="132"/>
      <c r="DK104" s="132"/>
      <c r="DL104" s="130"/>
      <c r="DM104" s="130"/>
      <c r="DN104" s="130"/>
      <c r="DO104" s="130"/>
      <c r="DP104" s="130"/>
      <c r="DQ104" s="126"/>
      <c r="DR104" s="132"/>
      <c r="DS104" s="132"/>
      <c r="DT104" s="132"/>
      <c r="DU104" s="130"/>
      <c r="DV104" s="130"/>
      <c r="DW104" s="130"/>
      <c r="DX104" s="130"/>
      <c r="DY104" s="130"/>
      <c r="DZ104" s="126"/>
      <c r="EA104" s="132"/>
      <c r="EB104" s="132"/>
      <c r="EC104" s="132"/>
      <c r="ED104" s="130"/>
      <c r="EE104" s="130"/>
      <c r="EF104" s="130"/>
      <c r="EG104" s="130"/>
      <c r="EH104" s="130"/>
      <c r="EI104" s="126"/>
      <c r="EJ104" s="132"/>
      <c r="EK104" s="132"/>
      <c r="EL104" s="132"/>
      <c r="EM104" s="130"/>
      <c r="EN104" s="130"/>
      <c r="EO104" s="130"/>
      <c r="EP104" s="130"/>
      <c r="EQ104" s="130"/>
      <c r="ER104" s="126"/>
      <c r="ES104" s="132"/>
      <c r="ET104" s="132"/>
      <c r="EU104" s="132"/>
      <c r="EV104" s="130"/>
      <c r="EW104" s="130"/>
      <c r="EX104" s="130"/>
      <c r="EY104" s="130"/>
      <c r="EZ104" s="130"/>
      <c r="FA104" s="126"/>
      <c r="FB104" s="132"/>
      <c r="FC104" s="132"/>
      <c r="FD104" s="132"/>
      <c r="FE104" s="130"/>
      <c r="FF104" s="130"/>
      <c r="FG104" s="130"/>
      <c r="FH104" s="130"/>
      <c r="FI104" s="130"/>
      <c r="FJ104" s="126"/>
      <c r="FK104" s="132"/>
      <c r="FL104" s="132"/>
      <c r="FM104" s="132"/>
      <c r="FN104" s="130"/>
      <c r="FO104" s="130"/>
      <c r="FP104" s="130"/>
      <c r="FQ104" s="130"/>
      <c r="FR104" s="130"/>
      <c r="FS104" s="130"/>
      <c r="FT104" s="144"/>
      <c r="FU104" s="129"/>
      <c r="FV104" s="129"/>
      <c r="FW104" s="129"/>
      <c r="FX104" s="130"/>
      <c r="FY104" s="129"/>
      <c r="FZ104" s="144"/>
      <c r="GA104" s="130"/>
      <c r="GB104" s="129"/>
      <c r="GC104" s="129"/>
      <c r="GD104" s="129"/>
      <c r="GE104" s="129"/>
      <c r="GF104" s="129"/>
      <c r="GG104" s="126"/>
      <c r="GH104" s="129"/>
      <c r="GI104" s="129"/>
      <c r="GJ104" s="129"/>
      <c r="GK104" s="130"/>
      <c r="GL104" s="129"/>
      <c r="GM104" s="130"/>
      <c r="GN104" s="263"/>
      <c r="GO104" s="129"/>
      <c r="GP104" s="129"/>
      <c r="GQ104" s="129"/>
      <c r="GR104" s="129"/>
      <c r="GS104" s="129"/>
      <c r="GT104" s="126"/>
      <c r="GU104" s="129"/>
      <c r="GV104" s="129"/>
      <c r="GW104" s="129"/>
      <c r="GX104" s="130"/>
      <c r="GY104" s="129"/>
      <c r="GZ104" s="130"/>
      <c r="HA104" s="130"/>
      <c r="HB104" s="129"/>
      <c r="HC104" s="129"/>
      <c r="HD104" s="129"/>
      <c r="HE104" s="129"/>
    </row>
    <row r="105" spans="1:213" ht="57" x14ac:dyDescent="0.2">
      <c r="A105" s="364"/>
      <c r="B105" s="357"/>
      <c r="C105" s="358"/>
      <c r="D105" s="358"/>
      <c r="E105" s="357"/>
      <c r="F105" s="365"/>
      <c r="G105" s="365"/>
      <c r="H105" s="366"/>
      <c r="I105" s="357"/>
      <c r="J105" s="360"/>
      <c r="K105" s="335"/>
      <c r="L105" s="361"/>
      <c r="M105" s="359"/>
      <c r="N105" s="335"/>
      <c r="O105" s="333"/>
      <c r="P105" s="333"/>
      <c r="Q105" s="334"/>
      <c r="R105" s="153"/>
      <c r="S105" s="154"/>
      <c r="T105" s="183">
        <f>VLOOKUP(U105,FORMULAS!$A$15:$B$18,2,0)</f>
        <v>0</v>
      </c>
      <c r="U105" s="53" t="s">
        <v>157</v>
      </c>
      <c r="V105" s="54">
        <f>+IF(U105='Tabla Valoración controles'!$D$4,'Tabla Valoración controles'!$F$4,IF('208-PLA-Ft-78 Mapa Gestión'!U105='Tabla Valoración controles'!$D$5,'Tabla Valoración controles'!$F$5,IF(U105=FORMULAS!$A$10,0,'Tabla Valoración controles'!$F$6)))</f>
        <v>0</v>
      </c>
      <c r="W105" s="53"/>
      <c r="X105" s="55">
        <f>+IF(W105='Tabla Valoración controles'!$D$7,'Tabla Valoración controles'!$F$7,IF(U105=FORMULAS!$A$10,0,'Tabla Valoración controles'!$F$8))</f>
        <v>0</v>
      </c>
      <c r="Y105" s="53"/>
      <c r="Z105" s="54">
        <f>+IF(Y105='Tabla Valoración controles'!$D$9,'Tabla Valoración controles'!$F$9,IF(U105=FORMULAS!$A$10,0,'Tabla Valoración controles'!$F$10))</f>
        <v>0</v>
      </c>
      <c r="AA105" s="53"/>
      <c r="AB105" s="54">
        <f>+IF(AA105='Tabla Valoración controles'!$D$9,'Tabla Valoración controles'!$F$9,IF(W105=FORMULAS!$A$10,0,'Tabla Valoración controles'!$F$10))</f>
        <v>0</v>
      </c>
      <c r="AC105" s="53"/>
      <c r="AD105" s="54">
        <f>+IF(AC105='Tabla Valoración controles'!$D$13,'Tabla Valoración controles'!$F$13,'Tabla Valoración controles'!$F$14)</f>
        <v>0</v>
      </c>
      <c r="AE105" s="97">
        <f t="shared" si="52"/>
        <v>0</v>
      </c>
      <c r="AF105" s="97">
        <f t="shared" si="81"/>
        <v>0</v>
      </c>
      <c r="AG105" s="97">
        <f t="shared" si="71"/>
        <v>0.1152</v>
      </c>
      <c r="AH105" s="53"/>
      <c r="AI105" s="50">
        <f>+IF(AH105=CONTROLES!$C$50,CONTROLES!$D$50,CONTROLES!$D$51)</f>
        <v>0</v>
      </c>
      <c r="AJ105" s="162"/>
      <c r="AK105" s="162">
        <f>+IF(AJ105=CONTROLES!$C$52,CONTROLES!$D$52,CONTROLES!$D$53)</f>
        <v>0</v>
      </c>
      <c r="AL105" s="162"/>
      <c r="AM105" s="162">
        <f>+IF(AL105=CONTROLES!$C$54,CONTROLES!$D$54,CONTROLES!$D$55)</f>
        <v>0</v>
      </c>
      <c r="AN105" s="163" t="str">
        <f t="shared" si="54"/>
        <v>Tipo Control</v>
      </c>
      <c r="AO105" s="163" t="str">
        <f>+IF(AN105=CONTROLES!$F$54,CONTROLES!$G$54,CONTROLES!$G$55)</f>
        <v>Detectar</v>
      </c>
      <c r="AP105" s="162">
        <f>+IF(AO105=CONTROLES!$C$56,CONTROLES!$D$56,IF(AO105=CONTROLES!$C$57,CONTROLES!$D$57,CONTROLES!$D$58))</f>
        <v>10</v>
      </c>
      <c r="AQ105" s="162"/>
      <c r="AR105" s="162">
        <f>+IF(AQ105=CONTROLES!$C$59,CONTROLES!$D$59,CONTROLES!$D$60)</f>
        <v>0</v>
      </c>
      <c r="AS105" s="162"/>
      <c r="AT105" s="162">
        <f>+IF(AS105=CONTROLES!$C$61,CONTROLES!$D$61,CONTROLES!$D$62)</f>
        <v>0</v>
      </c>
      <c r="AU105" s="162"/>
      <c r="AV105" s="50">
        <f>+IF(AU105=CONTROLES!$C$63,CONTROLES!$D$63,IF(AU105=CONTROLES!$C$64,CONTROLES!$D$64,CONTROLES!$D$65))</f>
        <v>0</v>
      </c>
      <c r="AW105" s="50">
        <f t="shared" si="53"/>
        <v>10</v>
      </c>
      <c r="AX105" s="50" t="str">
        <f t="shared" si="55"/>
        <v>Débil</v>
      </c>
      <c r="AY105" s="337"/>
      <c r="AZ105" s="337"/>
      <c r="BA105" s="337"/>
      <c r="BB105" s="337"/>
      <c r="BC105" s="333"/>
      <c r="BD105" s="340"/>
      <c r="BE105" s="338"/>
      <c r="BF105" s="129"/>
      <c r="BG105" s="129"/>
      <c r="BH105" s="169"/>
      <c r="BI105" s="129"/>
      <c r="BJ105" s="129"/>
      <c r="BK105" s="129"/>
      <c r="BL105" s="129"/>
      <c r="BM105" s="170" t="s">
        <v>233</v>
      </c>
      <c r="BN105" s="339"/>
      <c r="BO105" s="206"/>
      <c r="BP105" s="207"/>
      <c r="BQ105" s="207"/>
      <c r="BR105" s="207"/>
      <c r="BS105" s="143"/>
      <c r="BT105" s="143"/>
      <c r="BU105" s="206"/>
      <c r="BV105" s="143"/>
      <c r="BW105" s="143"/>
      <c r="BX105" s="206"/>
      <c r="BY105" s="127"/>
      <c r="BZ105" s="127"/>
      <c r="CA105" s="127"/>
      <c r="CB105" s="133"/>
      <c r="CC105" s="133"/>
      <c r="CD105" s="133"/>
      <c r="CE105" s="133"/>
      <c r="CF105" s="133"/>
      <c r="CG105" s="206"/>
      <c r="CH105" s="127"/>
      <c r="CI105" s="127"/>
      <c r="CJ105" s="127"/>
      <c r="CK105" s="133"/>
      <c r="CL105" s="133"/>
      <c r="CM105" s="133"/>
      <c r="CN105" s="133"/>
      <c r="CO105" s="133"/>
      <c r="CP105" s="206"/>
      <c r="CQ105" s="127"/>
      <c r="CR105" s="127"/>
      <c r="CS105" s="127"/>
      <c r="CT105" s="133"/>
      <c r="CU105" s="133"/>
      <c r="CV105" s="133"/>
      <c r="CW105" s="133"/>
      <c r="CX105" s="130"/>
      <c r="CY105" s="126"/>
      <c r="CZ105" s="132"/>
      <c r="DA105" s="132"/>
      <c r="DB105" s="132"/>
      <c r="DC105" s="130"/>
      <c r="DD105" s="130"/>
      <c r="DE105" s="130"/>
      <c r="DF105" s="130"/>
      <c r="DG105" s="130"/>
      <c r="DH105" s="126"/>
      <c r="DI105" s="132"/>
      <c r="DJ105" s="132"/>
      <c r="DK105" s="132"/>
      <c r="DL105" s="130"/>
      <c r="DM105" s="130"/>
      <c r="DN105" s="130"/>
      <c r="DO105" s="130"/>
      <c r="DP105" s="130"/>
      <c r="DQ105" s="126"/>
      <c r="DR105" s="132"/>
      <c r="DS105" s="132"/>
      <c r="DT105" s="132"/>
      <c r="DU105" s="130"/>
      <c r="DV105" s="130"/>
      <c r="DW105" s="130"/>
      <c r="DX105" s="130"/>
      <c r="DY105" s="130"/>
      <c r="DZ105" s="126"/>
      <c r="EA105" s="132"/>
      <c r="EB105" s="132"/>
      <c r="EC105" s="132"/>
      <c r="ED105" s="130"/>
      <c r="EE105" s="130"/>
      <c r="EF105" s="130"/>
      <c r="EG105" s="130"/>
      <c r="EH105" s="130"/>
      <c r="EI105" s="126"/>
      <c r="EJ105" s="132"/>
      <c r="EK105" s="132"/>
      <c r="EL105" s="132"/>
      <c r="EM105" s="130"/>
      <c r="EN105" s="130"/>
      <c r="EO105" s="130"/>
      <c r="EP105" s="130"/>
      <c r="EQ105" s="130"/>
      <c r="ER105" s="126"/>
      <c r="ES105" s="132"/>
      <c r="ET105" s="132"/>
      <c r="EU105" s="132"/>
      <c r="EV105" s="130"/>
      <c r="EW105" s="130"/>
      <c r="EX105" s="130"/>
      <c r="EY105" s="130"/>
      <c r="EZ105" s="130"/>
      <c r="FA105" s="126"/>
      <c r="FB105" s="132"/>
      <c r="FC105" s="132"/>
      <c r="FD105" s="132"/>
      <c r="FE105" s="130"/>
      <c r="FF105" s="130"/>
      <c r="FG105" s="130"/>
      <c r="FH105" s="130"/>
      <c r="FI105" s="130"/>
      <c r="FJ105" s="126"/>
      <c r="FK105" s="132"/>
      <c r="FL105" s="132"/>
      <c r="FM105" s="132"/>
      <c r="FN105" s="130"/>
      <c r="FO105" s="130"/>
      <c r="FP105" s="130"/>
      <c r="FQ105" s="130"/>
      <c r="FR105" s="130"/>
      <c r="FS105" s="130"/>
      <c r="FT105" s="144"/>
      <c r="FU105" s="129"/>
      <c r="FV105" s="129"/>
      <c r="FW105" s="129"/>
      <c r="FX105" s="130"/>
      <c r="FY105" s="129"/>
      <c r="FZ105" s="144"/>
      <c r="GA105" s="130"/>
      <c r="GB105" s="129"/>
      <c r="GC105" s="129"/>
      <c r="GD105" s="129"/>
      <c r="GE105" s="129"/>
      <c r="GF105" s="129"/>
      <c r="GG105" s="126"/>
      <c r="GH105" s="129"/>
      <c r="GI105" s="129"/>
      <c r="GJ105" s="129"/>
      <c r="GK105" s="130"/>
      <c r="GL105" s="129"/>
      <c r="GM105" s="130"/>
      <c r="GN105" s="263"/>
      <c r="GO105" s="129"/>
      <c r="GP105" s="129"/>
      <c r="GQ105" s="129"/>
      <c r="GR105" s="129"/>
      <c r="GS105" s="129"/>
      <c r="GT105" s="126"/>
      <c r="GU105" s="129"/>
      <c r="GV105" s="129"/>
      <c r="GW105" s="129"/>
      <c r="GX105" s="130"/>
      <c r="GY105" s="129"/>
      <c r="GZ105" s="130"/>
      <c r="HA105" s="130"/>
      <c r="HB105" s="129"/>
      <c r="HC105" s="129"/>
      <c r="HD105" s="129"/>
      <c r="HE105" s="129"/>
    </row>
    <row r="106" spans="1:213" ht="57" x14ac:dyDescent="0.2">
      <c r="A106" s="364"/>
      <c r="B106" s="357"/>
      <c r="C106" s="358"/>
      <c r="D106" s="358"/>
      <c r="E106" s="357"/>
      <c r="F106" s="365"/>
      <c r="G106" s="365"/>
      <c r="H106" s="366"/>
      <c r="I106" s="357"/>
      <c r="J106" s="360"/>
      <c r="K106" s="335"/>
      <c r="L106" s="361"/>
      <c r="M106" s="359"/>
      <c r="N106" s="335"/>
      <c r="O106" s="333"/>
      <c r="P106" s="333"/>
      <c r="Q106" s="334"/>
      <c r="R106" s="153"/>
      <c r="S106" s="154"/>
      <c r="T106" s="183">
        <f>VLOOKUP(U106,FORMULAS!$A$15:$B$18,2,0)</f>
        <v>0</v>
      </c>
      <c r="U106" s="53" t="s">
        <v>157</v>
      </c>
      <c r="V106" s="54">
        <f>+IF(U106='Tabla Valoración controles'!$D$4,'Tabla Valoración controles'!$F$4,IF('208-PLA-Ft-78 Mapa Gestión'!U106='Tabla Valoración controles'!$D$5,'Tabla Valoración controles'!$F$5,IF(U106=FORMULAS!$A$10,0,'Tabla Valoración controles'!$F$6)))</f>
        <v>0</v>
      </c>
      <c r="W106" s="53"/>
      <c r="X106" s="55">
        <f>+IF(W106='Tabla Valoración controles'!$D$7,'Tabla Valoración controles'!$F$7,IF(U106=FORMULAS!$A$10,0,'Tabla Valoración controles'!$F$8))</f>
        <v>0</v>
      </c>
      <c r="Y106" s="53"/>
      <c r="Z106" s="54">
        <f>+IF(Y106='Tabla Valoración controles'!$D$9,'Tabla Valoración controles'!$F$9,IF(U106=FORMULAS!$A$10,0,'Tabla Valoración controles'!$F$10))</f>
        <v>0</v>
      </c>
      <c r="AA106" s="53"/>
      <c r="AB106" s="54">
        <f>+IF(AA106='Tabla Valoración controles'!$D$9,'Tabla Valoración controles'!$F$9,IF(W106=FORMULAS!$A$10,0,'Tabla Valoración controles'!$F$10))</f>
        <v>0</v>
      </c>
      <c r="AC106" s="53"/>
      <c r="AD106" s="54">
        <f>+IF(AC106='Tabla Valoración controles'!$D$13,'Tabla Valoración controles'!$F$13,'Tabla Valoración controles'!$F$14)</f>
        <v>0</v>
      </c>
      <c r="AE106" s="97">
        <f t="shared" si="52"/>
        <v>0</v>
      </c>
      <c r="AF106" s="97">
        <f t="shared" si="81"/>
        <v>0</v>
      </c>
      <c r="AG106" s="97">
        <f t="shared" si="71"/>
        <v>0.1152</v>
      </c>
      <c r="AH106" s="53"/>
      <c r="AI106" s="50">
        <f>+IF(AH106=CONTROLES!$C$50,CONTROLES!$D$50,CONTROLES!$D$51)</f>
        <v>0</v>
      </c>
      <c r="AJ106" s="162"/>
      <c r="AK106" s="162">
        <f>+IF(AJ106=CONTROLES!$C$52,CONTROLES!$D$52,CONTROLES!$D$53)</f>
        <v>0</v>
      </c>
      <c r="AL106" s="162"/>
      <c r="AM106" s="162">
        <f>+IF(AL106=CONTROLES!$C$54,CONTROLES!$D$54,CONTROLES!$D$55)</f>
        <v>0</v>
      </c>
      <c r="AN106" s="163" t="str">
        <f t="shared" si="54"/>
        <v>Tipo Control</v>
      </c>
      <c r="AO106" s="163" t="str">
        <f>+IF(AN106=CONTROLES!$F$54,CONTROLES!$G$54,CONTROLES!$G$55)</f>
        <v>Detectar</v>
      </c>
      <c r="AP106" s="162">
        <f>+IF(AO106=CONTROLES!$C$56,CONTROLES!$D$56,IF(AO106=CONTROLES!$C$57,CONTROLES!$D$57,CONTROLES!$D$58))</f>
        <v>10</v>
      </c>
      <c r="AQ106" s="162"/>
      <c r="AR106" s="162">
        <f>+IF(AQ106=CONTROLES!$C$59,CONTROLES!$D$59,CONTROLES!$D$60)</f>
        <v>0</v>
      </c>
      <c r="AS106" s="162"/>
      <c r="AT106" s="162">
        <f>+IF(AS106=CONTROLES!$C$61,CONTROLES!$D$61,CONTROLES!$D$62)</f>
        <v>0</v>
      </c>
      <c r="AU106" s="162"/>
      <c r="AV106" s="50">
        <f>+IF(AU106=CONTROLES!$C$63,CONTROLES!$D$63,IF(AU106=CONTROLES!$C$64,CONTROLES!$D$64,CONTROLES!$D$65))</f>
        <v>0</v>
      </c>
      <c r="AW106" s="50">
        <f t="shared" si="53"/>
        <v>10</v>
      </c>
      <c r="AX106" s="50" t="str">
        <f t="shared" si="55"/>
        <v>Débil</v>
      </c>
      <c r="AY106" s="337"/>
      <c r="AZ106" s="337"/>
      <c r="BA106" s="337"/>
      <c r="BB106" s="337"/>
      <c r="BC106" s="333"/>
      <c r="BD106" s="340"/>
      <c r="BE106" s="338"/>
      <c r="BF106" s="129"/>
      <c r="BG106" s="129"/>
      <c r="BH106" s="169"/>
      <c r="BI106" s="129"/>
      <c r="BJ106" s="129"/>
      <c r="BK106" s="129"/>
      <c r="BL106" s="129"/>
      <c r="BM106" s="170" t="s">
        <v>233</v>
      </c>
      <c r="BN106" s="339"/>
      <c r="BO106" s="206"/>
      <c r="BP106" s="207"/>
      <c r="BQ106" s="207"/>
      <c r="BR106" s="207"/>
      <c r="BS106" s="143"/>
      <c r="BT106" s="143"/>
      <c r="BU106" s="206"/>
      <c r="BV106" s="143"/>
      <c r="BW106" s="143"/>
      <c r="BX106" s="206"/>
      <c r="BY106" s="127"/>
      <c r="BZ106" s="127"/>
      <c r="CA106" s="127"/>
      <c r="CB106" s="133"/>
      <c r="CC106" s="133"/>
      <c r="CD106" s="133"/>
      <c r="CE106" s="133"/>
      <c r="CF106" s="133"/>
      <c r="CG106" s="206"/>
      <c r="CH106" s="127"/>
      <c r="CI106" s="127"/>
      <c r="CJ106" s="127"/>
      <c r="CK106" s="133"/>
      <c r="CL106" s="133"/>
      <c r="CM106" s="133"/>
      <c r="CN106" s="133"/>
      <c r="CO106" s="133"/>
      <c r="CP106" s="206"/>
      <c r="CQ106" s="127"/>
      <c r="CR106" s="127"/>
      <c r="CS106" s="127"/>
      <c r="CT106" s="133"/>
      <c r="CU106" s="133"/>
      <c r="CV106" s="133"/>
      <c r="CW106" s="133"/>
      <c r="CX106" s="130"/>
      <c r="CY106" s="126"/>
      <c r="CZ106" s="132"/>
      <c r="DA106" s="132"/>
      <c r="DB106" s="132"/>
      <c r="DC106" s="130"/>
      <c r="DD106" s="130"/>
      <c r="DE106" s="130"/>
      <c r="DF106" s="130"/>
      <c r="DG106" s="130"/>
      <c r="DH106" s="126"/>
      <c r="DI106" s="132"/>
      <c r="DJ106" s="132"/>
      <c r="DK106" s="132"/>
      <c r="DL106" s="130"/>
      <c r="DM106" s="130"/>
      <c r="DN106" s="130"/>
      <c r="DO106" s="130"/>
      <c r="DP106" s="130"/>
      <c r="DQ106" s="126"/>
      <c r="DR106" s="132"/>
      <c r="DS106" s="132"/>
      <c r="DT106" s="132"/>
      <c r="DU106" s="130"/>
      <c r="DV106" s="130"/>
      <c r="DW106" s="130"/>
      <c r="DX106" s="130"/>
      <c r="DY106" s="130"/>
      <c r="DZ106" s="126"/>
      <c r="EA106" s="132"/>
      <c r="EB106" s="132"/>
      <c r="EC106" s="132"/>
      <c r="ED106" s="130"/>
      <c r="EE106" s="130"/>
      <c r="EF106" s="130"/>
      <c r="EG106" s="130"/>
      <c r="EH106" s="130"/>
      <c r="EI106" s="126"/>
      <c r="EJ106" s="132"/>
      <c r="EK106" s="132"/>
      <c r="EL106" s="132"/>
      <c r="EM106" s="130"/>
      <c r="EN106" s="130"/>
      <c r="EO106" s="130"/>
      <c r="EP106" s="130"/>
      <c r="EQ106" s="130"/>
      <c r="ER106" s="126"/>
      <c r="ES106" s="132"/>
      <c r="ET106" s="132"/>
      <c r="EU106" s="132"/>
      <c r="EV106" s="130"/>
      <c r="EW106" s="130"/>
      <c r="EX106" s="130"/>
      <c r="EY106" s="130"/>
      <c r="EZ106" s="130"/>
      <c r="FA106" s="126"/>
      <c r="FB106" s="132"/>
      <c r="FC106" s="132"/>
      <c r="FD106" s="132"/>
      <c r="FE106" s="130"/>
      <c r="FF106" s="130"/>
      <c r="FG106" s="130"/>
      <c r="FH106" s="130"/>
      <c r="FI106" s="130"/>
      <c r="FJ106" s="126"/>
      <c r="FK106" s="132"/>
      <c r="FL106" s="132"/>
      <c r="FM106" s="132"/>
      <c r="FN106" s="130"/>
      <c r="FO106" s="130"/>
      <c r="FP106" s="130"/>
      <c r="FQ106" s="130"/>
      <c r="FR106" s="130"/>
      <c r="FS106" s="130"/>
      <c r="FT106" s="144"/>
      <c r="FU106" s="129"/>
      <c r="FV106" s="129"/>
      <c r="FW106" s="129"/>
      <c r="FX106" s="130"/>
      <c r="FY106" s="129"/>
      <c r="FZ106" s="144"/>
      <c r="GA106" s="130"/>
      <c r="GB106" s="129"/>
      <c r="GC106" s="129"/>
      <c r="GD106" s="129"/>
      <c r="GE106" s="129"/>
      <c r="GF106" s="129"/>
      <c r="GG106" s="126"/>
      <c r="GH106" s="129"/>
      <c r="GI106" s="129"/>
      <c r="GJ106" s="129"/>
      <c r="GK106" s="130"/>
      <c r="GL106" s="129"/>
      <c r="GM106" s="130"/>
      <c r="GN106" s="263"/>
      <c r="GO106" s="129"/>
      <c r="GP106" s="129"/>
      <c r="GQ106" s="129"/>
      <c r="GR106" s="129"/>
      <c r="GS106" s="129"/>
      <c r="GT106" s="126"/>
      <c r="GU106" s="129"/>
      <c r="GV106" s="129"/>
      <c r="GW106" s="129"/>
      <c r="GX106" s="130"/>
      <c r="GY106" s="129"/>
      <c r="GZ106" s="130"/>
      <c r="HA106" s="130"/>
      <c r="HB106" s="129"/>
      <c r="HC106" s="129"/>
      <c r="HD106" s="129"/>
      <c r="HE106" s="129"/>
    </row>
    <row r="107" spans="1:213" ht="117.75" customHeight="1" x14ac:dyDescent="0.2">
      <c r="A107" s="364">
        <v>17</v>
      </c>
      <c r="B107" s="357" t="s">
        <v>177</v>
      </c>
      <c r="C107" s="358" t="str">
        <f>VLOOKUP(B107,FORMULAS!$A$30:$B$52,2,0)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07" s="358" t="str">
        <f>VLOOKUP(B107,FORMULAS!$A$30:$C$52,3,0)</f>
        <v>Subdirector Financiero</v>
      </c>
      <c r="E107" s="357" t="s">
        <v>113</v>
      </c>
      <c r="F107" s="388" t="s">
        <v>417</v>
      </c>
      <c r="G107" s="365" t="s">
        <v>418</v>
      </c>
      <c r="H107" s="366" t="s">
        <v>758</v>
      </c>
      <c r="I107" s="357" t="s">
        <v>258</v>
      </c>
      <c r="J107" s="360">
        <v>400</v>
      </c>
      <c r="K107" s="335" t="str">
        <f>+IF(L107=FORMULAS!$N$2,FORMULAS!$O$2,IF('208-PLA-Ft-78 Mapa Gestión'!L107:L112=FORMULAS!$N$3,FORMULAS!$O$3,IF('208-PLA-Ft-78 Mapa Gestión'!L107:L112=FORMULAS!$N$4,FORMULAS!$O$4,IF('208-PLA-Ft-78 Mapa Gestión'!L107:L112=FORMULAS!$N$5,FORMULAS!$O$5,IF('208-PLA-Ft-78 Mapa Gestión'!L107:L112=FORMULAS!$N$6,FORMULAS!$O$6)))))</f>
        <v>Media</v>
      </c>
      <c r="L107" s="361">
        <f>+IF(J107&lt;=FORMULAS!$M$2,FORMULAS!$N$2,IF('208-PLA-Ft-78 Mapa Gestión'!J107&lt;=FORMULAS!$M$3,FORMULAS!$N$3,IF('208-PLA-Ft-78 Mapa Gestión'!J107&lt;=FORMULAS!$M$4,FORMULAS!$N$4,IF('208-PLA-Ft-78 Mapa Gestión'!J107&lt;=FORMULAS!$M$5,FORMULAS!$N$5,FORMULAS!$N$6))))</f>
        <v>0.6</v>
      </c>
      <c r="M107" s="359" t="s">
        <v>91</v>
      </c>
      <c r="N107" s="335" t="str">
        <f>+IF(M107=FORMULAS!$H$2,FORMULAS!$I$2,IF('208-PLA-Ft-78 Mapa Gestión'!M107:M112=FORMULAS!$H$3,FORMULAS!$I$3,IF('208-PLA-Ft-78 Mapa Gestión'!M107:M112=FORMULAS!$H$4,FORMULAS!$I$4,IF('208-PLA-Ft-78 Mapa Gestión'!M107:M112=FORMULAS!$H$5,FORMULAS!$I$5,IF('208-PLA-Ft-78 Mapa Gestión'!M107:M112=FORMULAS!$H$6,FORMULAS!$I$6,IF('208-PLA-Ft-78 Mapa Gestión'!M107:M112=FORMULAS!$H$7,FORMULAS!$I$7,IF('208-PLA-Ft-78 Mapa Gestión'!M107:M112=FORMULAS!$H$8,FORMULAS!$I$8,IF('208-PLA-Ft-78 Mapa Gestión'!M107:M112=FORMULAS!$H$9,FORMULAS!$I$9,IF('208-PLA-Ft-78 Mapa Gestión'!M107:M112=FORMULAS!$H$10,FORMULAS!$I$10,IF('208-PLA-Ft-78 Mapa Gestión'!M107:M112=FORMULAS!$H$11,FORMULAS!$I$11))))))))))</f>
        <v>Moderado</v>
      </c>
      <c r="O107" s="333">
        <f>VLOOKUP(N107,FORMULAS!$I$1:$J$6,2,0)</f>
        <v>0.6</v>
      </c>
      <c r="P107" s="333" t="str">
        <f t="shared" ref="P107" si="82">CONCATENATE(N107,K107)</f>
        <v>ModeradoMedia</v>
      </c>
      <c r="Q107" s="334" t="str">
        <f>VLOOKUP(P107,FORMULAS!$K$17:$L$42,2,0)</f>
        <v>Moderado</v>
      </c>
      <c r="R107" s="158">
        <v>1</v>
      </c>
      <c r="S107" s="154" t="s">
        <v>498</v>
      </c>
      <c r="T107" s="183" t="str">
        <f>VLOOKUP(U107,FORMULAS!$A$15:$B$18,2,0)</f>
        <v>Probabilidad</v>
      </c>
      <c r="U107" s="53" t="s">
        <v>13</v>
      </c>
      <c r="V107" s="54">
        <f>+IF(U107='Tabla Valoración controles'!$D$4,'Tabla Valoración controles'!$F$4,IF('208-PLA-Ft-78 Mapa Gestión'!U107='Tabla Valoración controles'!$D$5,'Tabla Valoración controles'!$F$5,IF(U107=FORMULAS!$A$10,0,'Tabla Valoración controles'!$F$6)))</f>
        <v>0.25</v>
      </c>
      <c r="W107" s="53" t="s">
        <v>8</v>
      </c>
      <c r="X107" s="55">
        <f>+IF(W107='Tabla Valoración controles'!$D$7,'Tabla Valoración controles'!$F$7,IF(U107=FORMULAS!$A$10,0,'Tabla Valoración controles'!$F$8))</f>
        <v>0.15</v>
      </c>
      <c r="Y107" s="53" t="s">
        <v>18</v>
      </c>
      <c r="Z107" s="54">
        <f>+IF(Y107='Tabla Valoración controles'!$D$9,'Tabla Valoración controles'!$F$9,IF(U107=FORMULAS!$A$10,0,'Tabla Valoración controles'!$F$10))</f>
        <v>0</v>
      </c>
      <c r="AA107" s="53" t="s">
        <v>22</v>
      </c>
      <c r="AB107" s="54">
        <f>+IF(AA107='Tabla Valoración controles'!$D$9,'Tabla Valoración controles'!$F$9,IF(W107=FORMULAS!$A$10,0,'Tabla Valoración controles'!$F$10))</f>
        <v>0</v>
      </c>
      <c r="AC107" s="53" t="s">
        <v>100</v>
      </c>
      <c r="AD107" s="54">
        <f>+IF(AC107='Tabla Valoración controles'!$D$13,'Tabla Valoración controles'!$F$13,'Tabla Valoración controles'!$F$14)</f>
        <v>0</v>
      </c>
      <c r="AE107" s="97">
        <f t="shared" si="52"/>
        <v>0.4</v>
      </c>
      <c r="AF107" s="97">
        <f>+IF(T107=FORMULAS!$A$8,'208-PLA-Ft-78 Mapa Gestión'!AE107*'208-PLA-Ft-78 Mapa Gestión'!L107:L112,'208-PLA-Ft-78 Mapa Gestión'!AE107*'208-PLA-Ft-78 Mapa Gestión'!O107:O112)</f>
        <v>0.24</v>
      </c>
      <c r="AG107" s="97">
        <f>+IF(T107=FORMULAS!$A$8,'208-PLA-Ft-78 Mapa Gestión'!L107:L112-'208-PLA-Ft-78 Mapa Gestión'!AF107,0)</f>
        <v>0.36</v>
      </c>
      <c r="AH107" s="53" t="s">
        <v>347</v>
      </c>
      <c r="AI107" s="50">
        <f>+IF(AH107=CONTROLES!$C$50,CONTROLES!$D$50,CONTROLES!$D$51)</f>
        <v>15</v>
      </c>
      <c r="AJ107" s="162" t="s">
        <v>353</v>
      </c>
      <c r="AK107" s="162">
        <f>+IF(AJ107=CONTROLES!$C$52,CONTROLES!$D$52,CONTROLES!$D$53)</f>
        <v>15</v>
      </c>
      <c r="AL107" s="162" t="s">
        <v>356</v>
      </c>
      <c r="AM107" s="162">
        <f>+IF(AL107=CONTROLES!$C$54,CONTROLES!$D$54,CONTROLES!$D$55)</f>
        <v>15</v>
      </c>
      <c r="AN107" s="163" t="str">
        <f t="shared" si="54"/>
        <v>Preventivo</v>
      </c>
      <c r="AO107" s="163" t="str">
        <f>+IF(AN107=CONTROLES!$F$54,CONTROLES!$G$54,CONTROLES!$G$55)</f>
        <v>Prevenir</v>
      </c>
      <c r="AP107" s="162">
        <f>+IF(AO107=CONTROLES!$C$56,CONTROLES!$D$56,IF(AO107=CONTROLES!$C$57,CONTROLES!$D$57,CONTROLES!$D$58))</f>
        <v>15</v>
      </c>
      <c r="AQ107" s="162" t="s">
        <v>363</v>
      </c>
      <c r="AR107" s="162">
        <f>+IF(AQ107=CONTROLES!$C$59,CONTROLES!$D$59,CONTROLES!$D$60)</f>
        <v>15</v>
      </c>
      <c r="AS107" s="162" t="s">
        <v>366</v>
      </c>
      <c r="AT107" s="162">
        <f>+IF(AS107=CONTROLES!$C$61,CONTROLES!$D$61,CONTROLES!$D$62)</f>
        <v>15</v>
      </c>
      <c r="AU107" s="162" t="s">
        <v>369</v>
      </c>
      <c r="AV107" s="50">
        <f>+IF(AU107=CONTROLES!$C$63,CONTROLES!$D$63,IF(AU107=CONTROLES!$C$64,CONTROLES!$D$64,CONTROLES!$D$65))</f>
        <v>10</v>
      </c>
      <c r="AW107" s="50">
        <f t="shared" si="53"/>
        <v>100</v>
      </c>
      <c r="AX107" s="50" t="str">
        <f t="shared" si="55"/>
        <v>Fuerte</v>
      </c>
      <c r="AY107" s="336">
        <f>+AG112</f>
        <v>0.36</v>
      </c>
      <c r="AZ107" s="336" t="str">
        <f>+IF(AY107&lt;=FORMULAS!$N$2,FORMULAS!$O$2,IF(AY107&lt;=FORMULAS!$N$3,FORMULAS!$O$3,IF(AY107&lt;=FORMULAS!$N$4,FORMULAS!$O$4,IF(AY107&lt;=FORMULAS!$N$5,FORMULAS!$O$5,FORMULAS!O102))))</f>
        <v>Baja</v>
      </c>
      <c r="BA107" s="336" t="str">
        <f>+IF(T107=FORMULAS!$A$9,AG112,'208-PLA-Ft-78 Mapa Gestión'!N107:N112)</f>
        <v>Moderado</v>
      </c>
      <c r="BB107" s="336">
        <f>+IF(T107=FORMULAS!B105,'208-PLA-Ft-78 Mapa Gestión'!AG112,'208-PLA-Ft-78 Mapa Gestión'!O107:O112)</f>
        <v>0.6</v>
      </c>
      <c r="BC107" s="333" t="str">
        <f t="shared" ref="BC107" si="83">CONCATENATE(BA107,AZ107)</f>
        <v>ModeradoBaja</v>
      </c>
      <c r="BD107" s="340" t="str">
        <f>VLOOKUP(BC107,FORMULAS!$K$17:$L$42,2,0)</f>
        <v>Moderado</v>
      </c>
      <c r="BE107" s="338" t="s">
        <v>163</v>
      </c>
      <c r="BF107" s="154" t="s">
        <v>562</v>
      </c>
      <c r="BG107" s="132" t="s">
        <v>563</v>
      </c>
      <c r="BH107" s="169" t="s">
        <v>319</v>
      </c>
      <c r="BI107" s="172">
        <v>44927</v>
      </c>
      <c r="BJ107" s="172">
        <v>45290</v>
      </c>
      <c r="BK107" s="132" t="s">
        <v>646</v>
      </c>
      <c r="BL107" s="132" t="s">
        <v>647</v>
      </c>
      <c r="BM107" s="170" t="s">
        <v>235</v>
      </c>
      <c r="BN107" s="332" t="s">
        <v>639</v>
      </c>
      <c r="BO107" s="144" t="s">
        <v>782</v>
      </c>
      <c r="BP107" s="154" t="s">
        <v>998</v>
      </c>
      <c r="BQ107" s="158" t="s">
        <v>1148</v>
      </c>
      <c r="BR107" s="137" t="s">
        <v>999</v>
      </c>
      <c r="BS107" s="229">
        <f>1/12</f>
        <v>8.3333333333333329E-2</v>
      </c>
      <c r="BT107" s="144" t="s">
        <v>976</v>
      </c>
      <c r="BU107" s="144" t="s">
        <v>783</v>
      </c>
      <c r="BV107" s="210" t="s">
        <v>544</v>
      </c>
      <c r="BW107" s="210" t="s">
        <v>544</v>
      </c>
      <c r="BX107" s="144" t="s">
        <v>782</v>
      </c>
      <c r="BY107" s="154" t="s">
        <v>1000</v>
      </c>
      <c r="BZ107" s="137" t="s">
        <v>1149</v>
      </c>
      <c r="CA107" s="137" t="s">
        <v>1001</v>
      </c>
      <c r="CB107" s="229">
        <f>1/12*2</f>
        <v>0.16666666666666666</v>
      </c>
      <c r="CC107" s="144" t="s">
        <v>1002</v>
      </c>
      <c r="CD107" s="144" t="s">
        <v>783</v>
      </c>
      <c r="CE107" s="210" t="s">
        <v>544</v>
      </c>
      <c r="CF107" s="210" t="s">
        <v>544</v>
      </c>
      <c r="CG107" s="144" t="s">
        <v>782</v>
      </c>
      <c r="CH107" s="154" t="s">
        <v>1003</v>
      </c>
      <c r="CI107" s="154" t="s">
        <v>1150</v>
      </c>
      <c r="CJ107" s="137" t="s">
        <v>1004</v>
      </c>
      <c r="CK107" s="229">
        <f>1/12*3</f>
        <v>0.25</v>
      </c>
      <c r="CL107" s="144" t="s">
        <v>1005</v>
      </c>
      <c r="CM107" s="144" t="s">
        <v>783</v>
      </c>
      <c r="CN107" s="210" t="s">
        <v>544</v>
      </c>
      <c r="CO107" s="210" t="s">
        <v>544</v>
      </c>
      <c r="CP107" s="144" t="s">
        <v>782</v>
      </c>
      <c r="CQ107" s="154" t="s">
        <v>1006</v>
      </c>
      <c r="CR107" s="154" t="s">
        <v>1151</v>
      </c>
      <c r="CS107" s="137" t="s">
        <v>1007</v>
      </c>
      <c r="CT107" s="229">
        <f>1/12*3</f>
        <v>0.25</v>
      </c>
      <c r="CU107" s="144" t="s">
        <v>1008</v>
      </c>
      <c r="CV107" s="144" t="s">
        <v>783</v>
      </c>
      <c r="CW107" s="210" t="s">
        <v>544</v>
      </c>
      <c r="CX107" s="210" t="s">
        <v>544</v>
      </c>
      <c r="CY107" s="126" t="s">
        <v>782</v>
      </c>
      <c r="CZ107" s="304" t="s">
        <v>1377</v>
      </c>
      <c r="DA107" s="257" t="s">
        <v>1378</v>
      </c>
      <c r="DB107" s="305" t="s">
        <v>1379</v>
      </c>
      <c r="DC107" s="297">
        <f>1/12*5</f>
        <v>0.41666666666666663</v>
      </c>
      <c r="DD107" s="299" t="s">
        <v>1380</v>
      </c>
      <c r="DE107" s="299" t="s">
        <v>783</v>
      </c>
      <c r="DF107" s="306" t="s">
        <v>544</v>
      </c>
      <c r="DG107" s="306" t="s">
        <v>544</v>
      </c>
      <c r="DH107" s="296"/>
      <c r="DI107" s="304" t="s">
        <v>1381</v>
      </c>
      <c r="DJ107" s="257" t="s">
        <v>1382</v>
      </c>
      <c r="DK107" s="305" t="s">
        <v>1383</v>
      </c>
      <c r="DL107" s="297">
        <f>1/12*6</f>
        <v>0.5</v>
      </c>
      <c r="DM107" s="299" t="s">
        <v>1384</v>
      </c>
      <c r="DN107" s="299" t="s">
        <v>783</v>
      </c>
      <c r="DO107" s="306" t="s">
        <v>544</v>
      </c>
      <c r="DP107" s="306" t="s">
        <v>544</v>
      </c>
      <c r="DQ107" s="296"/>
      <c r="DR107" s="304" t="s">
        <v>1385</v>
      </c>
      <c r="DS107" s="257" t="s">
        <v>1386</v>
      </c>
      <c r="DT107" s="305" t="s">
        <v>1387</v>
      </c>
      <c r="DU107" s="297">
        <f>1/12*7</f>
        <v>0.58333333333333326</v>
      </c>
      <c r="DV107" s="299" t="s">
        <v>1388</v>
      </c>
      <c r="DW107" s="299" t="s">
        <v>783</v>
      </c>
      <c r="DX107" s="306" t="s">
        <v>544</v>
      </c>
      <c r="DY107" s="306" t="s">
        <v>544</v>
      </c>
      <c r="DZ107" s="296"/>
      <c r="EA107" s="304" t="s">
        <v>1389</v>
      </c>
      <c r="EB107" s="257" t="s">
        <v>1390</v>
      </c>
      <c r="EC107" s="305" t="s">
        <v>1391</v>
      </c>
      <c r="ED107" s="297">
        <f>1/12*8</f>
        <v>0.66666666666666663</v>
      </c>
      <c r="EE107" s="299" t="s">
        <v>1392</v>
      </c>
      <c r="EF107" s="299" t="s">
        <v>783</v>
      </c>
      <c r="EG107" s="306" t="s">
        <v>544</v>
      </c>
      <c r="EH107" s="306" t="s">
        <v>544</v>
      </c>
      <c r="EI107" s="126"/>
      <c r="EJ107" s="130"/>
      <c r="EK107" s="130"/>
      <c r="EL107" s="130"/>
      <c r="EM107" s="130"/>
      <c r="EN107" s="130"/>
      <c r="EO107" s="130"/>
      <c r="EP107" s="130"/>
      <c r="EQ107" s="130"/>
      <c r="ER107" s="126"/>
      <c r="ES107" s="130"/>
      <c r="ET107" s="130"/>
      <c r="EU107" s="130"/>
      <c r="EV107" s="130"/>
      <c r="EW107" s="130"/>
      <c r="EX107" s="130"/>
      <c r="EY107" s="130"/>
      <c r="EZ107" s="130"/>
      <c r="FA107" s="126"/>
      <c r="FB107" s="130"/>
      <c r="FC107" s="130"/>
      <c r="FD107" s="130"/>
      <c r="FE107" s="130"/>
      <c r="FF107" s="130"/>
      <c r="FG107" s="130"/>
      <c r="FH107" s="130"/>
      <c r="FI107" s="130"/>
      <c r="FJ107" s="126"/>
      <c r="FK107" s="130"/>
      <c r="FL107" s="130"/>
      <c r="FM107" s="130"/>
      <c r="FN107" s="130"/>
      <c r="FO107" s="130"/>
      <c r="FP107" s="130"/>
      <c r="FQ107" s="130"/>
      <c r="FR107" s="130"/>
      <c r="FS107" s="224">
        <v>45054</v>
      </c>
      <c r="FT107" s="144" t="s">
        <v>782</v>
      </c>
      <c r="FU107" s="154" t="s">
        <v>1009</v>
      </c>
      <c r="FV107" s="129" t="s">
        <v>37</v>
      </c>
      <c r="FW107" s="154" t="s">
        <v>1152</v>
      </c>
      <c r="FX107" s="130">
        <v>4</v>
      </c>
      <c r="FY107" s="129" t="s">
        <v>37</v>
      </c>
      <c r="FZ107" s="144" t="s">
        <v>783</v>
      </c>
      <c r="GA107" s="130"/>
      <c r="GB107" s="129"/>
      <c r="GC107" s="129"/>
      <c r="GD107" s="129"/>
      <c r="GE107" s="129"/>
      <c r="GF107" s="172">
        <v>45175</v>
      </c>
      <c r="GG107" s="126" t="s">
        <v>782</v>
      </c>
      <c r="GH107" s="132" t="s">
        <v>1216</v>
      </c>
      <c r="GI107" s="129" t="s">
        <v>37</v>
      </c>
      <c r="GJ107" s="132" t="s">
        <v>1393</v>
      </c>
      <c r="GK107" s="237">
        <v>0.67</v>
      </c>
      <c r="GL107" s="129" t="s">
        <v>37</v>
      </c>
      <c r="GM107" s="126" t="s">
        <v>783</v>
      </c>
      <c r="GN107" s="271"/>
      <c r="GO107" s="129"/>
      <c r="GP107" s="129"/>
      <c r="GQ107" s="129"/>
      <c r="GR107" s="129"/>
      <c r="GS107" s="129"/>
      <c r="GT107" s="126"/>
      <c r="GU107" s="129"/>
      <c r="GV107" s="129"/>
      <c r="GW107" s="129"/>
      <c r="GX107" s="130"/>
      <c r="GY107" s="129"/>
      <c r="GZ107" s="139"/>
      <c r="HA107" s="139"/>
      <c r="HB107" s="129"/>
      <c r="HC107" s="129"/>
      <c r="HD107" s="129"/>
      <c r="HE107" s="129"/>
    </row>
    <row r="108" spans="1:213" ht="57" x14ac:dyDescent="0.2">
      <c r="A108" s="364"/>
      <c r="B108" s="357"/>
      <c r="C108" s="358"/>
      <c r="D108" s="358"/>
      <c r="E108" s="357"/>
      <c r="F108" s="388"/>
      <c r="G108" s="365"/>
      <c r="H108" s="366"/>
      <c r="I108" s="357"/>
      <c r="J108" s="360"/>
      <c r="K108" s="335"/>
      <c r="L108" s="361"/>
      <c r="M108" s="359"/>
      <c r="N108" s="335"/>
      <c r="O108" s="333"/>
      <c r="P108" s="333"/>
      <c r="Q108" s="334"/>
      <c r="R108" s="153"/>
      <c r="S108" s="154"/>
      <c r="T108" s="183">
        <f>VLOOKUP(U108,FORMULAS!$A$15:$B$18,2,0)</f>
        <v>0</v>
      </c>
      <c r="U108" s="53" t="s">
        <v>157</v>
      </c>
      <c r="V108" s="54">
        <f>+IF(U108='Tabla Valoración controles'!$D$4,'Tabla Valoración controles'!$F$4,IF('208-PLA-Ft-78 Mapa Gestión'!U108='Tabla Valoración controles'!$D$5,'Tabla Valoración controles'!$F$5,IF(U108=FORMULAS!$A$10,0,'Tabla Valoración controles'!$F$6)))</f>
        <v>0</v>
      </c>
      <c r="W108" s="53"/>
      <c r="X108" s="55">
        <f>+IF(W108='Tabla Valoración controles'!$D$7,'Tabla Valoración controles'!$F$7,IF(U108=FORMULAS!$A$10,0,'Tabla Valoración controles'!$F$8))</f>
        <v>0</v>
      </c>
      <c r="Y108" s="53"/>
      <c r="Z108" s="54">
        <f>+IF(Y108='Tabla Valoración controles'!$D$9,'Tabla Valoración controles'!$F$9,IF(U108=FORMULAS!$A$10,0,'Tabla Valoración controles'!$F$10))</f>
        <v>0</v>
      </c>
      <c r="AA108" s="53"/>
      <c r="AB108" s="54">
        <f>+IF(AA108='Tabla Valoración controles'!$D$9,'Tabla Valoración controles'!$F$9,IF(W108=FORMULAS!$A$10,0,'Tabla Valoración controles'!$F$10))</f>
        <v>0</v>
      </c>
      <c r="AC108" s="53"/>
      <c r="AD108" s="54">
        <f>+IF(AC108='Tabla Valoración controles'!$D$13,'Tabla Valoración controles'!$F$13,'Tabla Valoración controles'!$F$14)</f>
        <v>0</v>
      </c>
      <c r="AE108" s="97">
        <f t="shared" si="52"/>
        <v>0</v>
      </c>
      <c r="AF108" s="97">
        <f t="shared" ref="AF108" si="84">+AE108*AG107</f>
        <v>0</v>
      </c>
      <c r="AG108" s="97">
        <f t="shared" ref="AG108" si="85">+AG107-AF108</f>
        <v>0.36</v>
      </c>
      <c r="AH108" s="53"/>
      <c r="AI108" s="50">
        <f>+IF(AH108=CONTROLES!$C$50,CONTROLES!$D$50,CONTROLES!$D$51)</f>
        <v>0</v>
      </c>
      <c r="AJ108" s="162"/>
      <c r="AK108" s="162">
        <f>+IF(AJ108=CONTROLES!$C$52,CONTROLES!$D$52,CONTROLES!$D$53)</f>
        <v>0</v>
      </c>
      <c r="AL108" s="162"/>
      <c r="AM108" s="162">
        <f>+IF(AL108=CONTROLES!$C$54,CONTROLES!$D$54,CONTROLES!$D$55)</f>
        <v>0</v>
      </c>
      <c r="AN108" s="163" t="str">
        <f t="shared" si="54"/>
        <v>Tipo Control</v>
      </c>
      <c r="AO108" s="163" t="str">
        <f>+IF(AN108=CONTROLES!$F$54,CONTROLES!$G$54,CONTROLES!$G$55)</f>
        <v>Detectar</v>
      </c>
      <c r="AP108" s="162">
        <f>+IF(AO108=CONTROLES!$C$56,CONTROLES!$D$56,IF(AO108=CONTROLES!$C$57,CONTROLES!$D$57,CONTROLES!$D$58))</f>
        <v>10</v>
      </c>
      <c r="AQ108" s="162"/>
      <c r="AR108" s="162">
        <f>+IF(AQ108=CONTROLES!$C$59,CONTROLES!$D$59,CONTROLES!$D$60)</f>
        <v>0</v>
      </c>
      <c r="AS108" s="162"/>
      <c r="AT108" s="162">
        <f>+IF(AS108=CONTROLES!$C$61,CONTROLES!$D$61,CONTROLES!$D$62)</f>
        <v>0</v>
      </c>
      <c r="AU108" s="162"/>
      <c r="AV108" s="50">
        <f>+IF(AU108=CONTROLES!$C$63,CONTROLES!$D$63,IF(AU108=CONTROLES!$C$64,CONTROLES!$D$64,CONTROLES!$D$65))</f>
        <v>0</v>
      </c>
      <c r="AW108" s="50">
        <f t="shared" si="53"/>
        <v>10</v>
      </c>
      <c r="AX108" s="50" t="str">
        <f t="shared" si="55"/>
        <v>Débil</v>
      </c>
      <c r="AY108" s="337"/>
      <c r="AZ108" s="337"/>
      <c r="BA108" s="337"/>
      <c r="BB108" s="337"/>
      <c r="BC108" s="333"/>
      <c r="BD108" s="340"/>
      <c r="BE108" s="338"/>
      <c r="BF108" s="129"/>
      <c r="BG108" s="129"/>
      <c r="BH108" s="169"/>
      <c r="BI108" s="129"/>
      <c r="BJ108" s="129"/>
      <c r="BK108" s="129"/>
      <c r="BL108" s="129"/>
      <c r="BM108" s="170" t="s">
        <v>233</v>
      </c>
      <c r="BN108" s="332"/>
      <c r="BO108" s="144"/>
      <c r="BP108" s="210"/>
      <c r="BQ108" s="210"/>
      <c r="BR108" s="210"/>
      <c r="BS108" s="210"/>
      <c r="BT108" s="210"/>
      <c r="BU108" s="144"/>
      <c r="BV108" s="210"/>
      <c r="BW108" s="210"/>
      <c r="BX108" s="144"/>
      <c r="BY108" s="130"/>
      <c r="BZ108" s="130"/>
      <c r="CA108" s="130"/>
      <c r="CB108" s="130"/>
      <c r="CC108" s="130"/>
      <c r="CD108" s="130"/>
      <c r="CE108" s="130"/>
      <c r="CF108" s="130"/>
      <c r="CG108" s="144"/>
      <c r="CH108" s="130"/>
      <c r="CI108" s="130"/>
      <c r="CJ108" s="130"/>
      <c r="CK108" s="130"/>
      <c r="CL108" s="130"/>
      <c r="CM108" s="130"/>
      <c r="CN108" s="130"/>
      <c r="CO108" s="130"/>
      <c r="CP108" s="144"/>
      <c r="CQ108" s="130"/>
      <c r="CR108" s="130"/>
      <c r="CS108" s="130"/>
      <c r="CT108" s="130"/>
      <c r="CU108" s="130"/>
      <c r="CV108" s="130"/>
      <c r="CW108" s="130"/>
      <c r="CX108" s="130"/>
      <c r="CY108" s="126"/>
      <c r="CZ108" s="130"/>
      <c r="DA108" s="130"/>
      <c r="DB108" s="130"/>
      <c r="DC108" s="130"/>
      <c r="DD108" s="130"/>
      <c r="DE108" s="130"/>
      <c r="DF108" s="130"/>
      <c r="DG108" s="130"/>
      <c r="DH108" s="126"/>
      <c r="DI108" s="130"/>
      <c r="DJ108" s="130"/>
      <c r="DK108" s="130"/>
      <c r="DL108" s="130"/>
      <c r="DM108" s="130"/>
      <c r="DN108" s="130"/>
      <c r="DO108" s="130"/>
      <c r="DP108" s="130"/>
      <c r="DQ108" s="126"/>
      <c r="DR108" s="130"/>
      <c r="DS108" s="130"/>
      <c r="DT108" s="130"/>
      <c r="DU108" s="130"/>
      <c r="DV108" s="130"/>
      <c r="DW108" s="130"/>
      <c r="DX108" s="130"/>
      <c r="DY108" s="130"/>
      <c r="DZ108" s="126"/>
      <c r="EA108" s="130"/>
      <c r="EB108" s="130"/>
      <c r="EC108" s="130"/>
      <c r="ED108" s="130"/>
      <c r="EE108" s="130"/>
      <c r="EF108" s="130"/>
      <c r="EG108" s="130"/>
      <c r="EH108" s="130"/>
      <c r="EI108" s="126"/>
      <c r="EJ108" s="130"/>
      <c r="EK108" s="130"/>
      <c r="EL108" s="130"/>
      <c r="EM108" s="130"/>
      <c r="EN108" s="130"/>
      <c r="EO108" s="130"/>
      <c r="EP108" s="130"/>
      <c r="EQ108" s="130"/>
      <c r="ER108" s="126"/>
      <c r="ES108" s="130"/>
      <c r="ET108" s="130"/>
      <c r="EU108" s="130"/>
      <c r="EV108" s="130"/>
      <c r="EW108" s="130"/>
      <c r="EX108" s="130"/>
      <c r="EY108" s="130"/>
      <c r="EZ108" s="130"/>
      <c r="FA108" s="126"/>
      <c r="FB108" s="130"/>
      <c r="FC108" s="130"/>
      <c r="FD108" s="130"/>
      <c r="FE108" s="130"/>
      <c r="FF108" s="130"/>
      <c r="FG108" s="130"/>
      <c r="FH108" s="130"/>
      <c r="FI108" s="130"/>
      <c r="FJ108" s="126"/>
      <c r="FK108" s="130"/>
      <c r="FL108" s="130"/>
      <c r="FM108" s="130"/>
      <c r="FN108" s="130"/>
      <c r="FO108" s="130"/>
      <c r="FP108" s="130"/>
      <c r="FQ108" s="130"/>
      <c r="FR108" s="130"/>
      <c r="FS108" s="130"/>
      <c r="FT108" s="144"/>
      <c r="FU108" s="129"/>
      <c r="FV108" s="129"/>
      <c r="FW108" s="129"/>
      <c r="FX108" s="130"/>
      <c r="FY108" s="129"/>
      <c r="FZ108" s="144"/>
      <c r="GA108" s="130"/>
      <c r="GB108" s="129"/>
      <c r="GC108" s="129"/>
      <c r="GD108" s="129"/>
      <c r="GE108" s="129"/>
      <c r="GF108" s="129"/>
      <c r="GG108" s="126"/>
      <c r="GH108" s="129"/>
      <c r="GI108" s="129"/>
      <c r="GJ108" s="129"/>
      <c r="GK108" s="130"/>
      <c r="GL108" s="129"/>
      <c r="GM108" s="130"/>
      <c r="GN108" s="263"/>
      <c r="GO108" s="129"/>
      <c r="GP108" s="129"/>
      <c r="GQ108" s="129"/>
      <c r="GR108" s="129"/>
      <c r="GS108" s="129"/>
      <c r="GT108" s="126"/>
      <c r="GU108" s="129"/>
      <c r="GV108" s="129"/>
      <c r="GW108" s="129"/>
      <c r="GX108" s="130"/>
      <c r="GY108" s="129"/>
      <c r="GZ108" s="130"/>
      <c r="HA108" s="130"/>
      <c r="HB108" s="129"/>
      <c r="HC108" s="129"/>
      <c r="HD108" s="129"/>
      <c r="HE108" s="129"/>
    </row>
    <row r="109" spans="1:213" ht="57" x14ac:dyDescent="0.2">
      <c r="A109" s="364"/>
      <c r="B109" s="357"/>
      <c r="C109" s="358"/>
      <c r="D109" s="358"/>
      <c r="E109" s="357"/>
      <c r="F109" s="388"/>
      <c r="G109" s="365"/>
      <c r="H109" s="366"/>
      <c r="I109" s="357"/>
      <c r="J109" s="360"/>
      <c r="K109" s="335"/>
      <c r="L109" s="361"/>
      <c r="M109" s="359"/>
      <c r="N109" s="335"/>
      <c r="O109" s="333"/>
      <c r="P109" s="333"/>
      <c r="Q109" s="334"/>
      <c r="R109" s="153"/>
      <c r="S109" s="154"/>
      <c r="T109" s="183">
        <f>VLOOKUP(U109,FORMULAS!$A$15:$B$18,2,0)</f>
        <v>0</v>
      </c>
      <c r="U109" s="53" t="s">
        <v>157</v>
      </c>
      <c r="V109" s="54">
        <f>+IF(U109='Tabla Valoración controles'!$D$4,'Tabla Valoración controles'!$F$4,IF('208-PLA-Ft-78 Mapa Gestión'!U109='Tabla Valoración controles'!$D$5,'Tabla Valoración controles'!$F$5,IF(U109=FORMULAS!$A$10,0,'Tabla Valoración controles'!$F$6)))</f>
        <v>0</v>
      </c>
      <c r="W109" s="53"/>
      <c r="X109" s="55">
        <f>+IF(W109='Tabla Valoración controles'!$D$7,'Tabla Valoración controles'!$F$7,IF(U109=FORMULAS!$A$10,0,'Tabla Valoración controles'!$F$8))</f>
        <v>0</v>
      </c>
      <c r="Y109" s="53"/>
      <c r="Z109" s="54">
        <f>+IF(Y109='Tabla Valoración controles'!$D$9,'Tabla Valoración controles'!$F$9,IF(U109=FORMULAS!$A$10,0,'Tabla Valoración controles'!$F$10))</f>
        <v>0</v>
      </c>
      <c r="AA109" s="53"/>
      <c r="AB109" s="54">
        <f>+IF(AA109='Tabla Valoración controles'!$D$9,'Tabla Valoración controles'!$F$9,IF(W109=FORMULAS!$A$10,0,'Tabla Valoración controles'!$F$10))</f>
        <v>0</v>
      </c>
      <c r="AC109" s="53"/>
      <c r="AD109" s="54">
        <f>+IF(AC109='Tabla Valoración controles'!$D$13,'Tabla Valoración controles'!$F$13,'Tabla Valoración controles'!$F$14)</f>
        <v>0</v>
      </c>
      <c r="AE109" s="97">
        <f t="shared" si="52"/>
        <v>0</v>
      </c>
      <c r="AF109" s="97">
        <f t="shared" ref="AF109:AF112" si="86">+AF108*AE109</f>
        <v>0</v>
      </c>
      <c r="AG109" s="97">
        <f t="shared" si="71"/>
        <v>0.36</v>
      </c>
      <c r="AH109" s="53"/>
      <c r="AI109" s="50">
        <f>+IF(AH109=CONTROLES!$C$50,CONTROLES!$D$50,CONTROLES!$D$51)</f>
        <v>0</v>
      </c>
      <c r="AJ109" s="162"/>
      <c r="AK109" s="162">
        <f>+IF(AJ109=CONTROLES!$C$52,CONTROLES!$D$52,CONTROLES!$D$53)</f>
        <v>0</v>
      </c>
      <c r="AL109" s="162"/>
      <c r="AM109" s="162">
        <f>+IF(AL109=CONTROLES!$C$54,CONTROLES!$D$54,CONTROLES!$D$55)</f>
        <v>0</v>
      </c>
      <c r="AN109" s="163" t="str">
        <f t="shared" si="54"/>
        <v>Tipo Control</v>
      </c>
      <c r="AO109" s="163" t="str">
        <f>+IF(AN109=CONTROLES!$F$54,CONTROLES!$G$54,CONTROLES!$G$55)</f>
        <v>Detectar</v>
      </c>
      <c r="AP109" s="162">
        <f>+IF(AO109=CONTROLES!$C$56,CONTROLES!$D$56,IF(AO109=CONTROLES!$C$57,CONTROLES!$D$57,CONTROLES!$D$58))</f>
        <v>10</v>
      </c>
      <c r="AQ109" s="162"/>
      <c r="AR109" s="162">
        <f>+IF(AQ109=CONTROLES!$C$59,CONTROLES!$D$59,CONTROLES!$D$60)</f>
        <v>0</v>
      </c>
      <c r="AS109" s="162"/>
      <c r="AT109" s="162">
        <f>+IF(AS109=CONTROLES!$C$61,CONTROLES!$D$61,CONTROLES!$D$62)</f>
        <v>0</v>
      </c>
      <c r="AU109" s="162"/>
      <c r="AV109" s="50">
        <f>+IF(AU109=CONTROLES!$C$63,CONTROLES!$D$63,IF(AU109=CONTROLES!$C$64,CONTROLES!$D$64,CONTROLES!$D$65))</f>
        <v>0</v>
      </c>
      <c r="AW109" s="50">
        <f t="shared" si="53"/>
        <v>10</v>
      </c>
      <c r="AX109" s="50" t="str">
        <f t="shared" si="55"/>
        <v>Débil</v>
      </c>
      <c r="AY109" s="337"/>
      <c r="AZ109" s="337"/>
      <c r="BA109" s="337"/>
      <c r="BB109" s="337"/>
      <c r="BC109" s="333"/>
      <c r="BD109" s="340"/>
      <c r="BE109" s="338"/>
      <c r="BF109" s="129"/>
      <c r="BG109" s="129"/>
      <c r="BH109" s="169"/>
      <c r="BI109" s="129"/>
      <c r="BJ109" s="129"/>
      <c r="BK109" s="129"/>
      <c r="BL109" s="129"/>
      <c r="BM109" s="170" t="s">
        <v>233</v>
      </c>
      <c r="BN109" s="332"/>
      <c r="BO109" s="144"/>
      <c r="BP109" s="210"/>
      <c r="BQ109" s="210"/>
      <c r="BR109" s="210"/>
      <c r="BS109" s="210"/>
      <c r="BT109" s="210"/>
      <c r="BU109" s="144"/>
      <c r="BV109" s="210"/>
      <c r="BW109" s="210"/>
      <c r="BX109" s="144"/>
      <c r="BY109" s="130"/>
      <c r="BZ109" s="130"/>
      <c r="CA109" s="130"/>
      <c r="CB109" s="130"/>
      <c r="CC109" s="130"/>
      <c r="CD109" s="130"/>
      <c r="CE109" s="130"/>
      <c r="CF109" s="130"/>
      <c r="CG109" s="144"/>
      <c r="CH109" s="130"/>
      <c r="CI109" s="130"/>
      <c r="CJ109" s="130"/>
      <c r="CK109" s="130"/>
      <c r="CL109" s="130"/>
      <c r="CM109" s="130"/>
      <c r="CN109" s="130"/>
      <c r="CO109" s="130"/>
      <c r="CP109" s="144"/>
      <c r="CQ109" s="130"/>
      <c r="CR109" s="130"/>
      <c r="CS109" s="130"/>
      <c r="CT109" s="130"/>
      <c r="CU109" s="130"/>
      <c r="CV109" s="130"/>
      <c r="CW109" s="130"/>
      <c r="CX109" s="130"/>
      <c r="CY109" s="126"/>
      <c r="CZ109" s="130"/>
      <c r="DA109" s="130"/>
      <c r="DB109" s="130"/>
      <c r="DC109" s="130"/>
      <c r="DD109" s="130"/>
      <c r="DE109" s="130"/>
      <c r="DF109" s="130"/>
      <c r="DG109" s="130"/>
      <c r="DH109" s="126"/>
      <c r="DI109" s="130"/>
      <c r="DJ109" s="130"/>
      <c r="DK109" s="130"/>
      <c r="DL109" s="130"/>
      <c r="DM109" s="130"/>
      <c r="DN109" s="130"/>
      <c r="DO109" s="130"/>
      <c r="DP109" s="130"/>
      <c r="DQ109" s="126"/>
      <c r="DR109" s="130"/>
      <c r="DS109" s="130"/>
      <c r="DT109" s="130"/>
      <c r="DU109" s="130"/>
      <c r="DV109" s="130"/>
      <c r="DW109" s="130"/>
      <c r="DX109" s="130"/>
      <c r="DY109" s="130"/>
      <c r="DZ109" s="126"/>
      <c r="EA109" s="130"/>
      <c r="EB109" s="130"/>
      <c r="EC109" s="130"/>
      <c r="ED109" s="130"/>
      <c r="EE109" s="130"/>
      <c r="EF109" s="130"/>
      <c r="EG109" s="130"/>
      <c r="EH109" s="130"/>
      <c r="EI109" s="126"/>
      <c r="EJ109" s="130"/>
      <c r="EK109" s="130"/>
      <c r="EL109" s="130"/>
      <c r="EM109" s="130"/>
      <c r="EN109" s="130"/>
      <c r="EO109" s="130"/>
      <c r="EP109" s="130"/>
      <c r="EQ109" s="130"/>
      <c r="ER109" s="126"/>
      <c r="ES109" s="130"/>
      <c r="ET109" s="130"/>
      <c r="EU109" s="130"/>
      <c r="EV109" s="130"/>
      <c r="EW109" s="130"/>
      <c r="EX109" s="130"/>
      <c r="EY109" s="130"/>
      <c r="EZ109" s="130"/>
      <c r="FA109" s="126"/>
      <c r="FB109" s="130"/>
      <c r="FC109" s="130"/>
      <c r="FD109" s="130"/>
      <c r="FE109" s="130"/>
      <c r="FF109" s="130"/>
      <c r="FG109" s="130"/>
      <c r="FH109" s="130"/>
      <c r="FI109" s="130"/>
      <c r="FJ109" s="126"/>
      <c r="FK109" s="130"/>
      <c r="FL109" s="130"/>
      <c r="FM109" s="130"/>
      <c r="FN109" s="130"/>
      <c r="FO109" s="130"/>
      <c r="FP109" s="130"/>
      <c r="FQ109" s="130"/>
      <c r="FR109" s="130"/>
      <c r="FS109" s="130"/>
      <c r="FT109" s="144"/>
      <c r="FU109" s="129"/>
      <c r="FV109" s="129"/>
      <c r="FW109" s="129"/>
      <c r="FX109" s="130"/>
      <c r="FY109" s="129"/>
      <c r="FZ109" s="144"/>
      <c r="GA109" s="130"/>
      <c r="GB109" s="129"/>
      <c r="GC109" s="129"/>
      <c r="GD109" s="129"/>
      <c r="GE109" s="129"/>
      <c r="GF109" s="129"/>
      <c r="GG109" s="126"/>
      <c r="GH109" s="129"/>
      <c r="GI109" s="129"/>
      <c r="GJ109" s="129"/>
      <c r="GK109" s="130"/>
      <c r="GL109" s="129"/>
      <c r="GM109" s="130"/>
      <c r="GN109" s="263"/>
      <c r="GO109" s="129"/>
      <c r="GP109" s="129"/>
      <c r="GQ109" s="129"/>
      <c r="GR109" s="129"/>
      <c r="GS109" s="129"/>
      <c r="GT109" s="126"/>
      <c r="GU109" s="129"/>
      <c r="GV109" s="129"/>
      <c r="GW109" s="129"/>
      <c r="GX109" s="130"/>
      <c r="GY109" s="129"/>
      <c r="GZ109" s="130"/>
      <c r="HA109" s="130"/>
      <c r="HB109" s="129"/>
      <c r="HC109" s="129"/>
      <c r="HD109" s="129"/>
      <c r="HE109" s="129"/>
    </row>
    <row r="110" spans="1:213" ht="57" x14ac:dyDescent="0.2">
      <c r="A110" s="364"/>
      <c r="B110" s="357"/>
      <c r="C110" s="358"/>
      <c r="D110" s="358"/>
      <c r="E110" s="357"/>
      <c r="F110" s="388"/>
      <c r="G110" s="365"/>
      <c r="H110" s="366"/>
      <c r="I110" s="357"/>
      <c r="J110" s="360"/>
      <c r="K110" s="335"/>
      <c r="L110" s="361"/>
      <c r="M110" s="359"/>
      <c r="N110" s="335"/>
      <c r="O110" s="333"/>
      <c r="P110" s="333"/>
      <c r="Q110" s="334"/>
      <c r="R110" s="153"/>
      <c r="S110" s="154"/>
      <c r="T110" s="183">
        <f>VLOOKUP(U110,FORMULAS!$A$15:$B$18,2,0)</f>
        <v>0</v>
      </c>
      <c r="U110" s="53" t="s">
        <v>157</v>
      </c>
      <c r="V110" s="54">
        <f>+IF(U110='Tabla Valoración controles'!$D$4,'Tabla Valoración controles'!$F$4,IF('208-PLA-Ft-78 Mapa Gestión'!U110='Tabla Valoración controles'!$D$5,'Tabla Valoración controles'!$F$5,IF(U110=FORMULAS!$A$10,0,'Tabla Valoración controles'!$F$6)))</f>
        <v>0</v>
      </c>
      <c r="W110" s="53"/>
      <c r="X110" s="55">
        <f>+IF(W110='Tabla Valoración controles'!$D$7,'Tabla Valoración controles'!$F$7,IF(U110=FORMULAS!$A$10,0,'Tabla Valoración controles'!$F$8))</f>
        <v>0</v>
      </c>
      <c r="Y110" s="53"/>
      <c r="Z110" s="54">
        <f>+IF(Y110='Tabla Valoración controles'!$D$9,'Tabla Valoración controles'!$F$9,IF(U110=FORMULAS!$A$10,0,'Tabla Valoración controles'!$F$10))</f>
        <v>0</v>
      </c>
      <c r="AA110" s="53"/>
      <c r="AB110" s="54">
        <f>+IF(AA110='Tabla Valoración controles'!$D$9,'Tabla Valoración controles'!$F$9,IF(W110=FORMULAS!$A$10,0,'Tabla Valoración controles'!$F$10))</f>
        <v>0</v>
      </c>
      <c r="AC110" s="53"/>
      <c r="AD110" s="54">
        <f>+IF(AC110='Tabla Valoración controles'!$D$13,'Tabla Valoración controles'!$F$13,'Tabla Valoración controles'!$F$14)</f>
        <v>0</v>
      </c>
      <c r="AE110" s="97">
        <f t="shared" si="52"/>
        <v>0</v>
      </c>
      <c r="AF110" s="97">
        <f t="shared" si="86"/>
        <v>0</v>
      </c>
      <c r="AG110" s="97">
        <f t="shared" si="71"/>
        <v>0.36</v>
      </c>
      <c r="AH110" s="53"/>
      <c r="AI110" s="50">
        <f>+IF(AH110=CONTROLES!$C$50,CONTROLES!$D$50,CONTROLES!$D$51)</f>
        <v>0</v>
      </c>
      <c r="AJ110" s="162"/>
      <c r="AK110" s="162">
        <f>+IF(AJ110=CONTROLES!$C$52,CONTROLES!$D$52,CONTROLES!$D$53)</f>
        <v>0</v>
      </c>
      <c r="AL110" s="162"/>
      <c r="AM110" s="162">
        <f>+IF(AL110=CONTROLES!$C$54,CONTROLES!$D$54,CONTROLES!$D$55)</f>
        <v>0</v>
      </c>
      <c r="AN110" s="163" t="str">
        <f t="shared" si="54"/>
        <v>Tipo Control</v>
      </c>
      <c r="AO110" s="163" t="str">
        <f>+IF(AN110=CONTROLES!$F$54,CONTROLES!$G$54,CONTROLES!$G$55)</f>
        <v>Detectar</v>
      </c>
      <c r="AP110" s="162">
        <f>+IF(AO110=CONTROLES!$C$56,CONTROLES!$D$56,IF(AO110=CONTROLES!$C$57,CONTROLES!$D$57,CONTROLES!$D$58))</f>
        <v>10</v>
      </c>
      <c r="AQ110" s="162"/>
      <c r="AR110" s="162">
        <f>+IF(AQ110=CONTROLES!$C$59,CONTROLES!$D$59,CONTROLES!$D$60)</f>
        <v>0</v>
      </c>
      <c r="AS110" s="162"/>
      <c r="AT110" s="162">
        <f>+IF(AS110=CONTROLES!$C$61,CONTROLES!$D$61,CONTROLES!$D$62)</f>
        <v>0</v>
      </c>
      <c r="AU110" s="162"/>
      <c r="AV110" s="50">
        <f>+IF(AU110=CONTROLES!$C$63,CONTROLES!$D$63,IF(AU110=CONTROLES!$C$64,CONTROLES!$D$64,CONTROLES!$D$65))</f>
        <v>0</v>
      </c>
      <c r="AW110" s="50">
        <f t="shared" si="53"/>
        <v>10</v>
      </c>
      <c r="AX110" s="50" t="str">
        <f t="shared" si="55"/>
        <v>Débil</v>
      </c>
      <c r="AY110" s="337"/>
      <c r="AZ110" s="337"/>
      <c r="BA110" s="337"/>
      <c r="BB110" s="337"/>
      <c r="BC110" s="333"/>
      <c r="BD110" s="340"/>
      <c r="BE110" s="338"/>
      <c r="BF110" s="129"/>
      <c r="BG110" s="129"/>
      <c r="BH110" s="169"/>
      <c r="BI110" s="129"/>
      <c r="BJ110" s="129"/>
      <c r="BK110" s="129"/>
      <c r="BL110" s="129"/>
      <c r="BM110" s="170" t="s">
        <v>233</v>
      </c>
      <c r="BN110" s="332"/>
      <c r="BO110" s="144"/>
      <c r="BP110" s="210"/>
      <c r="BQ110" s="210"/>
      <c r="BR110" s="210"/>
      <c r="BS110" s="210"/>
      <c r="BT110" s="210"/>
      <c r="BU110" s="144"/>
      <c r="BV110" s="210"/>
      <c r="BW110" s="210"/>
      <c r="BX110" s="144"/>
      <c r="BY110" s="130"/>
      <c r="BZ110" s="130"/>
      <c r="CA110" s="130"/>
      <c r="CB110" s="130"/>
      <c r="CC110" s="130"/>
      <c r="CD110" s="130"/>
      <c r="CE110" s="130"/>
      <c r="CF110" s="130"/>
      <c r="CG110" s="144"/>
      <c r="CH110" s="130"/>
      <c r="CI110" s="130"/>
      <c r="CJ110" s="130"/>
      <c r="CK110" s="130"/>
      <c r="CL110" s="130"/>
      <c r="CM110" s="130"/>
      <c r="CN110" s="130"/>
      <c r="CO110" s="130"/>
      <c r="CP110" s="144"/>
      <c r="CQ110" s="130"/>
      <c r="CR110" s="130"/>
      <c r="CS110" s="130"/>
      <c r="CT110" s="130"/>
      <c r="CU110" s="130"/>
      <c r="CV110" s="130"/>
      <c r="CW110" s="130"/>
      <c r="CX110" s="130"/>
      <c r="CY110" s="126"/>
      <c r="CZ110" s="130"/>
      <c r="DA110" s="130"/>
      <c r="DB110" s="130"/>
      <c r="DC110" s="130"/>
      <c r="DD110" s="130"/>
      <c r="DE110" s="130"/>
      <c r="DF110" s="130"/>
      <c r="DG110" s="130"/>
      <c r="DH110" s="126"/>
      <c r="DI110" s="130"/>
      <c r="DJ110" s="130"/>
      <c r="DK110" s="130"/>
      <c r="DL110" s="130"/>
      <c r="DM110" s="130"/>
      <c r="DN110" s="130"/>
      <c r="DO110" s="130"/>
      <c r="DP110" s="130"/>
      <c r="DQ110" s="126"/>
      <c r="DR110" s="130"/>
      <c r="DS110" s="130"/>
      <c r="DT110" s="130"/>
      <c r="DU110" s="130"/>
      <c r="DV110" s="130"/>
      <c r="DW110" s="130"/>
      <c r="DX110" s="130"/>
      <c r="DY110" s="130"/>
      <c r="DZ110" s="126"/>
      <c r="EA110" s="130"/>
      <c r="EB110" s="130"/>
      <c r="EC110" s="130"/>
      <c r="ED110" s="130"/>
      <c r="EE110" s="130"/>
      <c r="EF110" s="130"/>
      <c r="EG110" s="130"/>
      <c r="EH110" s="130"/>
      <c r="EI110" s="126"/>
      <c r="EJ110" s="130"/>
      <c r="EK110" s="130"/>
      <c r="EL110" s="130"/>
      <c r="EM110" s="130"/>
      <c r="EN110" s="130"/>
      <c r="EO110" s="130"/>
      <c r="EP110" s="130"/>
      <c r="EQ110" s="130"/>
      <c r="ER110" s="126"/>
      <c r="ES110" s="130"/>
      <c r="ET110" s="130"/>
      <c r="EU110" s="130"/>
      <c r="EV110" s="130"/>
      <c r="EW110" s="130"/>
      <c r="EX110" s="130"/>
      <c r="EY110" s="130"/>
      <c r="EZ110" s="130"/>
      <c r="FA110" s="126"/>
      <c r="FB110" s="130"/>
      <c r="FC110" s="130"/>
      <c r="FD110" s="130"/>
      <c r="FE110" s="130"/>
      <c r="FF110" s="130"/>
      <c r="FG110" s="130"/>
      <c r="FH110" s="130"/>
      <c r="FI110" s="130"/>
      <c r="FJ110" s="126"/>
      <c r="FK110" s="130"/>
      <c r="FL110" s="130"/>
      <c r="FM110" s="130"/>
      <c r="FN110" s="130"/>
      <c r="FO110" s="130"/>
      <c r="FP110" s="130"/>
      <c r="FQ110" s="130"/>
      <c r="FR110" s="130"/>
      <c r="FS110" s="130"/>
      <c r="FT110" s="144"/>
      <c r="FU110" s="129"/>
      <c r="FV110" s="129"/>
      <c r="FW110" s="129"/>
      <c r="FX110" s="130"/>
      <c r="FY110" s="129"/>
      <c r="FZ110" s="144"/>
      <c r="GA110" s="130"/>
      <c r="GB110" s="129"/>
      <c r="GC110" s="129"/>
      <c r="GD110" s="129"/>
      <c r="GE110" s="129"/>
      <c r="GF110" s="129"/>
      <c r="GG110" s="126"/>
      <c r="GH110" s="129"/>
      <c r="GI110" s="129"/>
      <c r="GJ110" s="129"/>
      <c r="GK110" s="130"/>
      <c r="GL110" s="129"/>
      <c r="GM110" s="130"/>
      <c r="GN110" s="263"/>
      <c r="GO110" s="129"/>
      <c r="GP110" s="129"/>
      <c r="GQ110" s="129"/>
      <c r="GR110" s="129"/>
      <c r="GS110" s="129"/>
      <c r="GT110" s="126"/>
      <c r="GU110" s="129"/>
      <c r="GV110" s="129"/>
      <c r="GW110" s="129"/>
      <c r="GX110" s="130"/>
      <c r="GY110" s="129"/>
      <c r="GZ110" s="130"/>
      <c r="HA110" s="130"/>
      <c r="HB110" s="129"/>
      <c r="HC110" s="129"/>
      <c r="HD110" s="129"/>
      <c r="HE110" s="129"/>
    </row>
    <row r="111" spans="1:213" ht="57" x14ac:dyDescent="0.2">
      <c r="A111" s="364"/>
      <c r="B111" s="357"/>
      <c r="C111" s="358"/>
      <c r="D111" s="358"/>
      <c r="E111" s="357"/>
      <c r="F111" s="388"/>
      <c r="G111" s="365"/>
      <c r="H111" s="366"/>
      <c r="I111" s="357"/>
      <c r="J111" s="360"/>
      <c r="K111" s="335"/>
      <c r="L111" s="361"/>
      <c r="M111" s="359"/>
      <c r="N111" s="335"/>
      <c r="O111" s="333"/>
      <c r="P111" s="333"/>
      <c r="Q111" s="334"/>
      <c r="R111" s="153"/>
      <c r="S111" s="154"/>
      <c r="T111" s="183">
        <f>VLOOKUP(U111,FORMULAS!$A$15:$B$18,2,0)</f>
        <v>0</v>
      </c>
      <c r="U111" s="53" t="s">
        <v>157</v>
      </c>
      <c r="V111" s="54">
        <f>+IF(U111='Tabla Valoración controles'!$D$4,'Tabla Valoración controles'!$F$4,IF('208-PLA-Ft-78 Mapa Gestión'!U111='Tabla Valoración controles'!$D$5,'Tabla Valoración controles'!$F$5,IF(U111=FORMULAS!$A$10,0,'Tabla Valoración controles'!$F$6)))</f>
        <v>0</v>
      </c>
      <c r="W111" s="53"/>
      <c r="X111" s="55">
        <f>+IF(W111='Tabla Valoración controles'!$D$7,'Tabla Valoración controles'!$F$7,IF(U111=FORMULAS!$A$10,0,'Tabla Valoración controles'!$F$8))</f>
        <v>0</v>
      </c>
      <c r="Y111" s="53"/>
      <c r="Z111" s="54">
        <f>+IF(Y111='Tabla Valoración controles'!$D$9,'Tabla Valoración controles'!$F$9,IF(U111=FORMULAS!$A$10,0,'Tabla Valoración controles'!$F$10))</f>
        <v>0</v>
      </c>
      <c r="AA111" s="53"/>
      <c r="AB111" s="54">
        <f>+IF(AA111='Tabla Valoración controles'!$D$9,'Tabla Valoración controles'!$F$9,IF(W111=FORMULAS!$A$10,0,'Tabla Valoración controles'!$F$10))</f>
        <v>0</v>
      </c>
      <c r="AC111" s="53"/>
      <c r="AD111" s="54">
        <f>+IF(AC111='Tabla Valoración controles'!$D$13,'Tabla Valoración controles'!$F$13,'Tabla Valoración controles'!$F$14)</f>
        <v>0</v>
      </c>
      <c r="AE111" s="97">
        <f t="shared" si="52"/>
        <v>0</v>
      </c>
      <c r="AF111" s="97">
        <f t="shared" si="86"/>
        <v>0</v>
      </c>
      <c r="AG111" s="97">
        <f t="shared" si="71"/>
        <v>0.36</v>
      </c>
      <c r="AH111" s="53"/>
      <c r="AI111" s="50">
        <f>+IF(AH111=CONTROLES!$C$50,CONTROLES!$D$50,CONTROLES!$D$51)</f>
        <v>0</v>
      </c>
      <c r="AJ111" s="162"/>
      <c r="AK111" s="162">
        <f>+IF(AJ111=CONTROLES!$C$52,CONTROLES!$D$52,CONTROLES!$D$53)</f>
        <v>0</v>
      </c>
      <c r="AL111" s="162"/>
      <c r="AM111" s="162">
        <f>+IF(AL111=CONTROLES!$C$54,CONTROLES!$D$54,CONTROLES!$D$55)</f>
        <v>0</v>
      </c>
      <c r="AN111" s="163" t="str">
        <f t="shared" si="54"/>
        <v>Tipo Control</v>
      </c>
      <c r="AO111" s="163" t="str">
        <f>+IF(AN111=CONTROLES!$F$54,CONTROLES!$G$54,CONTROLES!$G$55)</f>
        <v>Detectar</v>
      </c>
      <c r="AP111" s="162">
        <f>+IF(AO111=CONTROLES!$C$56,CONTROLES!$D$56,IF(AO111=CONTROLES!$C$57,CONTROLES!$D$57,CONTROLES!$D$58))</f>
        <v>10</v>
      </c>
      <c r="AQ111" s="162"/>
      <c r="AR111" s="162">
        <f>+IF(AQ111=CONTROLES!$C$59,CONTROLES!$D$59,CONTROLES!$D$60)</f>
        <v>0</v>
      </c>
      <c r="AS111" s="162"/>
      <c r="AT111" s="162">
        <f>+IF(AS111=CONTROLES!$C$61,CONTROLES!$D$61,CONTROLES!$D$62)</f>
        <v>0</v>
      </c>
      <c r="AU111" s="162"/>
      <c r="AV111" s="50">
        <f>+IF(AU111=CONTROLES!$C$63,CONTROLES!$D$63,IF(AU111=CONTROLES!$C$64,CONTROLES!$D$64,CONTROLES!$D$65))</f>
        <v>0</v>
      </c>
      <c r="AW111" s="50">
        <f t="shared" si="53"/>
        <v>10</v>
      </c>
      <c r="AX111" s="50" t="str">
        <f t="shared" si="55"/>
        <v>Débil</v>
      </c>
      <c r="AY111" s="337"/>
      <c r="AZ111" s="337"/>
      <c r="BA111" s="337"/>
      <c r="BB111" s="337"/>
      <c r="BC111" s="333"/>
      <c r="BD111" s="340"/>
      <c r="BE111" s="338"/>
      <c r="BF111" s="129"/>
      <c r="BG111" s="129"/>
      <c r="BH111" s="169"/>
      <c r="BI111" s="129"/>
      <c r="BJ111" s="129"/>
      <c r="BK111" s="129"/>
      <c r="BL111" s="129"/>
      <c r="BM111" s="170" t="s">
        <v>233</v>
      </c>
      <c r="BN111" s="332"/>
      <c r="BO111" s="144"/>
      <c r="BP111" s="210"/>
      <c r="BQ111" s="210"/>
      <c r="BR111" s="210"/>
      <c r="BS111" s="210"/>
      <c r="BT111" s="210"/>
      <c r="BU111" s="144"/>
      <c r="BV111" s="210"/>
      <c r="BW111" s="210"/>
      <c r="BX111" s="144"/>
      <c r="BY111" s="130"/>
      <c r="BZ111" s="130"/>
      <c r="CA111" s="130"/>
      <c r="CB111" s="130"/>
      <c r="CC111" s="130"/>
      <c r="CD111" s="130"/>
      <c r="CE111" s="130"/>
      <c r="CF111" s="130"/>
      <c r="CG111" s="144"/>
      <c r="CH111" s="130"/>
      <c r="CI111" s="130"/>
      <c r="CJ111" s="130"/>
      <c r="CK111" s="130"/>
      <c r="CL111" s="130"/>
      <c r="CM111" s="130"/>
      <c r="CN111" s="130"/>
      <c r="CO111" s="130"/>
      <c r="CP111" s="144"/>
      <c r="CQ111" s="130"/>
      <c r="CR111" s="130"/>
      <c r="CS111" s="130"/>
      <c r="CT111" s="130"/>
      <c r="CU111" s="130"/>
      <c r="CV111" s="130"/>
      <c r="CW111" s="130"/>
      <c r="CX111" s="130"/>
      <c r="CY111" s="126"/>
      <c r="CZ111" s="130"/>
      <c r="DA111" s="130"/>
      <c r="DB111" s="130"/>
      <c r="DC111" s="130"/>
      <c r="DD111" s="130"/>
      <c r="DE111" s="130"/>
      <c r="DF111" s="130"/>
      <c r="DG111" s="130"/>
      <c r="DH111" s="126"/>
      <c r="DI111" s="130"/>
      <c r="DJ111" s="130"/>
      <c r="DK111" s="130"/>
      <c r="DL111" s="130"/>
      <c r="DM111" s="130"/>
      <c r="DN111" s="130"/>
      <c r="DO111" s="130"/>
      <c r="DP111" s="130"/>
      <c r="DQ111" s="126"/>
      <c r="DR111" s="130"/>
      <c r="DS111" s="130"/>
      <c r="DT111" s="130"/>
      <c r="DU111" s="130"/>
      <c r="DV111" s="130"/>
      <c r="DW111" s="130"/>
      <c r="DX111" s="130"/>
      <c r="DY111" s="130"/>
      <c r="DZ111" s="126"/>
      <c r="EA111" s="130"/>
      <c r="EB111" s="130"/>
      <c r="EC111" s="130"/>
      <c r="ED111" s="130"/>
      <c r="EE111" s="130"/>
      <c r="EF111" s="130"/>
      <c r="EG111" s="130"/>
      <c r="EH111" s="130"/>
      <c r="EI111" s="126"/>
      <c r="EJ111" s="130"/>
      <c r="EK111" s="130"/>
      <c r="EL111" s="130"/>
      <c r="EM111" s="130"/>
      <c r="EN111" s="130"/>
      <c r="EO111" s="130"/>
      <c r="EP111" s="130"/>
      <c r="EQ111" s="130"/>
      <c r="ER111" s="126"/>
      <c r="ES111" s="130"/>
      <c r="ET111" s="130"/>
      <c r="EU111" s="130"/>
      <c r="EV111" s="130"/>
      <c r="EW111" s="130"/>
      <c r="EX111" s="130"/>
      <c r="EY111" s="130"/>
      <c r="EZ111" s="130"/>
      <c r="FA111" s="126"/>
      <c r="FB111" s="130"/>
      <c r="FC111" s="130"/>
      <c r="FD111" s="130"/>
      <c r="FE111" s="130"/>
      <c r="FF111" s="130"/>
      <c r="FG111" s="130"/>
      <c r="FH111" s="130"/>
      <c r="FI111" s="130"/>
      <c r="FJ111" s="126"/>
      <c r="FK111" s="130"/>
      <c r="FL111" s="130"/>
      <c r="FM111" s="130"/>
      <c r="FN111" s="130"/>
      <c r="FO111" s="130"/>
      <c r="FP111" s="130"/>
      <c r="FQ111" s="130"/>
      <c r="FR111" s="130"/>
      <c r="FS111" s="130"/>
      <c r="FT111" s="144"/>
      <c r="FU111" s="129"/>
      <c r="FV111" s="129"/>
      <c r="FW111" s="129"/>
      <c r="FX111" s="130"/>
      <c r="FY111" s="129"/>
      <c r="FZ111" s="144"/>
      <c r="GA111" s="130"/>
      <c r="GB111" s="129"/>
      <c r="GC111" s="129"/>
      <c r="GD111" s="129"/>
      <c r="GE111" s="129"/>
      <c r="GF111" s="129"/>
      <c r="GG111" s="126"/>
      <c r="GH111" s="129"/>
      <c r="GI111" s="129"/>
      <c r="GJ111" s="129"/>
      <c r="GK111" s="130"/>
      <c r="GL111" s="129"/>
      <c r="GM111" s="130"/>
      <c r="GN111" s="263"/>
      <c r="GO111" s="129"/>
      <c r="GP111" s="129"/>
      <c r="GQ111" s="129"/>
      <c r="GR111" s="129"/>
      <c r="GS111" s="129"/>
      <c r="GT111" s="126"/>
      <c r="GU111" s="129"/>
      <c r="GV111" s="129"/>
      <c r="GW111" s="129"/>
      <c r="GX111" s="130"/>
      <c r="GY111" s="129"/>
      <c r="GZ111" s="130"/>
      <c r="HA111" s="130"/>
      <c r="HB111" s="129"/>
      <c r="HC111" s="129"/>
      <c r="HD111" s="129"/>
      <c r="HE111" s="129"/>
    </row>
    <row r="112" spans="1:213" ht="57" x14ac:dyDescent="0.2">
      <c r="A112" s="364"/>
      <c r="B112" s="357"/>
      <c r="C112" s="358"/>
      <c r="D112" s="358"/>
      <c r="E112" s="357"/>
      <c r="F112" s="388"/>
      <c r="G112" s="365"/>
      <c r="H112" s="366"/>
      <c r="I112" s="357"/>
      <c r="J112" s="360"/>
      <c r="K112" s="335"/>
      <c r="L112" s="361"/>
      <c r="M112" s="359"/>
      <c r="N112" s="335"/>
      <c r="O112" s="333"/>
      <c r="P112" s="333"/>
      <c r="Q112" s="334"/>
      <c r="R112" s="153"/>
      <c r="S112" s="154"/>
      <c r="T112" s="183">
        <f>VLOOKUP(U112,FORMULAS!$A$15:$B$18,2,0)</f>
        <v>0</v>
      </c>
      <c r="U112" s="53" t="s">
        <v>157</v>
      </c>
      <c r="V112" s="54">
        <f>+IF(U112='Tabla Valoración controles'!$D$4,'Tabla Valoración controles'!$F$4,IF('208-PLA-Ft-78 Mapa Gestión'!U112='Tabla Valoración controles'!$D$5,'Tabla Valoración controles'!$F$5,IF(U112=FORMULAS!$A$10,0,'Tabla Valoración controles'!$F$6)))</f>
        <v>0</v>
      </c>
      <c r="W112" s="53"/>
      <c r="X112" s="55">
        <f>+IF(W112='Tabla Valoración controles'!$D$7,'Tabla Valoración controles'!$F$7,IF(U112=FORMULAS!$A$10,0,'Tabla Valoración controles'!$F$8))</f>
        <v>0</v>
      </c>
      <c r="Y112" s="53"/>
      <c r="Z112" s="54">
        <f>+IF(Y112='Tabla Valoración controles'!$D$9,'Tabla Valoración controles'!$F$9,IF(U112=FORMULAS!$A$10,0,'Tabla Valoración controles'!$F$10))</f>
        <v>0</v>
      </c>
      <c r="AA112" s="53"/>
      <c r="AB112" s="54">
        <f>+IF(AA112='Tabla Valoración controles'!$D$9,'Tabla Valoración controles'!$F$9,IF(W112=FORMULAS!$A$10,0,'Tabla Valoración controles'!$F$10))</f>
        <v>0</v>
      </c>
      <c r="AC112" s="53"/>
      <c r="AD112" s="54">
        <f>+IF(AC112='Tabla Valoración controles'!$D$13,'Tabla Valoración controles'!$F$13,'Tabla Valoración controles'!$F$14)</f>
        <v>0</v>
      </c>
      <c r="AE112" s="97">
        <f t="shared" si="52"/>
        <v>0</v>
      </c>
      <c r="AF112" s="97">
        <f t="shared" si="86"/>
        <v>0</v>
      </c>
      <c r="AG112" s="97">
        <f t="shared" si="71"/>
        <v>0.36</v>
      </c>
      <c r="AH112" s="53"/>
      <c r="AI112" s="50">
        <f>+IF(AH112=CONTROLES!$C$50,CONTROLES!$D$50,CONTROLES!$D$51)</f>
        <v>0</v>
      </c>
      <c r="AJ112" s="162"/>
      <c r="AK112" s="162">
        <f>+IF(AJ112=CONTROLES!$C$52,CONTROLES!$D$52,CONTROLES!$D$53)</f>
        <v>0</v>
      </c>
      <c r="AL112" s="162"/>
      <c r="AM112" s="162">
        <f>+IF(AL112=CONTROLES!$C$54,CONTROLES!$D$54,CONTROLES!$D$55)</f>
        <v>0</v>
      </c>
      <c r="AN112" s="163" t="str">
        <f t="shared" si="54"/>
        <v>Tipo Control</v>
      </c>
      <c r="AO112" s="163" t="str">
        <f>+IF(AN112=CONTROLES!$F$54,CONTROLES!$G$54,CONTROLES!$G$55)</f>
        <v>Detectar</v>
      </c>
      <c r="AP112" s="162">
        <f>+IF(AO112=CONTROLES!$C$56,CONTROLES!$D$56,IF(AO112=CONTROLES!$C$57,CONTROLES!$D$57,CONTROLES!$D$58))</f>
        <v>10</v>
      </c>
      <c r="AQ112" s="162"/>
      <c r="AR112" s="162">
        <f>+IF(AQ112=CONTROLES!$C$59,CONTROLES!$D$59,CONTROLES!$D$60)</f>
        <v>0</v>
      </c>
      <c r="AS112" s="162"/>
      <c r="AT112" s="162">
        <f>+IF(AS112=CONTROLES!$C$61,CONTROLES!$D$61,CONTROLES!$D$62)</f>
        <v>0</v>
      </c>
      <c r="AU112" s="162"/>
      <c r="AV112" s="50">
        <f>+IF(AU112=CONTROLES!$C$63,CONTROLES!$D$63,IF(AU112=CONTROLES!$C$64,CONTROLES!$D$64,CONTROLES!$D$65))</f>
        <v>0</v>
      </c>
      <c r="AW112" s="50">
        <f t="shared" si="53"/>
        <v>10</v>
      </c>
      <c r="AX112" s="50" t="str">
        <f t="shared" si="55"/>
        <v>Débil</v>
      </c>
      <c r="AY112" s="337"/>
      <c r="AZ112" s="337"/>
      <c r="BA112" s="337"/>
      <c r="BB112" s="337"/>
      <c r="BC112" s="333"/>
      <c r="BD112" s="340"/>
      <c r="BE112" s="338"/>
      <c r="BF112" s="129"/>
      <c r="BG112" s="129"/>
      <c r="BH112" s="169"/>
      <c r="BI112" s="129"/>
      <c r="BJ112" s="129"/>
      <c r="BK112" s="129"/>
      <c r="BL112" s="129"/>
      <c r="BM112" s="170" t="s">
        <v>233</v>
      </c>
      <c r="BN112" s="332"/>
      <c r="BO112" s="144"/>
      <c r="BP112" s="210"/>
      <c r="BQ112" s="210"/>
      <c r="BR112" s="210"/>
      <c r="BS112" s="210"/>
      <c r="BT112" s="210"/>
      <c r="BU112" s="144"/>
      <c r="BV112" s="210"/>
      <c r="BW112" s="210"/>
      <c r="BX112" s="144"/>
      <c r="BY112" s="130"/>
      <c r="BZ112" s="130"/>
      <c r="CA112" s="130"/>
      <c r="CB112" s="130"/>
      <c r="CC112" s="130"/>
      <c r="CD112" s="130"/>
      <c r="CE112" s="130"/>
      <c r="CF112" s="130"/>
      <c r="CG112" s="144"/>
      <c r="CH112" s="130"/>
      <c r="CI112" s="130"/>
      <c r="CJ112" s="130"/>
      <c r="CK112" s="130"/>
      <c r="CL112" s="130"/>
      <c r="CM112" s="130"/>
      <c r="CN112" s="130"/>
      <c r="CO112" s="130"/>
      <c r="CP112" s="144"/>
      <c r="CQ112" s="130"/>
      <c r="CR112" s="130"/>
      <c r="CS112" s="130"/>
      <c r="CT112" s="130"/>
      <c r="CU112" s="130"/>
      <c r="CV112" s="130"/>
      <c r="CW112" s="130"/>
      <c r="CX112" s="130"/>
      <c r="CY112" s="126"/>
      <c r="CZ112" s="130"/>
      <c r="DA112" s="130"/>
      <c r="DB112" s="130"/>
      <c r="DC112" s="130"/>
      <c r="DD112" s="130"/>
      <c r="DE112" s="130"/>
      <c r="DF112" s="130"/>
      <c r="DG112" s="130"/>
      <c r="DH112" s="126"/>
      <c r="DI112" s="130"/>
      <c r="DJ112" s="130"/>
      <c r="DK112" s="130"/>
      <c r="DL112" s="130"/>
      <c r="DM112" s="130"/>
      <c r="DN112" s="130"/>
      <c r="DO112" s="130"/>
      <c r="DP112" s="130"/>
      <c r="DQ112" s="126"/>
      <c r="DR112" s="130"/>
      <c r="DS112" s="130"/>
      <c r="DT112" s="130"/>
      <c r="DU112" s="130"/>
      <c r="DV112" s="130"/>
      <c r="DW112" s="130"/>
      <c r="DX112" s="130"/>
      <c r="DY112" s="130"/>
      <c r="DZ112" s="126"/>
      <c r="EA112" s="130"/>
      <c r="EB112" s="130"/>
      <c r="EC112" s="130"/>
      <c r="ED112" s="130"/>
      <c r="EE112" s="130"/>
      <c r="EF112" s="130"/>
      <c r="EG112" s="130"/>
      <c r="EH112" s="130"/>
      <c r="EI112" s="126"/>
      <c r="EJ112" s="130"/>
      <c r="EK112" s="130"/>
      <c r="EL112" s="130"/>
      <c r="EM112" s="130"/>
      <c r="EN112" s="130"/>
      <c r="EO112" s="130"/>
      <c r="EP112" s="130"/>
      <c r="EQ112" s="130"/>
      <c r="ER112" s="126"/>
      <c r="ES112" s="130"/>
      <c r="ET112" s="130"/>
      <c r="EU112" s="130"/>
      <c r="EV112" s="130"/>
      <c r="EW112" s="130"/>
      <c r="EX112" s="130"/>
      <c r="EY112" s="130"/>
      <c r="EZ112" s="130"/>
      <c r="FA112" s="126"/>
      <c r="FB112" s="130"/>
      <c r="FC112" s="130"/>
      <c r="FD112" s="130"/>
      <c r="FE112" s="130"/>
      <c r="FF112" s="130"/>
      <c r="FG112" s="130"/>
      <c r="FH112" s="130"/>
      <c r="FI112" s="130"/>
      <c r="FJ112" s="126"/>
      <c r="FK112" s="130"/>
      <c r="FL112" s="130"/>
      <c r="FM112" s="130"/>
      <c r="FN112" s="130"/>
      <c r="FO112" s="130"/>
      <c r="FP112" s="130"/>
      <c r="FQ112" s="130"/>
      <c r="FR112" s="130"/>
      <c r="FS112" s="130"/>
      <c r="FT112" s="144"/>
      <c r="FU112" s="129"/>
      <c r="FV112" s="129"/>
      <c r="FW112" s="129"/>
      <c r="FX112" s="130"/>
      <c r="FY112" s="129"/>
      <c r="FZ112" s="144"/>
      <c r="GA112" s="130"/>
      <c r="GB112" s="129"/>
      <c r="GC112" s="129"/>
      <c r="GD112" s="129"/>
      <c r="GE112" s="129"/>
      <c r="GF112" s="129"/>
      <c r="GG112" s="126"/>
      <c r="GH112" s="129"/>
      <c r="GI112" s="129"/>
      <c r="GJ112" s="129"/>
      <c r="GK112" s="130"/>
      <c r="GL112" s="129"/>
      <c r="GM112" s="130"/>
      <c r="GN112" s="263"/>
      <c r="GO112" s="129"/>
      <c r="GP112" s="129"/>
      <c r="GQ112" s="129"/>
      <c r="GR112" s="129"/>
      <c r="GS112" s="129"/>
      <c r="GT112" s="126"/>
      <c r="GU112" s="129"/>
      <c r="GV112" s="129"/>
      <c r="GW112" s="129"/>
      <c r="GX112" s="130"/>
      <c r="GY112" s="129"/>
      <c r="GZ112" s="130"/>
      <c r="HA112" s="130"/>
      <c r="HB112" s="129"/>
      <c r="HC112" s="129"/>
      <c r="HD112" s="129"/>
      <c r="HE112" s="129"/>
    </row>
    <row r="113" spans="1:213" ht="124.5" customHeight="1" x14ac:dyDescent="0.2">
      <c r="A113" s="364">
        <v>18</v>
      </c>
      <c r="B113" s="357" t="s">
        <v>169</v>
      </c>
      <c r="C113" s="358" t="str">
        <f>VLOOKUP(B113,FORMULAS!$A$30:$B$52,2,0)</f>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
      <c r="D113" s="358" t="str">
        <f>VLOOKUP(B113,FORMULAS!$A$30:$C$52,3,0)</f>
        <v xml:space="preserve">Jefe Oficina Asesora de Comunicaciones </v>
      </c>
      <c r="E113" s="357" t="s">
        <v>257</v>
      </c>
      <c r="F113" s="388" t="s">
        <v>419</v>
      </c>
      <c r="G113" s="388" t="s">
        <v>420</v>
      </c>
      <c r="H113" s="393" t="s">
        <v>729</v>
      </c>
      <c r="I113" s="357" t="s">
        <v>261</v>
      </c>
      <c r="J113" s="360">
        <v>15</v>
      </c>
      <c r="K113" s="335" t="str">
        <f>+IF(L113=FORMULAS!$N$2,FORMULAS!$O$2,IF('208-PLA-Ft-78 Mapa Gestión'!L113:L118=FORMULAS!$N$3,FORMULAS!$O$3,IF('208-PLA-Ft-78 Mapa Gestión'!L113:L118=FORMULAS!$N$4,FORMULAS!$O$4,IF('208-PLA-Ft-78 Mapa Gestión'!L113:L118=FORMULAS!$N$5,FORMULAS!$O$5,IF('208-PLA-Ft-78 Mapa Gestión'!L113:L118=FORMULAS!$N$6,FORMULAS!$O$6)))))</f>
        <v>Baja</v>
      </c>
      <c r="L113" s="361">
        <f>+IF(J113&lt;=FORMULAS!$M$2,FORMULAS!$N$2,IF('208-PLA-Ft-78 Mapa Gestión'!J113&lt;=FORMULAS!$M$3,FORMULAS!$N$3,IF('208-PLA-Ft-78 Mapa Gestión'!J113&lt;=FORMULAS!$M$4,FORMULAS!$N$4,IF('208-PLA-Ft-78 Mapa Gestión'!J113&lt;=FORMULAS!$M$5,FORMULAS!$N$5,FORMULAS!$N$6))))</f>
        <v>0.4</v>
      </c>
      <c r="M113" s="359" t="s">
        <v>259</v>
      </c>
      <c r="N113" s="335" t="str">
        <f>+IF(M113=FORMULAS!$H$2,FORMULAS!$I$2,IF('208-PLA-Ft-78 Mapa Gestión'!M113:M118=FORMULAS!$H$3,FORMULAS!$I$3,IF('208-PLA-Ft-78 Mapa Gestión'!M113:M118=FORMULAS!$H$4,FORMULAS!$I$4,IF('208-PLA-Ft-78 Mapa Gestión'!M113:M118=FORMULAS!$H$5,FORMULAS!$I$5,IF('208-PLA-Ft-78 Mapa Gestión'!M113:M118=FORMULAS!$H$6,FORMULAS!$I$6,IF('208-PLA-Ft-78 Mapa Gestión'!M113:M118=FORMULAS!$H$7,FORMULAS!$I$7,IF('208-PLA-Ft-78 Mapa Gestión'!M113:M118=FORMULAS!$H$8,FORMULAS!$I$8,IF('208-PLA-Ft-78 Mapa Gestión'!M113:M118=FORMULAS!$H$9,FORMULAS!$I$9,IF('208-PLA-Ft-78 Mapa Gestión'!M113:M118=FORMULAS!$H$10,FORMULAS!$I$10,IF('208-PLA-Ft-78 Mapa Gestión'!M113:M118=FORMULAS!$H$11,FORMULAS!$I$11))))))))))</f>
        <v>Menor</v>
      </c>
      <c r="O113" s="333">
        <f>VLOOKUP(N113,FORMULAS!$I$1:$J$6,2,0)</f>
        <v>0.4</v>
      </c>
      <c r="P113" s="333" t="str">
        <f t="shared" ref="P113" si="87">CONCATENATE(N113,K113)</f>
        <v>MenorBaja</v>
      </c>
      <c r="Q113" s="334" t="str">
        <f>VLOOKUP(P113,FORMULAS!$K$17:$L$42,2,0)</f>
        <v>Moderado</v>
      </c>
      <c r="R113" s="153">
        <v>1</v>
      </c>
      <c r="S113" s="157" t="s">
        <v>499</v>
      </c>
      <c r="T113" s="183" t="str">
        <f>VLOOKUP(U113,FORMULAS!$A$15:$B$18,2,0)</f>
        <v>Probabilidad</v>
      </c>
      <c r="U113" s="53" t="s">
        <v>13</v>
      </c>
      <c r="V113" s="54">
        <f>+IF(U113='Tabla Valoración controles'!$D$4,'Tabla Valoración controles'!$F$4,IF('208-PLA-Ft-78 Mapa Gestión'!U113='Tabla Valoración controles'!$D$5,'Tabla Valoración controles'!$F$5,IF(U113=FORMULAS!$A$10,0,'Tabla Valoración controles'!$F$6)))</f>
        <v>0.25</v>
      </c>
      <c r="W113" s="53" t="s">
        <v>8</v>
      </c>
      <c r="X113" s="55">
        <f>+IF(W113='Tabla Valoración controles'!$D$7,'Tabla Valoración controles'!$F$7,IF(U113=FORMULAS!$A$10,0,'Tabla Valoración controles'!$F$8))</f>
        <v>0.15</v>
      </c>
      <c r="Y113" s="53" t="s">
        <v>18</v>
      </c>
      <c r="Z113" s="54">
        <f>+IF(Y113='Tabla Valoración controles'!$D$9,'Tabla Valoración controles'!$F$9,IF(U113=FORMULAS!$A$10,0,'Tabla Valoración controles'!$F$10))</f>
        <v>0</v>
      </c>
      <c r="AA113" s="53" t="s">
        <v>21</v>
      </c>
      <c r="AB113" s="54">
        <f>+IF(AA113='Tabla Valoración controles'!$D$9,'Tabla Valoración controles'!$F$9,IF(W113=FORMULAS!$A$10,0,'Tabla Valoración controles'!$F$10))</f>
        <v>0</v>
      </c>
      <c r="AC113" s="53" t="s">
        <v>100</v>
      </c>
      <c r="AD113" s="54">
        <f>+IF(AC113='Tabla Valoración controles'!$D$13,'Tabla Valoración controles'!$F$13,'Tabla Valoración controles'!$F$14)</f>
        <v>0</v>
      </c>
      <c r="AE113" s="97">
        <f t="shared" si="52"/>
        <v>0.4</v>
      </c>
      <c r="AF113" s="97">
        <f>+IF(T113=FORMULAS!$A$8,'208-PLA-Ft-78 Mapa Gestión'!AE113*'208-PLA-Ft-78 Mapa Gestión'!L113:L118,'208-PLA-Ft-78 Mapa Gestión'!AE113*'208-PLA-Ft-78 Mapa Gestión'!O113:O118)</f>
        <v>0.16000000000000003</v>
      </c>
      <c r="AG113" s="97">
        <f>+IF(T113=FORMULAS!$A$8,'208-PLA-Ft-78 Mapa Gestión'!L113:L118-'208-PLA-Ft-78 Mapa Gestión'!AF113,0)</f>
        <v>0.24</v>
      </c>
      <c r="AH113" s="53" t="s">
        <v>347</v>
      </c>
      <c r="AI113" s="50">
        <f>+IF(AH113=CONTROLES!$C$50,CONTROLES!$D$50,CONTROLES!$D$51)</f>
        <v>15</v>
      </c>
      <c r="AJ113" s="162" t="s">
        <v>353</v>
      </c>
      <c r="AK113" s="162">
        <f>+IF(AJ113=CONTROLES!$C$52,CONTROLES!$D$52,CONTROLES!$D$53)</f>
        <v>15</v>
      </c>
      <c r="AL113" s="162" t="s">
        <v>356</v>
      </c>
      <c r="AM113" s="162">
        <f>+IF(AL113=CONTROLES!$C$54,CONTROLES!$D$54,CONTROLES!$D$55)</f>
        <v>15</v>
      </c>
      <c r="AN113" s="163" t="str">
        <f t="shared" si="54"/>
        <v>Preventivo</v>
      </c>
      <c r="AO113" s="163" t="str">
        <f>+IF(AN113=CONTROLES!$F$54,CONTROLES!$G$54,CONTROLES!$G$55)</f>
        <v>Prevenir</v>
      </c>
      <c r="AP113" s="162">
        <f>+IF(AO113=CONTROLES!$C$56,CONTROLES!$D$56,IF(AO113=CONTROLES!$C$57,CONTROLES!$D$57,CONTROLES!$D$58))</f>
        <v>15</v>
      </c>
      <c r="AQ113" s="162" t="s">
        <v>363</v>
      </c>
      <c r="AR113" s="162">
        <f>+IF(AQ113=CONTROLES!$C$59,CONTROLES!$D$59,CONTROLES!$D$60)</f>
        <v>15</v>
      </c>
      <c r="AS113" s="162" t="s">
        <v>366</v>
      </c>
      <c r="AT113" s="162">
        <f>+IF(AS113=CONTROLES!$C$61,CONTROLES!$D$61,CONTROLES!$D$62)</f>
        <v>15</v>
      </c>
      <c r="AU113" s="162" t="s">
        <v>369</v>
      </c>
      <c r="AV113" s="50">
        <f>+IF(AU113=CONTROLES!$C$63,CONTROLES!$D$63,IF(AU113=CONTROLES!$C$64,CONTROLES!$D$64,CONTROLES!$D$65))</f>
        <v>10</v>
      </c>
      <c r="AW113" s="50">
        <f t="shared" si="53"/>
        <v>100</v>
      </c>
      <c r="AX113" s="185" t="str">
        <f t="shared" si="55"/>
        <v>Fuerte</v>
      </c>
      <c r="AY113" s="336">
        <f>+AG118</f>
        <v>0.24</v>
      </c>
      <c r="AZ113" s="336" t="str">
        <f>+IF(AY113&lt;=FORMULAS!$N$2,FORMULAS!$O$2,IF(AY113&lt;=FORMULAS!$N$3,FORMULAS!$O$3,IF(AY113&lt;=FORMULAS!$N$4,FORMULAS!$O$4,IF(AY113&lt;=FORMULAS!$N$5,FORMULAS!$O$5,FORMULAS!O108))))</f>
        <v>Baja</v>
      </c>
      <c r="BA113" s="336" t="str">
        <f>+IF(T113=FORMULAS!$A$9,AG118,'208-PLA-Ft-78 Mapa Gestión'!N113:N118)</f>
        <v>Menor</v>
      </c>
      <c r="BB113" s="336">
        <f>+IF(T113=FORMULAS!B111,'208-PLA-Ft-78 Mapa Gestión'!AG118,'208-PLA-Ft-78 Mapa Gestión'!O113:O118)</f>
        <v>0.4</v>
      </c>
      <c r="BC113" s="333" t="str">
        <f t="shared" ref="BC113" si="88">CONCATENATE(BA113,AZ113)</f>
        <v>MenorBaja</v>
      </c>
      <c r="BD113" s="334" t="str">
        <f>VLOOKUP(BC113,FORMULAS!$K$17:$L$42,2,0)</f>
        <v>Moderado</v>
      </c>
      <c r="BE113" s="338" t="s">
        <v>163</v>
      </c>
      <c r="BF113" s="164" t="s">
        <v>564</v>
      </c>
      <c r="BG113" s="132" t="s">
        <v>565</v>
      </c>
      <c r="BH113" s="169" t="s">
        <v>323</v>
      </c>
      <c r="BI113" s="178">
        <v>44927</v>
      </c>
      <c r="BJ113" s="178">
        <v>45275</v>
      </c>
      <c r="BK113" s="132" t="s">
        <v>648</v>
      </c>
      <c r="BL113" s="132" t="s">
        <v>649</v>
      </c>
      <c r="BM113" s="170" t="s">
        <v>235</v>
      </c>
      <c r="BN113" s="332" t="s">
        <v>650</v>
      </c>
      <c r="BO113" s="144" t="s">
        <v>782</v>
      </c>
      <c r="BP113" s="209" t="s">
        <v>1153</v>
      </c>
      <c r="BQ113" s="209" t="s">
        <v>784</v>
      </c>
      <c r="BR113" s="209" t="s">
        <v>1026</v>
      </c>
      <c r="BS113" s="144" t="s">
        <v>544</v>
      </c>
      <c r="BT113" s="144" t="s">
        <v>544</v>
      </c>
      <c r="BU113" s="144" t="s">
        <v>783</v>
      </c>
      <c r="BV113" s="144" t="s">
        <v>544</v>
      </c>
      <c r="BW113" s="144" t="s">
        <v>544</v>
      </c>
      <c r="BX113" s="144" t="s">
        <v>782</v>
      </c>
      <c r="BY113" s="209" t="s">
        <v>1153</v>
      </c>
      <c r="BZ113" s="209" t="s">
        <v>787</v>
      </c>
      <c r="CA113" s="209" t="s">
        <v>1026</v>
      </c>
      <c r="CB113" s="144" t="s">
        <v>544</v>
      </c>
      <c r="CC113" s="144" t="s">
        <v>544</v>
      </c>
      <c r="CD113" s="144" t="s">
        <v>783</v>
      </c>
      <c r="CE113" s="144" t="s">
        <v>544</v>
      </c>
      <c r="CF113" s="144" t="s">
        <v>544</v>
      </c>
      <c r="CG113" s="144" t="s">
        <v>782</v>
      </c>
      <c r="CH113" s="209" t="s">
        <v>1153</v>
      </c>
      <c r="CI113" s="209" t="s">
        <v>786</v>
      </c>
      <c r="CJ113" s="209" t="s">
        <v>1027</v>
      </c>
      <c r="CK113" s="144" t="s">
        <v>544</v>
      </c>
      <c r="CL113" s="144" t="s">
        <v>544</v>
      </c>
      <c r="CM113" s="144" t="s">
        <v>783</v>
      </c>
      <c r="CN113" s="144" t="s">
        <v>544</v>
      </c>
      <c r="CO113" s="144" t="s">
        <v>544</v>
      </c>
      <c r="CP113" s="144" t="s">
        <v>782</v>
      </c>
      <c r="CQ113" s="209" t="s">
        <v>1153</v>
      </c>
      <c r="CR113" s="209" t="s">
        <v>785</v>
      </c>
      <c r="CS113" s="209" t="s">
        <v>1028</v>
      </c>
      <c r="CT113" s="144" t="s">
        <v>544</v>
      </c>
      <c r="CU113" s="144" t="s">
        <v>544</v>
      </c>
      <c r="CV113" s="144" t="s">
        <v>783</v>
      </c>
      <c r="CW113" s="144" t="s">
        <v>544</v>
      </c>
      <c r="CX113" s="144" t="s">
        <v>544</v>
      </c>
      <c r="CY113" s="205" t="s">
        <v>782</v>
      </c>
      <c r="CZ113" s="207" t="s">
        <v>1153</v>
      </c>
      <c r="DA113" s="207" t="s">
        <v>1459</v>
      </c>
      <c r="DB113" s="207" t="s">
        <v>1460</v>
      </c>
      <c r="DC113" s="206" t="s">
        <v>544</v>
      </c>
      <c r="DD113" s="206" t="s">
        <v>544</v>
      </c>
      <c r="DE113" s="205" t="s">
        <v>783</v>
      </c>
      <c r="DF113" s="206" t="s">
        <v>544</v>
      </c>
      <c r="DG113" s="206" t="s">
        <v>544</v>
      </c>
      <c r="DH113" s="205" t="s">
        <v>782</v>
      </c>
      <c r="DI113" s="207" t="s">
        <v>1153</v>
      </c>
      <c r="DJ113" s="207" t="s">
        <v>1461</v>
      </c>
      <c r="DK113" s="207" t="s">
        <v>1460</v>
      </c>
      <c r="DL113" s="206" t="s">
        <v>544</v>
      </c>
      <c r="DM113" s="206" t="s">
        <v>544</v>
      </c>
      <c r="DN113" s="205" t="s">
        <v>783</v>
      </c>
      <c r="DO113" s="206" t="s">
        <v>544</v>
      </c>
      <c r="DP113" s="206" t="s">
        <v>544</v>
      </c>
      <c r="DQ113" s="205" t="s">
        <v>782</v>
      </c>
      <c r="DR113" s="207" t="s">
        <v>1153</v>
      </c>
      <c r="DS113" s="207" t="s">
        <v>1462</v>
      </c>
      <c r="DT113" s="207" t="s">
        <v>1460</v>
      </c>
      <c r="DU113" s="206" t="s">
        <v>544</v>
      </c>
      <c r="DV113" s="206" t="s">
        <v>544</v>
      </c>
      <c r="DW113" s="205" t="s">
        <v>783</v>
      </c>
      <c r="DX113" s="206" t="s">
        <v>544</v>
      </c>
      <c r="DY113" s="206" t="s">
        <v>544</v>
      </c>
      <c r="DZ113" s="205" t="s">
        <v>782</v>
      </c>
      <c r="EA113" s="207" t="s">
        <v>1153</v>
      </c>
      <c r="EB113" s="207" t="s">
        <v>1463</v>
      </c>
      <c r="EC113" s="207" t="s">
        <v>1460</v>
      </c>
      <c r="ED113" s="206" t="s">
        <v>544</v>
      </c>
      <c r="EE113" s="206" t="s">
        <v>544</v>
      </c>
      <c r="EF113" s="205" t="s">
        <v>783</v>
      </c>
      <c r="EG113" s="206" t="s">
        <v>544</v>
      </c>
      <c r="EH113" s="206" t="s">
        <v>544</v>
      </c>
      <c r="EI113" s="126"/>
      <c r="EJ113" s="132"/>
      <c r="EK113" s="132"/>
      <c r="EL113" s="132"/>
      <c r="EM113" s="132"/>
      <c r="EN113" s="132"/>
      <c r="EO113" s="132"/>
      <c r="EP113" s="132"/>
      <c r="EQ113" s="132"/>
      <c r="ER113" s="126"/>
      <c r="ES113" s="132"/>
      <c r="ET113" s="132"/>
      <c r="EU113" s="132"/>
      <c r="EV113" s="132"/>
      <c r="EW113" s="132"/>
      <c r="EX113" s="132"/>
      <c r="EY113" s="132"/>
      <c r="EZ113" s="132"/>
      <c r="FA113" s="126"/>
      <c r="FB113" s="132"/>
      <c r="FC113" s="132"/>
      <c r="FD113" s="132"/>
      <c r="FE113" s="132"/>
      <c r="FF113" s="132"/>
      <c r="FG113" s="132"/>
      <c r="FH113" s="132"/>
      <c r="FI113" s="132"/>
      <c r="FJ113" s="126"/>
      <c r="FK113" s="132"/>
      <c r="FL113" s="132"/>
      <c r="FM113" s="132"/>
      <c r="FN113" s="132"/>
      <c r="FO113" s="132"/>
      <c r="FP113" s="132"/>
      <c r="FQ113" s="132"/>
      <c r="FR113" s="132"/>
      <c r="FS113" s="172">
        <v>45048</v>
      </c>
      <c r="FT113" s="144" t="s">
        <v>782</v>
      </c>
      <c r="FU113" s="132" t="s">
        <v>1029</v>
      </c>
      <c r="FV113" s="129" t="s">
        <v>37</v>
      </c>
      <c r="FW113" s="132" t="s">
        <v>826</v>
      </c>
      <c r="FX113" s="130" t="s">
        <v>544</v>
      </c>
      <c r="FY113" s="129" t="s">
        <v>37</v>
      </c>
      <c r="FZ113" s="144" t="s">
        <v>783</v>
      </c>
      <c r="GA113" s="132"/>
      <c r="GB113" s="129"/>
      <c r="GC113" s="129"/>
      <c r="GD113" s="129"/>
      <c r="GE113" s="129"/>
      <c r="GF113" s="172">
        <v>45177</v>
      </c>
      <c r="GG113" s="126" t="s">
        <v>782</v>
      </c>
      <c r="GH113" s="132" t="s">
        <v>1216</v>
      </c>
      <c r="GI113" s="129" t="s">
        <v>37</v>
      </c>
      <c r="GJ113" s="212" t="s">
        <v>1464</v>
      </c>
      <c r="GK113" s="126">
        <v>0.5</v>
      </c>
      <c r="GL113" s="129" t="s">
        <v>37</v>
      </c>
      <c r="GM113" s="144" t="s">
        <v>783</v>
      </c>
      <c r="GN113" s="265"/>
      <c r="GO113" s="129"/>
      <c r="GP113" s="129"/>
      <c r="GQ113" s="129"/>
      <c r="GR113" s="129"/>
      <c r="GS113" s="129"/>
      <c r="GT113" s="126"/>
      <c r="GU113" s="129"/>
      <c r="GV113" s="129"/>
      <c r="GW113" s="129"/>
      <c r="GX113" s="130"/>
      <c r="GY113" s="129"/>
      <c r="GZ113" s="132"/>
      <c r="HA113" s="132"/>
      <c r="HB113" s="129"/>
      <c r="HC113" s="129"/>
      <c r="HD113" s="129"/>
      <c r="HE113" s="129"/>
    </row>
    <row r="114" spans="1:213" ht="57" customHeight="1" x14ac:dyDescent="0.2">
      <c r="A114" s="364"/>
      <c r="B114" s="357"/>
      <c r="C114" s="358"/>
      <c r="D114" s="358"/>
      <c r="E114" s="357"/>
      <c r="F114" s="388"/>
      <c r="G114" s="388"/>
      <c r="H114" s="393"/>
      <c r="I114" s="357"/>
      <c r="J114" s="360"/>
      <c r="K114" s="335"/>
      <c r="L114" s="361"/>
      <c r="M114" s="359"/>
      <c r="N114" s="335"/>
      <c r="O114" s="333"/>
      <c r="P114" s="333"/>
      <c r="Q114" s="334"/>
      <c r="R114" s="153"/>
      <c r="S114" s="154"/>
      <c r="T114" s="183">
        <f>VLOOKUP(U114,FORMULAS!$A$15:$B$18,2,0)</f>
        <v>0</v>
      </c>
      <c r="U114" s="53" t="s">
        <v>157</v>
      </c>
      <c r="V114" s="54">
        <f>+IF(U114='Tabla Valoración controles'!$D$4,'Tabla Valoración controles'!$F$4,IF('208-PLA-Ft-78 Mapa Gestión'!U114='Tabla Valoración controles'!$D$5,'Tabla Valoración controles'!$F$5,IF(U114=FORMULAS!$A$10,0,'Tabla Valoración controles'!$F$6)))</f>
        <v>0</v>
      </c>
      <c r="W114" s="53"/>
      <c r="X114" s="55">
        <f>+IF(W114='Tabla Valoración controles'!$D$7,'Tabla Valoración controles'!$F$7,IF(U114=FORMULAS!$A$10,0,'Tabla Valoración controles'!$F$8))</f>
        <v>0</v>
      </c>
      <c r="Y114" s="53"/>
      <c r="Z114" s="54">
        <f>+IF(Y114='Tabla Valoración controles'!$D$9,'Tabla Valoración controles'!$F$9,IF(U114=FORMULAS!$A$10,0,'Tabla Valoración controles'!$F$10))</f>
        <v>0</v>
      </c>
      <c r="AA114" s="53"/>
      <c r="AB114" s="54">
        <f>+IF(AA114='Tabla Valoración controles'!$D$9,'Tabla Valoración controles'!$F$9,IF(W114=FORMULAS!$A$10,0,'Tabla Valoración controles'!$F$10))</f>
        <v>0</v>
      </c>
      <c r="AC114" s="53"/>
      <c r="AD114" s="54">
        <f>+IF(AC114='Tabla Valoración controles'!$D$13,'Tabla Valoración controles'!$F$13,'Tabla Valoración controles'!$F$14)</f>
        <v>0</v>
      </c>
      <c r="AE114" s="97">
        <f t="shared" si="52"/>
        <v>0</v>
      </c>
      <c r="AF114" s="97">
        <f t="shared" ref="AF114" si="89">+AE114*AG113</f>
        <v>0</v>
      </c>
      <c r="AG114" s="97">
        <f t="shared" ref="AG114" si="90">+AG113-AF114</f>
        <v>0.24</v>
      </c>
      <c r="AH114" s="53"/>
      <c r="AI114" s="50">
        <f>+IF(AH114=CONTROLES!$C$50,CONTROLES!$D$50,CONTROLES!$D$51)</f>
        <v>0</v>
      </c>
      <c r="AJ114" s="162"/>
      <c r="AK114" s="162">
        <f>+IF(AJ114=CONTROLES!$C$52,CONTROLES!$D$52,CONTROLES!$D$53)</f>
        <v>0</v>
      </c>
      <c r="AL114" s="162"/>
      <c r="AM114" s="162">
        <f>+IF(AL114=CONTROLES!$C$54,CONTROLES!$D$54,CONTROLES!$D$55)</f>
        <v>0</v>
      </c>
      <c r="AN114" s="163" t="str">
        <f t="shared" si="54"/>
        <v>Tipo Control</v>
      </c>
      <c r="AO114" s="163" t="str">
        <f>+IF(AN114=CONTROLES!$F$54,CONTROLES!$G$54,CONTROLES!$G$55)</f>
        <v>Detectar</v>
      </c>
      <c r="AP114" s="162">
        <f>+IF(AO114=CONTROLES!$C$56,CONTROLES!$D$56,IF(AO114=CONTROLES!$C$57,CONTROLES!$D$57,CONTROLES!$D$58))</f>
        <v>10</v>
      </c>
      <c r="AQ114" s="162"/>
      <c r="AR114" s="162">
        <f>+IF(AQ114=CONTROLES!$C$59,CONTROLES!$D$59,CONTROLES!$D$60)</f>
        <v>0</v>
      </c>
      <c r="AS114" s="162"/>
      <c r="AT114" s="162">
        <f>+IF(AS114=CONTROLES!$C$61,CONTROLES!$D$61,CONTROLES!$D$62)</f>
        <v>0</v>
      </c>
      <c r="AU114" s="162"/>
      <c r="AV114" s="50">
        <f>+IF(AU114=CONTROLES!$C$63,CONTROLES!$D$63,IF(AU114=CONTROLES!$C$64,CONTROLES!$D$64,CONTROLES!$D$65))</f>
        <v>0</v>
      </c>
      <c r="AW114" s="50">
        <f t="shared" si="53"/>
        <v>10</v>
      </c>
      <c r="AX114" s="50" t="str">
        <f t="shared" si="55"/>
        <v>Débil</v>
      </c>
      <c r="AY114" s="337"/>
      <c r="AZ114" s="337"/>
      <c r="BA114" s="337"/>
      <c r="BB114" s="337"/>
      <c r="BC114" s="333"/>
      <c r="BD114" s="334"/>
      <c r="BE114" s="338"/>
      <c r="BF114" s="132"/>
      <c r="BG114" s="132"/>
      <c r="BH114" s="169"/>
      <c r="BI114" s="164"/>
      <c r="BJ114" s="164"/>
      <c r="BK114" s="132"/>
      <c r="BL114" s="132"/>
      <c r="BM114" s="170" t="s">
        <v>233</v>
      </c>
      <c r="BN114" s="332"/>
      <c r="BO114" s="144"/>
      <c r="BP114" s="209"/>
      <c r="BQ114" s="209"/>
      <c r="BR114" s="209"/>
      <c r="BS114" s="209"/>
      <c r="BT114" s="209"/>
      <c r="BU114" s="144"/>
      <c r="BV114" s="209"/>
      <c r="BW114" s="209"/>
      <c r="BX114" s="144"/>
      <c r="BY114" s="132"/>
      <c r="BZ114" s="132"/>
      <c r="CA114" s="132"/>
      <c r="CB114" s="132"/>
      <c r="CC114" s="132"/>
      <c r="CD114" s="132"/>
      <c r="CE114" s="132"/>
      <c r="CF114" s="132"/>
      <c r="CG114" s="144"/>
      <c r="CH114" s="132"/>
      <c r="CI114" s="132"/>
      <c r="CJ114" s="132"/>
      <c r="CK114" s="132"/>
      <c r="CL114" s="132"/>
      <c r="CM114" s="132"/>
      <c r="CN114" s="132"/>
      <c r="CO114" s="132"/>
      <c r="CP114" s="144"/>
      <c r="CQ114" s="132"/>
      <c r="CR114" s="132"/>
      <c r="CS114" s="132"/>
      <c r="CT114" s="132"/>
      <c r="CU114" s="132"/>
      <c r="CV114" s="132"/>
      <c r="CW114" s="132"/>
      <c r="CX114" s="132"/>
      <c r="CY114" s="126"/>
      <c r="CZ114" s="132"/>
      <c r="DA114" s="132"/>
      <c r="DB114" s="132"/>
      <c r="DC114" s="132"/>
      <c r="DD114" s="132"/>
      <c r="DE114" s="132"/>
      <c r="DF114" s="132"/>
      <c r="DG114" s="132"/>
      <c r="DH114" s="126"/>
      <c r="DI114" s="132"/>
      <c r="DJ114" s="132"/>
      <c r="DK114" s="132"/>
      <c r="DL114" s="132"/>
      <c r="DM114" s="132"/>
      <c r="DN114" s="132"/>
      <c r="DO114" s="132"/>
      <c r="DP114" s="132"/>
      <c r="DQ114" s="126"/>
      <c r="DR114" s="132"/>
      <c r="DS114" s="132"/>
      <c r="DT114" s="132"/>
      <c r="DU114" s="132"/>
      <c r="DV114" s="132"/>
      <c r="DW114" s="132"/>
      <c r="DX114" s="132"/>
      <c r="DY114" s="132"/>
      <c r="DZ114" s="126"/>
      <c r="EA114" s="132"/>
      <c r="EB114" s="132"/>
      <c r="EC114" s="132"/>
      <c r="ED114" s="132"/>
      <c r="EE114" s="132"/>
      <c r="EF114" s="132"/>
      <c r="EG114" s="132"/>
      <c r="EH114" s="132"/>
      <c r="EI114" s="126"/>
      <c r="EJ114" s="132"/>
      <c r="EK114" s="132"/>
      <c r="EL114" s="132"/>
      <c r="EM114" s="132"/>
      <c r="EN114" s="132"/>
      <c r="EO114" s="132"/>
      <c r="EP114" s="132"/>
      <c r="EQ114" s="132"/>
      <c r="ER114" s="126"/>
      <c r="ES114" s="132"/>
      <c r="ET114" s="132"/>
      <c r="EU114" s="132"/>
      <c r="EV114" s="132"/>
      <c r="EW114" s="132"/>
      <c r="EX114" s="132"/>
      <c r="EY114" s="132"/>
      <c r="EZ114" s="132"/>
      <c r="FA114" s="126"/>
      <c r="FB114" s="132"/>
      <c r="FC114" s="132"/>
      <c r="FD114" s="132"/>
      <c r="FE114" s="132"/>
      <c r="FF114" s="132"/>
      <c r="FG114" s="132"/>
      <c r="FH114" s="132"/>
      <c r="FI114" s="132"/>
      <c r="FJ114" s="126"/>
      <c r="FK114" s="132"/>
      <c r="FL114" s="132"/>
      <c r="FM114" s="132"/>
      <c r="FN114" s="132"/>
      <c r="FO114" s="132"/>
      <c r="FP114" s="132"/>
      <c r="FQ114" s="132"/>
      <c r="FR114" s="132"/>
      <c r="FS114" s="132"/>
      <c r="FT114" s="144"/>
      <c r="FU114" s="129"/>
      <c r="FV114" s="129"/>
      <c r="FW114" s="129"/>
      <c r="FX114" s="130"/>
      <c r="FY114" s="129"/>
      <c r="FZ114" s="144"/>
      <c r="GA114" s="132"/>
      <c r="GB114" s="129"/>
      <c r="GC114" s="129"/>
      <c r="GD114" s="129"/>
      <c r="GE114" s="129"/>
      <c r="GF114" s="129"/>
      <c r="GG114" s="126"/>
      <c r="GH114" s="129"/>
      <c r="GI114" s="129"/>
      <c r="GJ114" s="129"/>
      <c r="GK114" s="130"/>
      <c r="GL114" s="129"/>
      <c r="GM114" s="132"/>
      <c r="GN114" s="265"/>
      <c r="GO114" s="129"/>
      <c r="GP114" s="129"/>
      <c r="GQ114" s="129"/>
      <c r="GR114" s="129"/>
      <c r="GS114" s="129"/>
      <c r="GT114" s="126"/>
      <c r="GU114" s="129"/>
      <c r="GV114" s="129"/>
      <c r="GW114" s="129"/>
      <c r="GX114" s="130"/>
      <c r="GY114" s="129"/>
      <c r="GZ114" s="132"/>
      <c r="HA114" s="132"/>
      <c r="HB114" s="129"/>
      <c r="HC114" s="129"/>
      <c r="HD114" s="129"/>
      <c r="HE114" s="129"/>
    </row>
    <row r="115" spans="1:213" ht="57" customHeight="1" x14ac:dyDescent="0.2">
      <c r="A115" s="364"/>
      <c r="B115" s="357"/>
      <c r="C115" s="358"/>
      <c r="D115" s="358"/>
      <c r="E115" s="357"/>
      <c r="F115" s="388"/>
      <c r="G115" s="388"/>
      <c r="H115" s="393"/>
      <c r="I115" s="357"/>
      <c r="J115" s="360"/>
      <c r="K115" s="335"/>
      <c r="L115" s="361"/>
      <c r="M115" s="359"/>
      <c r="N115" s="335"/>
      <c r="O115" s="333"/>
      <c r="P115" s="333"/>
      <c r="Q115" s="334"/>
      <c r="R115" s="153"/>
      <c r="S115" s="154"/>
      <c r="T115" s="183">
        <f>VLOOKUP(U115,FORMULAS!$A$15:$B$18,2,0)</f>
        <v>0</v>
      </c>
      <c r="U115" s="53" t="s">
        <v>157</v>
      </c>
      <c r="V115" s="54">
        <f>+IF(U115='Tabla Valoración controles'!$D$4,'Tabla Valoración controles'!$F$4,IF('208-PLA-Ft-78 Mapa Gestión'!U115='Tabla Valoración controles'!$D$5,'Tabla Valoración controles'!$F$5,IF(U115=FORMULAS!$A$10,0,'Tabla Valoración controles'!$F$6)))</f>
        <v>0</v>
      </c>
      <c r="W115" s="53"/>
      <c r="X115" s="55">
        <f>+IF(W115='Tabla Valoración controles'!$D$7,'Tabla Valoración controles'!$F$7,IF(U115=FORMULAS!$A$10,0,'Tabla Valoración controles'!$F$8))</f>
        <v>0</v>
      </c>
      <c r="Y115" s="53"/>
      <c r="Z115" s="54">
        <f>+IF(Y115='Tabla Valoración controles'!$D$9,'Tabla Valoración controles'!$F$9,IF(U115=FORMULAS!$A$10,0,'Tabla Valoración controles'!$F$10))</f>
        <v>0</v>
      </c>
      <c r="AA115" s="53"/>
      <c r="AB115" s="54">
        <f>+IF(AA115='Tabla Valoración controles'!$D$9,'Tabla Valoración controles'!$F$9,IF(W115=FORMULAS!$A$10,0,'Tabla Valoración controles'!$F$10))</f>
        <v>0</v>
      </c>
      <c r="AC115" s="53"/>
      <c r="AD115" s="54">
        <f>+IF(AC115='Tabla Valoración controles'!$D$13,'Tabla Valoración controles'!$F$13,'Tabla Valoración controles'!$F$14)</f>
        <v>0</v>
      </c>
      <c r="AE115" s="97">
        <f t="shared" si="52"/>
        <v>0</v>
      </c>
      <c r="AF115" s="97">
        <f t="shared" ref="AF115:AF118" si="91">+AF114*AE115</f>
        <v>0</v>
      </c>
      <c r="AG115" s="97">
        <f t="shared" si="71"/>
        <v>0.24</v>
      </c>
      <c r="AH115" s="53"/>
      <c r="AI115" s="50">
        <f>+IF(AH115=CONTROLES!$C$50,CONTROLES!$D$50,CONTROLES!$D$51)</f>
        <v>0</v>
      </c>
      <c r="AJ115" s="162"/>
      <c r="AK115" s="162">
        <f>+IF(AJ115=CONTROLES!$C$52,CONTROLES!$D$52,CONTROLES!$D$53)</f>
        <v>0</v>
      </c>
      <c r="AL115" s="162"/>
      <c r="AM115" s="162">
        <f>+IF(AL115=CONTROLES!$C$54,CONTROLES!$D$54,CONTROLES!$D$55)</f>
        <v>0</v>
      </c>
      <c r="AN115" s="163" t="str">
        <f t="shared" si="54"/>
        <v>Tipo Control</v>
      </c>
      <c r="AO115" s="163" t="str">
        <f>+IF(AN115=CONTROLES!$F$54,CONTROLES!$G$54,CONTROLES!$G$55)</f>
        <v>Detectar</v>
      </c>
      <c r="AP115" s="162">
        <f>+IF(AO115=CONTROLES!$C$56,CONTROLES!$D$56,IF(AO115=CONTROLES!$C$57,CONTROLES!$D$57,CONTROLES!$D$58))</f>
        <v>10</v>
      </c>
      <c r="AQ115" s="162"/>
      <c r="AR115" s="162">
        <f>+IF(AQ115=CONTROLES!$C$59,CONTROLES!$D$59,CONTROLES!$D$60)</f>
        <v>0</v>
      </c>
      <c r="AS115" s="162"/>
      <c r="AT115" s="162">
        <f>+IF(AS115=CONTROLES!$C$61,CONTROLES!$D$61,CONTROLES!$D$62)</f>
        <v>0</v>
      </c>
      <c r="AU115" s="162"/>
      <c r="AV115" s="50">
        <f>+IF(AU115=CONTROLES!$C$63,CONTROLES!$D$63,IF(AU115=CONTROLES!$C$64,CONTROLES!$D$64,CONTROLES!$D$65))</f>
        <v>0</v>
      </c>
      <c r="AW115" s="50">
        <f t="shared" si="53"/>
        <v>10</v>
      </c>
      <c r="AX115" s="50" t="str">
        <f t="shared" si="55"/>
        <v>Débil</v>
      </c>
      <c r="AY115" s="337"/>
      <c r="AZ115" s="337"/>
      <c r="BA115" s="337"/>
      <c r="BB115" s="337"/>
      <c r="BC115" s="333"/>
      <c r="BD115" s="334"/>
      <c r="BE115" s="338"/>
      <c r="BF115" s="132"/>
      <c r="BG115" s="132"/>
      <c r="BH115" s="169"/>
      <c r="BI115" s="164"/>
      <c r="BJ115" s="164"/>
      <c r="BK115" s="132"/>
      <c r="BL115" s="132"/>
      <c r="BM115" s="170" t="s">
        <v>233</v>
      </c>
      <c r="BN115" s="332"/>
      <c r="BO115" s="144"/>
      <c r="BP115" s="209"/>
      <c r="BQ115" s="209"/>
      <c r="BR115" s="209"/>
      <c r="BS115" s="209"/>
      <c r="BT115" s="209"/>
      <c r="BU115" s="144"/>
      <c r="BV115" s="209"/>
      <c r="BW115" s="209"/>
      <c r="BX115" s="144"/>
      <c r="BY115" s="132"/>
      <c r="BZ115" s="132"/>
      <c r="CA115" s="132"/>
      <c r="CB115" s="132"/>
      <c r="CC115" s="132"/>
      <c r="CD115" s="132"/>
      <c r="CE115" s="132"/>
      <c r="CF115" s="132"/>
      <c r="CG115" s="144"/>
      <c r="CH115" s="132"/>
      <c r="CI115" s="132"/>
      <c r="CJ115" s="132"/>
      <c r="CK115" s="132"/>
      <c r="CL115" s="132"/>
      <c r="CM115" s="132"/>
      <c r="CN115" s="132"/>
      <c r="CO115" s="132"/>
      <c r="CP115" s="144"/>
      <c r="CQ115" s="132"/>
      <c r="CR115" s="132"/>
      <c r="CS115" s="132"/>
      <c r="CT115" s="132"/>
      <c r="CU115" s="132"/>
      <c r="CV115" s="132"/>
      <c r="CW115" s="132"/>
      <c r="CX115" s="132"/>
      <c r="CY115" s="126"/>
      <c r="CZ115" s="132"/>
      <c r="DA115" s="132"/>
      <c r="DB115" s="132"/>
      <c r="DC115" s="132"/>
      <c r="DD115" s="132"/>
      <c r="DE115" s="132"/>
      <c r="DF115" s="132"/>
      <c r="DG115" s="132"/>
      <c r="DH115" s="126"/>
      <c r="DI115" s="132"/>
      <c r="DJ115" s="132"/>
      <c r="DK115" s="132"/>
      <c r="DL115" s="132"/>
      <c r="DM115" s="132"/>
      <c r="DN115" s="132"/>
      <c r="DO115" s="132"/>
      <c r="DP115" s="132"/>
      <c r="DQ115" s="126"/>
      <c r="DR115" s="132"/>
      <c r="DS115" s="132"/>
      <c r="DT115" s="132"/>
      <c r="DU115" s="132"/>
      <c r="DV115" s="132"/>
      <c r="DW115" s="132"/>
      <c r="DX115" s="132"/>
      <c r="DY115" s="132"/>
      <c r="DZ115" s="126"/>
      <c r="EA115" s="132"/>
      <c r="EB115" s="132"/>
      <c r="EC115" s="132"/>
      <c r="ED115" s="132"/>
      <c r="EE115" s="132"/>
      <c r="EF115" s="132"/>
      <c r="EG115" s="132"/>
      <c r="EH115" s="132"/>
      <c r="EI115" s="126"/>
      <c r="EJ115" s="132"/>
      <c r="EK115" s="132"/>
      <c r="EL115" s="132"/>
      <c r="EM115" s="132"/>
      <c r="EN115" s="132"/>
      <c r="EO115" s="132"/>
      <c r="EP115" s="132"/>
      <c r="EQ115" s="132"/>
      <c r="ER115" s="126"/>
      <c r="ES115" s="132"/>
      <c r="ET115" s="132"/>
      <c r="EU115" s="132"/>
      <c r="EV115" s="132"/>
      <c r="EW115" s="132"/>
      <c r="EX115" s="132"/>
      <c r="EY115" s="132"/>
      <c r="EZ115" s="132"/>
      <c r="FA115" s="126"/>
      <c r="FB115" s="132"/>
      <c r="FC115" s="132"/>
      <c r="FD115" s="132"/>
      <c r="FE115" s="132"/>
      <c r="FF115" s="132"/>
      <c r="FG115" s="132"/>
      <c r="FH115" s="132"/>
      <c r="FI115" s="132"/>
      <c r="FJ115" s="126"/>
      <c r="FK115" s="132"/>
      <c r="FL115" s="132"/>
      <c r="FM115" s="132"/>
      <c r="FN115" s="132"/>
      <c r="FO115" s="132"/>
      <c r="FP115" s="132"/>
      <c r="FQ115" s="132"/>
      <c r="FR115" s="132"/>
      <c r="FS115" s="132"/>
      <c r="FT115" s="144"/>
      <c r="FU115" s="129"/>
      <c r="FV115" s="129"/>
      <c r="FW115" s="129"/>
      <c r="FX115" s="130"/>
      <c r="FY115" s="129"/>
      <c r="FZ115" s="144"/>
      <c r="GA115" s="132"/>
      <c r="GB115" s="129"/>
      <c r="GC115" s="129"/>
      <c r="GD115" s="129"/>
      <c r="GE115" s="129"/>
      <c r="GF115" s="129"/>
      <c r="GG115" s="126"/>
      <c r="GH115" s="129"/>
      <c r="GI115" s="129"/>
      <c r="GJ115" s="129"/>
      <c r="GK115" s="130"/>
      <c r="GL115" s="129"/>
      <c r="GM115" s="132"/>
      <c r="GN115" s="265"/>
      <c r="GO115" s="129"/>
      <c r="GP115" s="129"/>
      <c r="GQ115" s="129"/>
      <c r="GR115" s="129"/>
      <c r="GS115" s="129"/>
      <c r="GT115" s="126"/>
      <c r="GU115" s="129"/>
      <c r="GV115" s="129"/>
      <c r="GW115" s="129"/>
      <c r="GX115" s="130"/>
      <c r="GY115" s="129"/>
      <c r="GZ115" s="132"/>
      <c r="HA115" s="132"/>
      <c r="HB115" s="129"/>
      <c r="HC115" s="129"/>
      <c r="HD115" s="129"/>
      <c r="HE115" s="129"/>
    </row>
    <row r="116" spans="1:213" ht="57" customHeight="1" x14ac:dyDescent="0.2">
      <c r="A116" s="364"/>
      <c r="B116" s="357"/>
      <c r="C116" s="358"/>
      <c r="D116" s="358"/>
      <c r="E116" s="357"/>
      <c r="F116" s="388"/>
      <c r="G116" s="388"/>
      <c r="H116" s="393"/>
      <c r="I116" s="357"/>
      <c r="J116" s="360"/>
      <c r="K116" s="335"/>
      <c r="L116" s="361"/>
      <c r="M116" s="359"/>
      <c r="N116" s="335"/>
      <c r="O116" s="333"/>
      <c r="P116" s="333"/>
      <c r="Q116" s="334"/>
      <c r="R116" s="153"/>
      <c r="S116" s="154"/>
      <c r="T116" s="183">
        <f>VLOOKUP(U116,FORMULAS!$A$15:$B$18,2,0)</f>
        <v>0</v>
      </c>
      <c r="U116" s="53" t="s">
        <v>157</v>
      </c>
      <c r="V116" s="54">
        <f>+IF(U116='Tabla Valoración controles'!$D$4,'Tabla Valoración controles'!$F$4,IF('208-PLA-Ft-78 Mapa Gestión'!U116='Tabla Valoración controles'!$D$5,'Tabla Valoración controles'!$F$5,IF(U116=FORMULAS!$A$10,0,'Tabla Valoración controles'!$F$6)))</f>
        <v>0</v>
      </c>
      <c r="W116" s="53"/>
      <c r="X116" s="55">
        <f>+IF(W116='Tabla Valoración controles'!$D$7,'Tabla Valoración controles'!$F$7,IF(U116=FORMULAS!$A$10,0,'Tabla Valoración controles'!$F$8))</f>
        <v>0</v>
      </c>
      <c r="Y116" s="53"/>
      <c r="Z116" s="54">
        <f>+IF(Y116='Tabla Valoración controles'!$D$9,'Tabla Valoración controles'!$F$9,IF(U116=FORMULAS!$A$10,0,'Tabla Valoración controles'!$F$10))</f>
        <v>0</v>
      </c>
      <c r="AA116" s="53"/>
      <c r="AB116" s="54">
        <f>+IF(AA116='Tabla Valoración controles'!$D$9,'Tabla Valoración controles'!$F$9,IF(W116=FORMULAS!$A$10,0,'Tabla Valoración controles'!$F$10))</f>
        <v>0</v>
      </c>
      <c r="AC116" s="53"/>
      <c r="AD116" s="54">
        <f>+IF(AC116='Tabla Valoración controles'!$D$13,'Tabla Valoración controles'!$F$13,'Tabla Valoración controles'!$F$14)</f>
        <v>0</v>
      </c>
      <c r="AE116" s="97">
        <f t="shared" si="52"/>
        <v>0</v>
      </c>
      <c r="AF116" s="97">
        <f t="shared" si="91"/>
        <v>0</v>
      </c>
      <c r="AG116" s="97">
        <f t="shared" si="71"/>
        <v>0.24</v>
      </c>
      <c r="AH116" s="53"/>
      <c r="AI116" s="50">
        <f>+IF(AH116=CONTROLES!$C$50,CONTROLES!$D$50,CONTROLES!$D$51)</f>
        <v>0</v>
      </c>
      <c r="AJ116" s="162"/>
      <c r="AK116" s="162">
        <f>+IF(AJ116=CONTROLES!$C$52,CONTROLES!$D$52,CONTROLES!$D$53)</f>
        <v>0</v>
      </c>
      <c r="AL116" s="162"/>
      <c r="AM116" s="162">
        <f>+IF(AL116=CONTROLES!$C$54,CONTROLES!$D$54,CONTROLES!$D$55)</f>
        <v>0</v>
      </c>
      <c r="AN116" s="163" t="str">
        <f t="shared" si="54"/>
        <v>Tipo Control</v>
      </c>
      <c r="AO116" s="163" t="str">
        <f>+IF(AN116=CONTROLES!$F$54,CONTROLES!$G$54,CONTROLES!$G$55)</f>
        <v>Detectar</v>
      </c>
      <c r="AP116" s="162">
        <f>+IF(AO116=CONTROLES!$C$56,CONTROLES!$D$56,IF(AO116=CONTROLES!$C$57,CONTROLES!$D$57,CONTROLES!$D$58))</f>
        <v>10</v>
      </c>
      <c r="AQ116" s="162"/>
      <c r="AR116" s="162">
        <f>+IF(AQ116=CONTROLES!$C$59,CONTROLES!$D$59,CONTROLES!$D$60)</f>
        <v>0</v>
      </c>
      <c r="AS116" s="162"/>
      <c r="AT116" s="162">
        <f>+IF(AS116=CONTROLES!$C$61,CONTROLES!$D$61,CONTROLES!$D$62)</f>
        <v>0</v>
      </c>
      <c r="AU116" s="162"/>
      <c r="AV116" s="50">
        <f>+IF(AU116=CONTROLES!$C$63,CONTROLES!$D$63,IF(AU116=CONTROLES!$C$64,CONTROLES!$D$64,CONTROLES!$D$65))</f>
        <v>0</v>
      </c>
      <c r="AW116" s="50">
        <f t="shared" si="53"/>
        <v>10</v>
      </c>
      <c r="AX116" s="50" t="str">
        <f t="shared" si="55"/>
        <v>Débil</v>
      </c>
      <c r="AY116" s="337"/>
      <c r="AZ116" s="337"/>
      <c r="BA116" s="337"/>
      <c r="BB116" s="337"/>
      <c r="BC116" s="333"/>
      <c r="BD116" s="334"/>
      <c r="BE116" s="338"/>
      <c r="BF116" s="132"/>
      <c r="BG116" s="132"/>
      <c r="BH116" s="169"/>
      <c r="BI116" s="164"/>
      <c r="BJ116" s="164"/>
      <c r="BK116" s="132"/>
      <c r="BL116" s="132"/>
      <c r="BM116" s="170" t="s">
        <v>233</v>
      </c>
      <c r="BN116" s="332"/>
      <c r="BO116" s="144"/>
      <c r="BP116" s="209"/>
      <c r="BQ116" s="209"/>
      <c r="BR116" s="209"/>
      <c r="BS116" s="209"/>
      <c r="BT116" s="209"/>
      <c r="BU116" s="144"/>
      <c r="BV116" s="209"/>
      <c r="BW116" s="209"/>
      <c r="BX116" s="144"/>
      <c r="BY116" s="132"/>
      <c r="BZ116" s="132"/>
      <c r="CA116" s="132"/>
      <c r="CB116" s="132"/>
      <c r="CC116" s="132"/>
      <c r="CD116" s="132"/>
      <c r="CE116" s="132"/>
      <c r="CF116" s="132"/>
      <c r="CG116" s="144"/>
      <c r="CH116" s="132"/>
      <c r="CI116" s="132"/>
      <c r="CJ116" s="132"/>
      <c r="CK116" s="132"/>
      <c r="CL116" s="132"/>
      <c r="CM116" s="132"/>
      <c r="CN116" s="132"/>
      <c r="CO116" s="132"/>
      <c r="CP116" s="144"/>
      <c r="CQ116" s="132"/>
      <c r="CR116" s="132"/>
      <c r="CS116" s="132"/>
      <c r="CT116" s="132"/>
      <c r="CU116" s="132"/>
      <c r="CV116" s="132"/>
      <c r="CW116" s="132"/>
      <c r="CX116" s="132"/>
      <c r="CY116" s="126"/>
      <c r="CZ116" s="132"/>
      <c r="DA116" s="132"/>
      <c r="DB116" s="132"/>
      <c r="DC116" s="132"/>
      <c r="DD116" s="132"/>
      <c r="DE116" s="132"/>
      <c r="DF116" s="132"/>
      <c r="DG116" s="132"/>
      <c r="DH116" s="126"/>
      <c r="DI116" s="132"/>
      <c r="DJ116" s="132"/>
      <c r="DK116" s="132"/>
      <c r="DL116" s="132"/>
      <c r="DM116" s="132"/>
      <c r="DN116" s="132"/>
      <c r="DO116" s="132"/>
      <c r="DP116" s="132"/>
      <c r="DQ116" s="126"/>
      <c r="DR116" s="132"/>
      <c r="DS116" s="132"/>
      <c r="DT116" s="132"/>
      <c r="DU116" s="132"/>
      <c r="DV116" s="132"/>
      <c r="DW116" s="132"/>
      <c r="DX116" s="132"/>
      <c r="DY116" s="132"/>
      <c r="DZ116" s="126"/>
      <c r="EA116" s="132"/>
      <c r="EB116" s="132"/>
      <c r="EC116" s="132"/>
      <c r="ED116" s="132"/>
      <c r="EE116" s="132"/>
      <c r="EF116" s="132"/>
      <c r="EG116" s="132"/>
      <c r="EH116" s="132"/>
      <c r="EI116" s="126"/>
      <c r="EJ116" s="132"/>
      <c r="EK116" s="132"/>
      <c r="EL116" s="132"/>
      <c r="EM116" s="132"/>
      <c r="EN116" s="132"/>
      <c r="EO116" s="132"/>
      <c r="EP116" s="132"/>
      <c r="EQ116" s="132"/>
      <c r="ER116" s="126"/>
      <c r="ES116" s="132"/>
      <c r="ET116" s="132"/>
      <c r="EU116" s="132"/>
      <c r="EV116" s="132"/>
      <c r="EW116" s="132"/>
      <c r="EX116" s="132"/>
      <c r="EY116" s="132"/>
      <c r="EZ116" s="132"/>
      <c r="FA116" s="126"/>
      <c r="FB116" s="132"/>
      <c r="FC116" s="132"/>
      <c r="FD116" s="132"/>
      <c r="FE116" s="132"/>
      <c r="FF116" s="132"/>
      <c r="FG116" s="132"/>
      <c r="FH116" s="132"/>
      <c r="FI116" s="132"/>
      <c r="FJ116" s="126"/>
      <c r="FK116" s="132"/>
      <c r="FL116" s="132"/>
      <c r="FM116" s="132"/>
      <c r="FN116" s="132"/>
      <c r="FO116" s="132"/>
      <c r="FP116" s="132"/>
      <c r="FQ116" s="132"/>
      <c r="FR116" s="132"/>
      <c r="FS116" s="132"/>
      <c r="FT116" s="144"/>
      <c r="FU116" s="129"/>
      <c r="FV116" s="129"/>
      <c r="FW116" s="129"/>
      <c r="FX116" s="130"/>
      <c r="FY116" s="129"/>
      <c r="FZ116" s="144"/>
      <c r="GA116" s="132"/>
      <c r="GB116" s="129"/>
      <c r="GC116" s="129"/>
      <c r="GD116" s="129"/>
      <c r="GE116" s="129"/>
      <c r="GF116" s="129"/>
      <c r="GG116" s="126"/>
      <c r="GH116" s="129"/>
      <c r="GI116" s="129"/>
      <c r="GJ116" s="129"/>
      <c r="GK116" s="130"/>
      <c r="GL116" s="129"/>
      <c r="GM116" s="132"/>
      <c r="GN116" s="265"/>
      <c r="GO116" s="129"/>
      <c r="GP116" s="129"/>
      <c r="GQ116" s="129"/>
      <c r="GR116" s="129"/>
      <c r="GS116" s="129"/>
      <c r="GT116" s="126"/>
      <c r="GU116" s="129"/>
      <c r="GV116" s="129"/>
      <c r="GW116" s="129"/>
      <c r="GX116" s="130"/>
      <c r="GY116" s="129"/>
      <c r="GZ116" s="132"/>
      <c r="HA116" s="132"/>
      <c r="HB116" s="129"/>
      <c r="HC116" s="129"/>
      <c r="HD116" s="129"/>
      <c r="HE116" s="129"/>
    </row>
    <row r="117" spans="1:213" ht="57" customHeight="1" x14ac:dyDescent="0.2">
      <c r="A117" s="364"/>
      <c r="B117" s="357"/>
      <c r="C117" s="358"/>
      <c r="D117" s="358"/>
      <c r="E117" s="357"/>
      <c r="F117" s="388"/>
      <c r="G117" s="388"/>
      <c r="H117" s="393"/>
      <c r="I117" s="357"/>
      <c r="J117" s="360"/>
      <c r="K117" s="335"/>
      <c r="L117" s="361"/>
      <c r="M117" s="359"/>
      <c r="N117" s="335"/>
      <c r="O117" s="333"/>
      <c r="P117" s="333"/>
      <c r="Q117" s="334"/>
      <c r="R117" s="153"/>
      <c r="S117" s="154"/>
      <c r="T117" s="183">
        <f>VLOOKUP(U117,FORMULAS!$A$15:$B$18,2,0)</f>
        <v>0</v>
      </c>
      <c r="U117" s="53" t="s">
        <v>157</v>
      </c>
      <c r="V117" s="54">
        <f>+IF(U117='Tabla Valoración controles'!$D$4,'Tabla Valoración controles'!$F$4,IF('208-PLA-Ft-78 Mapa Gestión'!U117='Tabla Valoración controles'!$D$5,'Tabla Valoración controles'!$F$5,IF(U117=FORMULAS!$A$10,0,'Tabla Valoración controles'!$F$6)))</f>
        <v>0</v>
      </c>
      <c r="W117" s="53"/>
      <c r="X117" s="55">
        <f>+IF(W117='Tabla Valoración controles'!$D$7,'Tabla Valoración controles'!$F$7,IF(U117=FORMULAS!$A$10,0,'Tabla Valoración controles'!$F$8))</f>
        <v>0</v>
      </c>
      <c r="Y117" s="53"/>
      <c r="Z117" s="54">
        <f>+IF(Y117='Tabla Valoración controles'!$D$9,'Tabla Valoración controles'!$F$9,IF(U117=FORMULAS!$A$10,0,'Tabla Valoración controles'!$F$10))</f>
        <v>0</v>
      </c>
      <c r="AA117" s="53"/>
      <c r="AB117" s="54">
        <f>+IF(AA117='Tabla Valoración controles'!$D$9,'Tabla Valoración controles'!$F$9,IF(W117=FORMULAS!$A$10,0,'Tabla Valoración controles'!$F$10))</f>
        <v>0</v>
      </c>
      <c r="AC117" s="53"/>
      <c r="AD117" s="54">
        <f>+IF(AC117='Tabla Valoración controles'!$D$13,'Tabla Valoración controles'!$F$13,'Tabla Valoración controles'!$F$14)</f>
        <v>0</v>
      </c>
      <c r="AE117" s="97">
        <f t="shared" si="52"/>
        <v>0</v>
      </c>
      <c r="AF117" s="97">
        <f t="shared" si="91"/>
        <v>0</v>
      </c>
      <c r="AG117" s="97">
        <f t="shared" si="71"/>
        <v>0.24</v>
      </c>
      <c r="AH117" s="53"/>
      <c r="AI117" s="50">
        <f>+IF(AH117=CONTROLES!$C$50,CONTROLES!$D$50,CONTROLES!$D$51)</f>
        <v>0</v>
      </c>
      <c r="AJ117" s="162"/>
      <c r="AK117" s="162">
        <f>+IF(AJ117=CONTROLES!$C$52,CONTROLES!$D$52,CONTROLES!$D$53)</f>
        <v>0</v>
      </c>
      <c r="AL117" s="162"/>
      <c r="AM117" s="162">
        <f>+IF(AL117=CONTROLES!$C$54,CONTROLES!$D$54,CONTROLES!$D$55)</f>
        <v>0</v>
      </c>
      <c r="AN117" s="163" t="str">
        <f t="shared" si="54"/>
        <v>Tipo Control</v>
      </c>
      <c r="AO117" s="163" t="str">
        <f>+IF(AN117=CONTROLES!$F$54,CONTROLES!$G$54,CONTROLES!$G$55)</f>
        <v>Detectar</v>
      </c>
      <c r="AP117" s="162">
        <f>+IF(AO117=CONTROLES!$C$56,CONTROLES!$D$56,IF(AO117=CONTROLES!$C$57,CONTROLES!$D$57,CONTROLES!$D$58))</f>
        <v>10</v>
      </c>
      <c r="AQ117" s="162"/>
      <c r="AR117" s="162">
        <f>+IF(AQ117=CONTROLES!$C$59,CONTROLES!$D$59,CONTROLES!$D$60)</f>
        <v>0</v>
      </c>
      <c r="AS117" s="162"/>
      <c r="AT117" s="162">
        <f>+IF(AS117=CONTROLES!$C$61,CONTROLES!$D$61,CONTROLES!$D$62)</f>
        <v>0</v>
      </c>
      <c r="AU117" s="162"/>
      <c r="AV117" s="50">
        <f>+IF(AU117=CONTROLES!$C$63,CONTROLES!$D$63,IF(AU117=CONTROLES!$C$64,CONTROLES!$D$64,CONTROLES!$D$65))</f>
        <v>0</v>
      </c>
      <c r="AW117" s="50">
        <f t="shared" si="53"/>
        <v>10</v>
      </c>
      <c r="AX117" s="50" t="str">
        <f t="shared" si="55"/>
        <v>Débil</v>
      </c>
      <c r="AY117" s="337"/>
      <c r="AZ117" s="337"/>
      <c r="BA117" s="337"/>
      <c r="BB117" s="337"/>
      <c r="BC117" s="333"/>
      <c r="BD117" s="334"/>
      <c r="BE117" s="338"/>
      <c r="BF117" s="132"/>
      <c r="BG117" s="132"/>
      <c r="BH117" s="169"/>
      <c r="BI117" s="164"/>
      <c r="BJ117" s="164"/>
      <c r="BK117" s="132"/>
      <c r="BL117" s="132"/>
      <c r="BM117" s="170" t="s">
        <v>233</v>
      </c>
      <c r="BN117" s="332"/>
      <c r="BO117" s="144"/>
      <c r="BP117" s="209"/>
      <c r="BQ117" s="209"/>
      <c r="BR117" s="209"/>
      <c r="BS117" s="209"/>
      <c r="BT117" s="209"/>
      <c r="BU117" s="144"/>
      <c r="BV117" s="209"/>
      <c r="BW117" s="209"/>
      <c r="BX117" s="144"/>
      <c r="BY117" s="132"/>
      <c r="BZ117" s="132"/>
      <c r="CA117" s="132"/>
      <c r="CB117" s="132"/>
      <c r="CC117" s="132"/>
      <c r="CD117" s="132"/>
      <c r="CE117" s="132"/>
      <c r="CF117" s="132"/>
      <c r="CG117" s="144"/>
      <c r="CH117" s="132"/>
      <c r="CI117" s="132"/>
      <c r="CJ117" s="132"/>
      <c r="CK117" s="132"/>
      <c r="CL117" s="132"/>
      <c r="CM117" s="132"/>
      <c r="CN117" s="132"/>
      <c r="CO117" s="132"/>
      <c r="CP117" s="144"/>
      <c r="CQ117" s="132"/>
      <c r="CR117" s="132"/>
      <c r="CS117" s="132"/>
      <c r="CT117" s="132"/>
      <c r="CU117" s="132"/>
      <c r="CV117" s="132"/>
      <c r="CW117" s="132"/>
      <c r="CX117" s="132"/>
      <c r="CY117" s="126"/>
      <c r="CZ117" s="132"/>
      <c r="DA117" s="132"/>
      <c r="DB117" s="132"/>
      <c r="DC117" s="132"/>
      <c r="DD117" s="132"/>
      <c r="DE117" s="132"/>
      <c r="DF117" s="132"/>
      <c r="DG117" s="132"/>
      <c r="DH117" s="126"/>
      <c r="DI117" s="132"/>
      <c r="DJ117" s="132"/>
      <c r="DK117" s="132"/>
      <c r="DL117" s="132"/>
      <c r="DM117" s="132"/>
      <c r="DN117" s="132"/>
      <c r="DO117" s="132"/>
      <c r="DP117" s="132"/>
      <c r="DQ117" s="126"/>
      <c r="DR117" s="132"/>
      <c r="DS117" s="132"/>
      <c r="DT117" s="132"/>
      <c r="DU117" s="132"/>
      <c r="DV117" s="132"/>
      <c r="DW117" s="132"/>
      <c r="DX117" s="132"/>
      <c r="DY117" s="132"/>
      <c r="DZ117" s="126"/>
      <c r="EA117" s="132"/>
      <c r="EB117" s="132"/>
      <c r="EC117" s="132"/>
      <c r="ED117" s="132"/>
      <c r="EE117" s="132"/>
      <c r="EF117" s="132"/>
      <c r="EG117" s="132"/>
      <c r="EH117" s="132"/>
      <c r="EI117" s="126"/>
      <c r="EJ117" s="132"/>
      <c r="EK117" s="132"/>
      <c r="EL117" s="132"/>
      <c r="EM117" s="132"/>
      <c r="EN117" s="132"/>
      <c r="EO117" s="132"/>
      <c r="EP117" s="132"/>
      <c r="EQ117" s="132"/>
      <c r="ER117" s="126"/>
      <c r="ES117" s="132"/>
      <c r="ET117" s="132"/>
      <c r="EU117" s="132"/>
      <c r="EV117" s="132"/>
      <c r="EW117" s="132"/>
      <c r="EX117" s="132"/>
      <c r="EY117" s="132"/>
      <c r="EZ117" s="132"/>
      <c r="FA117" s="126"/>
      <c r="FB117" s="132"/>
      <c r="FC117" s="132"/>
      <c r="FD117" s="132"/>
      <c r="FE117" s="132"/>
      <c r="FF117" s="132"/>
      <c r="FG117" s="132"/>
      <c r="FH117" s="132"/>
      <c r="FI117" s="132"/>
      <c r="FJ117" s="126"/>
      <c r="FK117" s="132"/>
      <c r="FL117" s="132"/>
      <c r="FM117" s="132"/>
      <c r="FN117" s="132"/>
      <c r="FO117" s="132"/>
      <c r="FP117" s="132"/>
      <c r="FQ117" s="132"/>
      <c r="FR117" s="132"/>
      <c r="FS117" s="132"/>
      <c r="FT117" s="144"/>
      <c r="FU117" s="129"/>
      <c r="FV117" s="129"/>
      <c r="FW117" s="129"/>
      <c r="FX117" s="130"/>
      <c r="FY117" s="129"/>
      <c r="FZ117" s="144"/>
      <c r="GA117" s="132"/>
      <c r="GB117" s="129"/>
      <c r="GC117" s="129"/>
      <c r="GD117" s="129"/>
      <c r="GE117" s="129"/>
      <c r="GF117" s="129"/>
      <c r="GG117" s="126"/>
      <c r="GH117" s="129"/>
      <c r="GI117" s="129"/>
      <c r="GJ117" s="129"/>
      <c r="GK117" s="130"/>
      <c r="GL117" s="129"/>
      <c r="GM117" s="132"/>
      <c r="GN117" s="265"/>
      <c r="GO117" s="129"/>
      <c r="GP117" s="129"/>
      <c r="GQ117" s="129"/>
      <c r="GR117" s="129"/>
      <c r="GS117" s="129"/>
      <c r="GT117" s="126"/>
      <c r="GU117" s="129"/>
      <c r="GV117" s="129"/>
      <c r="GW117" s="129"/>
      <c r="GX117" s="130"/>
      <c r="GY117" s="129"/>
      <c r="GZ117" s="132"/>
      <c r="HA117" s="132"/>
      <c r="HB117" s="129"/>
      <c r="HC117" s="129"/>
      <c r="HD117" s="129"/>
      <c r="HE117" s="129"/>
    </row>
    <row r="118" spans="1:213" ht="57" customHeight="1" x14ac:dyDescent="0.2">
      <c r="A118" s="364"/>
      <c r="B118" s="357"/>
      <c r="C118" s="358"/>
      <c r="D118" s="358"/>
      <c r="E118" s="357"/>
      <c r="F118" s="388"/>
      <c r="G118" s="388"/>
      <c r="H118" s="393"/>
      <c r="I118" s="357"/>
      <c r="J118" s="360"/>
      <c r="K118" s="335"/>
      <c r="L118" s="361"/>
      <c r="M118" s="359"/>
      <c r="N118" s="335"/>
      <c r="O118" s="333"/>
      <c r="P118" s="333"/>
      <c r="Q118" s="334"/>
      <c r="R118" s="153"/>
      <c r="S118" s="154"/>
      <c r="T118" s="183">
        <f>VLOOKUP(U118,FORMULAS!$A$15:$B$18,2,0)</f>
        <v>0</v>
      </c>
      <c r="U118" s="53" t="s">
        <v>157</v>
      </c>
      <c r="V118" s="54">
        <f>+IF(U118='Tabla Valoración controles'!$D$4,'Tabla Valoración controles'!$F$4,IF('208-PLA-Ft-78 Mapa Gestión'!U118='Tabla Valoración controles'!$D$5,'Tabla Valoración controles'!$F$5,IF(U118=FORMULAS!$A$10,0,'Tabla Valoración controles'!$F$6)))</f>
        <v>0</v>
      </c>
      <c r="W118" s="53"/>
      <c r="X118" s="55">
        <f>+IF(W118='Tabla Valoración controles'!$D$7,'Tabla Valoración controles'!$F$7,IF(U118=FORMULAS!$A$10,0,'Tabla Valoración controles'!$F$8))</f>
        <v>0</v>
      </c>
      <c r="Y118" s="53"/>
      <c r="Z118" s="54">
        <f>+IF(Y118='Tabla Valoración controles'!$D$9,'Tabla Valoración controles'!$F$9,IF(U118=FORMULAS!$A$10,0,'Tabla Valoración controles'!$F$10))</f>
        <v>0</v>
      </c>
      <c r="AA118" s="53"/>
      <c r="AB118" s="54">
        <f>+IF(AA118='Tabla Valoración controles'!$D$9,'Tabla Valoración controles'!$F$9,IF(W118=FORMULAS!$A$10,0,'Tabla Valoración controles'!$F$10))</f>
        <v>0</v>
      </c>
      <c r="AC118" s="53"/>
      <c r="AD118" s="54">
        <f>+IF(AC118='Tabla Valoración controles'!$D$13,'Tabla Valoración controles'!$F$13,'Tabla Valoración controles'!$F$14)</f>
        <v>0</v>
      </c>
      <c r="AE118" s="97">
        <f t="shared" si="52"/>
        <v>0</v>
      </c>
      <c r="AF118" s="97">
        <f t="shared" si="91"/>
        <v>0</v>
      </c>
      <c r="AG118" s="97">
        <f t="shared" si="71"/>
        <v>0.24</v>
      </c>
      <c r="AH118" s="53"/>
      <c r="AI118" s="50">
        <f>+IF(AH118=CONTROLES!$C$50,CONTROLES!$D$50,CONTROLES!$D$51)</f>
        <v>0</v>
      </c>
      <c r="AJ118" s="162"/>
      <c r="AK118" s="162">
        <f>+IF(AJ118=CONTROLES!$C$52,CONTROLES!$D$52,CONTROLES!$D$53)</f>
        <v>0</v>
      </c>
      <c r="AL118" s="162"/>
      <c r="AM118" s="162">
        <f>+IF(AL118=CONTROLES!$C$54,CONTROLES!$D$54,CONTROLES!$D$55)</f>
        <v>0</v>
      </c>
      <c r="AN118" s="163" t="str">
        <f t="shared" si="54"/>
        <v>Tipo Control</v>
      </c>
      <c r="AO118" s="163" t="str">
        <f>+IF(AN118=CONTROLES!$F$54,CONTROLES!$G$54,CONTROLES!$G$55)</f>
        <v>Detectar</v>
      </c>
      <c r="AP118" s="162">
        <f>+IF(AO118=CONTROLES!$C$56,CONTROLES!$D$56,IF(AO118=CONTROLES!$C$57,CONTROLES!$D$57,CONTROLES!$D$58))</f>
        <v>10</v>
      </c>
      <c r="AQ118" s="162"/>
      <c r="AR118" s="162">
        <f>+IF(AQ118=CONTROLES!$C$59,CONTROLES!$D$59,CONTROLES!$D$60)</f>
        <v>0</v>
      </c>
      <c r="AS118" s="162"/>
      <c r="AT118" s="162">
        <f>+IF(AS118=CONTROLES!$C$61,CONTROLES!$D$61,CONTROLES!$D$62)</f>
        <v>0</v>
      </c>
      <c r="AU118" s="162"/>
      <c r="AV118" s="50">
        <f>+IF(AU118=CONTROLES!$C$63,CONTROLES!$D$63,IF(AU118=CONTROLES!$C$64,CONTROLES!$D$64,CONTROLES!$D$65))</f>
        <v>0</v>
      </c>
      <c r="AW118" s="50">
        <f t="shared" si="53"/>
        <v>10</v>
      </c>
      <c r="AX118" s="50" t="str">
        <f t="shared" si="55"/>
        <v>Débil</v>
      </c>
      <c r="AY118" s="337"/>
      <c r="AZ118" s="337"/>
      <c r="BA118" s="337"/>
      <c r="BB118" s="337"/>
      <c r="BC118" s="333"/>
      <c r="BD118" s="334"/>
      <c r="BE118" s="338"/>
      <c r="BF118" s="132"/>
      <c r="BG118" s="132"/>
      <c r="BH118" s="169"/>
      <c r="BI118" s="164"/>
      <c r="BJ118" s="164"/>
      <c r="BK118" s="132"/>
      <c r="BL118" s="132"/>
      <c r="BM118" s="170" t="s">
        <v>233</v>
      </c>
      <c r="BN118" s="332"/>
      <c r="BO118" s="144"/>
      <c r="BP118" s="209"/>
      <c r="BQ118" s="209"/>
      <c r="BR118" s="209"/>
      <c r="BS118" s="209"/>
      <c r="BT118" s="209"/>
      <c r="BU118" s="144"/>
      <c r="BV118" s="209"/>
      <c r="BW118" s="209"/>
      <c r="BX118" s="144"/>
      <c r="BY118" s="132"/>
      <c r="BZ118" s="132"/>
      <c r="CA118" s="132"/>
      <c r="CB118" s="132"/>
      <c r="CC118" s="132"/>
      <c r="CD118" s="132"/>
      <c r="CE118" s="132"/>
      <c r="CF118" s="132"/>
      <c r="CG118" s="144"/>
      <c r="CH118" s="132"/>
      <c r="CI118" s="132"/>
      <c r="CJ118" s="132"/>
      <c r="CK118" s="132"/>
      <c r="CL118" s="132"/>
      <c r="CM118" s="132"/>
      <c r="CN118" s="132"/>
      <c r="CO118" s="132"/>
      <c r="CP118" s="144"/>
      <c r="CQ118" s="132"/>
      <c r="CR118" s="132"/>
      <c r="CS118" s="132"/>
      <c r="CT118" s="132"/>
      <c r="CU118" s="132"/>
      <c r="CV118" s="132"/>
      <c r="CW118" s="132"/>
      <c r="CX118" s="132"/>
      <c r="CY118" s="126"/>
      <c r="CZ118" s="132"/>
      <c r="DA118" s="132"/>
      <c r="DB118" s="132"/>
      <c r="DC118" s="132"/>
      <c r="DD118" s="132"/>
      <c r="DE118" s="132"/>
      <c r="DF118" s="132"/>
      <c r="DG118" s="132"/>
      <c r="DH118" s="126"/>
      <c r="DI118" s="132"/>
      <c r="DJ118" s="132"/>
      <c r="DK118" s="132"/>
      <c r="DL118" s="132"/>
      <c r="DM118" s="132"/>
      <c r="DN118" s="132"/>
      <c r="DO118" s="132"/>
      <c r="DP118" s="132"/>
      <c r="DQ118" s="126"/>
      <c r="DR118" s="132"/>
      <c r="DS118" s="132"/>
      <c r="DT118" s="132"/>
      <c r="DU118" s="132"/>
      <c r="DV118" s="132"/>
      <c r="DW118" s="132"/>
      <c r="DX118" s="132"/>
      <c r="DY118" s="132"/>
      <c r="DZ118" s="126"/>
      <c r="EA118" s="132"/>
      <c r="EB118" s="132"/>
      <c r="EC118" s="132"/>
      <c r="ED118" s="132"/>
      <c r="EE118" s="132"/>
      <c r="EF118" s="132"/>
      <c r="EG118" s="132"/>
      <c r="EH118" s="132"/>
      <c r="EI118" s="126"/>
      <c r="EJ118" s="132"/>
      <c r="EK118" s="132"/>
      <c r="EL118" s="132"/>
      <c r="EM118" s="132"/>
      <c r="EN118" s="132"/>
      <c r="EO118" s="132"/>
      <c r="EP118" s="132"/>
      <c r="EQ118" s="132"/>
      <c r="ER118" s="126"/>
      <c r="ES118" s="132"/>
      <c r="ET118" s="132"/>
      <c r="EU118" s="132"/>
      <c r="EV118" s="132"/>
      <c r="EW118" s="132"/>
      <c r="EX118" s="132"/>
      <c r="EY118" s="132"/>
      <c r="EZ118" s="132"/>
      <c r="FA118" s="126"/>
      <c r="FB118" s="132"/>
      <c r="FC118" s="132"/>
      <c r="FD118" s="132"/>
      <c r="FE118" s="132"/>
      <c r="FF118" s="132"/>
      <c r="FG118" s="132"/>
      <c r="FH118" s="132"/>
      <c r="FI118" s="132"/>
      <c r="FJ118" s="126"/>
      <c r="FK118" s="132"/>
      <c r="FL118" s="132"/>
      <c r="FM118" s="132"/>
      <c r="FN118" s="132"/>
      <c r="FO118" s="132"/>
      <c r="FP118" s="132"/>
      <c r="FQ118" s="132"/>
      <c r="FR118" s="132"/>
      <c r="FS118" s="132"/>
      <c r="FT118" s="144"/>
      <c r="FU118" s="129"/>
      <c r="FV118" s="129"/>
      <c r="FW118" s="129"/>
      <c r="FX118" s="130"/>
      <c r="FY118" s="129"/>
      <c r="FZ118" s="144"/>
      <c r="GA118" s="132"/>
      <c r="GB118" s="129"/>
      <c r="GC118" s="129"/>
      <c r="GD118" s="129"/>
      <c r="GE118" s="129"/>
      <c r="GF118" s="129"/>
      <c r="GG118" s="126"/>
      <c r="GH118" s="129"/>
      <c r="GI118" s="129"/>
      <c r="GJ118" s="129"/>
      <c r="GK118" s="130"/>
      <c r="GL118" s="129"/>
      <c r="GM118" s="132"/>
      <c r="GN118" s="265"/>
      <c r="GO118" s="129"/>
      <c r="GP118" s="129"/>
      <c r="GQ118" s="129"/>
      <c r="GR118" s="129"/>
      <c r="GS118" s="129"/>
      <c r="GT118" s="126"/>
      <c r="GU118" s="129"/>
      <c r="GV118" s="129"/>
      <c r="GW118" s="129"/>
      <c r="GX118" s="130"/>
      <c r="GY118" s="129"/>
      <c r="GZ118" s="132"/>
      <c r="HA118" s="132"/>
      <c r="HB118" s="129"/>
      <c r="HC118" s="129"/>
      <c r="HD118" s="129"/>
      <c r="HE118" s="129"/>
    </row>
    <row r="119" spans="1:213" ht="117.75" customHeight="1" x14ac:dyDescent="0.2">
      <c r="A119" s="364">
        <v>19</v>
      </c>
      <c r="B119" s="357" t="s">
        <v>180</v>
      </c>
      <c r="C119" s="358" t="str">
        <f>VLOOKUP(B119,FORMULAS!$A$30:$B$52,2,0)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19" s="358" t="str">
        <f>VLOOKUP(B119,FORMULAS!$A$30:$C$52,3,0)</f>
        <v xml:space="preserve">Subdirector Administrativo </v>
      </c>
      <c r="E119" s="357" t="s">
        <v>113</v>
      </c>
      <c r="F119" s="365" t="s">
        <v>421</v>
      </c>
      <c r="G119" s="365" t="s">
        <v>395</v>
      </c>
      <c r="H119" s="365" t="s">
        <v>730</v>
      </c>
      <c r="I119" s="357" t="s">
        <v>258</v>
      </c>
      <c r="J119" s="360">
        <v>768</v>
      </c>
      <c r="K119" s="335" t="str">
        <f>+IF(L119=FORMULAS!$N$2,FORMULAS!$O$2,IF('208-PLA-Ft-78 Mapa Gestión'!L119:L124=FORMULAS!$N$3,FORMULAS!$O$3,IF('208-PLA-Ft-78 Mapa Gestión'!L119:L124=FORMULAS!$N$4,FORMULAS!$O$4,IF('208-PLA-Ft-78 Mapa Gestión'!L119:L124=FORMULAS!$N$5,FORMULAS!$O$5,IF('208-PLA-Ft-78 Mapa Gestión'!L119:L124=FORMULAS!$N$6,FORMULAS!$O$6)))))</f>
        <v>Alta</v>
      </c>
      <c r="L119" s="361">
        <f>+IF(J119&lt;=FORMULAS!$M$2,FORMULAS!$N$2,IF('208-PLA-Ft-78 Mapa Gestión'!J119&lt;=FORMULAS!$M$3,FORMULAS!$N$3,IF('208-PLA-Ft-78 Mapa Gestión'!J119&lt;=FORMULAS!$M$4,FORMULAS!$N$4,IF('208-PLA-Ft-78 Mapa Gestión'!J119&lt;=FORMULAS!$M$5,FORMULAS!$N$5,FORMULAS!$N$6))))</f>
        <v>0.8</v>
      </c>
      <c r="M119" s="359" t="s">
        <v>84</v>
      </c>
      <c r="N119" s="335" t="str">
        <f>+IF(M119=FORMULAS!$H$2,FORMULAS!$I$2,IF('208-PLA-Ft-78 Mapa Gestión'!M119:M124=FORMULAS!$H$3,FORMULAS!$I$3,IF('208-PLA-Ft-78 Mapa Gestión'!M119:M124=FORMULAS!$H$4,FORMULAS!$I$4,IF('208-PLA-Ft-78 Mapa Gestión'!M119:M124=FORMULAS!$H$5,FORMULAS!$I$5,IF('208-PLA-Ft-78 Mapa Gestión'!M119:M124=FORMULAS!$H$6,FORMULAS!$I$6,IF('208-PLA-Ft-78 Mapa Gestión'!M119:M124=FORMULAS!$H$7,FORMULAS!$I$7,IF('208-PLA-Ft-78 Mapa Gestión'!M119:M124=FORMULAS!$H$8,FORMULAS!$I$8,IF('208-PLA-Ft-78 Mapa Gestión'!M119:M124=FORMULAS!$H$9,FORMULAS!$I$9,IF('208-PLA-Ft-78 Mapa Gestión'!M119:M124=FORMULAS!$H$10,FORMULAS!$I$10,IF('208-PLA-Ft-78 Mapa Gestión'!M119:M124=FORMULAS!$H$11,FORMULAS!$I$11))))))))))</f>
        <v>Menor</v>
      </c>
      <c r="O119" s="333">
        <f>VLOOKUP(N119,FORMULAS!$I$1:$J$6,2,0)</f>
        <v>0.4</v>
      </c>
      <c r="P119" s="333" t="str">
        <f t="shared" ref="P119" si="92">CONCATENATE(N119,K119)</f>
        <v>MenorAlta</v>
      </c>
      <c r="Q119" s="334" t="str">
        <f>VLOOKUP(P119,FORMULAS!$K$17:$L$42,2,0)</f>
        <v>Moderado</v>
      </c>
      <c r="R119" s="153">
        <v>1</v>
      </c>
      <c r="S119" s="154" t="s">
        <v>500</v>
      </c>
      <c r="T119" s="183" t="str">
        <f>VLOOKUP(U119,FORMULAS!$A$15:$B$18,2,0)</f>
        <v>Probabilidad</v>
      </c>
      <c r="U119" s="53" t="s">
        <v>13</v>
      </c>
      <c r="V119" s="54">
        <f>+IF(U119='Tabla Valoración controles'!$D$4,'Tabla Valoración controles'!$F$4,IF('208-PLA-Ft-78 Mapa Gestión'!U119='Tabla Valoración controles'!$D$5,'Tabla Valoración controles'!$F$5,IF(U119=FORMULAS!$A$10,0,'Tabla Valoración controles'!$F$6)))</f>
        <v>0.25</v>
      </c>
      <c r="W119" s="53" t="s">
        <v>8</v>
      </c>
      <c r="X119" s="55">
        <f>+IF(W119='Tabla Valoración controles'!$D$7,'Tabla Valoración controles'!$F$7,IF(U119=FORMULAS!$A$10,0,'Tabla Valoración controles'!$F$8))</f>
        <v>0.15</v>
      </c>
      <c r="Y119" s="53" t="s">
        <v>18</v>
      </c>
      <c r="Z119" s="54">
        <f>+IF(Y119='Tabla Valoración controles'!$D$9,'Tabla Valoración controles'!$F$9,IF(U119=FORMULAS!$A$10,0,'Tabla Valoración controles'!$F$10))</f>
        <v>0</v>
      </c>
      <c r="AA119" s="53" t="s">
        <v>21</v>
      </c>
      <c r="AB119" s="54">
        <f>+IF(AA119='Tabla Valoración controles'!$D$9,'Tabla Valoración controles'!$F$9,IF(W119=FORMULAS!$A$10,0,'Tabla Valoración controles'!$F$10))</f>
        <v>0</v>
      </c>
      <c r="AC119" s="53" t="s">
        <v>100</v>
      </c>
      <c r="AD119" s="54">
        <f>+IF(AC119='Tabla Valoración controles'!$D$13,'Tabla Valoración controles'!$F$13,'Tabla Valoración controles'!$F$14)</f>
        <v>0</v>
      </c>
      <c r="AE119" s="97">
        <f t="shared" si="52"/>
        <v>0.4</v>
      </c>
      <c r="AF119" s="97">
        <f>+IF(T119=FORMULAS!$A$8,'208-PLA-Ft-78 Mapa Gestión'!AE119*'208-PLA-Ft-78 Mapa Gestión'!L119:L124,'208-PLA-Ft-78 Mapa Gestión'!AE119*'208-PLA-Ft-78 Mapa Gestión'!O119:O124)</f>
        <v>0.32000000000000006</v>
      </c>
      <c r="AG119" s="97">
        <f>+IF(T119=FORMULAS!$A$8,'208-PLA-Ft-78 Mapa Gestión'!L119:L124-'208-PLA-Ft-78 Mapa Gestión'!AF119,0)</f>
        <v>0.48</v>
      </c>
      <c r="AH119" s="53" t="s">
        <v>347</v>
      </c>
      <c r="AI119" s="50">
        <f>+IF(AH119=CONTROLES!$C$50,CONTROLES!$D$50,CONTROLES!$D$51)</f>
        <v>15</v>
      </c>
      <c r="AJ119" s="162" t="s">
        <v>353</v>
      </c>
      <c r="AK119" s="162">
        <f>+IF(AJ119=CONTROLES!$C$52,CONTROLES!$D$52,CONTROLES!$D$53)</f>
        <v>15</v>
      </c>
      <c r="AL119" s="162" t="s">
        <v>356</v>
      </c>
      <c r="AM119" s="162">
        <f>+IF(AL119=CONTROLES!$C$54,CONTROLES!$D$54,CONTROLES!$D$55)</f>
        <v>15</v>
      </c>
      <c r="AN119" s="163" t="str">
        <f t="shared" si="54"/>
        <v>Preventivo</v>
      </c>
      <c r="AO119" s="163" t="str">
        <f>+IF(AN119=CONTROLES!$F$54,CONTROLES!$G$54,CONTROLES!$G$55)</f>
        <v>Prevenir</v>
      </c>
      <c r="AP119" s="162">
        <f>+IF(AO119=CONTROLES!$C$56,CONTROLES!$D$56,IF(AO119=CONTROLES!$C$57,CONTROLES!$D$57,CONTROLES!$D$58))</f>
        <v>15</v>
      </c>
      <c r="AQ119" s="162" t="s">
        <v>363</v>
      </c>
      <c r="AR119" s="162">
        <f>+IF(AQ119=CONTROLES!$C$59,CONTROLES!$D$59,CONTROLES!$D$60)</f>
        <v>15</v>
      </c>
      <c r="AS119" s="162" t="s">
        <v>366</v>
      </c>
      <c r="AT119" s="162">
        <f>+IF(AS119=CONTROLES!$C$61,CONTROLES!$D$61,CONTROLES!$D$62)</f>
        <v>15</v>
      </c>
      <c r="AU119" s="162" t="s">
        <v>369</v>
      </c>
      <c r="AV119" s="50">
        <f>+IF(AU119=CONTROLES!$C$63,CONTROLES!$D$63,IF(AU119=CONTROLES!$C$64,CONTROLES!$D$64,CONTROLES!$D$65))</f>
        <v>10</v>
      </c>
      <c r="AW119" s="50">
        <f t="shared" si="53"/>
        <v>100</v>
      </c>
      <c r="AX119" s="50" t="str">
        <f t="shared" si="55"/>
        <v>Fuerte</v>
      </c>
      <c r="AY119" s="336">
        <f>+AG124</f>
        <v>0.48</v>
      </c>
      <c r="AZ119" s="336" t="str">
        <f>+IF(AY119&lt;=FORMULAS!$N$2,FORMULAS!$O$2,IF(AY119&lt;=FORMULAS!$N$3,FORMULAS!$O$3,IF(AY119&lt;=FORMULAS!$N$4,FORMULAS!$O$4,IF(AY119&lt;=FORMULAS!$N$5,FORMULAS!$O$5,FORMULAS!O114))))</f>
        <v>Media</v>
      </c>
      <c r="BA119" s="336" t="str">
        <f>+IF(T119=FORMULAS!$A$9,AG124,'208-PLA-Ft-78 Mapa Gestión'!N119:N124)</f>
        <v>Menor</v>
      </c>
      <c r="BB119" s="336">
        <f>+IF(T119=FORMULAS!B117,'208-PLA-Ft-78 Mapa Gestión'!AG124,'208-PLA-Ft-78 Mapa Gestión'!O119:O124)</f>
        <v>0.4</v>
      </c>
      <c r="BC119" s="333" t="str">
        <f t="shared" ref="BC119" si="93">CONCATENATE(BA119,AZ119)</f>
        <v>MenorMedia</v>
      </c>
      <c r="BD119" s="340" t="str">
        <f>VLOOKUP(BC119,FORMULAS!$K$17:$L$42,2,0)</f>
        <v>Moderado</v>
      </c>
      <c r="BE119" s="338" t="s">
        <v>163</v>
      </c>
      <c r="BF119" s="132" t="s">
        <v>566</v>
      </c>
      <c r="BG119" s="132" t="s">
        <v>567</v>
      </c>
      <c r="BH119" s="169" t="s">
        <v>319</v>
      </c>
      <c r="BI119" s="172">
        <v>44927</v>
      </c>
      <c r="BJ119" s="172">
        <v>45291</v>
      </c>
      <c r="BK119" s="132" t="s">
        <v>651</v>
      </c>
      <c r="BL119" s="132" t="s">
        <v>652</v>
      </c>
      <c r="BM119" s="170" t="s">
        <v>235</v>
      </c>
      <c r="BN119" s="338"/>
      <c r="BO119" s="144" t="s">
        <v>782</v>
      </c>
      <c r="BP119" s="212" t="s">
        <v>1154</v>
      </c>
      <c r="BQ119" s="209" t="s">
        <v>1042</v>
      </c>
      <c r="BR119" s="212" t="s">
        <v>1155</v>
      </c>
      <c r="BS119" s="126">
        <v>1</v>
      </c>
      <c r="BT119" s="209" t="s">
        <v>1042</v>
      </c>
      <c r="BU119" s="144" t="s">
        <v>783</v>
      </c>
      <c r="BV119" s="144" t="s">
        <v>544</v>
      </c>
      <c r="BW119" s="144" t="s">
        <v>544</v>
      </c>
      <c r="BX119" s="144" t="s">
        <v>782</v>
      </c>
      <c r="BY119" s="212" t="s">
        <v>1154</v>
      </c>
      <c r="BZ119" s="209" t="s">
        <v>1042</v>
      </c>
      <c r="CA119" s="212" t="s">
        <v>1155</v>
      </c>
      <c r="CB119" s="126">
        <v>1</v>
      </c>
      <c r="CC119" s="209" t="s">
        <v>1042</v>
      </c>
      <c r="CD119" s="144" t="s">
        <v>783</v>
      </c>
      <c r="CE119" s="144" t="s">
        <v>1043</v>
      </c>
      <c r="CF119" s="144" t="s">
        <v>1043</v>
      </c>
      <c r="CG119" s="144" t="s">
        <v>782</v>
      </c>
      <c r="CH119" s="212" t="s">
        <v>1154</v>
      </c>
      <c r="CI119" s="209" t="s">
        <v>1042</v>
      </c>
      <c r="CJ119" s="212" t="s">
        <v>1155</v>
      </c>
      <c r="CK119" s="126">
        <v>1</v>
      </c>
      <c r="CL119" s="209" t="s">
        <v>1042</v>
      </c>
      <c r="CM119" s="144" t="s">
        <v>783</v>
      </c>
      <c r="CN119" s="144" t="s">
        <v>1043</v>
      </c>
      <c r="CO119" s="144" t="s">
        <v>1043</v>
      </c>
      <c r="CP119" s="144" t="s">
        <v>782</v>
      </c>
      <c r="CQ119" s="212" t="s">
        <v>1154</v>
      </c>
      <c r="CR119" s="209" t="s">
        <v>1042</v>
      </c>
      <c r="CS119" s="212" t="s">
        <v>1155</v>
      </c>
      <c r="CT119" s="126">
        <v>1</v>
      </c>
      <c r="CU119" s="209" t="s">
        <v>1042</v>
      </c>
      <c r="CV119" s="144" t="s">
        <v>783</v>
      </c>
      <c r="CW119" s="144" t="s">
        <v>1043</v>
      </c>
      <c r="CX119" s="144" t="s">
        <v>1043</v>
      </c>
      <c r="CY119" s="144" t="s">
        <v>782</v>
      </c>
      <c r="CZ119" s="212" t="s">
        <v>1154</v>
      </c>
      <c r="DA119" s="132" t="s">
        <v>1213</v>
      </c>
      <c r="DB119" s="212" t="s">
        <v>1155</v>
      </c>
      <c r="DC119" s="126">
        <v>1</v>
      </c>
      <c r="DD119" s="132" t="s">
        <v>1214</v>
      </c>
      <c r="DE119" s="144" t="s">
        <v>783</v>
      </c>
      <c r="DF119" s="144" t="s">
        <v>1043</v>
      </c>
      <c r="DG119" s="144" t="s">
        <v>1043</v>
      </c>
      <c r="DH119" s="144" t="s">
        <v>782</v>
      </c>
      <c r="DI119" s="212" t="s">
        <v>1154</v>
      </c>
      <c r="DJ119" s="132" t="s">
        <v>1213</v>
      </c>
      <c r="DK119" s="212" t="s">
        <v>1155</v>
      </c>
      <c r="DL119" s="126">
        <v>1</v>
      </c>
      <c r="DM119" s="132" t="s">
        <v>1214</v>
      </c>
      <c r="DN119" s="144" t="s">
        <v>783</v>
      </c>
      <c r="DO119" s="144" t="s">
        <v>1043</v>
      </c>
      <c r="DP119" s="144" t="s">
        <v>1043</v>
      </c>
      <c r="DQ119" s="144" t="s">
        <v>782</v>
      </c>
      <c r="DR119" s="212" t="s">
        <v>1154</v>
      </c>
      <c r="DS119" s="132" t="s">
        <v>1213</v>
      </c>
      <c r="DT119" s="212" t="s">
        <v>1155</v>
      </c>
      <c r="DU119" s="126">
        <v>1</v>
      </c>
      <c r="DV119" s="132" t="s">
        <v>1214</v>
      </c>
      <c r="DW119" s="144" t="s">
        <v>783</v>
      </c>
      <c r="DX119" s="144" t="s">
        <v>1043</v>
      </c>
      <c r="DY119" s="144" t="s">
        <v>1043</v>
      </c>
      <c r="DZ119" s="144" t="s">
        <v>1215</v>
      </c>
      <c r="EA119" s="144" t="s">
        <v>1215</v>
      </c>
      <c r="EB119" s="144" t="s">
        <v>1215</v>
      </c>
      <c r="EC119" s="144" t="s">
        <v>1215</v>
      </c>
      <c r="ED119" s="144" t="s">
        <v>1215</v>
      </c>
      <c r="EE119" s="144" t="s">
        <v>1215</v>
      </c>
      <c r="EF119" s="144" t="s">
        <v>1215</v>
      </c>
      <c r="EG119" s="144" t="s">
        <v>1215</v>
      </c>
      <c r="EH119" s="144" t="s">
        <v>1215</v>
      </c>
      <c r="EI119" s="136"/>
      <c r="EJ119" s="132"/>
      <c r="EK119" s="132"/>
      <c r="EL119" s="132"/>
      <c r="EM119" s="132"/>
      <c r="EN119" s="132"/>
      <c r="EO119" s="132"/>
      <c r="EP119" s="132"/>
      <c r="EQ119" s="132"/>
      <c r="ER119" s="136"/>
      <c r="ES119" s="132"/>
      <c r="ET119" s="132"/>
      <c r="EU119" s="132"/>
      <c r="EV119" s="132"/>
      <c r="EW119" s="132"/>
      <c r="EX119" s="132"/>
      <c r="EY119" s="132"/>
      <c r="EZ119" s="132"/>
      <c r="FA119" s="136"/>
      <c r="FB119" s="132"/>
      <c r="FC119" s="132"/>
      <c r="FD119" s="132"/>
      <c r="FE119" s="132"/>
      <c r="FF119" s="132"/>
      <c r="FG119" s="132"/>
      <c r="FH119" s="132"/>
      <c r="FI119" s="132"/>
      <c r="FJ119" s="136"/>
      <c r="FK119" s="132"/>
      <c r="FL119" s="132"/>
      <c r="FM119" s="132"/>
      <c r="FN119" s="132"/>
      <c r="FO119" s="132"/>
      <c r="FP119" s="132"/>
      <c r="FQ119" s="132"/>
      <c r="FR119" s="132"/>
      <c r="FS119" s="172">
        <v>45054</v>
      </c>
      <c r="FT119" s="144" t="s">
        <v>782</v>
      </c>
      <c r="FU119" s="212" t="s">
        <v>1044</v>
      </c>
      <c r="FV119" s="129" t="s">
        <v>37</v>
      </c>
      <c r="FW119" s="212" t="s">
        <v>1045</v>
      </c>
      <c r="FX119" s="132">
        <v>0.33333333333333331</v>
      </c>
      <c r="FY119" s="129" t="s">
        <v>37</v>
      </c>
      <c r="FZ119" s="144" t="s">
        <v>783</v>
      </c>
      <c r="GA119" s="132"/>
      <c r="GB119" s="129"/>
      <c r="GC119" s="129"/>
      <c r="GD119" s="129"/>
      <c r="GE119" s="129"/>
      <c r="GF119" s="134">
        <v>45169</v>
      </c>
      <c r="GG119" s="126" t="s">
        <v>782</v>
      </c>
      <c r="GH119" s="132" t="s">
        <v>1216</v>
      </c>
      <c r="GI119" s="129" t="s">
        <v>37</v>
      </c>
      <c r="GJ119" s="212" t="s">
        <v>1045</v>
      </c>
      <c r="GK119" s="126">
        <v>0.66</v>
      </c>
      <c r="GL119" s="129" t="s">
        <v>37</v>
      </c>
      <c r="GM119" s="144" t="s">
        <v>783</v>
      </c>
      <c r="GN119" s="265"/>
      <c r="GO119" s="129"/>
      <c r="GP119" s="129"/>
      <c r="GQ119" s="129"/>
      <c r="GR119" s="129"/>
      <c r="GS119" s="129"/>
      <c r="GT119" s="136"/>
      <c r="GU119" s="129"/>
      <c r="GV119" s="129"/>
      <c r="GW119" s="129"/>
      <c r="GX119" s="130"/>
      <c r="GY119" s="129"/>
      <c r="GZ119" s="132"/>
      <c r="HA119" s="132"/>
      <c r="HB119" s="129"/>
      <c r="HC119" s="129"/>
      <c r="HD119" s="129"/>
      <c r="HE119" s="129"/>
    </row>
    <row r="120" spans="1:213" ht="57" x14ac:dyDescent="0.2">
      <c r="A120" s="364"/>
      <c r="B120" s="357"/>
      <c r="C120" s="358"/>
      <c r="D120" s="358"/>
      <c r="E120" s="357"/>
      <c r="F120" s="365"/>
      <c r="G120" s="365"/>
      <c r="H120" s="365"/>
      <c r="I120" s="357"/>
      <c r="J120" s="360"/>
      <c r="K120" s="335"/>
      <c r="L120" s="361"/>
      <c r="M120" s="359"/>
      <c r="N120" s="335"/>
      <c r="O120" s="333"/>
      <c r="P120" s="333"/>
      <c r="Q120" s="334"/>
      <c r="R120" s="153"/>
      <c r="S120" s="154"/>
      <c r="T120" s="183">
        <f>VLOOKUP(U120,FORMULAS!$A$15:$B$18,2,0)</f>
        <v>0</v>
      </c>
      <c r="U120" s="53" t="s">
        <v>157</v>
      </c>
      <c r="V120" s="54">
        <f>+IF(U120='Tabla Valoración controles'!$D$4,'Tabla Valoración controles'!$F$4,IF('208-PLA-Ft-78 Mapa Gestión'!U120='Tabla Valoración controles'!$D$5,'Tabla Valoración controles'!$F$5,IF(U120=FORMULAS!$A$10,0,'Tabla Valoración controles'!$F$6)))</f>
        <v>0</v>
      </c>
      <c r="W120" s="53"/>
      <c r="X120" s="55">
        <f>+IF(W120='Tabla Valoración controles'!$D$7,'Tabla Valoración controles'!$F$7,IF(U120=FORMULAS!$A$10,0,'Tabla Valoración controles'!$F$8))</f>
        <v>0</v>
      </c>
      <c r="Y120" s="53"/>
      <c r="Z120" s="54">
        <f>+IF(Y120='Tabla Valoración controles'!$D$9,'Tabla Valoración controles'!$F$9,IF(U120=FORMULAS!$A$10,0,'Tabla Valoración controles'!$F$10))</f>
        <v>0</v>
      </c>
      <c r="AA120" s="53"/>
      <c r="AB120" s="54">
        <f>+IF(AA120='Tabla Valoración controles'!$D$9,'Tabla Valoración controles'!$F$9,IF(W120=FORMULAS!$A$10,0,'Tabla Valoración controles'!$F$10))</f>
        <v>0</v>
      </c>
      <c r="AC120" s="53"/>
      <c r="AD120" s="54">
        <f>+IF(AC120='Tabla Valoración controles'!$D$13,'Tabla Valoración controles'!$F$13,'Tabla Valoración controles'!$F$14)</f>
        <v>0</v>
      </c>
      <c r="AE120" s="97">
        <f t="shared" si="52"/>
        <v>0</v>
      </c>
      <c r="AF120" s="97">
        <f t="shared" ref="AF120" si="94">+AE120*AG119</f>
        <v>0</v>
      </c>
      <c r="AG120" s="97">
        <f t="shared" ref="AG120" si="95">+AG119-AF120</f>
        <v>0.48</v>
      </c>
      <c r="AH120" s="53"/>
      <c r="AI120" s="50">
        <f>+IF(AH120=CONTROLES!$C$50,CONTROLES!$D$50,CONTROLES!$D$51)</f>
        <v>0</v>
      </c>
      <c r="AJ120" s="162"/>
      <c r="AK120" s="162">
        <f>+IF(AJ120=CONTROLES!$C$52,CONTROLES!$D$52,CONTROLES!$D$53)</f>
        <v>0</v>
      </c>
      <c r="AL120" s="162"/>
      <c r="AM120" s="162">
        <f>+IF(AL120=CONTROLES!$C$54,CONTROLES!$D$54,CONTROLES!$D$55)</f>
        <v>0</v>
      </c>
      <c r="AN120" s="163" t="str">
        <f t="shared" si="54"/>
        <v>Tipo Control</v>
      </c>
      <c r="AO120" s="163" t="str">
        <f>+IF(AN120=CONTROLES!$F$54,CONTROLES!$G$54,CONTROLES!$G$55)</f>
        <v>Detectar</v>
      </c>
      <c r="AP120" s="162">
        <f>+IF(AO120=CONTROLES!$C$56,CONTROLES!$D$56,IF(AO120=CONTROLES!$C$57,CONTROLES!$D$57,CONTROLES!$D$58))</f>
        <v>10</v>
      </c>
      <c r="AQ120" s="162"/>
      <c r="AR120" s="162">
        <f>+IF(AQ120=CONTROLES!$C$59,CONTROLES!$D$59,CONTROLES!$D$60)</f>
        <v>0</v>
      </c>
      <c r="AS120" s="162"/>
      <c r="AT120" s="162">
        <f>+IF(AS120=CONTROLES!$C$61,CONTROLES!$D$61,CONTROLES!$D$62)</f>
        <v>0</v>
      </c>
      <c r="AU120" s="162"/>
      <c r="AV120" s="50">
        <f>+IF(AU120=CONTROLES!$C$63,CONTROLES!$D$63,IF(AU120=CONTROLES!$C$64,CONTROLES!$D$64,CONTROLES!$D$65))</f>
        <v>0</v>
      </c>
      <c r="AW120" s="50">
        <f t="shared" si="53"/>
        <v>10</v>
      </c>
      <c r="AX120" s="50" t="str">
        <f t="shared" si="55"/>
        <v>Débil</v>
      </c>
      <c r="AY120" s="337"/>
      <c r="AZ120" s="337"/>
      <c r="BA120" s="337"/>
      <c r="BB120" s="337"/>
      <c r="BC120" s="333"/>
      <c r="BD120" s="340"/>
      <c r="BE120" s="338"/>
      <c r="BF120" s="132"/>
      <c r="BG120" s="132"/>
      <c r="BH120" s="169"/>
      <c r="BI120" s="172"/>
      <c r="BJ120" s="172"/>
      <c r="BK120" s="132"/>
      <c r="BL120" s="132"/>
      <c r="BM120" s="170" t="s">
        <v>233</v>
      </c>
      <c r="BN120" s="338"/>
      <c r="BO120" s="144"/>
      <c r="BP120" s="209"/>
      <c r="BQ120" s="209"/>
      <c r="BR120" s="209"/>
      <c r="BS120" s="209"/>
      <c r="BT120" s="209"/>
      <c r="BU120" s="144"/>
      <c r="BV120" s="209"/>
      <c r="BW120" s="209"/>
      <c r="BX120" s="144"/>
      <c r="BY120" s="132"/>
      <c r="BZ120" s="132"/>
      <c r="CA120" s="132"/>
      <c r="CB120" s="132"/>
      <c r="CC120" s="132"/>
      <c r="CD120" s="132"/>
      <c r="CE120" s="132"/>
      <c r="CF120" s="132"/>
      <c r="CG120" s="144"/>
      <c r="CH120" s="132"/>
      <c r="CI120" s="132"/>
      <c r="CJ120" s="132"/>
      <c r="CK120" s="132"/>
      <c r="CL120" s="132"/>
      <c r="CM120" s="132"/>
      <c r="CN120" s="132"/>
      <c r="CO120" s="132"/>
      <c r="CP120" s="144"/>
      <c r="CQ120" s="132"/>
      <c r="CR120" s="132"/>
      <c r="CS120" s="132"/>
      <c r="CT120" s="132"/>
      <c r="CU120" s="132"/>
      <c r="CV120" s="132"/>
      <c r="CW120" s="132"/>
      <c r="CX120" s="132"/>
      <c r="CY120" s="136"/>
      <c r="CZ120" s="132"/>
      <c r="DA120" s="132"/>
      <c r="DB120" s="132"/>
      <c r="DC120" s="132"/>
      <c r="DD120" s="132"/>
      <c r="DE120" s="132"/>
      <c r="DF120" s="132"/>
      <c r="DG120" s="132"/>
      <c r="DH120" s="136"/>
      <c r="DI120" s="132"/>
      <c r="DJ120" s="132"/>
      <c r="DK120" s="132"/>
      <c r="DL120" s="132"/>
      <c r="DM120" s="132"/>
      <c r="DN120" s="132"/>
      <c r="DO120" s="132"/>
      <c r="DP120" s="132"/>
      <c r="DQ120" s="136"/>
      <c r="DR120" s="132"/>
      <c r="DS120" s="132"/>
      <c r="DT120" s="132"/>
      <c r="DU120" s="132"/>
      <c r="DV120" s="132"/>
      <c r="DW120" s="132"/>
      <c r="DX120" s="132"/>
      <c r="DY120" s="132"/>
      <c r="DZ120" s="136"/>
      <c r="EA120" s="132"/>
      <c r="EB120" s="132"/>
      <c r="EC120" s="132"/>
      <c r="ED120" s="132"/>
      <c r="EE120" s="132"/>
      <c r="EF120" s="132"/>
      <c r="EG120" s="132"/>
      <c r="EH120" s="132"/>
      <c r="EI120" s="136"/>
      <c r="EJ120" s="132"/>
      <c r="EK120" s="132"/>
      <c r="EL120" s="132"/>
      <c r="EM120" s="132"/>
      <c r="EN120" s="132"/>
      <c r="EO120" s="132"/>
      <c r="EP120" s="132"/>
      <c r="EQ120" s="132"/>
      <c r="ER120" s="136"/>
      <c r="ES120" s="132"/>
      <c r="ET120" s="132"/>
      <c r="EU120" s="132"/>
      <c r="EV120" s="132"/>
      <c r="EW120" s="132"/>
      <c r="EX120" s="132"/>
      <c r="EY120" s="132"/>
      <c r="EZ120" s="132"/>
      <c r="FA120" s="136"/>
      <c r="FB120" s="132"/>
      <c r="FC120" s="132"/>
      <c r="FD120" s="132"/>
      <c r="FE120" s="132"/>
      <c r="FF120" s="132"/>
      <c r="FG120" s="132"/>
      <c r="FH120" s="132"/>
      <c r="FI120" s="132"/>
      <c r="FJ120" s="136"/>
      <c r="FK120" s="132"/>
      <c r="FL120" s="132"/>
      <c r="FM120" s="132"/>
      <c r="FN120" s="132"/>
      <c r="FO120" s="132"/>
      <c r="FP120" s="132"/>
      <c r="FQ120" s="132"/>
      <c r="FR120" s="132"/>
      <c r="FS120" s="132"/>
      <c r="FT120" s="144"/>
      <c r="FU120" s="129"/>
      <c r="FV120" s="129"/>
      <c r="FW120" s="129"/>
      <c r="FX120" s="130"/>
      <c r="FY120" s="129"/>
      <c r="FZ120" s="144"/>
      <c r="GA120" s="132"/>
      <c r="GB120" s="129"/>
      <c r="GC120" s="129"/>
      <c r="GD120" s="129"/>
      <c r="GE120" s="129"/>
      <c r="GF120" s="129"/>
      <c r="GG120" s="136"/>
      <c r="GH120" s="129"/>
      <c r="GI120" s="129"/>
      <c r="GJ120" s="129"/>
      <c r="GK120" s="130"/>
      <c r="GL120" s="129"/>
      <c r="GM120" s="132"/>
      <c r="GN120" s="265"/>
      <c r="GO120" s="129"/>
      <c r="GP120" s="129"/>
      <c r="GQ120" s="129"/>
      <c r="GR120" s="129"/>
      <c r="GS120" s="129"/>
      <c r="GT120" s="136"/>
      <c r="GU120" s="129"/>
      <c r="GV120" s="129"/>
      <c r="GW120" s="129"/>
      <c r="GX120" s="130"/>
      <c r="GY120" s="129"/>
      <c r="GZ120" s="132"/>
      <c r="HA120" s="132"/>
      <c r="HB120" s="129"/>
      <c r="HC120" s="129"/>
      <c r="HD120" s="129"/>
      <c r="HE120" s="129"/>
    </row>
    <row r="121" spans="1:213" ht="57" x14ac:dyDescent="0.2">
      <c r="A121" s="364"/>
      <c r="B121" s="357"/>
      <c r="C121" s="358"/>
      <c r="D121" s="358"/>
      <c r="E121" s="357"/>
      <c r="F121" s="365"/>
      <c r="G121" s="365"/>
      <c r="H121" s="365"/>
      <c r="I121" s="357"/>
      <c r="J121" s="360"/>
      <c r="K121" s="335"/>
      <c r="L121" s="361"/>
      <c r="M121" s="359"/>
      <c r="N121" s="335"/>
      <c r="O121" s="333"/>
      <c r="P121" s="333"/>
      <c r="Q121" s="334"/>
      <c r="R121" s="153"/>
      <c r="S121" s="154"/>
      <c r="T121" s="183">
        <f>VLOOKUP(U121,FORMULAS!$A$15:$B$18,2,0)</f>
        <v>0</v>
      </c>
      <c r="U121" s="53" t="s">
        <v>157</v>
      </c>
      <c r="V121" s="54">
        <f>+IF(U121='Tabla Valoración controles'!$D$4,'Tabla Valoración controles'!$F$4,IF('208-PLA-Ft-78 Mapa Gestión'!U121='Tabla Valoración controles'!$D$5,'Tabla Valoración controles'!$F$5,IF(U121=FORMULAS!$A$10,0,'Tabla Valoración controles'!$F$6)))</f>
        <v>0</v>
      </c>
      <c r="W121" s="53"/>
      <c r="X121" s="55">
        <f>+IF(W121='Tabla Valoración controles'!$D$7,'Tabla Valoración controles'!$F$7,IF(U121=FORMULAS!$A$10,0,'Tabla Valoración controles'!$F$8))</f>
        <v>0</v>
      </c>
      <c r="Y121" s="53"/>
      <c r="Z121" s="54">
        <f>+IF(Y121='Tabla Valoración controles'!$D$9,'Tabla Valoración controles'!$F$9,IF(U121=FORMULAS!$A$10,0,'Tabla Valoración controles'!$F$10))</f>
        <v>0</v>
      </c>
      <c r="AA121" s="53"/>
      <c r="AB121" s="54">
        <f>+IF(AA121='Tabla Valoración controles'!$D$9,'Tabla Valoración controles'!$F$9,IF(W121=FORMULAS!$A$10,0,'Tabla Valoración controles'!$F$10))</f>
        <v>0</v>
      </c>
      <c r="AC121" s="53"/>
      <c r="AD121" s="54">
        <f>+IF(AC121='Tabla Valoración controles'!$D$13,'Tabla Valoración controles'!$F$13,'Tabla Valoración controles'!$F$14)</f>
        <v>0</v>
      </c>
      <c r="AE121" s="97">
        <f t="shared" si="52"/>
        <v>0</v>
      </c>
      <c r="AF121" s="97">
        <f t="shared" ref="AF121:AF124" si="96">+AF120*AE121</f>
        <v>0</v>
      </c>
      <c r="AG121" s="97">
        <f t="shared" si="71"/>
        <v>0.48</v>
      </c>
      <c r="AH121" s="53"/>
      <c r="AI121" s="50">
        <f>+IF(AH121=CONTROLES!$C$50,CONTROLES!$D$50,CONTROLES!$D$51)</f>
        <v>0</v>
      </c>
      <c r="AJ121" s="162"/>
      <c r="AK121" s="162">
        <f>+IF(AJ121=CONTROLES!$C$52,CONTROLES!$D$52,CONTROLES!$D$53)</f>
        <v>0</v>
      </c>
      <c r="AL121" s="162"/>
      <c r="AM121" s="162">
        <f>+IF(AL121=CONTROLES!$C$54,CONTROLES!$D$54,CONTROLES!$D$55)</f>
        <v>0</v>
      </c>
      <c r="AN121" s="163" t="str">
        <f t="shared" si="54"/>
        <v>Tipo Control</v>
      </c>
      <c r="AO121" s="163" t="str">
        <f>+IF(AN121=CONTROLES!$F$54,CONTROLES!$G$54,CONTROLES!$G$55)</f>
        <v>Detectar</v>
      </c>
      <c r="AP121" s="162">
        <f>+IF(AO121=CONTROLES!$C$56,CONTROLES!$D$56,IF(AO121=CONTROLES!$C$57,CONTROLES!$D$57,CONTROLES!$D$58))</f>
        <v>10</v>
      </c>
      <c r="AQ121" s="162"/>
      <c r="AR121" s="162">
        <f>+IF(AQ121=CONTROLES!$C$59,CONTROLES!$D$59,CONTROLES!$D$60)</f>
        <v>0</v>
      </c>
      <c r="AS121" s="162"/>
      <c r="AT121" s="162">
        <f>+IF(AS121=CONTROLES!$C$61,CONTROLES!$D$61,CONTROLES!$D$62)</f>
        <v>0</v>
      </c>
      <c r="AU121" s="162"/>
      <c r="AV121" s="50">
        <f>+IF(AU121=CONTROLES!$C$63,CONTROLES!$D$63,IF(AU121=CONTROLES!$C$64,CONTROLES!$D$64,CONTROLES!$D$65))</f>
        <v>0</v>
      </c>
      <c r="AW121" s="50">
        <f t="shared" si="53"/>
        <v>10</v>
      </c>
      <c r="AX121" s="50" t="str">
        <f t="shared" si="55"/>
        <v>Débil</v>
      </c>
      <c r="AY121" s="337"/>
      <c r="AZ121" s="337"/>
      <c r="BA121" s="337"/>
      <c r="BB121" s="337"/>
      <c r="BC121" s="333"/>
      <c r="BD121" s="340"/>
      <c r="BE121" s="338"/>
      <c r="BF121" s="132"/>
      <c r="BG121" s="132"/>
      <c r="BH121" s="169"/>
      <c r="BI121" s="172"/>
      <c r="BJ121" s="172"/>
      <c r="BK121" s="132"/>
      <c r="BL121" s="132"/>
      <c r="BM121" s="170" t="s">
        <v>233</v>
      </c>
      <c r="BN121" s="338"/>
      <c r="BO121" s="144"/>
      <c r="BP121" s="209"/>
      <c r="BQ121" s="209"/>
      <c r="BR121" s="209"/>
      <c r="BS121" s="209"/>
      <c r="BT121" s="209"/>
      <c r="BU121" s="144"/>
      <c r="BV121" s="209"/>
      <c r="BW121" s="209"/>
      <c r="BX121" s="144"/>
      <c r="BY121" s="132"/>
      <c r="BZ121" s="132"/>
      <c r="CA121" s="132"/>
      <c r="CB121" s="132"/>
      <c r="CC121" s="132"/>
      <c r="CD121" s="132"/>
      <c r="CE121" s="132"/>
      <c r="CF121" s="132"/>
      <c r="CG121" s="144"/>
      <c r="CH121" s="132"/>
      <c r="CI121" s="132"/>
      <c r="CJ121" s="132"/>
      <c r="CK121" s="132"/>
      <c r="CL121" s="132"/>
      <c r="CM121" s="132"/>
      <c r="CN121" s="132"/>
      <c r="CO121" s="132"/>
      <c r="CP121" s="144"/>
      <c r="CQ121" s="132"/>
      <c r="CR121" s="132"/>
      <c r="CS121" s="132"/>
      <c r="CT121" s="132"/>
      <c r="CU121" s="132"/>
      <c r="CV121" s="132"/>
      <c r="CW121" s="132"/>
      <c r="CX121" s="132"/>
      <c r="CY121" s="136"/>
      <c r="CZ121" s="132"/>
      <c r="DA121" s="132"/>
      <c r="DB121" s="132"/>
      <c r="DC121" s="132"/>
      <c r="DD121" s="132"/>
      <c r="DE121" s="132"/>
      <c r="DF121" s="132"/>
      <c r="DG121" s="132"/>
      <c r="DH121" s="136"/>
      <c r="DI121" s="132"/>
      <c r="DJ121" s="132"/>
      <c r="DK121" s="132"/>
      <c r="DL121" s="132"/>
      <c r="DM121" s="132"/>
      <c r="DN121" s="132"/>
      <c r="DO121" s="132"/>
      <c r="DP121" s="132"/>
      <c r="DQ121" s="136"/>
      <c r="DR121" s="132"/>
      <c r="DS121" s="132"/>
      <c r="DT121" s="132"/>
      <c r="DU121" s="132"/>
      <c r="DV121" s="132"/>
      <c r="DW121" s="132"/>
      <c r="DX121" s="132"/>
      <c r="DY121" s="132"/>
      <c r="DZ121" s="136"/>
      <c r="EA121" s="132"/>
      <c r="EB121" s="132"/>
      <c r="EC121" s="132"/>
      <c r="ED121" s="132"/>
      <c r="EE121" s="132"/>
      <c r="EF121" s="132"/>
      <c r="EG121" s="132"/>
      <c r="EH121" s="132"/>
      <c r="EI121" s="136"/>
      <c r="EJ121" s="132"/>
      <c r="EK121" s="132"/>
      <c r="EL121" s="132"/>
      <c r="EM121" s="132"/>
      <c r="EN121" s="132"/>
      <c r="EO121" s="132"/>
      <c r="EP121" s="132"/>
      <c r="EQ121" s="132"/>
      <c r="ER121" s="136"/>
      <c r="ES121" s="132"/>
      <c r="ET121" s="132"/>
      <c r="EU121" s="132"/>
      <c r="EV121" s="132"/>
      <c r="EW121" s="132"/>
      <c r="EX121" s="132"/>
      <c r="EY121" s="132"/>
      <c r="EZ121" s="132"/>
      <c r="FA121" s="136"/>
      <c r="FB121" s="132"/>
      <c r="FC121" s="132"/>
      <c r="FD121" s="132"/>
      <c r="FE121" s="132"/>
      <c r="FF121" s="132"/>
      <c r="FG121" s="132"/>
      <c r="FH121" s="132"/>
      <c r="FI121" s="132"/>
      <c r="FJ121" s="136"/>
      <c r="FK121" s="132"/>
      <c r="FL121" s="132"/>
      <c r="FM121" s="132"/>
      <c r="FN121" s="132"/>
      <c r="FO121" s="132"/>
      <c r="FP121" s="132"/>
      <c r="FQ121" s="132"/>
      <c r="FR121" s="132"/>
      <c r="FS121" s="132"/>
      <c r="FT121" s="144"/>
      <c r="FU121" s="129"/>
      <c r="FV121" s="129"/>
      <c r="FW121" s="129"/>
      <c r="FX121" s="130"/>
      <c r="FY121" s="129"/>
      <c r="FZ121" s="144"/>
      <c r="GA121" s="132"/>
      <c r="GB121" s="129"/>
      <c r="GC121" s="129"/>
      <c r="GD121" s="129"/>
      <c r="GE121" s="129"/>
      <c r="GF121" s="129"/>
      <c r="GG121" s="136"/>
      <c r="GH121" s="129"/>
      <c r="GI121" s="129"/>
      <c r="GJ121" s="129"/>
      <c r="GK121" s="130"/>
      <c r="GL121" s="129"/>
      <c r="GM121" s="132"/>
      <c r="GN121" s="265"/>
      <c r="GO121" s="129"/>
      <c r="GP121" s="129"/>
      <c r="GQ121" s="129"/>
      <c r="GR121" s="129"/>
      <c r="GS121" s="129"/>
      <c r="GT121" s="136"/>
      <c r="GU121" s="129"/>
      <c r="GV121" s="129"/>
      <c r="GW121" s="129"/>
      <c r="GX121" s="130"/>
      <c r="GY121" s="129"/>
      <c r="GZ121" s="132"/>
      <c r="HA121" s="132"/>
      <c r="HB121" s="129"/>
      <c r="HC121" s="129"/>
      <c r="HD121" s="129"/>
      <c r="HE121" s="129"/>
    </row>
    <row r="122" spans="1:213" ht="57" x14ac:dyDescent="0.2">
      <c r="A122" s="364"/>
      <c r="B122" s="357"/>
      <c r="C122" s="358"/>
      <c r="D122" s="358"/>
      <c r="E122" s="357"/>
      <c r="F122" s="365"/>
      <c r="G122" s="365"/>
      <c r="H122" s="365"/>
      <c r="I122" s="357"/>
      <c r="J122" s="360"/>
      <c r="K122" s="335"/>
      <c r="L122" s="361"/>
      <c r="M122" s="359"/>
      <c r="N122" s="335"/>
      <c r="O122" s="333"/>
      <c r="P122" s="333"/>
      <c r="Q122" s="334"/>
      <c r="R122" s="153"/>
      <c r="S122" s="154"/>
      <c r="T122" s="183">
        <f>VLOOKUP(U122,FORMULAS!$A$15:$B$18,2,0)</f>
        <v>0</v>
      </c>
      <c r="U122" s="53" t="s">
        <v>157</v>
      </c>
      <c r="V122" s="54">
        <f>+IF(U122='Tabla Valoración controles'!$D$4,'Tabla Valoración controles'!$F$4,IF('208-PLA-Ft-78 Mapa Gestión'!U122='Tabla Valoración controles'!$D$5,'Tabla Valoración controles'!$F$5,IF(U122=FORMULAS!$A$10,0,'Tabla Valoración controles'!$F$6)))</f>
        <v>0</v>
      </c>
      <c r="W122" s="53"/>
      <c r="X122" s="55">
        <f>+IF(W122='Tabla Valoración controles'!$D$7,'Tabla Valoración controles'!$F$7,IF(U122=FORMULAS!$A$10,0,'Tabla Valoración controles'!$F$8))</f>
        <v>0</v>
      </c>
      <c r="Y122" s="53"/>
      <c r="Z122" s="54">
        <f>+IF(Y122='Tabla Valoración controles'!$D$9,'Tabla Valoración controles'!$F$9,IF(U122=FORMULAS!$A$10,0,'Tabla Valoración controles'!$F$10))</f>
        <v>0</v>
      </c>
      <c r="AA122" s="53"/>
      <c r="AB122" s="54">
        <f>+IF(AA122='Tabla Valoración controles'!$D$9,'Tabla Valoración controles'!$F$9,IF(W122=FORMULAS!$A$10,0,'Tabla Valoración controles'!$F$10))</f>
        <v>0</v>
      </c>
      <c r="AC122" s="53"/>
      <c r="AD122" s="54">
        <f>+IF(AC122='Tabla Valoración controles'!$D$13,'Tabla Valoración controles'!$F$13,'Tabla Valoración controles'!$F$14)</f>
        <v>0</v>
      </c>
      <c r="AE122" s="97">
        <f t="shared" si="52"/>
        <v>0</v>
      </c>
      <c r="AF122" s="97">
        <f t="shared" si="96"/>
        <v>0</v>
      </c>
      <c r="AG122" s="97">
        <f t="shared" si="71"/>
        <v>0.48</v>
      </c>
      <c r="AH122" s="53"/>
      <c r="AI122" s="50">
        <f>+IF(AH122=CONTROLES!$C$50,CONTROLES!$D$50,CONTROLES!$D$51)</f>
        <v>0</v>
      </c>
      <c r="AJ122" s="162"/>
      <c r="AK122" s="162">
        <f>+IF(AJ122=CONTROLES!$C$52,CONTROLES!$D$52,CONTROLES!$D$53)</f>
        <v>0</v>
      </c>
      <c r="AL122" s="162"/>
      <c r="AM122" s="162">
        <f>+IF(AL122=CONTROLES!$C$54,CONTROLES!$D$54,CONTROLES!$D$55)</f>
        <v>0</v>
      </c>
      <c r="AN122" s="163" t="str">
        <f t="shared" si="54"/>
        <v>Tipo Control</v>
      </c>
      <c r="AO122" s="163" t="str">
        <f>+IF(AN122=CONTROLES!$F$54,CONTROLES!$G$54,CONTROLES!$G$55)</f>
        <v>Detectar</v>
      </c>
      <c r="AP122" s="162">
        <f>+IF(AO122=CONTROLES!$C$56,CONTROLES!$D$56,IF(AO122=CONTROLES!$C$57,CONTROLES!$D$57,CONTROLES!$D$58))</f>
        <v>10</v>
      </c>
      <c r="AQ122" s="162"/>
      <c r="AR122" s="162">
        <f>+IF(AQ122=CONTROLES!$C$59,CONTROLES!$D$59,CONTROLES!$D$60)</f>
        <v>0</v>
      </c>
      <c r="AS122" s="162"/>
      <c r="AT122" s="162">
        <f>+IF(AS122=CONTROLES!$C$61,CONTROLES!$D$61,CONTROLES!$D$62)</f>
        <v>0</v>
      </c>
      <c r="AU122" s="162"/>
      <c r="AV122" s="50">
        <f>+IF(AU122=CONTROLES!$C$63,CONTROLES!$D$63,IF(AU122=CONTROLES!$C$64,CONTROLES!$D$64,CONTROLES!$D$65))</f>
        <v>0</v>
      </c>
      <c r="AW122" s="50">
        <f t="shared" si="53"/>
        <v>10</v>
      </c>
      <c r="AX122" s="50" t="str">
        <f t="shared" si="55"/>
        <v>Débil</v>
      </c>
      <c r="AY122" s="337"/>
      <c r="AZ122" s="337"/>
      <c r="BA122" s="337"/>
      <c r="BB122" s="337"/>
      <c r="BC122" s="333"/>
      <c r="BD122" s="340"/>
      <c r="BE122" s="338"/>
      <c r="BF122" s="132"/>
      <c r="BG122" s="132"/>
      <c r="BH122" s="169"/>
      <c r="BI122" s="172"/>
      <c r="BJ122" s="172"/>
      <c r="BK122" s="132"/>
      <c r="BL122" s="132"/>
      <c r="BM122" s="170" t="s">
        <v>233</v>
      </c>
      <c r="BN122" s="338"/>
      <c r="BO122" s="144"/>
      <c r="BP122" s="209"/>
      <c r="BQ122" s="209"/>
      <c r="BR122" s="209"/>
      <c r="BS122" s="209"/>
      <c r="BT122" s="209"/>
      <c r="BU122" s="144"/>
      <c r="BV122" s="209"/>
      <c r="BW122" s="209"/>
      <c r="BX122" s="144"/>
      <c r="BY122" s="132"/>
      <c r="BZ122" s="132"/>
      <c r="CA122" s="132"/>
      <c r="CB122" s="132"/>
      <c r="CC122" s="132"/>
      <c r="CD122" s="132"/>
      <c r="CE122" s="132"/>
      <c r="CF122" s="132"/>
      <c r="CG122" s="144"/>
      <c r="CH122" s="132"/>
      <c r="CI122" s="132"/>
      <c r="CJ122" s="132"/>
      <c r="CK122" s="132"/>
      <c r="CL122" s="132"/>
      <c r="CM122" s="132"/>
      <c r="CN122" s="132"/>
      <c r="CO122" s="132"/>
      <c r="CP122" s="144"/>
      <c r="CQ122" s="132"/>
      <c r="CR122" s="132"/>
      <c r="CS122" s="132"/>
      <c r="CT122" s="132"/>
      <c r="CU122" s="132"/>
      <c r="CV122" s="132"/>
      <c r="CW122" s="132"/>
      <c r="CX122" s="132"/>
      <c r="CY122" s="136"/>
      <c r="CZ122" s="132"/>
      <c r="DA122" s="132"/>
      <c r="DB122" s="132"/>
      <c r="DC122" s="132"/>
      <c r="DD122" s="132"/>
      <c r="DE122" s="132"/>
      <c r="DF122" s="132"/>
      <c r="DG122" s="132"/>
      <c r="DH122" s="136"/>
      <c r="DI122" s="132"/>
      <c r="DJ122" s="132"/>
      <c r="DK122" s="132"/>
      <c r="DL122" s="132"/>
      <c r="DM122" s="132"/>
      <c r="DN122" s="132"/>
      <c r="DO122" s="132"/>
      <c r="DP122" s="132"/>
      <c r="DQ122" s="136"/>
      <c r="DR122" s="132"/>
      <c r="DS122" s="132"/>
      <c r="DT122" s="132"/>
      <c r="DU122" s="132"/>
      <c r="DV122" s="132"/>
      <c r="DW122" s="132"/>
      <c r="DX122" s="132"/>
      <c r="DY122" s="132"/>
      <c r="DZ122" s="136"/>
      <c r="EA122" s="132"/>
      <c r="EB122" s="132"/>
      <c r="EC122" s="132"/>
      <c r="ED122" s="132"/>
      <c r="EE122" s="132"/>
      <c r="EF122" s="132"/>
      <c r="EG122" s="132"/>
      <c r="EH122" s="132"/>
      <c r="EI122" s="136"/>
      <c r="EJ122" s="132"/>
      <c r="EK122" s="132"/>
      <c r="EL122" s="132"/>
      <c r="EM122" s="132"/>
      <c r="EN122" s="132"/>
      <c r="EO122" s="132"/>
      <c r="EP122" s="132"/>
      <c r="EQ122" s="132"/>
      <c r="ER122" s="136"/>
      <c r="ES122" s="132"/>
      <c r="ET122" s="132"/>
      <c r="EU122" s="132"/>
      <c r="EV122" s="132"/>
      <c r="EW122" s="132"/>
      <c r="EX122" s="132"/>
      <c r="EY122" s="132"/>
      <c r="EZ122" s="132"/>
      <c r="FA122" s="136"/>
      <c r="FB122" s="132"/>
      <c r="FC122" s="132"/>
      <c r="FD122" s="132"/>
      <c r="FE122" s="132"/>
      <c r="FF122" s="132"/>
      <c r="FG122" s="132"/>
      <c r="FH122" s="132"/>
      <c r="FI122" s="132"/>
      <c r="FJ122" s="136"/>
      <c r="FK122" s="132"/>
      <c r="FL122" s="132"/>
      <c r="FM122" s="132"/>
      <c r="FN122" s="132"/>
      <c r="FO122" s="132"/>
      <c r="FP122" s="132"/>
      <c r="FQ122" s="132"/>
      <c r="FR122" s="132"/>
      <c r="FS122" s="132"/>
      <c r="FT122" s="144"/>
      <c r="FU122" s="129"/>
      <c r="FV122" s="129"/>
      <c r="FW122" s="129"/>
      <c r="FX122" s="130"/>
      <c r="FY122" s="129"/>
      <c r="FZ122" s="144"/>
      <c r="GA122" s="132"/>
      <c r="GB122" s="129"/>
      <c r="GC122" s="129"/>
      <c r="GD122" s="129"/>
      <c r="GE122" s="129"/>
      <c r="GF122" s="129"/>
      <c r="GG122" s="136"/>
      <c r="GH122" s="129"/>
      <c r="GI122" s="129"/>
      <c r="GJ122" s="129"/>
      <c r="GK122" s="130"/>
      <c r="GL122" s="129"/>
      <c r="GM122" s="132"/>
      <c r="GN122" s="265"/>
      <c r="GO122" s="129"/>
      <c r="GP122" s="129"/>
      <c r="GQ122" s="129"/>
      <c r="GR122" s="129"/>
      <c r="GS122" s="129"/>
      <c r="GT122" s="136"/>
      <c r="GU122" s="129"/>
      <c r="GV122" s="129"/>
      <c r="GW122" s="129"/>
      <c r="GX122" s="130"/>
      <c r="GY122" s="129"/>
      <c r="GZ122" s="132"/>
      <c r="HA122" s="132"/>
      <c r="HB122" s="129"/>
      <c r="HC122" s="129"/>
      <c r="HD122" s="129"/>
      <c r="HE122" s="129"/>
    </row>
    <row r="123" spans="1:213" ht="57" x14ac:dyDescent="0.2">
      <c r="A123" s="364"/>
      <c r="B123" s="357"/>
      <c r="C123" s="358"/>
      <c r="D123" s="358"/>
      <c r="E123" s="357"/>
      <c r="F123" s="365"/>
      <c r="G123" s="365"/>
      <c r="H123" s="365"/>
      <c r="I123" s="357"/>
      <c r="J123" s="360"/>
      <c r="K123" s="335"/>
      <c r="L123" s="361"/>
      <c r="M123" s="359"/>
      <c r="N123" s="335"/>
      <c r="O123" s="333"/>
      <c r="P123" s="333"/>
      <c r="Q123" s="334"/>
      <c r="R123" s="153"/>
      <c r="S123" s="154"/>
      <c r="T123" s="183">
        <f>VLOOKUP(U123,FORMULAS!$A$15:$B$18,2,0)</f>
        <v>0</v>
      </c>
      <c r="U123" s="53" t="s">
        <v>157</v>
      </c>
      <c r="V123" s="54">
        <f>+IF(U123='Tabla Valoración controles'!$D$4,'Tabla Valoración controles'!$F$4,IF('208-PLA-Ft-78 Mapa Gestión'!U123='Tabla Valoración controles'!$D$5,'Tabla Valoración controles'!$F$5,IF(U123=FORMULAS!$A$10,0,'Tabla Valoración controles'!$F$6)))</f>
        <v>0</v>
      </c>
      <c r="W123" s="53"/>
      <c r="X123" s="55">
        <f>+IF(W123='Tabla Valoración controles'!$D$7,'Tabla Valoración controles'!$F$7,IF(U123=FORMULAS!$A$10,0,'Tabla Valoración controles'!$F$8))</f>
        <v>0</v>
      </c>
      <c r="Y123" s="53"/>
      <c r="Z123" s="54">
        <f>+IF(Y123='Tabla Valoración controles'!$D$9,'Tabla Valoración controles'!$F$9,IF(U123=FORMULAS!$A$10,0,'Tabla Valoración controles'!$F$10))</f>
        <v>0</v>
      </c>
      <c r="AA123" s="53"/>
      <c r="AB123" s="54">
        <f>+IF(AA123='Tabla Valoración controles'!$D$9,'Tabla Valoración controles'!$F$9,IF(W123=FORMULAS!$A$10,0,'Tabla Valoración controles'!$F$10))</f>
        <v>0</v>
      </c>
      <c r="AC123" s="53"/>
      <c r="AD123" s="54">
        <f>+IF(AC123='Tabla Valoración controles'!$D$13,'Tabla Valoración controles'!$F$13,'Tabla Valoración controles'!$F$14)</f>
        <v>0</v>
      </c>
      <c r="AE123" s="97">
        <f t="shared" si="52"/>
        <v>0</v>
      </c>
      <c r="AF123" s="97">
        <f t="shared" si="96"/>
        <v>0</v>
      </c>
      <c r="AG123" s="97">
        <f t="shared" si="71"/>
        <v>0.48</v>
      </c>
      <c r="AH123" s="53"/>
      <c r="AI123" s="50">
        <f>+IF(AH123=CONTROLES!$C$50,CONTROLES!$D$50,CONTROLES!$D$51)</f>
        <v>0</v>
      </c>
      <c r="AJ123" s="162"/>
      <c r="AK123" s="162">
        <f>+IF(AJ123=CONTROLES!$C$52,CONTROLES!$D$52,CONTROLES!$D$53)</f>
        <v>0</v>
      </c>
      <c r="AL123" s="162"/>
      <c r="AM123" s="162">
        <f>+IF(AL123=CONTROLES!$C$54,CONTROLES!$D$54,CONTROLES!$D$55)</f>
        <v>0</v>
      </c>
      <c r="AN123" s="163" t="str">
        <f t="shared" si="54"/>
        <v>Tipo Control</v>
      </c>
      <c r="AO123" s="163" t="str">
        <f>+IF(AN123=CONTROLES!$F$54,CONTROLES!$G$54,CONTROLES!$G$55)</f>
        <v>Detectar</v>
      </c>
      <c r="AP123" s="162">
        <f>+IF(AO123=CONTROLES!$C$56,CONTROLES!$D$56,IF(AO123=CONTROLES!$C$57,CONTROLES!$D$57,CONTROLES!$D$58))</f>
        <v>10</v>
      </c>
      <c r="AQ123" s="162"/>
      <c r="AR123" s="162">
        <f>+IF(AQ123=CONTROLES!$C$59,CONTROLES!$D$59,CONTROLES!$D$60)</f>
        <v>0</v>
      </c>
      <c r="AS123" s="162"/>
      <c r="AT123" s="162">
        <f>+IF(AS123=CONTROLES!$C$61,CONTROLES!$D$61,CONTROLES!$D$62)</f>
        <v>0</v>
      </c>
      <c r="AU123" s="162"/>
      <c r="AV123" s="50">
        <f>+IF(AU123=CONTROLES!$C$63,CONTROLES!$D$63,IF(AU123=CONTROLES!$C$64,CONTROLES!$D$64,CONTROLES!$D$65))</f>
        <v>0</v>
      </c>
      <c r="AW123" s="50">
        <f t="shared" si="53"/>
        <v>10</v>
      </c>
      <c r="AX123" s="50" t="str">
        <f t="shared" si="55"/>
        <v>Débil</v>
      </c>
      <c r="AY123" s="337"/>
      <c r="AZ123" s="337"/>
      <c r="BA123" s="337"/>
      <c r="BB123" s="337"/>
      <c r="BC123" s="333"/>
      <c r="BD123" s="340"/>
      <c r="BE123" s="338"/>
      <c r="BF123" s="132"/>
      <c r="BG123" s="132"/>
      <c r="BH123" s="169"/>
      <c r="BI123" s="172"/>
      <c r="BJ123" s="172"/>
      <c r="BK123" s="132"/>
      <c r="BL123" s="132"/>
      <c r="BM123" s="170" t="s">
        <v>233</v>
      </c>
      <c r="BN123" s="338"/>
      <c r="BO123" s="144"/>
      <c r="BP123" s="209"/>
      <c r="BQ123" s="209"/>
      <c r="BR123" s="209"/>
      <c r="BS123" s="209"/>
      <c r="BT123" s="209"/>
      <c r="BU123" s="144"/>
      <c r="BV123" s="209"/>
      <c r="BW123" s="209"/>
      <c r="BX123" s="144"/>
      <c r="BY123" s="132"/>
      <c r="BZ123" s="132"/>
      <c r="CA123" s="132"/>
      <c r="CB123" s="132"/>
      <c r="CC123" s="132"/>
      <c r="CD123" s="132"/>
      <c r="CE123" s="132"/>
      <c r="CF123" s="132"/>
      <c r="CG123" s="144"/>
      <c r="CH123" s="132"/>
      <c r="CI123" s="132"/>
      <c r="CJ123" s="132"/>
      <c r="CK123" s="132"/>
      <c r="CL123" s="132"/>
      <c r="CM123" s="132"/>
      <c r="CN123" s="132"/>
      <c r="CO123" s="132"/>
      <c r="CP123" s="144"/>
      <c r="CQ123" s="132"/>
      <c r="CR123" s="132"/>
      <c r="CS123" s="132"/>
      <c r="CT123" s="132"/>
      <c r="CU123" s="132"/>
      <c r="CV123" s="132"/>
      <c r="CW123" s="132"/>
      <c r="CX123" s="132"/>
      <c r="CY123" s="136"/>
      <c r="CZ123" s="132"/>
      <c r="DA123" s="132"/>
      <c r="DB123" s="132"/>
      <c r="DC123" s="132"/>
      <c r="DD123" s="132"/>
      <c r="DE123" s="132"/>
      <c r="DF123" s="132"/>
      <c r="DG123" s="132"/>
      <c r="DH123" s="136"/>
      <c r="DI123" s="132"/>
      <c r="DJ123" s="132"/>
      <c r="DK123" s="132"/>
      <c r="DL123" s="132"/>
      <c r="DM123" s="132"/>
      <c r="DN123" s="132"/>
      <c r="DO123" s="132"/>
      <c r="DP123" s="132"/>
      <c r="DQ123" s="136"/>
      <c r="DR123" s="132"/>
      <c r="DS123" s="132"/>
      <c r="DT123" s="132"/>
      <c r="DU123" s="132"/>
      <c r="DV123" s="132"/>
      <c r="DW123" s="132"/>
      <c r="DX123" s="132"/>
      <c r="DY123" s="132"/>
      <c r="DZ123" s="136"/>
      <c r="EA123" s="132"/>
      <c r="EB123" s="132"/>
      <c r="EC123" s="132"/>
      <c r="ED123" s="132"/>
      <c r="EE123" s="132"/>
      <c r="EF123" s="132"/>
      <c r="EG123" s="132"/>
      <c r="EH123" s="132"/>
      <c r="EI123" s="136"/>
      <c r="EJ123" s="132"/>
      <c r="EK123" s="132"/>
      <c r="EL123" s="132"/>
      <c r="EM123" s="132"/>
      <c r="EN123" s="132"/>
      <c r="EO123" s="132"/>
      <c r="EP123" s="132"/>
      <c r="EQ123" s="132"/>
      <c r="ER123" s="136"/>
      <c r="ES123" s="132"/>
      <c r="ET123" s="132"/>
      <c r="EU123" s="132"/>
      <c r="EV123" s="132"/>
      <c r="EW123" s="132"/>
      <c r="EX123" s="132"/>
      <c r="EY123" s="132"/>
      <c r="EZ123" s="132"/>
      <c r="FA123" s="136"/>
      <c r="FB123" s="132"/>
      <c r="FC123" s="132"/>
      <c r="FD123" s="132"/>
      <c r="FE123" s="132"/>
      <c r="FF123" s="132"/>
      <c r="FG123" s="132"/>
      <c r="FH123" s="132"/>
      <c r="FI123" s="132"/>
      <c r="FJ123" s="136"/>
      <c r="FK123" s="132"/>
      <c r="FL123" s="132"/>
      <c r="FM123" s="132"/>
      <c r="FN123" s="132"/>
      <c r="FO123" s="132"/>
      <c r="FP123" s="132"/>
      <c r="FQ123" s="132"/>
      <c r="FR123" s="132"/>
      <c r="FS123" s="132"/>
      <c r="FT123" s="144"/>
      <c r="FU123" s="129"/>
      <c r="FV123" s="129"/>
      <c r="FW123" s="129"/>
      <c r="FX123" s="130"/>
      <c r="FY123" s="129"/>
      <c r="FZ123" s="144"/>
      <c r="GA123" s="132"/>
      <c r="GB123" s="129"/>
      <c r="GC123" s="129"/>
      <c r="GD123" s="129"/>
      <c r="GE123" s="129"/>
      <c r="GF123" s="129"/>
      <c r="GG123" s="136"/>
      <c r="GH123" s="129"/>
      <c r="GI123" s="129"/>
      <c r="GJ123" s="129"/>
      <c r="GK123" s="130"/>
      <c r="GL123" s="129"/>
      <c r="GM123" s="132"/>
      <c r="GN123" s="265"/>
      <c r="GO123" s="129"/>
      <c r="GP123" s="129"/>
      <c r="GQ123" s="129"/>
      <c r="GR123" s="129"/>
      <c r="GS123" s="129"/>
      <c r="GT123" s="136"/>
      <c r="GU123" s="129"/>
      <c r="GV123" s="129"/>
      <c r="GW123" s="129"/>
      <c r="GX123" s="130"/>
      <c r="GY123" s="129"/>
      <c r="GZ123" s="132"/>
      <c r="HA123" s="132"/>
      <c r="HB123" s="129"/>
      <c r="HC123" s="129"/>
      <c r="HD123" s="129"/>
      <c r="HE123" s="129"/>
    </row>
    <row r="124" spans="1:213" ht="57" x14ac:dyDescent="0.2">
      <c r="A124" s="364"/>
      <c r="B124" s="357"/>
      <c r="C124" s="358"/>
      <c r="D124" s="358"/>
      <c r="E124" s="357"/>
      <c r="F124" s="365"/>
      <c r="G124" s="365"/>
      <c r="H124" s="365"/>
      <c r="I124" s="357"/>
      <c r="J124" s="360"/>
      <c r="K124" s="335"/>
      <c r="L124" s="361"/>
      <c r="M124" s="359"/>
      <c r="N124" s="335"/>
      <c r="O124" s="333"/>
      <c r="P124" s="333"/>
      <c r="Q124" s="334"/>
      <c r="R124" s="153"/>
      <c r="S124" s="154"/>
      <c r="T124" s="183">
        <f>VLOOKUP(U124,FORMULAS!$A$15:$B$18,2,0)</f>
        <v>0</v>
      </c>
      <c r="U124" s="53" t="s">
        <v>157</v>
      </c>
      <c r="V124" s="54">
        <f>+IF(U124='Tabla Valoración controles'!$D$4,'Tabla Valoración controles'!$F$4,IF('208-PLA-Ft-78 Mapa Gestión'!U124='Tabla Valoración controles'!$D$5,'Tabla Valoración controles'!$F$5,IF(U124=FORMULAS!$A$10,0,'Tabla Valoración controles'!$F$6)))</f>
        <v>0</v>
      </c>
      <c r="W124" s="53"/>
      <c r="X124" s="55">
        <f>+IF(W124='Tabla Valoración controles'!$D$7,'Tabla Valoración controles'!$F$7,IF(U124=FORMULAS!$A$10,0,'Tabla Valoración controles'!$F$8))</f>
        <v>0</v>
      </c>
      <c r="Y124" s="53"/>
      <c r="Z124" s="54">
        <f>+IF(Y124='Tabla Valoración controles'!$D$9,'Tabla Valoración controles'!$F$9,IF(U124=FORMULAS!$A$10,0,'Tabla Valoración controles'!$F$10))</f>
        <v>0</v>
      </c>
      <c r="AA124" s="53"/>
      <c r="AB124" s="54">
        <f>+IF(AA124='Tabla Valoración controles'!$D$9,'Tabla Valoración controles'!$F$9,IF(W124=FORMULAS!$A$10,0,'Tabla Valoración controles'!$F$10))</f>
        <v>0</v>
      </c>
      <c r="AC124" s="53"/>
      <c r="AD124" s="54">
        <f>+IF(AC124='Tabla Valoración controles'!$D$13,'Tabla Valoración controles'!$F$13,'Tabla Valoración controles'!$F$14)</f>
        <v>0</v>
      </c>
      <c r="AE124" s="97">
        <f t="shared" si="52"/>
        <v>0</v>
      </c>
      <c r="AF124" s="97">
        <f t="shared" si="96"/>
        <v>0</v>
      </c>
      <c r="AG124" s="97">
        <f t="shared" si="71"/>
        <v>0.48</v>
      </c>
      <c r="AH124" s="53"/>
      <c r="AI124" s="50">
        <f>+IF(AH124=CONTROLES!$C$50,CONTROLES!$D$50,CONTROLES!$D$51)</f>
        <v>0</v>
      </c>
      <c r="AJ124" s="162"/>
      <c r="AK124" s="162">
        <f>+IF(AJ124=CONTROLES!$C$52,CONTROLES!$D$52,CONTROLES!$D$53)</f>
        <v>0</v>
      </c>
      <c r="AL124" s="162"/>
      <c r="AM124" s="162">
        <f>+IF(AL124=CONTROLES!$C$54,CONTROLES!$D$54,CONTROLES!$D$55)</f>
        <v>0</v>
      </c>
      <c r="AN124" s="163" t="str">
        <f t="shared" si="54"/>
        <v>Tipo Control</v>
      </c>
      <c r="AO124" s="163" t="str">
        <f>+IF(AN124=CONTROLES!$F$54,CONTROLES!$G$54,CONTROLES!$G$55)</f>
        <v>Detectar</v>
      </c>
      <c r="AP124" s="162">
        <f>+IF(AO124=CONTROLES!$C$56,CONTROLES!$D$56,IF(AO124=CONTROLES!$C$57,CONTROLES!$D$57,CONTROLES!$D$58))</f>
        <v>10</v>
      </c>
      <c r="AQ124" s="162"/>
      <c r="AR124" s="162">
        <f>+IF(AQ124=CONTROLES!$C$59,CONTROLES!$D$59,CONTROLES!$D$60)</f>
        <v>0</v>
      </c>
      <c r="AS124" s="162"/>
      <c r="AT124" s="162">
        <f>+IF(AS124=CONTROLES!$C$61,CONTROLES!$D$61,CONTROLES!$D$62)</f>
        <v>0</v>
      </c>
      <c r="AU124" s="162"/>
      <c r="AV124" s="50">
        <f>+IF(AU124=CONTROLES!$C$63,CONTROLES!$D$63,IF(AU124=CONTROLES!$C$64,CONTROLES!$D$64,CONTROLES!$D$65))</f>
        <v>0</v>
      </c>
      <c r="AW124" s="50">
        <f t="shared" si="53"/>
        <v>10</v>
      </c>
      <c r="AX124" s="50" t="str">
        <f t="shared" si="55"/>
        <v>Débil</v>
      </c>
      <c r="AY124" s="337"/>
      <c r="AZ124" s="337"/>
      <c r="BA124" s="337"/>
      <c r="BB124" s="337"/>
      <c r="BC124" s="333"/>
      <c r="BD124" s="340"/>
      <c r="BE124" s="338"/>
      <c r="BF124" s="132"/>
      <c r="BG124" s="132"/>
      <c r="BH124" s="169"/>
      <c r="BI124" s="172"/>
      <c r="BJ124" s="172"/>
      <c r="BK124" s="132"/>
      <c r="BL124" s="132"/>
      <c r="BM124" s="170" t="s">
        <v>233</v>
      </c>
      <c r="BN124" s="338"/>
      <c r="BO124" s="144"/>
      <c r="BP124" s="209"/>
      <c r="BQ124" s="209"/>
      <c r="BR124" s="209"/>
      <c r="BS124" s="209"/>
      <c r="BT124" s="209"/>
      <c r="BU124" s="144"/>
      <c r="BV124" s="209"/>
      <c r="BW124" s="209"/>
      <c r="BX124" s="144"/>
      <c r="BY124" s="132"/>
      <c r="BZ124" s="132"/>
      <c r="CA124" s="132"/>
      <c r="CB124" s="132"/>
      <c r="CC124" s="132"/>
      <c r="CD124" s="132"/>
      <c r="CE124" s="132"/>
      <c r="CF124" s="132"/>
      <c r="CG124" s="144"/>
      <c r="CH124" s="132"/>
      <c r="CI124" s="132"/>
      <c r="CJ124" s="132"/>
      <c r="CK124" s="132"/>
      <c r="CL124" s="132"/>
      <c r="CM124" s="132"/>
      <c r="CN124" s="132"/>
      <c r="CO124" s="132"/>
      <c r="CP124" s="144"/>
      <c r="CQ124" s="132"/>
      <c r="CR124" s="132"/>
      <c r="CS124" s="132"/>
      <c r="CT124" s="132"/>
      <c r="CU124" s="132"/>
      <c r="CV124" s="132"/>
      <c r="CW124" s="132"/>
      <c r="CX124" s="132"/>
      <c r="CY124" s="136"/>
      <c r="CZ124" s="132"/>
      <c r="DA124" s="132"/>
      <c r="DB124" s="132"/>
      <c r="DC124" s="132"/>
      <c r="DD124" s="132"/>
      <c r="DE124" s="132"/>
      <c r="DF124" s="132"/>
      <c r="DG124" s="132"/>
      <c r="DH124" s="136"/>
      <c r="DI124" s="132"/>
      <c r="DJ124" s="132"/>
      <c r="DK124" s="132"/>
      <c r="DL124" s="132"/>
      <c r="DM124" s="132"/>
      <c r="DN124" s="132"/>
      <c r="DO124" s="132"/>
      <c r="DP124" s="132"/>
      <c r="DQ124" s="136"/>
      <c r="DR124" s="132"/>
      <c r="DS124" s="132"/>
      <c r="DT124" s="132"/>
      <c r="DU124" s="132"/>
      <c r="DV124" s="132"/>
      <c r="DW124" s="132"/>
      <c r="DX124" s="132"/>
      <c r="DY124" s="132"/>
      <c r="DZ124" s="136"/>
      <c r="EA124" s="132"/>
      <c r="EB124" s="132"/>
      <c r="EC124" s="132"/>
      <c r="ED124" s="132"/>
      <c r="EE124" s="132"/>
      <c r="EF124" s="132"/>
      <c r="EG124" s="132"/>
      <c r="EH124" s="132"/>
      <c r="EI124" s="136"/>
      <c r="EJ124" s="132"/>
      <c r="EK124" s="132"/>
      <c r="EL124" s="132"/>
      <c r="EM124" s="132"/>
      <c r="EN124" s="132"/>
      <c r="EO124" s="132"/>
      <c r="EP124" s="132"/>
      <c r="EQ124" s="132"/>
      <c r="ER124" s="136"/>
      <c r="ES124" s="132"/>
      <c r="ET124" s="132"/>
      <c r="EU124" s="132"/>
      <c r="EV124" s="132"/>
      <c r="EW124" s="132"/>
      <c r="EX124" s="132"/>
      <c r="EY124" s="132"/>
      <c r="EZ124" s="132"/>
      <c r="FA124" s="136"/>
      <c r="FB124" s="132"/>
      <c r="FC124" s="132"/>
      <c r="FD124" s="132"/>
      <c r="FE124" s="132"/>
      <c r="FF124" s="132"/>
      <c r="FG124" s="132"/>
      <c r="FH124" s="132"/>
      <c r="FI124" s="132"/>
      <c r="FJ124" s="136"/>
      <c r="FK124" s="132"/>
      <c r="FL124" s="132"/>
      <c r="FM124" s="132"/>
      <c r="FN124" s="132"/>
      <c r="FO124" s="132"/>
      <c r="FP124" s="132"/>
      <c r="FQ124" s="132"/>
      <c r="FR124" s="132"/>
      <c r="FS124" s="132"/>
      <c r="FT124" s="144"/>
      <c r="FU124" s="129"/>
      <c r="FV124" s="129"/>
      <c r="FW124" s="129"/>
      <c r="FX124" s="130"/>
      <c r="FY124" s="129"/>
      <c r="FZ124" s="144"/>
      <c r="GA124" s="132"/>
      <c r="GB124" s="129"/>
      <c r="GC124" s="129"/>
      <c r="GD124" s="129"/>
      <c r="GE124" s="129"/>
      <c r="GF124" s="129"/>
      <c r="GG124" s="136"/>
      <c r="GH124" s="129"/>
      <c r="GI124" s="129"/>
      <c r="GJ124" s="129"/>
      <c r="GK124" s="130"/>
      <c r="GL124" s="129"/>
      <c r="GM124" s="132"/>
      <c r="GN124" s="265"/>
      <c r="GO124" s="129"/>
      <c r="GP124" s="129"/>
      <c r="GQ124" s="129"/>
      <c r="GR124" s="129"/>
      <c r="GS124" s="129"/>
      <c r="GT124" s="136"/>
      <c r="GU124" s="129"/>
      <c r="GV124" s="129"/>
      <c r="GW124" s="129"/>
      <c r="GX124" s="130"/>
      <c r="GY124" s="129"/>
      <c r="GZ124" s="132"/>
      <c r="HA124" s="132"/>
      <c r="HB124" s="129"/>
      <c r="HC124" s="129"/>
      <c r="HD124" s="129"/>
      <c r="HE124" s="129"/>
    </row>
    <row r="125" spans="1:213" ht="165.75" x14ac:dyDescent="0.2">
      <c r="A125" s="364">
        <v>20</v>
      </c>
      <c r="B125" s="357" t="s">
        <v>719</v>
      </c>
      <c r="C125" s="358" t="str">
        <f>VLOOKUP(B125,FORMULAS!$A$30:$B$52,2,0)</f>
        <v>Fortalecer el modelo de gestión, la infraestructura operacional y los sistemas de información de la Caja de Vivienda Popular.</v>
      </c>
      <c r="D125" s="358" t="str">
        <f>VLOOKUP(B125,FORMULAS!$A$30:$C$52,3,0)</f>
        <v>Jefe Oficina de Tecnologías de la Información y las Comunicaciones</v>
      </c>
      <c r="E125" s="357" t="s">
        <v>113</v>
      </c>
      <c r="F125" s="388" t="s">
        <v>422</v>
      </c>
      <c r="G125" s="388" t="s">
        <v>423</v>
      </c>
      <c r="H125" s="393" t="s">
        <v>731</v>
      </c>
      <c r="I125" s="357" t="s">
        <v>258</v>
      </c>
      <c r="J125" s="360">
        <v>550</v>
      </c>
      <c r="K125" s="335" t="str">
        <f>+IF(L125=FORMULAS!$N$2,FORMULAS!$O$2,IF('208-PLA-Ft-78 Mapa Gestión'!L125:L130=FORMULAS!$N$3,FORMULAS!$O$3,IF('208-PLA-Ft-78 Mapa Gestión'!L125:L130=FORMULAS!$N$4,FORMULAS!$O$4,IF('208-PLA-Ft-78 Mapa Gestión'!L125:L130=FORMULAS!$N$5,FORMULAS!$O$5,IF('208-PLA-Ft-78 Mapa Gestión'!L125:L130=FORMULAS!$N$6,FORMULAS!$O$6)))))</f>
        <v>Alta</v>
      </c>
      <c r="L125" s="361">
        <f>+IF(J125&lt;=FORMULAS!$M$2,FORMULAS!$N$2,IF('208-PLA-Ft-78 Mapa Gestión'!J125&lt;=FORMULAS!$M$3,FORMULAS!$N$3,IF('208-PLA-Ft-78 Mapa Gestión'!J125&lt;=FORMULAS!$M$4,FORMULAS!$N$4,IF('208-PLA-Ft-78 Mapa Gestión'!J125&lt;=FORMULAS!$M$5,FORMULAS!$N$5,FORMULAS!$N$6))))</f>
        <v>0.8</v>
      </c>
      <c r="M125" s="359" t="s">
        <v>91</v>
      </c>
      <c r="N125" s="335" t="str">
        <f>+IF(M125=FORMULAS!$H$2,FORMULAS!$I$2,IF('208-PLA-Ft-78 Mapa Gestión'!M125:M130=FORMULAS!$H$3,FORMULAS!$I$3,IF('208-PLA-Ft-78 Mapa Gestión'!M125:M130=FORMULAS!$H$4,FORMULAS!$I$4,IF('208-PLA-Ft-78 Mapa Gestión'!M125:M130=FORMULAS!$H$5,FORMULAS!$I$5,IF('208-PLA-Ft-78 Mapa Gestión'!M125:M130=FORMULAS!$H$6,FORMULAS!$I$6,IF('208-PLA-Ft-78 Mapa Gestión'!M125:M130=FORMULAS!$H$7,FORMULAS!$I$7,IF('208-PLA-Ft-78 Mapa Gestión'!M125:M130=FORMULAS!$H$8,FORMULAS!$I$8,IF('208-PLA-Ft-78 Mapa Gestión'!M125:M130=FORMULAS!$H$9,FORMULAS!$I$9,IF('208-PLA-Ft-78 Mapa Gestión'!M125:M130=FORMULAS!$H$10,FORMULAS!$I$10,IF('208-PLA-Ft-78 Mapa Gestión'!M125:M130=FORMULAS!$H$11,FORMULAS!$I$11))))))))))</f>
        <v>Moderado</v>
      </c>
      <c r="O125" s="333">
        <f>VLOOKUP(N125,FORMULAS!$I$1:$J$6,2,0)</f>
        <v>0.6</v>
      </c>
      <c r="P125" s="333" t="str">
        <f t="shared" ref="P125" si="97">CONCATENATE(N125,K125)</f>
        <v>ModeradoAlta</v>
      </c>
      <c r="Q125" s="334" t="str">
        <f>VLOOKUP(P125,FORMULAS!$K$17:$L$42,2,0)</f>
        <v>Alto</v>
      </c>
      <c r="R125" s="153">
        <v>1</v>
      </c>
      <c r="S125" s="154" t="s">
        <v>1156</v>
      </c>
      <c r="T125" s="183" t="str">
        <f>VLOOKUP(U125,FORMULAS!$A$15:$B$18,2,0)</f>
        <v>Probabilidad</v>
      </c>
      <c r="U125" s="53" t="s">
        <v>13</v>
      </c>
      <c r="V125" s="54">
        <f>+IF(U125='Tabla Valoración controles'!$D$4,'Tabla Valoración controles'!$F$4,IF('208-PLA-Ft-78 Mapa Gestión'!U125='Tabla Valoración controles'!$D$5,'Tabla Valoración controles'!$F$5,IF(U125=FORMULAS!$A$10,0,'Tabla Valoración controles'!$F$6)))</f>
        <v>0.25</v>
      </c>
      <c r="W125" s="53" t="s">
        <v>8</v>
      </c>
      <c r="X125" s="55">
        <f>+IF(W125='Tabla Valoración controles'!$D$7,'Tabla Valoración controles'!$F$7,IF(U125=FORMULAS!$A$10,0,'Tabla Valoración controles'!$F$8))</f>
        <v>0.15</v>
      </c>
      <c r="Y125" s="53" t="s">
        <v>18</v>
      </c>
      <c r="Z125" s="54">
        <f>+IF(Y125='Tabla Valoración controles'!$D$9,'Tabla Valoración controles'!$F$9,IF(U125=FORMULAS!$A$10,0,'Tabla Valoración controles'!$F$10))</f>
        <v>0</v>
      </c>
      <c r="AA125" s="53" t="s">
        <v>22</v>
      </c>
      <c r="AB125" s="54">
        <f>+IF(AA125='Tabla Valoración controles'!$D$9,'Tabla Valoración controles'!$F$9,IF(W125=FORMULAS!$A$10,0,'Tabla Valoración controles'!$F$10))</f>
        <v>0</v>
      </c>
      <c r="AC125" s="53" t="s">
        <v>100</v>
      </c>
      <c r="AD125" s="54">
        <f>+IF(AC125='Tabla Valoración controles'!$D$13,'Tabla Valoración controles'!$F$13,'Tabla Valoración controles'!$F$14)</f>
        <v>0</v>
      </c>
      <c r="AE125" s="97">
        <f t="shared" si="52"/>
        <v>0.4</v>
      </c>
      <c r="AF125" s="97">
        <f>+IF(T125=FORMULAS!$A$8,'208-PLA-Ft-78 Mapa Gestión'!AE125*'208-PLA-Ft-78 Mapa Gestión'!L125:L130,'208-PLA-Ft-78 Mapa Gestión'!AE125*'208-PLA-Ft-78 Mapa Gestión'!O125:O130)</f>
        <v>0.32000000000000006</v>
      </c>
      <c r="AG125" s="97">
        <f>+IF(T125=FORMULAS!$A$8,'208-PLA-Ft-78 Mapa Gestión'!L125:L130-'208-PLA-Ft-78 Mapa Gestión'!AF125,0)</f>
        <v>0.48</v>
      </c>
      <c r="AH125" s="53" t="s">
        <v>347</v>
      </c>
      <c r="AI125" s="50">
        <f>+IF(AH125=CONTROLES!$C$50,CONTROLES!$D$50,CONTROLES!$D$51)</f>
        <v>15</v>
      </c>
      <c r="AJ125" s="162" t="s">
        <v>353</v>
      </c>
      <c r="AK125" s="162">
        <f>+IF(AJ125=CONTROLES!$C$52,CONTROLES!$D$52,CONTROLES!$D$53)</f>
        <v>15</v>
      </c>
      <c r="AL125" s="162" t="s">
        <v>356</v>
      </c>
      <c r="AM125" s="162">
        <f>+IF(AL125=CONTROLES!$C$54,CONTROLES!$D$54,CONTROLES!$D$55)</f>
        <v>15</v>
      </c>
      <c r="AN125" s="163" t="str">
        <f t="shared" si="54"/>
        <v>Preventivo</v>
      </c>
      <c r="AO125" s="163" t="str">
        <f>+IF(AN125=CONTROLES!$F$54,CONTROLES!$G$54,CONTROLES!$G$55)</f>
        <v>Prevenir</v>
      </c>
      <c r="AP125" s="162">
        <f>+IF(AO125=CONTROLES!$C$56,CONTROLES!$D$56,IF(AO125=CONTROLES!$C$57,CONTROLES!$D$57,CONTROLES!$D$58))</f>
        <v>15</v>
      </c>
      <c r="AQ125" s="162" t="s">
        <v>363</v>
      </c>
      <c r="AR125" s="162">
        <f>+IF(AQ125=CONTROLES!$C$59,CONTROLES!$D$59,CONTROLES!$D$60)</f>
        <v>15</v>
      </c>
      <c r="AS125" s="162" t="s">
        <v>366</v>
      </c>
      <c r="AT125" s="162">
        <f>+IF(AS125=CONTROLES!$C$61,CONTROLES!$D$61,CONTROLES!$D$62)</f>
        <v>15</v>
      </c>
      <c r="AU125" s="162" t="s">
        <v>369</v>
      </c>
      <c r="AV125" s="50">
        <f>+IF(AU125=CONTROLES!$C$63,CONTROLES!$D$63,IF(AU125=CONTROLES!$C$64,CONTROLES!$D$64,CONTROLES!$D$65))</f>
        <v>10</v>
      </c>
      <c r="AW125" s="50">
        <f t="shared" si="53"/>
        <v>100</v>
      </c>
      <c r="AX125" s="50" t="str">
        <f t="shared" si="55"/>
        <v>Fuerte</v>
      </c>
      <c r="AY125" s="336">
        <f>+AG130</f>
        <v>0.48</v>
      </c>
      <c r="AZ125" s="336" t="str">
        <f>+IF(AY125&lt;=FORMULAS!$N$2,FORMULAS!$O$2,IF(AY125&lt;=FORMULAS!$N$3,FORMULAS!$O$3,IF(AY125&lt;=FORMULAS!$N$4,FORMULAS!$O$4,IF(AY125&lt;=FORMULAS!$N$5,FORMULAS!$O$5,FORMULAS!O120))))</f>
        <v>Media</v>
      </c>
      <c r="BA125" s="336" t="str">
        <f>+IF(T125=FORMULAS!$A$9,AG130,'208-PLA-Ft-78 Mapa Gestión'!N125:N130)</f>
        <v>Moderado</v>
      </c>
      <c r="BB125" s="336">
        <f>+IF(T125=FORMULAS!B123,'208-PLA-Ft-78 Mapa Gestión'!AG130,'208-PLA-Ft-78 Mapa Gestión'!O125:O130)</f>
        <v>0.6</v>
      </c>
      <c r="BC125" s="333" t="str">
        <f t="shared" ref="BC125" si="98">CONCATENATE(BA125,AZ125)</f>
        <v>ModeradoMedia</v>
      </c>
      <c r="BD125" s="340" t="str">
        <f>VLOOKUP(BC125,FORMULAS!$K$17:$L$42,2,0)</f>
        <v>Moderado</v>
      </c>
      <c r="BE125" s="338" t="s">
        <v>163</v>
      </c>
      <c r="BF125" s="132" t="s">
        <v>568</v>
      </c>
      <c r="BG125" s="132" t="s">
        <v>569</v>
      </c>
      <c r="BH125" s="169" t="s">
        <v>319</v>
      </c>
      <c r="BI125" s="172">
        <v>44958</v>
      </c>
      <c r="BJ125" s="172">
        <v>45260</v>
      </c>
      <c r="BK125" s="132" t="s">
        <v>653</v>
      </c>
      <c r="BL125" s="132" t="s">
        <v>654</v>
      </c>
      <c r="BM125" s="170" t="s">
        <v>235</v>
      </c>
      <c r="BN125" s="338"/>
      <c r="BO125" s="144" t="s">
        <v>782</v>
      </c>
      <c r="BP125" s="207" t="s">
        <v>1030</v>
      </c>
      <c r="BQ125" s="206" t="s">
        <v>544</v>
      </c>
      <c r="BR125" s="207" t="s">
        <v>1031</v>
      </c>
      <c r="BS125" s="151">
        <v>1</v>
      </c>
      <c r="BT125" s="143" t="s">
        <v>1032</v>
      </c>
      <c r="BU125" s="234" t="s">
        <v>783</v>
      </c>
      <c r="BV125" s="143" t="s">
        <v>544</v>
      </c>
      <c r="BW125" s="143" t="s">
        <v>544</v>
      </c>
      <c r="BX125" s="144" t="s">
        <v>782</v>
      </c>
      <c r="BY125" s="207" t="s">
        <v>1030</v>
      </c>
      <c r="BZ125" s="207" t="s">
        <v>544</v>
      </c>
      <c r="CA125" s="207" t="s">
        <v>1033</v>
      </c>
      <c r="CB125" s="233">
        <v>1</v>
      </c>
      <c r="CC125" s="143" t="s">
        <v>1034</v>
      </c>
      <c r="CD125" s="140" t="s">
        <v>783</v>
      </c>
      <c r="CE125" s="143" t="s">
        <v>544</v>
      </c>
      <c r="CF125" s="143" t="s">
        <v>544</v>
      </c>
      <c r="CG125" s="144" t="s">
        <v>782</v>
      </c>
      <c r="CH125" s="207" t="s">
        <v>1030</v>
      </c>
      <c r="CI125" s="207" t="s">
        <v>544</v>
      </c>
      <c r="CJ125" s="207" t="s">
        <v>1035</v>
      </c>
      <c r="CK125" s="140">
        <v>1</v>
      </c>
      <c r="CL125" s="143" t="s">
        <v>1036</v>
      </c>
      <c r="CM125" s="140" t="s">
        <v>783</v>
      </c>
      <c r="CN125" s="143" t="s">
        <v>544</v>
      </c>
      <c r="CO125" s="143" t="s">
        <v>544</v>
      </c>
      <c r="CP125" s="144" t="s">
        <v>782</v>
      </c>
      <c r="CQ125" s="207" t="s">
        <v>1030</v>
      </c>
      <c r="CR125" s="207" t="s">
        <v>544</v>
      </c>
      <c r="CS125" s="207" t="s">
        <v>1037</v>
      </c>
      <c r="CT125" s="140">
        <v>1</v>
      </c>
      <c r="CU125" s="143" t="s">
        <v>1038</v>
      </c>
      <c r="CV125" s="140" t="s">
        <v>783</v>
      </c>
      <c r="CW125" s="143" t="s">
        <v>544</v>
      </c>
      <c r="CX125" s="143" t="s">
        <v>544</v>
      </c>
      <c r="CY125" s="136" t="s">
        <v>782</v>
      </c>
      <c r="CZ125" s="254" t="s">
        <v>1405</v>
      </c>
      <c r="DA125" s="128" t="s">
        <v>544</v>
      </c>
      <c r="DB125" s="127" t="s">
        <v>1406</v>
      </c>
      <c r="DC125" s="234">
        <v>1</v>
      </c>
      <c r="DD125" s="255" t="s">
        <v>1407</v>
      </c>
      <c r="DE125" s="234" t="s">
        <v>783</v>
      </c>
      <c r="DF125" s="234" t="s">
        <v>544</v>
      </c>
      <c r="DG125" s="234" t="s">
        <v>544</v>
      </c>
      <c r="DH125" s="136" t="s">
        <v>782</v>
      </c>
      <c r="DI125" s="254" t="s">
        <v>1405</v>
      </c>
      <c r="DJ125" s="128" t="s">
        <v>544</v>
      </c>
      <c r="DK125" s="127" t="s">
        <v>1408</v>
      </c>
      <c r="DL125" s="234">
        <v>1</v>
      </c>
      <c r="DM125" s="255" t="s">
        <v>1409</v>
      </c>
      <c r="DN125" s="234" t="s">
        <v>783</v>
      </c>
      <c r="DO125" s="234" t="s">
        <v>544</v>
      </c>
      <c r="DP125" s="234" t="s">
        <v>544</v>
      </c>
      <c r="DQ125" s="136" t="s">
        <v>782</v>
      </c>
      <c r="DR125" s="254" t="s">
        <v>1405</v>
      </c>
      <c r="DS125" s="128" t="s">
        <v>544</v>
      </c>
      <c r="DT125" s="127" t="s">
        <v>1410</v>
      </c>
      <c r="DU125" s="234">
        <v>1</v>
      </c>
      <c r="DV125" s="256" t="s">
        <v>1411</v>
      </c>
      <c r="DW125" s="234" t="s">
        <v>783</v>
      </c>
      <c r="DX125" s="234" t="s">
        <v>544</v>
      </c>
      <c r="DY125" s="234" t="s">
        <v>544</v>
      </c>
      <c r="DZ125" s="136" t="s">
        <v>782</v>
      </c>
      <c r="EA125" s="254" t="s">
        <v>1405</v>
      </c>
      <c r="EB125" s="128" t="s">
        <v>544</v>
      </c>
      <c r="EC125" s="127" t="s">
        <v>1412</v>
      </c>
      <c r="ED125" s="234">
        <v>1</v>
      </c>
      <c r="EE125" s="127" t="s">
        <v>1413</v>
      </c>
      <c r="EF125" s="234" t="s">
        <v>783</v>
      </c>
      <c r="EG125" s="234" t="s">
        <v>544</v>
      </c>
      <c r="EH125" s="234" t="s">
        <v>544</v>
      </c>
      <c r="EI125" s="136"/>
      <c r="EJ125" s="127"/>
      <c r="EK125" s="127"/>
      <c r="EL125" s="127"/>
      <c r="EM125" s="140"/>
      <c r="EN125" s="140"/>
      <c r="EO125" s="140"/>
      <c r="EP125" s="140"/>
      <c r="EQ125" s="140"/>
      <c r="ER125" s="136"/>
      <c r="ES125" s="127"/>
      <c r="ET125" s="127"/>
      <c r="EU125" s="127"/>
      <c r="EV125" s="140"/>
      <c r="EW125" s="140"/>
      <c r="EX125" s="140"/>
      <c r="EY125" s="140"/>
      <c r="EZ125" s="140"/>
      <c r="FA125" s="136"/>
      <c r="FB125" s="127"/>
      <c r="FC125" s="127"/>
      <c r="FD125" s="127"/>
      <c r="FE125" s="140"/>
      <c r="FF125" s="140"/>
      <c r="FG125" s="140"/>
      <c r="FH125" s="140"/>
      <c r="FI125" s="140"/>
      <c r="FJ125" s="136"/>
      <c r="FK125" s="127"/>
      <c r="FL125" s="127"/>
      <c r="FM125" s="127"/>
      <c r="FN125" s="140"/>
      <c r="FO125" s="140"/>
      <c r="FP125" s="140"/>
      <c r="FQ125" s="140"/>
      <c r="FR125" s="140"/>
      <c r="FS125" s="222">
        <v>45054</v>
      </c>
      <c r="FT125" s="144"/>
      <c r="FU125" s="132" t="s">
        <v>1157</v>
      </c>
      <c r="FV125" s="129" t="s">
        <v>37</v>
      </c>
      <c r="FW125" s="132" t="s">
        <v>1516</v>
      </c>
      <c r="FX125" s="132">
        <v>1</v>
      </c>
      <c r="FY125" s="129" t="s">
        <v>37</v>
      </c>
      <c r="FZ125" s="144" t="s">
        <v>783</v>
      </c>
      <c r="GA125" s="140"/>
      <c r="GB125" s="129"/>
      <c r="GC125" s="129"/>
      <c r="GD125" s="129"/>
      <c r="GE125" s="129"/>
      <c r="GF125" s="172">
        <v>45176</v>
      </c>
      <c r="GG125" s="126" t="s">
        <v>782</v>
      </c>
      <c r="GH125" s="132" t="s">
        <v>1414</v>
      </c>
      <c r="GI125" s="129" t="s">
        <v>37</v>
      </c>
      <c r="GJ125" s="132" t="s">
        <v>1415</v>
      </c>
      <c r="GK125" s="126">
        <v>0.7</v>
      </c>
      <c r="GL125" s="129" t="s">
        <v>37</v>
      </c>
      <c r="GM125" s="126" t="s">
        <v>783</v>
      </c>
      <c r="GN125" s="272"/>
      <c r="GO125" s="129"/>
      <c r="GP125" s="129"/>
      <c r="GQ125" s="129"/>
      <c r="GR125" s="129"/>
      <c r="GS125" s="129"/>
      <c r="GT125" s="136"/>
      <c r="GU125" s="129"/>
      <c r="GV125" s="129"/>
      <c r="GW125" s="129"/>
      <c r="GX125" s="130"/>
      <c r="GY125" s="129"/>
      <c r="GZ125" s="140"/>
      <c r="HA125" s="140"/>
      <c r="HB125" s="129"/>
      <c r="HC125" s="129"/>
      <c r="HD125" s="129"/>
      <c r="HE125" s="129"/>
    </row>
    <row r="126" spans="1:213" ht="57" x14ac:dyDescent="0.2">
      <c r="A126" s="364"/>
      <c r="B126" s="357"/>
      <c r="C126" s="358"/>
      <c r="D126" s="358"/>
      <c r="E126" s="357"/>
      <c r="F126" s="388"/>
      <c r="G126" s="388"/>
      <c r="H126" s="393"/>
      <c r="I126" s="357"/>
      <c r="J126" s="360"/>
      <c r="K126" s="335"/>
      <c r="L126" s="361"/>
      <c r="M126" s="359"/>
      <c r="N126" s="335"/>
      <c r="O126" s="333"/>
      <c r="P126" s="333"/>
      <c r="Q126" s="334"/>
      <c r="R126" s="153"/>
      <c r="S126" s="154"/>
      <c r="T126" s="183">
        <f>VLOOKUP(U126,FORMULAS!$A$15:$B$18,2,0)</f>
        <v>0</v>
      </c>
      <c r="U126" s="53" t="s">
        <v>157</v>
      </c>
      <c r="V126" s="54">
        <f>+IF(U126='Tabla Valoración controles'!$D$4,'Tabla Valoración controles'!$F$4,IF('208-PLA-Ft-78 Mapa Gestión'!U126='Tabla Valoración controles'!$D$5,'Tabla Valoración controles'!$F$5,IF(U126=FORMULAS!$A$10,0,'Tabla Valoración controles'!$F$6)))</f>
        <v>0</v>
      </c>
      <c r="W126" s="53"/>
      <c r="X126" s="55">
        <f>+IF(W126='Tabla Valoración controles'!$D$7,'Tabla Valoración controles'!$F$7,IF(U126=FORMULAS!$A$10,0,'Tabla Valoración controles'!$F$8))</f>
        <v>0</v>
      </c>
      <c r="Y126" s="53"/>
      <c r="Z126" s="54">
        <f>+IF(Y126='Tabla Valoración controles'!$D$9,'Tabla Valoración controles'!$F$9,IF(U126=FORMULAS!$A$10,0,'Tabla Valoración controles'!$F$10))</f>
        <v>0</v>
      </c>
      <c r="AA126" s="53"/>
      <c r="AB126" s="54">
        <f>+IF(AA126='Tabla Valoración controles'!$D$9,'Tabla Valoración controles'!$F$9,IF(W126=FORMULAS!$A$10,0,'Tabla Valoración controles'!$F$10))</f>
        <v>0</v>
      </c>
      <c r="AC126" s="53"/>
      <c r="AD126" s="54">
        <f>+IF(AC126='Tabla Valoración controles'!$D$13,'Tabla Valoración controles'!$F$13,'Tabla Valoración controles'!$F$14)</f>
        <v>0</v>
      </c>
      <c r="AE126" s="97">
        <f t="shared" si="52"/>
        <v>0</v>
      </c>
      <c r="AF126" s="97">
        <f t="shared" ref="AF126" si="99">+AE126*AG125</f>
        <v>0</v>
      </c>
      <c r="AG126" s="97">
        <f t="shared" ref="AG126" si="100">+AG125-AF126</f>
        <v>0.48</v>
      </c>
      <c r="AH126" s="53"/>
      <c r="AI126" s="50">
        <f>+IF(AH126=CONTROLES!$C$50,CONTROLES!$D$50,CONTROLES!$D$51)</f>
        <v>0</v>
      </c>
      <c r="AJ126" s="162"/>
      <c r="AK126" s="162">
        <f>+IF(AJ126=CONTROLES!$C$52,CONTROLES!$D$52,CONTROLES!$D$53)</f>
        <v>0</v>
      </c>
      <c r="AL126" s="162"/>
      <c r="AM126" s="162">
        <f>+IF(AL126=CONTROLES!$C$54,CONTROLES!$D$54,CONTROLES!$D$55)</f>
        <v>0</v>
      </c>
      <c r="AN126" s="163" t="str">
        <f t="shared" si="54"/>
        <v>Tipo Control</v>
      </c>
      <c r="AO126" s="163" t="str">
        <f>+IF(AN126=CONTROLES!$F$54,CONTROLES!$G$54,CONTROLES!$G$55)</f>
        <v>Detectar</v>
      </c>
      <c r="AP126" s="162">
        <f>+IF(AO126=CONTROLES!$C$56,CONTROLES!$D$56,IF(AO126=CONTROLES!$C$57,CONTROLES!$D$57,CONTROLES!$D$58))</f>
        <v>10</v>
      </c>
      <c r="AQ126" s="162"/>
      <c r="AR126" s="162">
        <f>+IF(AQ126=CONTROLES!$C$59,CONTROLES!$D$59,CONTROLES!$D$60)</f>
        <v>0</v>
      </c>
      <c r="AS126" s="162"/>
      <c r="AT126" s="162">
        <f>+IF(AS126=CONTROLES!$C$61,CONTROLES!$D$61,CONTROLES!$D$62)</f>
        <v>0</v>
      </c>
      <c r="AU126" s="162"/>
      <c r="AV126" s="50">
        <f>+IF(AU126=CONTROLES!$C$63,CONTROLES!$D$63,IF(AU126=CONTROLES!$C$64,CONTROLES!$D$64,CONTROLES!$D$65))</f>
        <v>0</v>
      </c>
      <c r="AW126" s="50">
        <f t="shared" si="53"/>
        <v>10</v>
      </c>
      <c r="AX126" s="50" t="str">
        <f t="shared" si="55"/>
        <v>Débil</v>
      </c>
      <c r="AY126" s="337"/>
      <c r="AZ126" s="337"/>
      <c r="BA126" s="337"/>
      <c r="BB126" s="337"/>
      <c r="BC126" s="333"/>
      <c r="BD126" s="340"/>
      <c r="BE126" s="338"/>
      <c r="BF126" s="132"/>
      <c r="BG126" s="132"/>
      <c r="BH126" s="169"/>
      <c r="BI126" s="132"/>
      <c r="BJ126" s="132"/>
      <c r="BK126" s="132"/>
      <c r="BL126" s="132"/>
      <c r="BM126" s="170" t="s">
        <v>233</v>
      </c>
      <c r="BN126" s="338"/>
      <c r="BO126" s="144"/>
      <c r="BP126" s="207"/>
      <c r="BQ126" s="207"/>
      <c r="BR126" s="207"/>
      <c r="BS126" s="143"/>
      <c r="BT126" s="143"/>
      <c r="BU126" s="144"/>
      <c r="BV126" s="143"/>
      <c r="BW126" s="143"/>
      <c r="BX126" s="144"/>
      <c r="BY126" s="127"/>
      <c r="BZ126" s="127"/>
      <c r="CA126" s="127"/>
      <c r="CB126" s="133"/>
      <c r="CC126" s="133"/>
      <c r="CD126" s="133"/>
      <c r="CE126" s="133"/>
      <c r="CF126" s="133"/>
      <c r="CG126" s="144"/>
      <c r="CH126" s="127"/>
      <c r="CI126" s="127"/>
      <c r="CJ126" s="127"/>
      <c r="CK126" s="133"/>
      <c r="CL126" s="133"/>
      <c r="CM126" s="133"/>
      <c r="CN126" s="133"/>
      <c r="CO126" s="133"/>
      <c r="CP126" s="144"/>
      <c r="CQ126" s="127"/>
      <c r="CR126" s="127"/>
      <c r="CS126" s="127"/>
      <c r="CT126" s="133"/>
      <c r="CU126" s="133"/>
      <c r="CV126" s="133"/>
      <c r="CW126" s="133"/>
      <c r="CX126" s="133"/>
      <c r="CY126" s="136"/>
      <c r="CZ126" s="127"/>
      <c r="DA126" s="127"/>
      <c r="DB126" s="127"/>
      <c r="DC126" s="133"/>
      <c r="DD126" s="133"/>
      <c r="DE126" s="133"/>
      <c r="DF126" s="133"/>
      <c r="DG126" s="133"/>
      <c r="DH126" s="136"/>
      <c r="DI126" s="127"/>
      <c r="DJ126" s="127"/>
      <c r="DK126" s="127"/>
      <c r="DL126" s="133"/>
      <c r="DM126" s="133"/>
      <c r="DN126" s="133"/>
      <c r="DO126" s="133"/>
      <c r="DP126" s="133"/>
      <c r="DQ126" s="136"/>
      <c r="DR126" s="127"/>
      <c r="DS126" s="127"/>
      <c r="DT126" s="127"/>
      <c r="DU126" s="133"/>
      <c r="DV126" s="133"/>
      <c r="DW126" s="133"/>
      <c r="DX126" s="133"/>
      <c r="DY126" s="133"/>
      <c r="DZ126" s="136"/>
      <c r="EA126" s="127"/>
      <c r="EB126" s="127"/>
      <c r="EC126" s="127"/>
      <c r="ED126" s="133"/>
      <c r="EE126" s="133"/>
      <c r="EF126" s="133"/>
      <c r="EG126" s="133"/>
      <c r="EH126" s="133"/>
      <c r="EI126" s="136"/>
      <c r="EJ126" s="127"/>
      <c r="EK126" s="127"/>
      <c r="EL126" s="127"/>
      <c r="EM126" s="133"/>
      <c r="EN126" s="133"/>
      <c r="EO126" s="133"/>
      <c r="EP126" s="133"/>
      <c r="EQ126" s="133"/>
      <c r="ER126" s="136"/>
      <c r="ES126" s="127"/>
      <c r="ET126" s="127"/>
      <c r="EU126" s="127"/>
      <c r="EV126" s="133"/>
      <c r="EW126" s="133"/>
      <c r="EX126" s="133"/>
      <c r="EY126" s="133"/>
      <c r="EZ126" s="133"/>
      <c r="FA126" s="136"/>
      <c r="FB126" s="127"/>
      <c r="FC126" s="127"/>
      <c r="FD126" s="127"/>
      <c r="FE126" s="133"/>
      <c r="FF126" s="133"/>
      <c r="FG126" s="133"/>
      <c r="FH126" s="133"/>
      <c r="FI126" s="133"/>
      <c r="FJ126" s="136"/>
      <c r="FK126" s="127"/>
      <c r="FL126" s="127"/>
      <c r="FM126" s="127"/>
      <c r="FN126" s="133"/>
      <c r="FO126" s="133"/>
      <c r="FP126" s="133"/>
      <c r="FQ126" s="133"/>
      <c r="FR126" s="133"/>
      <c r="FS126" s="133"/>
      <c r="FT126" s="144"/>
      <c r="FU126" s="129"/>
      <c r="FV126" s="129"/>
      <c r="FW126" s="129"/>
      <c r="FX126" s="130"/>
      <c r="FY126" s="129"/>
      <c r="FZ126" s="144"/>
      <c r="GA126" s="133"/>
      <c r="GB126" s="129"/>
      <c r="GC126" s="129"/>
      <c r="GD126" s="129"/>
      <c r="GE126" s="129"/>
      <c r="GF126" s="129"/>
      <c r="GG126" s="136"/>
      <c r="GH126" s="129"/>
      <c r="GI126" s="129"/>
      <c r="GJ126" s="129"/>
      <c r="GK126" s="130"/>
      <c r="GL126" s="129"/>
      <c r="GM126" s="133"/>
      <c r="GN126" s="264"/>
      <c r="GO126" s="129"/>
      <c r="GP126" s="129"/>
      <c r="GQ126" s="129"/>
      <c r="GR126" s="129"/>
      <c r="GS126" s="129"/>
      <c r="GT126" s="136"/>
      <c r="GU126" s="129"/>
      <c r="GV126" s="129"/>
      <c r="GW126" s="129"/>
      <c r="GX126" s="130"/>
      <c r="GY126" s="129"/>
      <c r="GZ126" s="133"/>
      <c r="HA126" s="133"/>
      <c r="HB126" s="129"/>
      <c r="HC126" s="129"/>
      <c r="HD126" s="129"/>
      <c r="HE126" s="129"/>
    </row>
    <row r="127" spans="1:213" ht="57" x14ac:dyDescent="0.2">
      <c r="A127" s="364"/>
      <c r="B127" s="357"/>
      <c r="C127" s="358"/>
      <c r="D127" s="358"/>
      <c r="E127" s="357"/>
      <c r="F127" s="388"/>
      <c r="G127" s="388"/>
      <c r="H127" s="393"/>
      <c r="I127" s="357"/>
      <c r="J127" s="360"/>
      <c r="K127" s="335"/>
      <c r="L127" s="361"/>
      <c r="M127" s="359"/>
      <c r="N127" s="335"/>
      <c r="O127" s="333"/>
      <c r="P127" s="333"/>
      <c r="Q127" s="334"/>
      <c r="R127" s="153"/>
      <c r="S127" s="154"/>
      <c r="T127" s="183">
        <f>VLOOKUP(U127,FORMULAS!$A$15:$B$18,2,0)</f>
        <v>0</v>
      </c>
      <c r="U127" s="53" t="s">
        <v>157</v>
      </c>
      <c r="V127" s="54">
        <f>+IF(U127='Tabla Valoración controles'!$D$4,'Tabla Valoración controles'!$F$4,IF('208-PLA-Ft-78 Mapa Gestión'!U127='Tabla Valoración controles'!$D$5,'Tabla Valoración controles'!$F$5,IF(U127=FORMULAS!$A$10,0,'Tabla Valoración controles'!$F$6)))</f>
        <v>0</v>
      </c>
      <c r="W127" s="53"/>
      <c r="X127" s="55">
        <f>+IF(W127='Tabla Valoración controles'!$D$7,'Tabla Valoración controles'!$F$7,IF(U127=FORMULAS!$A$10,0,'Tabla Valoración controles'!$F$8))</f>
        <v>0</v>
      </c>
      <c r="Y127" s="53"/>
      <c r="Z127" s="54">
        <f>+IF(Y127='Tabla Valoración controles'!$D$9,'Tabla Valoración controles'!$F$9,IF(U127=FORMULAS!$A$10,0,'Tabla Valoración controles'!$F$10))</f>
        <v>0</v>
      </c>
      <c r="AA127" s="53"/>
      <c r="AB127" s="54">
        <f>+IF(AA127='Tabla Valoración controles'!$D$9,'Tabla Valoración controles'!$F$9,IF(W127=FORMULAS!$A$10,0,'Tabla Valoración controles'!$F$10))</f>
        <v>0</v>
      </c>
      <c r="AC127" s="53"/>
      <c r="AD127" s="54">
        <f>+IF(AC127='Tabla Valoración controles'!$D$13,'Tabla Valoración controles'!$F$13,'Tabla Valoración controles'!$F$14)</f>
        <v>0</v>
      </c>
      <c r="AE127" s="97">
        <f t="shared" si="52"/>
        <v>0</v>
      </c>
      <c r="AF127" s="97">
        <f t="shared" ref="AF127:AF130" si="101">+AF126*AE127</f>
        <v>0</v>
      </c>
      <c r="AG127" s="97">
        <f t="shared" si="71"/>
        <v>0.48</v>
      </c>
      <c r="AH127" s="53"/>
      <c r="AI127" s="50">
        <f>+IF(AH127=CONTROLES!$C$50,CONTROLES!$D$50,CONTROLES!$D$51)</f>
        <v>0</v>
      </c>
      <c r="AJ127" s="162"/>
      <c r="AK127" s="162">
        <f>+IF(AJ127=CONTROLES!$C$52,CONTROLES!$D$52,CONTROLES!$D$53)</f>
        <v>0</v>
      </c>
      <c r="AL127" s="162"/>
      <c r="AM127" s="162">
        <f>+IF(AL127=CONTROLES!$C$54,CONTROLES!$D$54,CONTROLES!$D$55)</f>
        <v>0</v>
      </c>
      <c r="AN127" s="163" t="str">
        <f t="shared" si="54"/>
        <v>Tipo Control</v>
      </c>
      <c r="AO127" s="163" t="str">
        <f>+IF(AN127=CONTROLES!$F$54,CONTROLES!$G$54,CONTROLES!$G$55)</f>
        <v>Detectar</v>
      </c>
      <c r="AP127" s="162">
        <f>+IF(AO127=CONTROLES!$C$56,CONTROLES!$D$56,IF(AO127=CONTROLES!$C$57,CONTROLES!$D$57,CONTROLES!$D$58))</f>
        <v>10</v>
      </c>
      <c r="AQ127" s="162"/>
      <c r="AR127" s="162">
        <f>+IF(AQ127=CONTROLES!$C$59,CONTROLES!$D$59,CONTROLES!$D$60)</f>
        <v>0</v>
      </c>
      <c r="AS127" s="162"/>
      <c r="AT127" s="162">
        <f>+IF(AS127=CONTROLES!$C$61,CONTROLES!$D$61,CONTROLES!$D$62)</f>
        <v>0</v>
      </c>
      <c r="AU127" s="162"/>
      <c r="AV127" s="50">
        <f>+IF(AU127=CONTROLES!$C$63,CONTROLES!$D$63,IF(AU127=CONTROLES!$C$64,CONTROLES!$D$64,CONTROLES!$D$65))</f>
        <v>0</v>
      </c>
      <c r="AW127" s="50">
        <f t="shared" si="53"/>
        <v>10</v>
      </c>
      <c r="AX127" s="50" t="str">
        <f t="shared" si="55"/>
        <v>Débil</v>
      </c>
      <c r="AY127" s="337"/>
      <c r="AZ127" s="337"/>
      <c r="BA127" s="337"/>
      <c r="BB127" s="337"/>
      <c r="BC127" s="333"/>
      <c r="BD127" s="340"/>
      <c r="BE127" s="338"/>
      <c r="BF127" s="132"/>
      <c r="BG127" s="132"/>
      <c r="BH127" s="169"/>
      <c r="BI127" s="132"/>
      <c r="BJ127" s="132"/>
      <c r="BK127" s="132"/>
      <c r="BL127" s="132"/>
      <c r="BM127" s="170" t="s">
        <v>233</v>
      </c>
      <c r="BN127" s="338"/>
      <c r="BO127" s="144"/>
      <c r="BP127" s="207"/>
      <c r="BQ127" s="207"/>
      <c r="BR127" s="207"/>
      <c r="BS127" s="143"/>
      <c r="BT127" s="143"/>
      <c r="BU127" s="144"/>
      <c r="BV127" s="143"/>
      <c r="BW127" s="143"/>
      <c r="BX127" s="144"/>
      <c r="BY127" s="127"/>
      <c r="BZ127" s="127"/>
      <c r="CA127" s="127"/>
      <c r="CB127" s="133"/>
      <c r="CC127" s="133"/>
      <c r="CD127" s="133"/>
      <c r="CE127" s="133"/>
      <c r="CF127" s="133"/>
      <c r="CG127" s="144"/>
      <c r="CH127" s="127"/>
      <c r="CI127" s="127"/>
      <c r="CJ127" s="127"/>
      <c r="CK127" s="133"/>
      <c r="CL127" s="133"/>
      <c r="CM127" s="133"/>
      <c r="CN127" s="133"/>
      <c r="CO127" s="133"/>
      <c r="CP127" s="144"/>
      <c r="CQ127" s="127"/>
      <c r="CR127" s="127"/>
      <c r="CS127" s="127"/>
      <c r="CT127" s="133"/>
      <c r="CU127" s="133"/>
      <c r="CV127" s="133"/>
      <c r="CW127" s="133"/>
      <c r="CX127" s="133"/>
      <c r="CY127" s="136"/>
      <c r="CZ127" s="127"/>
      <c r="DA127" s="127"/>
      <c r="DB127" s="127"/>
      <c r="DC127" s="133"/>
      <c r="DD127" s="133"/>
      <c r="DE127" s="133"/>
      <c r="DF127" s="133"/>
      <c r="DG127" s="133"/>
      <c r="DH127" s="136"/>
      <c r="DI127" s="127"/>
      <c r="DJ127" s="127"/>
      <c r="DK127" s="127"/>
      <c r="DL127" s="133"/>
      <c r="DM127" s="133"/>
      <c r="DN127" s="133"/>
      <c r="DO127" s="133"/>
      <c r="DP127" s="133"/>
      <c r="DQ127" s="136"/>
      <c r="DR127" s="127"/>
      <c r="DS127" s="127"/>
      <c r="DT127" s="127"/>
      <c r="DU127" s="133"/>
      <c r="DV127" s="133"/>
      <c r="DW127" s="133"/>
      <c r="DX127" s="133"/>
      <c r="DY127" s="133"/>
      <c r="DZ127" s="136"/>
      <c r="EA127" s="127"/>
      <c r="EB127" s="127"/>
      <c r="EC127" s="127"/>
      <c r="ED127" s="133"/>
      <c r="EE127" s="133"/>
      <c r="EF127" s="133"/>
      <c r="EG127" s="133"/>
      <c r="EH127" s="133"/>
      <c r="EI127" s="136"/>
      <c r="EJ127" s="127"/>
      <c r="EK127" s="127"/>
      <c r="EL127" s="127"/>
      <c r="EM127" s="133"/>
      <c r="EN127" s="133"/>
      <c r="EO127" s="133"/>
      <c r="EP127" s="133"/>
      <c r="EQ127" s="133"/>
      <c r="ER127" s="136"/>
      <c r="ES127" s="127"/>
      <c r="ET127" s="127"/>
      <c r="EU127" s="127"/>
      <c r="EV127" s="133"/>
      <c r="EW127" s="133"/>
      <c r="EX127" s="133"/>
      <c r="EY127" s="133"/>
      <c r="EZ127" s="133"/>
      <c r="FA127" s="136"/>
      <c r="FB127" s="127"/>
      <c r="FC127" s="127"/>
      <c r="FD127" s="127"/>
      <c r="FE127" s="133"/>
      <c r="FF127" s="133"/>
      <c r="FG127" s="133"/>
      <c r="FH127" s="133"/>
      <c r="FI127" s="133"/>
      <c r="FJ127" s="136"/>
      <c r="FK127" s="127"/>
      <c r="FL127" s="127"/>
      <c r="FM127" s="127"/>
      <c r="FN127" s="133"/>
      <c r="FO127" s="133"/>
      <c r="FP127" s="133"/>
      <c r="FQ127" s="133"/>
      <c r="FR127" s="133"/>
      <c r="FS127" s="133"/>
      <c r="FT127" s="144"/>
      <c r="FU127" s="129"/>
      <c r="FV127" s="129"/>
      <c r="FW127" s="129"/>
      <c r="FX127" s="130"/>
      <c r="FY127" s="129"/>
      <c r="FZ127" s="144"/>
      <c r="GA127" s="133"/>
      <c r="GB127" s="129"/>
      <c r="GC127" s="129"/>
      <c r="GD127" s="129"/>
      <c r="GE127" s="129"/>
      <c r="GF127" s="129"/>
      <c r="GG127" s="136"/>
      <c r="GH127" s="129"/>
      <c r="GI127" s="129"/>
      <c r="GJ127" s="129"/>
      <c r="GK127" s="130"/>
      <c r="GL127" s="129"/>
      <c r="GM127" s="133"/>
      <c r="GN127" s="264"/>
      <c r="GO127" s="129"/>
      <c r="GP127" s="129"/>
      <c r="GQ127" s="129"/>
      <c r="GR127" s="129"/>
      <c r="GS127" s="129"/>
      <c r="GT127" s="136"/>
      <c r="GU127" s="129"/>
      <c r="GV127" s="129"/>
      <c r="GW127" s="129"/>
      <c r="GX127" s="130"/>
      <c r="GY127" s="129"/>
      <c r="GZ127" s="133"/>
      <c r="HA127" s="133"/>
      <c r="HB127" s="129"/>
      <c r="HC127" s="129"/>
      <c r="HD127" s="129"/>
      <c r="HE127" s="129"/>
    </row>
    <row r="128" spans="1:213" ht="57" x14ac:dyDescent="0.2">
      <c r="A128" s="364"/>
      <c r="B128" s="357"/>
      <c r="C128" s="358"/>
      <c r="D128" s="358"/>
      <c r="E128" s="357"/>
      <c r="F128" s="388"/>
      <c r="G128" s="388"/>
      <c r="H128" s="393"/>
      <c r="I128" s="357"/>
      <c r="J128" s="360"/>
      <c r="K128" s="335"/>
      <c r="L128" s="361"/>
      <c r="M128" s="359"/>
      <c r="N128" s="335"/>
      <c r="O128" s="333"/>
      <c r="P128" s="333"/>
      <c r="Q128" s="334"/>
      <c r="R128" s="153"/>
      <c r="S128" s="154"/>
      <c r="T128" s="183">
        <f>VLOOKUP(U128,FORMULAS!$A$15:$B$18,2,0)</f>
        <v>0</v>
      </c>
      <c r="U128" s="53" t="s">
        <v>157</v>
      </c>
      <c r="V128" s="54">
        <f>+IF(U128='Tabla Valoración controles'!$D$4,'Tabla Valoración controles'!$F$4,IF('208-PLA-Ft-78 Mapa Gestión'!U128='Tabla Valoración controles'!$D$5,'Tabla Valoración controles'!$F$5,IF(U128=FORMULAS!$A$10,0,'Tabla Valoración controles'!$F$6)))</f>
        <v>0</v>
      </c>
      <c r="W128" s="53"/>
      <c r="X128" s="55">
        <f>+IF(W128='Tabla Valoración controles'!$D$7,'Tabla Valoración controles'!$F$7,IF(U128=FORMULAS!$A$10,0,'Tabla Valoración controles'!$F$8))</f>
        <v>0</v>
      </c>
      <c r="Y128" s="53"/>
      <c r="Z128" s="54">
        <f>+IF(Y128='Tabla Valoración controles'!$D$9,'Tabla Valoración controles'!$F$9,IF(U128=FORMULAS!$A$10,0,'Tabla Valoración controles'!$F$10))</f>
        <v>0</v>
      </c>
      <c r="AA128" s="53"/>
      <c r="AB128" s="54">
        <f>+IF(AA128='Tabla Valoración controles'!$D$9,'Tabla Valoración controles'!$F$9,IF(W128=FORMULAS!$A$10,0,'Tabla Valoración controles'!$F$10))</f>
        <v>0</v>
      </c>
      <c r="AC128" s="53"/>
      <c r="AD128" s="54">
        <f>+IF(AC128='Tabla Valoración controles'!$D$13,'Tabla Valoración controles'!$F$13,'Tabla Valoración controles'!$F$14)</f>
        <v>0</v>
      </c>
      <c r="AE128" s="97">
        <f t="shared" si="52"/>
        <v>0</v>
      </c>
      <c r="AF128" s="97">
        <f t="shared" si="101"/>
        <v>0</v>
      </c>
      <c r="AG128" s="97">
        <f t="shared" si="71"/>
        <v>0.48</v>
      </c>
      <c r="AH128" s="53"/>
      <c r="AI128" s="50">
        <f>+IF(AH128=CONTROLES!$C$50,CONTROLES!$D$50,CONTROLES!$D$51)</f>
        <v>0</v>
      </c>
      <c r="AJ128" s="162"/>
      <c r="AK128" s="162">
        <f>+IF(AJ128=CONTROLES!$C$52,CONTROLES!$D$52,CONTROLES!$D$53)</f>
        <v>0</v>
      </c>
      <c r="AL128" s="162"/>
      <c r="AM128" s="162">
        <f>+IF(AL128=CONTROLES!$C$54,CONTROLES!$D$54,CONTROLES!$D$55)</f>
        <v>0</v>
      </c>
      <c r="AN128" s="163" t="str">
        <f t="shared" si="54"/>
        <v>Tipo Control</v>
      </c>
      <c r="AO128" s="163" t="str">
        <f>+IF(AN128=CONTROLES!$F$54,CONTROLES!$G$54,CONTROLES!$G$55)</f>
        <v>Detectar</v>
      </c>
      <c r="AP128" s="162">
        <f>+IF(AO128=CONTROLES!$C$56,CONTROLES!$D$56,IF(AO128=CONTROLES!$C$57,CONTROLES!$D$57,CONTROLES!$D$58))</f>
        <v>10</v>
      </c>
      <c r="AQ128" s="162"/>
      <c r="AR128" s="162">
        <f>+IF(AQ128=CONTROLES!$C$59,CONTROLES!$D$59,CONTROLES!$D$60)</f>
        <v>0</v>
      </c>
      <c r="AS128" s="162"/>
      <c r="AT128" s="162">
        <f>+IF(AS128=CONTROLES!$C$61,CONTROLES!$D$61,CONTROLES!$D$62)</f>
        <v>0</v>
      </c>
      <c r="AU128" s="162"/>
      <c r="AV128" s="50">
        <f>+IF(AU128=CONTROLES!$C$63,CONTROLES!$D$63,IF(AU128=CONTROLES!$C$64,CONTROLES!$D$64,CONTROLES!$D$65))</f>
        <v>0</v>
      </c>
      <c r="AW128" s="50">
        <f t="shared" si="53"/>
        <v>10</v>
      </c>
      <c r="AX128" s="50" t="str">
        <f t="shared" si="55"/>
        <v>Débil</v>
      </c>
      <c r="AY128" s="337"/>
      <c r="AZ128" s="337"/>
      <c r="BA128" s="337"/>
      <c r="BB128" s="337"/>
      <c r="BC128" s="333"/>
      <c r="BD128" s="340"/>
      <c r="BE128" s="338"/>
      <c r="BF128" s="132"/>
      <c r="BG128" s="132"/>
      <c r="BH128" s="169"/>
      <c r="BI128" s="132"/>
      <c r="BJ128" s="132"/>
      <c r="BK128" s="132"/>
      <c r="BL128" s="132"/>
      <c r="BM128" s="170" t="s">
        <v>233</v>
      </c>
      <c r="BN128" s="338"/>
      <c r="BO128" s="144"/>
      <c r="BP128" s="207"/>
      <c r="BQ128" s="207"/>
      <c r="BR128" s="207"/>
      <c r="BS128" s="143"/>
      <c r="BT128" s="143"/>
      <c r="BU128" s="144"/>
      <c r="BV128" s="143"/>
      <c r="BW128" s="143"/>
      <c r="BX128" s="144"/>
      <c r="BY128" s="127"/>
      <c r="BZ128" s="127"/>
      <c r="CA128" s="127"/>
      <c r="CB128" s="133"/>
      <c r="CC128" s="133"/>
      <c r="CD128" s="133"/>
      <c r="CE128" s="133"/>
      <c r="CF128" s="133"/>
      <c r="CG128" s="144"/>
      <c r="CH128" s="127"/>
      <c r="CI128" s="127"/>
      <c r="CJ128" s="127"/>
      <c r="CK128" s="133"/>
      <c r="CL128" s="133"/>
      <c r="CM128" s="133"/>
      <c r="CN128" s="133"/>
      <c r="CO128" s="133"/>
      <c r="CP128" s="144"/>
      <c r="CQ128" s="127"/>
      <c r="CR128" s="127"/>
      <c r="CS128" s="127"/>
      <c r="CT128" s="133"/>
      <c r="CU128" s="133"/>
      <c r="CV128" s="133"/>
      <c r="CW128" s="133"/>
      <c r="CX128" s="133"/>
      <c r="CY128" s="136"/>
      <c r="CZ128" s="127"/>
      <c r="DA128" s="127"/>
      <c r="DB128" s="127"/>
      <c r="DC128" s="133"/>
      <c r="DD128" s="133"/>
      <c r="DE128" s="133"/>
      <c r="DF128" s="133"/>
      <c r="DG128" s="133"/>
      <c r="DH128" s="136"/>
      <c r="DI128" s="127"/>
      <c r="DJ128" s="127"/>
      <c r="DK128" s="127"/>
      <c r="DL128" s="133"/>
      <c r="DM128" s="133"/>
      <c r="DN128" s="133"/>
      <c r="DO128" s="133"/>
      <c r="DP128" s="133"/>
      <c r="DQ128" s="136"/>
      <c r="DR128" s="127"/>
      <c r="DS128" s="127"/>
      <c r="DT128" s="127"/>
      <c r="DU128" s="133"/>
      <c r="DV128" s="133"/>
      <c r="DW128" s="133"/>
      <c r="DX128" s="133"/>
      <c r="DY128" s="133"/>
      <c r="DZ128" s="136"/>
      <c r="EA128" s="127"/>
      <c r="EB128" s="127"/>
      <c r="EC128" s="127"/>
      <c r="ED128" s="133"/>
      <c r="EE128" s="133"/>
      <c r="EF128" s="133"/>
      <c r="EG128" s="133"/>
      <c r="EH128" s="133"/>
      <c r="EI128" s="136"/>
      <c r="EJ128" s="127"/>
      <c r="EK128" s="127"/>
      <c r="EL128" s="127"/>
      <c r="EM128" s="133"/>
      <c r="EN128" s="133"/>
      <c r="EO128" s="133"/>
      <c r="EP128" s="133"/>
      <c r="EQ128" s="133"/>
      <c r="ER128" s="136"/>
      <c r="ES128" s="127"/>
      <c r="ET128" s="127"/>
      <c r="EU128" s="127"/>
      <c r="EV128" s="133"/>
      <c r="EW128" s="133"/>
      <c r="EX128" s="133"/>
      <c r="EY128" s="133"/>
      <c r="EZ128" s="133"/>
      <c r="FA128" s="136"/>
      <c r="FB128" s="127"/>
      <c r="FC128" s="127"/>
      <c r="FD128" s="127"/>
      <c r="FE128" s="133"/>
      <c r="FF128" s="133"/>
      <c r="FG128" s="133"/>
      <c r="FH128" s="133"/>
      <c r="FI128" s="133"/>
      <c r="FJ128" s="136"/>
      <c r="FK128" s="127"/>
      <c r="FL128" s="127"/>
      <c r="FM128" s="127"/>
      <c r="FN128" s="133"/>
      <c r="FO128" s="133"/>
      <c r="FP128" s="133"/>
      <c r="FQ128" s="133"/>
      <c r="FR128" s="133"/>
      <c r="FS128" s="133"/>
      <c r="FT128" s="144"/>
      <c r="FU128" s="129"/>
      <c r="FV128" s="129"/>
      <c r="FW128" s="129"/>
      <c r="FX128" s="130"/>
      <c r="FY128" s="129"/>
      <c r="FZ128" s="144"/>
      <c r="GA128" s="133"/>
      <c r="GB128" s="129"/>
      <c r="GC128" s="129"/>
      <c r="GD128" s="129"/>
      <c r="GE128" s="129"/>
      <c r="GF128" s="129"/>
      <c r="GG128" s="136"/>
      <c r="GH128" s="129"/>
      <c r="GI128" s="129"/>
      <c r="GJ128" s="129"/>
      <c r="GK128" s="130"/>
      <c r="GL128" s="129"/>
      <c r="GM128" s="133"/>
      <c r="GN128" s="264"/>
      <c r="GO128" s="129"/>
      <c r="GP128" s="129"/>
      <c r="GQ128" s="129"/>
      <c r="GR128" s="129"/>
      <c r="GS128" s="129"/>
      <c r="GT128" s="136"/>
      <c r="GU128" s="129"/>
      <c r="GV128" s="129"/>
      <c r="GW128" s="129"/>
      <c r="GX128" s="130"/>
      <c r="GY128" s="129"/>
      <c r="GZ128" s="133"/>
      <c r="HA128" s="133"/>
      <c r="HB128" s="129"/>
      <c r="HC128" s="129"/>
      <c r="HD128" s="129"/>
      <c r="HE128" s="129"/>
    </row>
    <row r="129" spans="1:213" ht="57" x14ac:dyDescent="0.2">
      <c r="A129" s="364"/>
      <c r="B129" s="357"/>
      <c r="C129" s="358"/>
      <c r="D129" s="358"/>
      <c r="E129" s="357"/>
      <c r="F129" s="388"/>
      <c r="G129" s="388"/>
      <c r="H129" s="393"/>
      <c r="I129" s="357"/>
      <c r="J129" s="360"/>
      <c r="K129" s="335"/>
      <c r="L129" s="361"/>
      <c r="M129" s="359"/>
      <c r="N129" s="335"/>
      <c r="O129" s="333"/>
      <c r="P129" s="333"/>
      <c r="Q129" s="334"/>
      <c r="R129" s="153"/>
      <c r="S129" s="154"/>
      <c r="T129" s="183">
        <f>VLOOKUP(U129,FORMULAS!$A$15:$B$18,2,0)</f>
        <v>0</v>
      </c>
      <c r="U129" s="53" t="s">
        <v>157</v>
      </c>
      <c r="V129" s="54">
        <f>+IF(U129='Tabla Valoración controles'!$D$4,'Tabla Valoración controles'!$F$4,IF('208-PLA-Ft-78 Mapa Gestión'!U129='Tabla Valoración controles'!$D$5,'Tabla Valoración controles'!$F$5,IF(U129=FORMULAS!$A$10,0,'Tabla Valoración controles'!$F$6)))</f>
        <v>0</v>
      </c>
      <c r="W129" s="53"/>
      <c r="X129" s="55">
        <f>+IF(W129='Tabla Valoración controles'!$D$7,'Tabla Valoración controles'!$F$7,IF(U129=FORMULAS!$A$10,0,'Tabla Valoración controles'!$F$8))</f>
        <v>0</v>
      </c>
      <c r="Y129" s="53"/>
      <c r="Z129" s="54">
        <f>+IF(Y129='Tabla Valoración controles'!$D$9,'Tabla Valoración controles'!$F$9,IF(U129=FORMULAS!$A$10,0,'Tabla Valoración controles'!$F$10))</f>
        <v>0</v>
      </c>
      <c r="AA129" s="53"/>
      <c r="AB129" s="54">
        <f>+IF(AA129='Tabla Valoración controles'!$D$9,'Tabla Valoración controles'!$F$9,IF(W129=FORMULAS!$A$10,0,'Tabla Valoración controles'!$F$10))</f>
        <v>0</v>
      </c>
      <c r="AC129" s="53"/>
      <c r="AD129" s="54">
        <f>+IF(AC129='Tabla Valoración controles'!$D$13,'Tabla Valoración controles'!$F$13,'Tabla Valoración controles'!$F$14)</f>
        <v>0</v>
      </c>
      <c r="AE129" s="97">
        <f t="shared" si="52"/>
        <v>0</v>
      </c>
      <c r="AF129" s="97">
        <f t="shared" si="101"/>
        <v>0</v>
      </c>
      <c r="AG129" s="97">
        <f t="shared" si="71"/>
        <v>0.48</v>
      </c>
      <c r="AH129" s="53"/>
      <c r="AI129" s="50">
        <f>+IF(AH129=CONTROLES!$C$50,CONTROLES!$D$50,CONTROLES!$D$51)</f>
        <v>0</v>
      </c>
      <c r="AJ129" s="162"/>
      <c r="AK129" s="162">
        <f>+IF(AJ129=CONTROLES!$C$52,CONTROLES!$D$52,CONTROLES!$D$53)</f>
        <v>0</v>
      </c>
      <c r="AL129" s="162"/>
      <c r="AM129" s="162">
        <f>+IF(AL129=CONTROLES!$C$54,CONTROLES!$D$54,CONTROLES!$D$55)</f>
        <v>0</v>
      </c>
      <c r="AN129" s="163" t="str">
        <f t="shared" si="54"/>
        <v>Tipo Control</v>
      </c>
      <c r="AO129" s="163" t="str">
        <f>+IF(AN129=CONTROLES!$F$54,CONTROLES!$G$54,CONTROLES!$G$55)</f>
        <v>Detectar</v>
      </c>
      <c r="AP129" s="162">
        <f>+IF(AO129=CONTROLES!$C$56,CONTROLES!$D$56,IF(AO129=CONTROLES!$C$57,CONTROLES!$D$57,CONTROLES!$D$58))</f>
        <v>10</v>
      </c>
      <c r="AQ129" s="162"/>
      <c r="AR129" s="162">
        <f>+IF(AQ129=CONTROLES!$C$59,CONTROLES!$D$59,CONTROLES!$D$60)</f>
        <v>0</v>
      </c>
      <c r="AS129" s="162"/>
      <c r="AT129" s="162">
        <f>+IF(AS129=CONTROLES!$C$61,CONTROLES!$D$61,CONTROLES!$D$62)</f>
        <v>0</v>
      </c>
      <c r="AU129" s="162"/>
      <c r="AV129" s="50">
        <f>+IF(AU129=CONTROLES!$C$63,CONTROLES!$D$63,IF(AU129=CONTROLES!$C$64,CONTROLES!$D$64,CONTROLES!$D$65))</f>
        <v>0</v>
      </c>
      <c r="AW129" s="50">
        <f t="shared" si="53"/>
        <v>10</v>
      </c>
      <c r="AX129" s="50" t="str">
        <f t="shared" si="55"/>
        <v>Débil</v>
      </c>
      <c r="AY129" s="337"/>
      <c r="AZ129" s="337"/>
      <c r="BA129" s="337"/>
      <c r="BB129" s="337"/>
      <c r="BC129" s="333"/>
      <c r="BD129" s="340"/>
      <c r="BE129" s="338"/>
      <c r="BF129" s="132"/>
      <c r="BG129" s="132"/>
      <c r="BH129" s="169"/>
      <c r="BI129" s="132"/>
      <c r="BJ129" s="132"/>
      <c r="BK129" s="132"/>
      <c r="BL129" s="132"/>
      <c r="BM129" s="170" t="s">
        <v>233</v>
      </c>
      <c r="BN129" s="338"/>
      <c r="BO129" s="144"/>
      <c r="BP129" s="207"/>
      <c r="BQ129" s="207"/>
      <c r="BR129" s="207"/>
      <c r="BS129" s="143"/>
      <c r="BT129" s="143"/>
      <c r="BU129" s="144"/>
      <c r="BV129" s="143"/>
      <c r="BW129" s="143"/>
      <c r="BX129" s="144"/>
      <c r="BY129" s="127"/>
      <c r="BZ129" s="127"/>
      <c r="CA129" s="127"/>
      <c r="CB129" s="133"/>
      <c r="CC129" s="133"/>
      <c r="CD129" s="133"/>
      <c r="CE129" s="133"/>
      <c r="CF129" s="133"/>
      <c r="CG129" s="144"/>
      <c r="CH129" s="127"/>
      <c r="CI129" s="127"/>
      <c r="CJ129" s="127"/>
      <c r="CK129" s="133"/>
      <c r="CL129" s="133"/>
      <c r="CM129" s="133"/>
      <c r="CN129" s="133"/>
      <c r="CO129" s="133"/>
      <c r="CP129" s="144"/>
      <c r="CQ129" s="127"/>
      <c r="CR129" s="127"/>
      <c r="CS129" s="127"/>
      <c r="CT129" s="133"/>
      <c r="CU129" s="133"/>
      <c r="CV129" s="133"/>
      <c r="CW129" s="133"/>
      <c r="CX129" s="133"/>
      <c r="CY129" s="136"/>
      <c r="CZ129" s="127"/>
      <c r="DA129" s="127"/>
      <c r="DB129" s="127"/>
      <c r="DC129" s="133"/>
      <c r="DD129" s="133"/>
      <c r="DE129" s="133"/>
      <c r="DF129" s="133"/>
      <c r="DG129" s="133"/>
      <c r="DH129" s="136"/>
      <c r="DI129" s="127"/>
      <c r="DJ129" s="127"/>
      <c r="DK129" s="127"/>
      <c r="DL129" s="133"/>
      <c r="DM129" s="133"/>
      <c r="DN129" s="133"/>
      <c r="DO129" s="133"/>
      <c r="DP129" s="133"/>
      <c r="DQ129" s="136"/>
      <c r="DR129" s="127"/>
      <c r="DS129" s="127"/>
      <c r="DT129" s="127"/>
      <c r="DU129" s="133"/>
      <c r="DV129" s="133"/>
      <c r="DW129" s="133"/>
      <c r="DX129" s="133"/>
      <c r="DY129" s="133"/>
      <c r="DZ129" s="136"/>
      <c r="EA129" s="127"/>
      <c r="EB129" s="127"/>
      <c r="EC129" s="127"/>
      <c r="ED129" s="133"/>
      <c r="EE129" s="133"/>
      <c r="EF129" s="133"/>
      <c r="EG129" s="133"/>
      <c r="EH129" s="133"/>
      <c r="EI129" s="136"/>
      <c r="EJ129" s="127"/>
      <c r="EK129" s="127"/>
      <c r="EL129" s="127"/>
      <c r="EM129" s="133"/>
      <c r="EN129" s="133"/>
      <c r="EO129" s="133"/>
      <c r="EP129" s="133"/>
      <c r="EQ129" s="133"/>
      <c r="ER129" s="136"/>
      <c r="ES129" s="127"/>
      <c r="ET129" s="127"/>
      <c r="EU129" s="127"/>
      <c r="EV129" s="133"/>
      <c r="EW129" s="133"/>
      <c r="EX129" s="133"/>
      <c r="EY129" s="133"/>
      <c r="EZ129" s="133"/>
      <c r="FA129" s="136"/>
      <c r="FB129" s="127"/>
      <c r="FC129" s="127"/>
      <c r="FD129" s="127"/>
      <c r="FE129" s="133"/>
      <c r="FF129" s="133"/>
      <c r="FG129" s="133"/>
      <c r="FH129" s="133"/>
      <c r="FI129" s="133"/>
      <c r="FJ129" s="136"/>
      <c r="FK129" s="127"/>
      <c r="FL129" s="127"/>
      <c r="FM129" s="127"/>
      <c r="FN129" s="133"/>
      <c r="FO129" s="133"/>
      <c r="FP129" s="133"/>
      <c r="FQ129" s="133"/>
      <c r="FR129" s="133"/>
      <c r="FS129" s="133"/>
      <c r="FT129" s="144"/>
      <c r="FU129" s="129"/>
      <c r="FV129" s="129"/>
      <c r="FW129" s="129"/>
      <c r="FX129" s="130"/>
      <c r="FY129" s="129"/>
      <c r="FZ129" s="144"/>
      <c r="GA129" s="133"/>
      <c r="GB129" s="129"/>
      <c r="GC129" s="129"/>
      <c r="GD129" s="129"/>
      <c r="GE129" s="129"/>
      <c r="GF129" s="129"/>
      <c r="GG129" s="136"/>
      <c r="GH129" s="129"/>
      <c r="GI129" s="129"/>
      <c r="GJ129" s="129"/>
      <c r="GK129" s="130"/>
      <c r="GL129" s="129"/>
      <c r="GM129" s="133"/>
      <c r="GN129" s="264"/>
      <c r="GO129" s="129"/>
      <c r="GP129" s="129"/>
      <c r="GQ129" s="129"/>
      <c r="GR129" s="129"/>
      <c r="GS129" s="129"/>
      <c r="GT129" s="136"/>
      <c r="GU129" s="129"/>
      <c r="GV129" s="129"/>
      <c r="GW129" s="129"/>
      <c r="GX129" s="130"/>
      <c r="GY129" s="129"/>
      <c r="GZ129" s="133"/>
      <c r="HA129" s="133"/>
      <c r="HB129" s="129"/>
      <c r="HC129" s="129"/>
      <c r="HD129" s="129"/>
      <c r="HE129" s="129"/>
    </row>
    <row r="130" spans="1:213" ht="57" x14ac:dyDescent="0.2">
      <c r="A130" s="364"/>
      <c r="B130" s="357"/>
      <c r="C130" s="358"/>
      <c r="D130" s="358"/>
      <c r="E130" s="357"/>
      <c r="F130" s="388"/>
      <c r="G130" s="388"/>
      <c r="H130" s="393"/>
      <c r="I130" s="357"/>
      <c r="J130" s="360"/>
      <c r="K130" s="335"/>
      <c r="L130" s="361"/>
      <c r="M130" s="359"/>
      <c r="N130" s="335"/>
      <c r="O130" s="333"/>
      <c r="P130" s="333"/>
      <c r="Q130" s="334"/>
      <c r="R130" s="153"/>
      <c r="S130" s="154"/>
      <c r="T130" s="183">
        <f>VLOOKUP(U130,FORMULAS!$A$15:$B$18,2,0)</f>
        <v>0</v>
      </c>
      <c r="U130" s="53" t="s">
        <v>157</v>
      </c>
      <c r="V130" s="54">
        <f>+IF(U130='Tabla Valoración controles'!$D$4,'Tabla Valoración controles'!$F$4,IF('208-PLA-Ft-78 Mapa Gestión'!U130='Tabla Valoración controles'!$D$5,'Tabla Valoración controles'!$F$5,IF(U130=FORMULAS!$A$10,0,'Tabla Valoración controles'!$F$6)))</f>
        <v>0</v>
      </c>
      <c r="W130" s="53"/>
      <c r="X130" s="55">
        <f>+IF(W130='Tabla Valoración controles'!$D$7,'Tabla Valoración controles'!$F$7,IF(U130=FORMULAS!$A$10,0,'Tabla Valoración controles'!$F$8))</f>
        <v>0</v>
      </c>
      <c r="Y130" s="53"/>
      <c r="Z130" s="54">
        <f>+IF(Y130='Tabla Valoración controles'!$D$9,'Tabla Valoración controles'!$F$9,IF(U130=FORMULAS!$A$10,0,'Tabla Valoración controles'!$F$10))</f>
        <v>0</v>
      </c>
      <c r="AA130" s="53"/>
      <c r="AB130" s="54">
        <f>+IF(AA130='Tabla Valoración controles'!$D$9,'Tabla Valoración controles'!$F$9,IF(W130=FORMULAS!$A$10,0,'Tabla Valoración controles'!$F$10))</f>
        <v>0</v>
      </c>
      <c r="AC130" s="53"/>
      <c r="AD130" s="54">
        <f>+IF(AC130='Tabla Valoración controles'!$D$13,'Tabla Valoración controles'!$F$13,'Tabla Valoración controles'!$F$14)</f>
        <v>0</v>
      </c>
      <c r="AE130" s="97">
        <f t="shared" si="52"/>
        <v>0</v>
      </c>
      <c r="AF130" s="97">
        <f t="shared" si="101"/>
        <v>0</v>
      </c>
      <c r="AG130" s="97">
        <f t="shared" si="71"/>
        <v>0.48</v>
      </c>
      <c r="AH130" s="53"/>
      <c r="AI130" s="50">
        <f>+IF(AH130=CONTROLES!$C$50,CONTROLES!$D$50,CONTROLES!$D$51)</f>
        <v>0</v>
      </c>
      <c r="AJ130" s="162"/>
      <c r="AK130" s="162">
        <f>+IF(AJ130=CONTROLES!$C$52,CONTROLES!$D$52,CONTROLES!$D$53)</f>
        <v>0</v>
      </c>
      <c r="AL130" s="162"/>
      <c r="AM130" s="162">
        <f>+IF(AL130=CONTROLES!$C$54,CONTROLES!$D$54,CONTROLES!$D$55)</f>
        <v>0</v>
      </c>
      <c r="AN130" s="163" t="str">
        <f t="shared" si="54"/>
        <v>Tipo Control</v>
      </c>
      <c r="AO130" s="163" t="str">
        <f>+IF(AN130=CONTROLES!$F$54,CONTROLES!$G$54,CONTROLES!$G$55)</f>
        <v>Detectar</v>
      </c>
      <c r="AP130" s="162">
        <f>+IF(AO130=CONTROLES!$C$56,CONTROLES!$D$56,IF(AO130=CONTROLES!$C$57,CONTROLES!$D$57,CONTROLES!$D$58))</f>
        <v>10</v>
      </c>
      <c r="AQ130" s="162"/>
      <c r="AR130" s="162">
        <f>+IF(AQ130=CONTROLES!$C$59,CONTROLES!$D$59,CONTROLES!$D$60)</f>
        <v>0</v>
      </c>
      <c r="AS130" s="162"/>
      <c r="AT130" s="162">
        <f>+IF(AS130=CONTROLES!$C$61,CONTROLES!$D$61,CONTROLES!$D$62)</f>
        <v>0</v>
      </c>
      <c r="AU130" s="162"/>
      <c r="AV130" s="50">
        <f>+IF(AU130=CONTROLES!$C$63,CONTROLES!$D$63,IF(AU130=CONTROLES!$C$64,CONTROLES!$D$64,CONTROLES!$D$65))</f>
        <v>0</v>
      </c>
      <c r="AW130" s="50">
        <f t="shared" si="53"/>
        <v>10</v>
      </c>
      <c r="AX130" s="50" t="str">
        <f t="shared" si="55"/>
        <v>Débil</v>
      </c>
      <c r="AY130" s="337"/>
      <c r="AZ130" s="337"/>
      <c r="BA130" s="337"/>
      <c r="BB130" s="337"/>
      <c r="BC130" s="333"/>
      <c r="BD130" s="340"/>
      <c r="BE130" s="338"/>
      <c r="BF130" s="132"/>
      <c r="BG130" s="132"/>
      <c r="BH130" s="169"/>
      <c r="BI130" s="132"/>
      <c r="BJ130" s="132"/>
      <c r="BK130" s="132"/>
      <c r="BL130" s="132"/>
      <c r="BM130" s="170" t="s">
        <v>233</v>
      </c>
      <c r="BN130" s="338"/>
      <c r="BO130" s="144"/>
      <c r="BP130" s="207"/>
      <c r="BQ130" s="207"/>
      <c r="BR130" s="207"/>
      <c r="BS130" s="143"/>
      <c r="BT130" s="143"/>
      <c r="BU130" s="144"/>
      <c r="BV130" s="143"/>
      <c r="BW130" s="143"/>
      <c r="BX130" s="144"/>
      <c r="BY130" s="127"/>
      <c r="BZ130" s="127"/>
      <c r="CA130" s="127"/>
      <c r="CB130" s="133"/>
      <c r="CC130" s="133"/>
      <c r="CD130" s="133"/>
      <c r="CE130" s="133"/>
      <c r="CF130" s="133"/>
      <c r="CG130" s="144"/>
      <c r="CH130" s="127"/>
      <c r="CI130" s="127"/>
      <c r="CJ130" s="127"/>
      <c r="CK130" s="133"/>
      <c r="CL130" s="133"/>
      <c r="CM130" s="133"/>
      <c r="CN130" s="133"/>
      <c r="CO130" s="133"/>
      <c r="CP130" s="144"/>
      <c r="CQ130" s="127"/>
      <c r="CR130" s="127"/>
      <c r="CS130" s="127"/>
      <c r="CT130" s="133"/>
      <c r="CU130" s="133"/>
      <c r="CV130" s="133"/>
      <c r="CW130" s="133"/>
      <c r="CX130" s="133"/>
      <c r="CY130" s="136"/>
      <c r="CZ130" s="127"/>
      <c r="DA130" s="127"/>
      <c r="DB130" s="127"/>
      <c r="DC130" s="133"/>
      <c r="DD130" s="133"/>
      <c r="DE130" s="133"/>
      <c r="DF130" s="133"/>
      <c r="DG130" s="133"/>
      <c r="DH130" s="136"/>
      <c r="DI130" s="127"/>
      <c r="DJ130" s="127"/>
      <c r="DK130" s="127"/>
      <c r="DL130" s="133"/>
      <c r="DM130" s="133"/>
      <c r="DN130" s="133"/>
      <c r="DO130" s="133"/>
      <c r="DP130" s="133"/>
      <c r="DQ130" s="136"/>
      <c r="DR130" s="127"/>
      <c r="DS130" s="127"/>
      <c r="DT130" s="127"/>
      <c r="DU130" s="133"/>
      <c r="DV130" s="133"/>
      <c r="DW130" s="133"/>
      <c r="DX130" s="133"/>
      <c r="DY130" s="133"/>
      <c r="DZ130" s="136"/>
      <c r="EA130" s="127"/>
      <c r="EB130" s="127"/>
      <c r="EC130" s="127"/>
      <c r="ED130" s="133"/>
      <c r="EE130" s="133"/>
      <c r="EF130" s="133"/>
      <c r="EG130" s="133"/>
      <c r="EH130" s="133"/>
      <c r="EI130" s="136"/>
      <c r="EJ130" s="127"/>
      <c r="EK130" s="127"/>
      <c r="EL130" s="127"/>
      <c r="EM130" s="133"/>
      <c r="EN130" s="133"/>
      <c r="EO130" s="133"/>
      <c r="EP130" s="133"/>
      <c r="EQ130" s="133"/>
      <c r="ER130" s="136"/>
      <c r="ES130" s="127"/>
      <c r="ET130" s="127"/>
      <c r="EU130" s="127"/>
      <c r="EV130" s="133"/>
      <c r="EW130" s="133"/>
      <c r="EX130" s="133"/>
      <c r="EY130" s="133"/>
      <c r="EZ130" s="133"/>
      <c r="FA130" s="136"/>
      <c r="FB130" s="127"/>
      <c r="FC130" s="127"/>
      <c r="FD130" s="127"/>
      <c r="FE130" s="133"/>
      <c r="FF130" s="133"/>
      <c r="FG130" s="133"/>
      <c r="FH130" s="133"/>
      <c r="FI130" s="133"/>
      <c r="FJ130" s="136"/>
      <c r="FK130" s="127"/>
      <c r="FL130" s="127"/>
      <c r="FM130" s="127"/>
      <c r="FN130" s="133"/>
      <c r="FO130" s="133"/>
      <c r="FP130" s="133"/>
      <c r="FQ130" s="133"/>
      <c r="FR130" s="133"/>
      <c r="FS130" s="133"/>
      <c r="FT130" s="144"/>
      <c r="FU130" s="129"/>
      <c r="FV130" s="129"/>
      <c r="FW130" s="129"/>
      <c r="FX130" s="130"/>
      <c r="FY130" s="129"/>
      <c r="FZ130" s="144"/>
      <c r="GA130" s="133"/>
      <c r="GB130" s="129"/>
      <c r="GC130" s="129"/>
      <c r="GD130" s="129"/>
      <c r="GE130" s="129"/>
      <c r="GF130" s="129"/>
      <c r="GG130" s="136"/>
      <c r="GH130" s="129"/>
      <c r="GI130" s="129"/>
      <c r="GJ130" s="129"/>
      <c r="GK130" s="130"/>
      <c r="GL130" s="129"/>
      <c r="GM130" s="133"/>
      <c r="GN130" s="264"/>
      <c r="GO130" s="129"/>
      <c r="GP130" s="129"/>
      <c r="GQ130" s="129"/>
      <c r="GR130" s="129"/>
      <c r="GS130" s="129"/>
      <c r="GT130" s="136"/>
      <c r="GU130" s="129"/>
      <c r="GV130" s="129"/>
      <c r="GW130" s="129"/>
      <c r="GX130" s="130"/>
      <c r="GY130" s="129"/>
      <c r="GZ130" s="133"/>
      <c r="HA130" s="133"/>
      <c r="HB130" s="129"/>
      <c r="HC130" s="129"/>
      <c r="HD130" s="129"/>
      <c r="HE130" s="129"/>
    </row>
    <row r="131" spans="1:213" ht="116.25" x14ac:dyDescent="0.2">
      <c r="A131" s="364">
        <v>21</v>
      </c>
      <c r="B131" s="357" t="s">
        <v>183</v>
      </c>
      <c r="C131" s="358" t="str">
        <f>VLOOKUP(B131,FORMULAS!$A$30:$B$52,2,0)</f>
        <v>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v>
      </c>
      <c r="D131" s="358" t="str">
        <f>VLOOKUP(B131,FORMULAS!$A$30:$C$52,3,0)</f>
        <v>Jefe Oficina de Tecnologías de la Información y las Comunicaciones</v>
      </c>
      <c r="E131" s="357" t="s">
        <v>257</v>
      </c>
      <c r="F131" s="388" t="s">
        <v>424</v>
      </c>
      <c r="G131" s="388" t="s">
        <v>425</v>
      </c>
      <c r="H131" s="393" t="s">
        <v>759</v>
      </c>
      <c r="I131" s="357" t="s">
        <v>261</v>
      </c>
      <c r="J131" s="360">
        <v>1500</v>
      </c>
      <c r="K131" s="335" t="str">
        <f>+IF(L131=FORMULAS!$N$2,FORMULAS!$O$2,IF('208-PLA-Ft-78 Mapa Gestión'!L131:L136=FORMULAS!$N$3,FORMULAS!$O$3,IF('208-PLA-Ft-78 Mapa Gestión'!L131:L136=FORMULAS!$N$4,FORMULAS!$O$4,IF('208-PLA-Ft-78 Mapa Gestión'!L131:L136=FORMULAS!$N$5,FORMULAS!$O$5,IF('208-PLA-Ft-78 Mapa Gestión'!L131:L136=FORMULAS!$N$6,FORMULAS!$O$6)))))</f>
        <v>Alta</v>
      </c>
      <c r="L131" s="361">
        <f>+IF(J131&lt;=FORMULAS!$M$2,FORMULAS!$N$2,IF('208-PLA-Ft-78 Mapa Gestión'!J131&lt;=FORMULAS!$M$3,FORMULAS!$N$3,IF('208-PLA-Ft-78 Mapa Gestión'!J131&lt;=FORMULAS!$M$4,FORMULAS!$N$4,IF('208-PLA-Ft-78 Mapa Gestión'!J131&lt;=FORMULAS!$M$5,FORMULAS!$N$5,FORMULAS!$N$6))))</f>
        <v>0.8</v>
      </c>
      <c r="M131" s="359" t="s">
        <v>260</v>
      </c>
      <c r="N131" s="335" t="str">
        <f>+IF(M131=FORMULAS!$H$2,FORMULAS!$I$2,IF('208-PLA-Ft-78 Mapa Gestión'!M131:M136=FORMULAS!$H$3,FORMULAS!$I$3,IF('208-PLA-Ft-78 Mapa Gestión'!M131:M136=FORMULAS!$H$4,FORMULAS!$I$4,IF('208-PLA-Ft-78 Mapa Gestión'!M131:M136=FORMULAS!$H$5,FORMULAS!$I$5,IF('208-PLA-Ft-78 Mapa Gestión'!M131:M136=FORMULAS!$H$6,FORMULAS!$I$6,IF('208-PLA-Ft-78 Mapa Gestión'!M131:M136=FORMULAS!$H$7,FORMULAS!$I$7,IF('208-PLA-Ft-78 Mapa Gestión'!M131:M136=FORMULAS!$H$8,FORMULAS!$I$8,IF('208-PLA-Ft-78 Mapa Gestión'!M131:M136=FORMULAS!$H$9,FORMULAS!$I$9,IF('208-PLA-Ft-78 Mapa Gestión'!M131:M136=FORMULAS!$H$10,FORMULAS!$I$10,IF('208-PLA-Ft-78 Mapa Gestión'!M131:M136=FORMULAS!$H$11,FORMULAS!$I$11))))))))))</f>
        <v>Mayor</v>
      </c>
      <c r="O131" s="333">
        <f>VLOOKUP(N131,FORMULAS!$I$1:$J$6,2,0)</f>
        <v>0.8</v>
      </c>
      <c r="P131" s="333" t="str">
        <f t="shared" ref="P131" si="102">CONCATENATE(N131,K131)</f>
        <v>MayorAlta</v>
      </c>
      <c r="Q131" s="334" t="str">
        <f>VLOOKUP(P131,FORMULAS!$K$17:$L$42,2,0)</f>
        <v>Alto</v>
      </c>
      <c r="R131" s="153">
        <v>1</v>
      </c>
      <c r="S131" s="154" t="s">
        <v>501</v>
      </c>
      <c r="T131" s="183" t="str">
        <f>VLOOKUP(U131,FORMULAS!$A$15:$B$18,2,0)</f>
        <v>Probabilidad</v>
      </c>
      <c r="U131" s="53" t="s">
        <v>13</v>
      </c>
      <c r="V131" s="54">
        <f>+IF(U131='Tabla Valoración controles'!$D$4,'Tabla Valoración controles'!$F$4,IF('208-PLA-Ft-78 Mapa Gestión'!U131='Tabla Valoración controles'!$D$5,'Tabla Valoración controles'!$F$5,IF(U131=FORMULAS!$A$10,0,'Tabla Valoración controles'!$F$6)))</f>
        <v>0.25</v>
      </c>
      <c r="W131" s="53" t="s">
        <v>8</v>
      </c>
      <c r="X131" s="55">
        <f>+IF(W131='Tabla Valoración controles'!$D$7,'Tabla Valoración controles'!$F$7,IF(U131=FORMULAS!$A$10,0,'Tabla Valoración controles'!$F$8))</f>
        <v>0.15</v>
      </c>
      <c r="Y131" s="53" t="s">
        <v>19</v>
      </c>
      <c r="Z131" s="54">
        <f>+IF(Y131='Tabla Valoración controles'!$D$9,'Tabla Valoración controles'!$F$9,IF(U131=FORMULAS!$A$10,0,'Tabla Valoración controles'!$F$10))</f>
        <v>0</v>
      </c>
      <c r="AA131" s="53" t="s">
        <v>21</v>
      </c>
      <c r="AB131" s="54">
        <f>+IF(AA131='Tabla Valoración controles'!$D$9,'Tabla Valoración controles'!$F$9,IF(W131=FORMULAS!$A$10,0,'Tabla Valoración controles'!$F$10))</f>
        <v>0</v>
      </c>
      <c r="AC131" s="53" t="s">
        <v>101</v>
      </c>
      <c r="AD131" s="54">
        <f>+IF(AC131='Tabla Valoración controles'!$D$13,'Tabla Valoración controles'!$F$13,'Tabla Valoración controles'!$F$14)</f>
        <v>0</v>
      </c>
      <c r="AE131" s="97">
        <f t="shared" si="52"/>
        <v>0.4</v>
      </c>
      <c r="AF131" s="97">
        <f>+IF(T131=FORMULAS!$A$8,'208-PLA-Ft-78 Mapa Gestión'!AE131*'208-PLA-Ft-78 Mapa Gestión'!L131:L136,'208-PLA-Ft-78 Mapa Gestión'!AE131*'208-PLA-Ft-78 Mapa Gestión'!O131:O136)</f>
        <v>0.32000000000000006</v>
      </c>
      <c r="AG131" s="97">
        <f>+IF(T131=FORMULAS!$A$8,'208-PLA-Ft-78 Mapa Gestión'!L131:L136-'208-PLA-Ft-78 Mapa Gestión'!AF131,0)</f>
        <v>0.48</v>
      </c>
      <c r="AH131" s="53" t="s">
        <v>347</v>
      </c>
      <c r="AI131" s="50">
        <f>+IF(AH131=CONTROLES!$C$50,CONTROLES!$D$50,CONTROLES!$D$51)</f>
        <v>15</v>
      </c>
      <c r="AJ131" s="162" t="s">
        <v>353</v>
      </c>
      <c r="AK131" s="162">
        <f>+IF(AJ131=CONTROLES!$C$52,CONTROLES!$D$52,CONTROLES!$D$53)</f>
        <v>15</v>
      </c>
      <c r="AL131" s="162" t="s">
        <v>356</v>
      </c>
      <c r="AM131" s="162">
        <f>+IF(AL131=CONTROLES!$C$54,CONTROLES!$D$54,CONTROLES!$D$55)</f>
        <v>15</v>
      </c>
      <c r="AN131" s="163" t="str">
        <f t="shared" si="54"/>
        <v>Preventivo</v>
      </c>
      <c r="AO131" s="163" t="str">
        <f>+IF(AN131=CONTROLES!$F$54,CONTROLES!$G$54,CONTROLES!$G$55)</f>
        <v>Prevenir</v>
      </c>
      <c r="AP131" s="162">
        <f>+IF(AO131=CONTROLES!$C$56,CONTROLES!$D$56,IF(AO131=CONTROLES!$C$57,CONTROLES!$D$57,CONTROLES!$D$58))</f>
        <v>15</v>
      </c>
      <c r="AQ131" s="162" t="s">
        <v>363</v>
      </c>
      <c r="AR131" s="162">
        <f>+IF(AQ131=CONTROLES!$C$59,CONTROLES!$D$59,CONTROLES!$D$60)</f>
        <v>15</v>
      </c>
      <c r="AS131" s="162" t="s">
        <v>366</v>
      </c>
      <c r="AT131" s="162">
        <f>+IF(AS131=CONTROLES!$C$61,CONTROLES!$D$61,CONTROLES!$D$62)</f>
        <v>15</v>
      </c>
      <c r="AU131" s="162" t="s">
        <v>369</v>
      </c>
      <c r="AV131" s="50">
        <f>+IF(AU131=CONTROLES!$C$63,CONTROLES!$D$63,IF(AU131=CONTROLES!$C$64,CONTROLES!$D$64,CONTROLES!$D$65))</f>
        <v>10</v>
      </c>
      <c r="AW131" s="50">
        <f t="shared" si="53"/>
        <v>100</v>
      </c>
      <c r="AX131" s="50" t="str">
        <f t="shared" si="55"/>
        <v>Fuerte</v>
      </c>
      <c r="AY131" s="336">
        <f>+AG136</f>
        <v>0.48</v>
      </c>
      <c r="AZ131" s="336" t="str">
        <f>+IF(AY131&lt;=FORMULAS!$N$2,FORMULAS!$O$2,IF(AY131&lt;=FORMULAS!$N$3,FORMULAS!$O$3,IF(AY131&lt;=FORMULAS!$N$4,FORMULAS!$O$4,IF(AY131&lt;=FORMULAS!$N$5,FORMULAS!$O$5,FORMULAS!O126))))</f>
        <v>Media</v>
      </c>
      <c r="BA131" s="336" t="str">
        <f>+IF(T131=FORMULAS!$A$9,AG136,'208-PLA-Ft-78 Mapa Gestión'!N131:N136)</f>
        <v>Mayor</v>
      </c>
      <c r="BB131" s="336">
        <f>+IF(T131=FORMULAS!B129,'208-PLA-Ft-78 Mapa Gestión'!AG136,'208-PLA-Ft-78 Mapa Gestión'!O131:O136)</f>
        <v>0.8</v>
      </c>
      <c r="BC131" s="333" t="str">
        <f t="shared" ref="BC131" si="103">CONCATENATE(BA131,AZ131)</f>
        <v>MayorMedia</v>
      </c>
      <c r="BD131" s="340" t="str">
        <f>VLOOKUP(BC131,FORMULAS!$K$17:$L$42,2,0)</f>
        <v>Alto</v>
      </c>
      <c r="BE131" s="338" t="s">
        <v>163</v>
      </c>
      <c r="BF131" s="132" t="s">
        <v>570</v>
      </c>
      <c r="BG131" s="132" t="s">
        <v>569</v>
      </c>
      <c r="BH131" s="169" t="s">
        <v>324</v>
      </c>
      <c r="BI131" s="172">
        <v>44986</v>
      </c>
      <c r="BJ131" s="172">
        <v>45291</v>
      </c>
      <c r="BK131" s="132" t="s">
        <v>655</v>
      </c>
      <c r="BL131" s="132" t="s">
        <v>656</v>
      </c>
      <c r="BM131" s="170" t="s">
        <v>235</v>
      </c>
      <c r="BN131" s="338"/>
      <c r="BO131" s="144" t="s">
        <v>783</v>
      </c>
      <c r="BP131" s="207" t="s">
        <v>1041</v>
      </c>
      <c r="BQ131" s="207" t="s">
        <v>544</v>
      </c>
      <c r="BR131" s="207" t="s">
        <v>1030</v>
      </c>
      <c r="BS131" s="207" t="s">
        <v>544</v>
      </c>
      <c r="BT131" s="207" t="s">
        <v>544</v>
      </c>
      <c r="BU131" s="144" t="s">
        <v>783</v>
      </c>
      <c r="BV131" s="207" t="s">
        <v>544</v>
      </c>
      <c r="BW131" s="207" t="s">
        <v>544</v>
      </c>
      <c r="BX131" s="144" t="s">
        <v>783</v>
      </c>
      <c r="BY131" s="207" t="s">
        <v>1041</v>
      </c>
      <c r="BZ131" s="207" t="s">
        <v>544</v>
      </c>
      <c r="CA131" s="207" t="s">
        <v>1030</v>
      </c>
      <c r="CB131" s="207" t="s">
        <v>544</v>
      </c>
      <c r="CC131" s="207" t="s">
        <v>544</v>
      </c>
      <c r="CD131" s="144" t="s">
        <v>783</v>
      </c>
      <c r="CE131" s="207" t="s">
        <v>544</v>
      </c>
      <c r="CF131" s="207" t="s">
        <v>544</v>
      </c>
      <c r="CG131" s="144" t="s">
        <v>783</v>
      </c>
      <c r="CH131" s="207" t="s">
        <v>1041</v>
      </c>
      <c r="CI131" s="207" t="s">
        <v>544</v>
      </c>
      <c r="CJ131" s="207" t="s">
        <v>1030</v>
      </c>
      <c r="CK131" s="207" t="s">
        <v>544</v>
      </c>
      <c r="CL131" s="207" t="s">
        <v>544</v>
      </c>
      <c r="CM131" s="144" t="s">
        <v>783</v>
      </c>
      <c r="CN131" s="207" t="s">
        <v>544</v>
      </c>
      <c r="CO131" s="207" t="s">
        <v>544</v>
      </c>
      <c r="CP131" s="144" t="s">
        <v>782</v>
      </c>
      <c r="CQ131" s="207" t="s">
        <v>1039</v>
      </c>
      <c r="CR131" s="207" t="s">
        <v>1040</v>
      </c>
      <c r="CS131" s="207" t="s">
        <v>1030</v>
      </c>
      <c r="CT131" s="207" t="s">
        <v>544</v>
      </c>
      <c r="CU131" s="207" t="s">
        <v>544</v>
      </c>
      <c r="CV131" s="144" t="s">
        <v>783</v>
      </c>
      <c r="CW131" s="207" t="s">
        <v>544</v>
      </c>
      <c r="CX131" s="207" t="s">
        <v>544</v>
      </c>
      <c r="CY131" s="136" t="s">
        <v>782</v>
      </c>
      <c r="CZ131" s="127" t="s">
        <v>1416</v>
      </c>
      <c r="DA131" s="128" t="s">
        <v>1517</v>
      </c>
      <c r="DB131" s="256" t="s">
        <v>1518</v>
      </c>
      <c r="DC131" s="128" t="s">
        <v>544</v>
      </c>
      <c r="DD131" s="128" t="s">
        <v>544</v>
      </c>
      <c r="DE131" s="128" t="s">
        <v>783</v>
      </c>
      <c r="DF131" s="128" t="s">
        <v>544</v>
      </c>
      <c r="DG131" s="128" t="s">
        <v>544</v>
      </c>
      <c r="DH131" s="136" t="s">
        <v>782</v>
      </c>
      <c r="DI131" s="127" t="s">
        <v>1416</v>
      </c>
      <c r="DJ131" s="128" t="s">
        <v>1519</v>
      </c>
      <c r="DK131" s="256" t="s">
        <v>1518</v>
      </c>
      <c r="DL131" s="128" t="s">
        <v>544</v>
      </c>
      <c r="DM131" s="128" t="s">
        <v>544</v>
      </c>
      <c r="DN131" s="128" t="s">
        <v>783</v>
      </c>
      <c r="DO131" s="128" t="s">
        <v>544</v>
      </c>
      <c r="DP131" s="128" t="s">
        <v>544</v>
      </c>
      <c r="DQ131" s="136" t="s">
        <v>782</v>
      </c>
      <c r="DR131" s="127" t="s">
        <v>1416</v>
      </c>
      <c r="DS131" s="128" t="s">
        <v>1520</v>
      </c>
      <c r="DT131" s="256" t="s">
        <v>1518</v>
      </c>
      <c r="DU131" s="128" t="s">
        <v>544</v>
      </c>
      <c r="DV131" s="128" t="s">
        <v>544</v>
      </c>
      <c r="DW131" s="128" t="s">
        <v>783</v>
      </c>
      <c r="DX131" s="128" t="s">
        <v>544</v>
      </c>
      <c r="DY131" s="128" t="s">
        <v>544</v>
      </c>
      <c r="DZ131" s="136" t="s">
        <v>782</v>
      </c>
      <c r="EA131" s="127" t="s">
        <v>1416</v>
      </c>
      <c r="EB131" s="128" t="s">
        <v>1521</v>
      </c>
      <c r="EC131" s="256" t="s">
        <v>1518</v>
      </c>
      <c r="ED131" s="128" t="s">
        <v>544</v>
      </c>
      <c r="EE131" s="128" t="s">
        <v>544</v>
      </c>
      <c r="EF131" s="128" t="s">
        <v>783</v>
      </c>
      <c r="EG131" s="128" t="s">
        <v>544</v>
      </c>
      <c r="EH131" s="128" t="s">
        <v>544</v>
      </c>
      <c r="EI131" s="136"/>
      <c r="EJ131" s="127"/>
      <c r="EK131" s="127"/>
      <c r="EL131" s="127"/>
      <c r="EM131" s="127"/>
      <c r="EN131" s="127"/>
      <c r="EO131" s="127"/>
      <c r="EP131" s="127"/>
      <c r="EQ131" s="127"/>
      <c r="ER131" s="136"/>
      <c r="ES131" s="127"/>
      <c r="ET131" s="127"/>
      <c r="EU131" s="127"/>
      <c r="EV131" s="127"/>
      <c r="EW131" s="127"/>
      <c r="EX131" s="127"/>
      <c r="EY131" s="127"/>
      <c r="EZ131" s="127"/>
      <c r="FA131" s="136"/>
      <c r="FB131" s="127"/>
      <c r="FC131" s="127"/>
      <c r="FD131" s="127"/>
      <c r="FE131" s="127"/>
      <c r="FF131" s="127"/>
      <c r="FG131" s="127"/>
      <c r="FH131" s="127"/>
      <c r="FI131" s="127"/>
      <c r="FJ131" s="136"/>
      <c r="FK131" s="127"/>
      <c r="FL131" s="127"/>
      <c r="FM131" s="127"/>
      <c r="FN131" s="127"/>
      <c r="FO131" s="127"/>
      <c r="FP131" s="127"/>
      <c r="FQ131" s="127"/>
      <c r="FR131" s="127"/>
      <c r="FS131" s="179">
        <v>45050</v>
      </c>
      <c r="FT131" s="144" t="s">
        <v>782</v>
      </c>
      <c r="FU131" s="132" t="s">
        <v>1158</v>
      </c>
      <c r="FV131" s="129" t="s">
        <v>37</v>
      </c>
      <c r="FW131" s="132" t="s">
        <v>1159</v>
      </c>
      <c r="FX131" s="130">
        <v>0</v>
      </c>
      <c r="FY131" s="129" t="s">
        <v>37</v>
      </c>
      <c r="FZ131" s="144" t="s">
        <v>783</v>
      </c>
      <c r="GA131" s="127"/>
      <c r="GB131" s="129"/>
      <c r="GC131" s="129"/>
      <c r="GD131" s="129"/>
      <c r="GE131" s="129"/>
      <c r="GF131" s="172">
        <v>45176</v>
      </c>
      <c r="GG131" s="126" t="s">
        <v>782</v>
      </c>
      <c r="GH131" s="127" t="s">
        <v>1216</v>
      </c>
      <c r="GI131" s="129" t="s">
        <v>37</v>
      </c>
      <c r="GJ131" s="127" t="s">
        <v>1458</v>
      </c>
      <c r="GK131" s="237">
        <v>0.66</v>
      </c>
      <c r="GL131" s="129" t="s">
        <v>37</v>
      </c>
      <c r="GM131" s="126" t="s">
        <v>783</v>
      </c>
      <c r="GN131" s="268"/>
      <c r="GO131" s="129"/>
      <c r="GP131" s="129"/>
      <c r="GQ131" s="129"/>
      <c r="GR131" s="129"/>
      <c r="GS131" s="129"/>
      <c r="GT131" s="136"/>
      <c r="GU131" s="129"/>
      <c r="GV131" s="129"/>
      <c r="GW131" s="129"/>
      <c r="GX131" s="130"/>
      <c r="GY131" s="129"/>
      <c r="GZ131" s="127"/>
      <c r="HA131" s="127"/>
      <c r="HB131" s="129"/>
      <c r="HC131" s="129"/>
      <c r="HD131" s="129"/>
      <c r="HE131" s="129"/>
    </row>
    <row r="132" spans="1:213" ht="57" x14ac:dyDescent="0.2">
      <c r="A132" s="364"/>
      <c r="B132" s="357"/>
      <c r="C132" s="358"/>
      <c r="D132" s="358"/>
      <c r="E132" s="357"/>
      <c r="F132" s="388"/>
      <c r="G132" s="388"/>
      <c r="H132" s="393"/>
      <c r="I132" s="357"/>
      <c r="J132" s="360"/>
      <c r="K132" s="335"/>
      <c r="L132" s="361"/>
      <c r="M132" s="359"/>
      <c r="N132" s="335"/>
      <c r="O132" s="333"/>
      <c r="P132" s="333"/>
      <c r="Q132" s="334"/>
      <c r="R132" s="153"/>
      <c r="S132" s="154"/>
      <c r="T132" s="183">
        <f>VLOOKUP(U132,FORMULAS!$A$15:$B$18,2,0)</f>
        <v>0</v>
      </c>
      <c r="U132" s="53" t="s">
        <v>157</v>
      </c>
      <c r="V132" s="54">
        <f>+IF(U132='Tabla Valoración controles'!$D$4,'Tabla Valoración controles'!$F$4,IF('208-PLA-Ft-78 Mapa Gestión'!U132='Tabla Valoración controles'!$D$5,'Tabla Valoración controles'!$F$5,IF(U132=FORMULAS!$A$10,0,'Tabla Valoración controles'!$F$6)))</f>
        <v>0</v>
      </c>
      <c r="W132" s="53"/>
      <c r="X132" s="55">
        <f>+IF(W132='Tabla Valoración controles'!$D$7,'Tabla Valoración controles'!$F$7,IF(U132=FORMULAS!$A$10,0,'Tabla Valoración controles'!$F$8))</f>
        <v>0</v>
      </c>
      <c r="Y132" s="53"/>
      <c r="Z132" s="54">
        <f>+IF(Y132='Tabla Valoración controles'!$D$9,'Tabla Valoración controles'!$F$9,IF(U132=FORMULAS!$A$10,0,'Tabla Valoración controles'!$F$10))</f>
        <v>0</v>
      </c>
      <c r="AA132" s="53"/>
      <c r="AB132" s="54">
        <f>+IF(AA132='Tabla Valoración controles'!$D$9,'Tabla Valoración controles'!$F$9,IF(W132=FORMULAS!$A$10,0,'Tabla Valoración controles'!$F$10))</f>
        <v>0</v>
      </c>
      <c r="AC132" s="53"/>
      <c r="AD132" s="54">
        <f>+IF(AC132='Tabla Valoración controles'!$D$13,'Tabla Valoración controles'!$F$13,'Tabla Valoración controles'!$F$14)</f>
        <v>0</v>
      </c>
      <c r="AE132" s="97">
        <f t="shared" si="52"/>
        <v>0</v>
      </c>
      <c r="AF132" s="97">
        <f t="shared" ref="AF132" si="104">+AE132*AG131</f>
        <v>0</v>
      </c>
      <c r="AG132" s="97">
        <f t="shared" ref="AG132" si="105">+AG131-AF132</f>
        <v>0.48</v>
      </c>
      <c r="AH132" s="53"/>
      <c r="AI132" s="50">
        <f>+IF(AH132=CONTROLES!$C$50,CONTROLES!$D$50,CONTROLES!$D$51)</f>
        <v>0</v>
      </c>
      <c r="AJ132" s="162"/>
      <c r="AK132" s="162">
        <f>+IF(AJ132=CONTROLES!$C$52,CONTROLES!$D$52,CONTROLES!$D$53)</f>
        <v>0</v>
      </c>
      <c r="AL132" s="162"/>
      <c r="AM132" s="162">
        <f>+IF(AL132=CONTROLES!$C$54,CONTROLES!$D$54,CONTROLES!$D$55)</f>
        <v>0</v>
      </c>
      <c r="AN132" s="163" t="str">
        <f t="shared" si="54"/>
        <v>Tipo Control</v>
      </c>
      <c r="AO132" s="163" t="str">
        <f>+IF(AN132=CONTROLES!$F$54,CONTROLES!$G$54,CONTROLES!$G$55)</f>
        <v>Detectar</v>
      </c>
      <c r="AP132" s="162">
        <f>+IF(AO132=CONTROLES!$C$56,CONTROLES!$D$56,IF(AO132=CONTROLES!$C$57,CONTROLES!$D$57,CONTROLES!$D$58))</f>
        <v>10</v>
      </c>
      <c r="AQ132" s="162"/>
      <c r="AR132" s="162">
        <f>+IF(AQ132=CONTROLES!$C$59,CONTROLES!$D$59,CONTROLES!$D$60)</f>
        <v>0</v>
      </c>
      <c r="AS132" s="162"/>
      <c r="AT132" s="162">
        <f>+IF(AS132=CONTROLES!$C$61,CONTROLES!$D$61,CONTROLES!$D$62)</f>
        <v>0</v>
      </c>
      <c r="AU132" s="162"/>
      <c r="AV132" s="50">
        <f>+IF(AU132=CONTROLES!$C$63,CONTROLES!$D$63,IF(AU132=CONTROLES!$C$64,CONTROLES!$D$64,CONTROLES!$D$65))</f>
        <v>0</v>
      </c>
      <c r="AW132" s="50">
        <f t="shared" si="53"/>
        <v>10</v>
      </c>
      <c r="AX132" s="50" t="str">
        <f t="shared" si="55"/>
        <v>Débil</v>
      </c>
      <c r="AY132" s="337"/>
      <c r="AZ132" s="337"/>
      <c r="BA132" s="337"/>
      <c r="BB132" s="337"/>
      <c r="BC132" s="333"/>
      <c r="BD132" s="340"/>
      <c r="BE132" s="338"/>
      <c r="BF132" s="132"/>
      <c r="BG132" s="132"/>
      <c r="BH132" s="169"/>
      <c r="BI132" s="132"/>
      <c r="BJ132" s="132"/>
      <c r="BK132" s="132"/>
      <c r="BL132" s="132"/>
      <c r="BM132" s="170" t="s">
        <v>233</v>
      </c>
      <c r="BN132" s="338"/>
      <c r="BO132" s="144"/>
      <c r="BP132" s="207"/>
      <c r="BQ132" s="207"/>
      <c r="BR132" s="207"/>
      <c r="BS132" s="207"/>
      <c r="BT132" s="207"/>
      <c r="BU132" s="144"/>
      <c r="BV132" s="207"/>
      <c r="BW132" s="207"/>
      <c r="BX132" s="144"/>
      <c r="BY132" s="127"/>
      <c r="BZ132" s="127"/>
      <c r="CA132" s="127"/>
      <c r="CB132" s="127"/>
      <c r="CC132" s="127"/>
      <c r="CD132" s="127"/>
      <c r="CE132" s="127"/>
      <c r="CF132" s="127"/>
      <c r="CG132" s="144"/>
      <c r="CH132" s="127"/>
      <c r="CI132" s="127"/>
      <c r="CJ132" s="127"/>
      <c r="CK132" s="127"/>
      <c r="CL132" s="127"/>
      <c r="CM132" s="127"/>
      <c r="CN132" s="127"/>
      <c r="CO132" s="127"/>
      <c r="CP132" s="144"/>
      <c r="CQ132" s="127"/>
      <c r="CR132" s="127"/>
      <c r="CS132" s="127"/>
      <c r="CT132" s="127"/>
      <c r="CU132" s="127"/>
      <c r="CV132" s="127"/>
      <c r="CW132" s="127"/>
      <c r="CX132" s="127"/>
      <c r="CY132" s="136"/>
      <c r="CZ132" s="127"/>
      <c r="DA132" s="127"/>
      <c r="DB132" s="127"/>
      <c r="DC132" s="127"/>
      <c r="DD132" s="127"/>
      <c r="DE132" s="127"/>
      <c r="DF132" s="127"/>
      <c r="DG132" s="127"/>
      <c r="DH132" s="136"/>
      <c r="DI132" s="127"/>
      <c r="DJ132" s="127"/>
      <c r="DK132" s="127"/>
      <c r="DL132" s="127"/>
      <c r="DM132" s="127"/>
      <c r="DN132" s="127"/>
      <c r="DO132" s="127"/>
      <c r="DP132" s="127"/>
      <c r="DQ132" s="136"/>
      <c r="DR132" s="127"/>
      <c r="DS132" s="127"/>
      <c r="DT132" s="127"/>
      <c r="DU132" s="127"/>
      <c r="DV132" s="127"/>
      <c r="DW132" s="127"/>
      <c r="DX132" s="127"/>
      <c r="DY132" s="127"/>
      <c r="DZ132" s="136"/>
      <c r="EA132" s="127"/>
      <c r="EB132" s="127"/>
      <c r="EC132" s="127"/>
      <c r="ED132" s="127"/>
      <c r="EE132" s="127"/>
      <c r="EF132" s="127"/>
      <c r="EG132" s="127"/>
      <c r="EH132" s="127"/>
      <c r="EI132" s="136"/>
      <c r="EJ132" s="127"/>
      <c r="EK132" s="127"/>
      <c r="EL132" s="127"/>
      <c r="EM132" s="127"/>
      <c r="EN132" s="127"/>
      <c r="EO132" s="127"/>
      <c r="EP132" s="127"/>
      <c r="EQ132" s="127"/>
      <c r="ER132" s="136"/>
      <c r="ES132" s="127"/>
      <c r="ET132" s="127"/>
      <c r="EU132" s="127"/>
      <c r="EV132" s="127"/>
      <c r="EW132" s="127"/>
      <c r="EX132" s="127"/>
      <c r="EY132" s="127"/>
      <c r="EZ132" s="127"/>
      <c r="FA132" s="136"/>
      <c r="FB132" s="127"/>
      <c r="FC132" s="127"/>
      <c r="FD132" s="127"/>
      <c r="FE132" s="127"/>
      <c r="FF132" s="127"/>
      <c r="FG132" s="127"/>
      <c r="FH132" s="127"/>
      <c r="FI132" s="127"/>
      <c r="FJ132" s="136"/>
      <c r="FK132" s="127"/>
      <c r="FL132" s="127"/>
      <c r="FM132" s="127"/>
      <c r="FN132" s="127"/>
      <c r="FO132" s="127"/>
      <c r="FP132" s="127"/>
      <c r="FQ132" s="127"/>
      <c r="FR132" s="127"/>
      <c r="FS132" s="127"/>
      <c r="FT132" s="144"/>
      <c r="FU132" s="129"/>
      <c r="FV132" s="129"/>
      <c r="FW132" s="129"/>
      <c r="FX132" s="130"/>
      <c r="FY132" s="129"/>
      <c r="FZ132" s="144"/>
      <c r="GA132" s="127"/>
      <c r="GB132" s="129"/>
      <c r="GC132" s="129"/>
      <c r="GD132" s="129"/>
      <c r="GE132" s="129"/>
      <c r="GF132" s="129"/>
      <c r="GG132" s="136"/>
      <c r="GH132" s="129"/>
      <c r="GI132" s="129"/>
      <c r="GJ132" s="129"/>
      <c r="GK132" s="130"/>
      <c r="GL132" s="129"/>
      <c r="GM132" s="127"/>
      <c r="GN132" s="268"/>
      <c r="GO132" s="129"/>
      <c r="GP132" s="129"/>
      <c r="GQ132" s="129"/>
      <c r="GR132" s="129"/>
      <c r="GS132" s="129"/>
      <c r="GT132" s="136"/>
      <c r="GU132" s="129"/>
      <c r="GV132" s="129"/>
      <c r="GW132" s="129"/>
      <c r="GX132" s="130"/>
      <c r="GY132" s="129"/>
      <c r="GZ132" s="127"/>
      <c r="HA132" s="127"/>
      <c r="HB132" s="129"/>
      <c r="HC132" s="129"/>
      <c r="HD132" s="129"/>
      <c r="HE132" s="129"/>
    </row>
    <row r="133" spans="1:213" ht="57" x14ac:dyDescent="0.2">
      <c r="A133" s="364"/>
      <c r="B133" s="357"/>
      <c r="C133" s="358"/>
      <c r="D133" s="358"/>
      <c r="E133" s="357"/>
      <c r="F133" s="388"/>
      <c r="G133" s="388"/>
      <c r="H133" s="393"/>
      <c r="I133" s="357"/>
      <c r="J133" s="360"/>
      <c r="K133" s="335"/>
      <c r="L133" s="361"/>
      <c r="M133" s="359"/>
      <c r="N133" s="335"/>
      <c r="O133" s="333"/>
      <c r="P133" s="333"/>
      <c r="Q133" s="334"/>
      <c r="R133" s="153"/>
      <c r="S133" s="154"/>
      <c r="T133" s="183">
        <f>VLOOKUP(U133,FORMULAS!$A$15:$B$18,2,0)</f>
        <v>0</v>
      </c>
      <c r="U133" s="53" t="s">
        <v>157</v>
      </c>
      <c r="V133" s="54">
        <f>+IF(U133='Tabla Valoración controles'!$D$4,'Tabla Valoración controles'!$F$4,IF('208-PLA-Ft-78 Mapa Gestión'!U133='Tabla Valoración controles'!$D$5,'Tabla Valoración controles'!$F$5,IF(U133=FORMULAS!$A$10,0,'Tabla Valoración controles'!$F$6)))</f>
        <v>0</v>
      </c>
      <c r="W133" s="53"/>
      <c r="X133" s="55">
        <f>+IF(W133='Tabla Valoración controles'!$D$7,'Tabla Valoración controles'!$F$7,IF(U133=FORMULAS!$A$10,0,'Tabla Valoración controles'!$F$8))</f>
        <v>0</v>
      </c>
      <c r="Y133" s="53"/>
      <c r="Z133" s="54">
        <f>+IF(Y133='Tabla Valoración controles'!$D$9,'Tabla Valoración controles'!$F$9,IF(U133=FORMULAS!$A$10,0,'Tabla Valoración controles'!$F$10))</f>
        <v>0</v>
      </c>
      <c r="AA133" s="53"/>
      <c r="AB133" s="54">
        <f>+IF(AA133='Tabla Valoración controles'!$D$9,'Tabla Valoración controles'!$F$9,IF(W133=FORMULAS!$A$10,0,'Tabla Valoración controles'!$F$10))</f>
        <v>0</v>
      </c>
      <c r="AC133" s="53"/>
      <c r="AD133" s="54">
        <f>+IF(AC133='Tabla Valoración controles'!$D$13,'Tabla Valoración controles'!$F$13,'Tabla Valoración controles'!$F$14)</f>
        <v>0</v>
      </c>
      <c r="AE133" s="97">
        <f t="shared" si="52"/>
        <v>0</v>
      </c>
      <c r="AF133" s="97">
        <f t="shared" ref="AF133:AF136" si="106">+AF132*AE133</f>
        <v>0</v>
      </c>
      <c r="AG133" s="97">
        <f t="shared" si="71"/>
        <v>0.48</v>
      </c>
      <c r="AH133" s="53"/>
      <c r="AI133" s="50">
        <f>+IF(AH133=CONTROLES!$C$50,CONTROLES!$D$50,CONTROLES!$D$51)</f>
        <v>0</v>
      </c>
      <c r="AJ133" s="162"/>
      <c r="AK133" s="162">
        <f>+IF(AJ133=CONTROLES!$C$52,CONTROLES!$D$52,CONTROLES!$D$53)</f>
        <v>0</v>
      </c>
      <c r="AL133" s="162"/>
      <c r="AM133" s="162">
        <f>+IF(AL133=CONTROLES!$C$54,CONTROLES!$D$54,CONTROLES!$D$55)</f>
        <v>0</v>
      </c>
      <c r="AN133" s="163" t="str">
        <f t="shared" si="54"/>
        <v>Tipo Control</v>
      </c>
      <c r="AO133" s="163" t="str">
        <f>+IF(AN133=CONTROLES!$F$54,CONTROLES!$G$54,CONTROLES!$G$55)</f>
        <v>Detectar</v>
      </c>
      <c r="AP133" s="162">
        <f>+IF(AO133=CONTROLES!$C$56,CONTROLES!$D$56,IF(AO133=CONTROLES!$C$57,CONTROLES!$D$57,CONTROLES!$D$58))</f>
        <v>10</v>
      </c>
      <c r="AQ133" s="162"/>
      <c r="AR133" s="162">
        <f>+IF(AQ133=CONTROLES!$C$59,CONTROLES!$D$59,CONTROLES!$D$60)</f>
        <v>0</v>
      </c>
      <c r="AS133" s="162"/>
      <c r="AT133" s="162">
        <f>+IF(AS133=CONTROLES!$C$61,CONTROLES!$D$61,CONTROLES!$D$62)</f>
        <v>0</v>
      </c>
      <c r="AU133" s="162"/>
      <c r="AV133" s="50">
        <f>+IF(AU133=CONTROLES!$C$63,CONTROLES!$D$63,IF(AU133=CONTROLES!$C$64,CONTROLES!$D$64,CONTROLES!$D$65))</f>
        <v>0</v>
      </c>
      <c r="AW133" s="50">
        <f t="shared" si="53"/>
        <v>10</v>
      </c>
      <c r="AX133" s="50" t="str">
        <f t="shared" si="55"/>
        <v>Débil</v>
      </c>
      <c r="AY133" s="337"/>
      <c r="AZ133" s="337"/>
      <c r="BA133" s="337"/>
      <c r="BB133" s="337"/>
      <c r="BC133" s="333"/>
      <c r="BD133" s="340"/>
      <c r="BE133" s="338"/>
      <c r="BF133" s="132"/>
      <c r="BG133" s="132"/>
      <c r="BH133" s="169"/>
      <c r="BI133" s="132"/>
      <c r="BJ133" s="132"/>
      <c r="BK133" s="132"/>
      <c r="BL133" s="132"/>
      <c r="BM133" s="170" t="s">
        <v>233</v>
      </c>
      <c r="BN133" s="338"/>
      <c r="BO133" s="144"/>
      <c r="BP133" s="207"/>
      <c r="BQ133" s="207"/>
      <c r="BR133" s="207"/>
      <c r="BS133" s="207"/>
      <c r="BT133" s="207"/>
      <c r="BU133" s="144"/>
      <c r="BV133" s="207"/>
      <c r="BW133" s="207"/>
      <c r="BX133" s="144"/>
      <c r="BY133" s="127"/>
      <c r="BZ133" s="127"/>
      <c r="CA133" s="127"/>
      <c r="CB133" s="127"/>
      <c r="CC133" s="127"/>
      <c r="CD133" s="127"/>
      <c r="CE133" s="127"/>
      <c r="CF133" s="127"/>
      <c r="CG133" s="144"/>
      <c r="CH133" s="127"/>
      <c r="CI133" s="127"/>
      <c r="CJ133" s="127"/>
      <c r="CK133" s="127"/>
      <c r="CL133" s="127"/>
      <c r="CM133" s="127"/>
      <c r="CN133" s="127"/>
      <c r="CO133" s="127"/>
      <c r="CP133" s="144"/>
      <c r="CQ133" s="127"/>
      <c r="CR133" s="127"/>
      <c r="CS133" s="127"/>
      <c r="CT133" s="127"/>
      <c r="CU133" s="127"/>
      <c r="CV133" s="127"/>
      <c r="CW133" s="127"/>
      <c r="CX133" s="127"/>
      <c r="CY133" s="136"/>
      <c r="CZ133" s="127"/>
      <c r="DA133" s="127"/>
      <c r="DB133" s="127"/>
      <c r="DC133" s="127"/>
      <c r="DD133" s="127"/>
      <c r="DE133" s="127"/>
      <c r="DF133" s="127"/>
      <c r="DG133" s="127"/>
      <c r="DH133" s="136"/>
      <c r="DI133" s="127"/>
      <c r="DJ133" s="127"/>
      <c r="DK133" s="127"/>
      <c r="DL133" s="127"/>
      <c r="DM133" s="127"/>
      <c r="DN133" s="127"/>
      <c r="DO133" s="127"/>
      <c r="DP133" s="127"/>
      <c r="DQ133" s="136"/>
      <c r="DR133" s="127"/>
      <c r="DS133" s="127"/>
      <c r="DT133" s="127"/>
      <c r="DU133" s="127"/>
      <c r="DV133" s="127"/>
      <c r="DW133" s="127"/>
      <c r="DX133" s="127"/>
      <c r="DY133" s="127"/>
      <c r="DZ133" s="136"/>
      <c r="EA133" s="127"/>
      <c r="EB133" s="127"/>
      <c r="EC133" s="127"/>
      <c r="ED133" s="127"/>
      <c r="EE133" s="127"/>
      <c r="EF133" s="127"/>
      <c r="EG133" s="127"/>
      <c r="EH133" s="127"/>
      <c r="EI133" s="136"/>
      <c r="EJ133" s="127"/>
      <c r="EK133" s="127"/>
      <c r="EL133" s="127"/>
      <c r="EM133" s="127"/>
      <c r="EN133" s="127"/>
      <c r="EO133" s="127"/>
      <c r="EP133" s="127"/>
      <c r="EQ133" s="127"/>
      <c r="ER133" s="136"/>
      <c r="ES133" s="127"/>
      <c r="ET133" s="127"/>
      <c r="EU133" s="127"/>
      <c r="EV133" s="127"/>
      <c r="EW133" s="127"/>
      <c r="EX133" s="127"/>
      <c r="EY133" s="127"/>
      <c r="EZ133" s="127"/>
      <c r="FA133" s="136"/>
      <c r="FB133" s="127"/>
      <c r="FC133" s="127"/>
      <c r="FD133" s="127"/>
      <c r="FE133" s="127"/>
      <c r="FF133" s="127"/>
      <c r="FG133" s="127"/>
      <c r="FH133" s="127"/>
      <c r="FI133" s="127"/>
      <c r="FJ133" s="136"/>
      <c r="FK133" s="127"/>
      <c r="FL133" s="127"/>
      <c r="FM133" s="127"/>
      <c r="FN133" s="127"/>
      <c r="FO133" s="127"/>
      <c r="FP133" s="127"/>
      <c r="FQ133" s="127"/>
      <c r="FR133" s="127"/>
      <c r="FS133" s="127"/>
      <c r="FT133" s="144"/>
      <c r="FU133" s="129"/>
      <c r="FV133" s="129"/>
      <c r="FW133" s="129"/>
      <c r="FX133" s="130"/>
      <c r="FY133" s="129"/>
      <c r="FZ133" s="144"/>
      <c r="GA133" s="127"/>
      <c r="GB133" s="129"/>
      <c r="GC133" s="129"/>
      <c r="GD133" s="129"/>
      <c r="GE133" s="129"/>
      <c r="GF133" s="129"/>
      <c r="GG133" s="136"/>
      <c r="GH133" s="129"/>
      <c r="GI133" s="129"/>
      <c r="GJ133" s="129"/>
      <c r="GK133" s="130"/>
      <c r="GL133" s="129"/>
      <c r="GM133" s="127"/>
      <c r="GN133" s="268"/>
      <c r="GO133" s="129"/>
      <c r="GP133" s="129"/>
      <c r="GQ133" s="129"/>
      <c r="GR133" s="129"/>
      <c r="GS133" s="129"/>
      <c r="GT133" s="136"/>
      <c r="GU133" s="129"/>
      <c r="GV133" s="129"/>
      <c r="GW133" s="129"/>
      <c r="GX133" s="130"/>
      <c r="GY133" s="129"/>
      <c r="GZ133" s="127"/>
      <c r="HA133" s="127"/>
      <c r="HB133" s="129"/>
      <c r="HC133" s="129"/>
      <c r="HD133" s="129"/>
      <c r="HE133" s="129"/>
    </row>
    <row r="134" spans="1:213" ht="57" x14ac:dyDescent="0.2">
      <c r="A134" s="364"/>
      <c r="B134" s="357"/>
      <c r="C134" s="358"/>
      <c r="D134" s="358"/>
      <c r="E134" s="357"/>
      <c r="F134" s="388"/>
      <c r="G134" s="388"/>
      <c r="H134" s="393"/>
      <c r="I134" s="357"/>
      <c r="J134" s="360"/>
      <c r="K134" s="335"/>
      <c r="L134" s="361"/>
      <c r="M134" s="359"/>
      <c r="N134" s="335"/>
      <c r="O134" s="333"/>
      <c r="P134" s="333"/>
      <c r="Q134" s="334"/>
      <c r="R134" s="153"/>
      <c r="S134" s="154"/>
      <c r="T134" s="183">
        <f>VLOOKUP(U134,FORMULAS!$A$15:$B$18,2,0)</f>
        <v>0</v>
      </c>
      <c r="U134" s="53" t="s">
        <v>157</v>
      </c>
      <c r="V134" s="54">
        <f>+IF(U134='Tabla Valoración controles'!$D$4,'Tabla Valoración controles'!$F$4,IF('208-PLA-Ft-78 Mapa Gestión'!U134='Tabla Valoración controles'!$D$5,'Tabla Valoración controles'!$F$5,IF(U134=FORMULAS!$A$10,0,'Tabla Valoración controles'!$F$6)))</f>
        <v>0</v>
      </c>
      <c r="W134" s="53"/>
      <c r="X134" s="55">
        <f>+IF(W134='Tabla Valoración controles'!$D$7,'Tabla Valoración controles'!$F$7,IF(U134=FORMULAS!$A$10,0,'Tabla Valoración controles'!$F$8))</f>
        <v>0</v>
      </c>
      <c r="Y134" s="53"/>
      <c r="Z134" s="54">
        <f>+IF(Y134='Tabla Valoración controles'!$D$9,'Tabla Valoración controles'!$F$9,IF(U134=FORMULAS!$A$10,0,'Tabla Valoración controles'!$F$10))</f>
        <v>0</v>
      </c>
      <c r="AA134" s="53"/>
      <c r="AB134" s="54">
        <f>+IF(AA134='Tabla Valoración controles'!$D$9,'Tabla Valoración controles'!$F$9,IF(W134=FORMULAS!$A$10,0,'Tabla Valoración controles'!$F$10))</f>
        <v>0</v>
      </c>
      <c r="AC134" s="53"/>
      <c r="AD134" s="54">
        <f>+IF(AC134='Tabla Valoración controles'!$D$13,'Tabla Valoración controles'!$F$13,'Tabla Valoración controles'!$F$14)</f>
        <v>0</v>
      </c>
      <c r="AE134" s="97">
        <f t="shared" si="52"/>
        <v>0</v>
      </c>
      <c r="AF134" s="97">
        <f t="shared" si="106"/>
        <v>0</v>
      </c>
      <c r="AG134" s="97">
        <f t="shared" si="71"/>
        <v>0.48</v>
      </c>
      <c r="AH134" s="53"/>
      <c r="AI134" s="50">
        <f>+IF(AH134=CONTROLES!$C$50,CONTROLES!$D$50,CONTROLES!$D$51)</f>
        <v>0</v>
      </c>
      <c r="AJ134" s="162"/>
      <c r="AK134" s="162">
        <f>+IF(AJ134=CONTROLES!$C$52,CONTROLES!$D$52,CONTROLES!$D$53)</f>
        <v>0</v>
      </c>
      <c r="AL134" s="162"/>
      <c r="AM134" s="162">
        <f>+IF(AL134=CONTROLES!$C$54,CONTROLES!$D$54,CONTROLES!$D$55)</f>
        <v>0</v>
      </c>
      <c r="AN134" s="163" t="str">
        <f t="shared" si="54"/>
        <v>Tipo Control</v>
      </c>
      <c r="AO134" s="163" t="str">
        <f>+IF(AN134=CONTROLES!$F$54,CONTROLES!$G$54,CONTROLES!$G$55)</f>
        <v>Detectar</v>
      </c>
      <c r="AP134" s="162">
        <f>+IF(AO134=CONTROLES!$C$56,CONTROLES!$D$56,IF(AO134=CONTROLES!$C$57,CONTROLES!$D$57,CONTROLES!$D$58))</f>
        <v>10</v>
      </c>
      <c r="AQ134" s="162"/>
      <c r="AR134" s="162">
        <f>+IF(AQ134=CONTROLES!$C$59,CONTROLES!$D$59,CONTROLES!$D$60)</f>
        <v>0</v>
      </c>
      <c r="AS134" s="162"/>
      <c r="AT134" s="162">
        <f>+IF(AS134=CONTROLES!$C$61,CONTROLES!$D$61,CONTROLES!$D$62)</f>
        <v>0</v>
      </c>
      <c r="AU134" s="162"/>
      <c r="AV134" s="50">
        <f>+IF(AU134=CONTROLES!$C$63,CONTROLES!$D$63,IF(AU134=CONTROLES!$C$64,CONTROLES!$D$64,CONTROLES!$D$65))</f>
        <v>0</v>
      </c>
      <c r="AW134" s="50">
        <f t="shared" si="53"/>
        <v>10</v>
      </c>
      <c r="AX134" s="50" t="str">
        <f t="shared" si="55"/>
        <v>Débil</v>
      </c>
      <c r="AY134" s="337"/>
      <c r="AZ134" s="337"/>
      <c r="BA134" s="337"/>
      <c r="BB134" s="337"/>
      <c r="BC134" s="333"/>
      <c r="BD134" s="340"/>
      <c r="BE134" s="338"/>
      <c r="BF134" s="132"/>
      <c r="BG134" s="132"/>
      <c r="BH134" s="169"/>
      <c r="BI134" s="132"/>
      <c r="BJ134" s="132"/>
      <c r="BK134" s="132"/>
      <c r="BL134" s="132"/>
      <c r="BM134" s="170" t="s">
        <v>233</v>
      </c>
      <c r="BN134" s="338"/>
      <c r="BO134" s="144"/>
      <c r="BP134" s="207"/>
      <c r="BQ134" s="207"/>
      <c r="BR134" s="207"/>
      <c r="BS134" s="207"/>
      <c r="BT134" s="207"/>
      <c r="BU134" s="144"/>
      <c r="BV134" s="207"/>
      <c r="BW134" s="207"/>
      <c r="BX134" s="144"/>
      <c r="BY134" s="127"/>
      <c r="BZ134" s="127"/>
      <c r="CA134" s="127"/>
      <c r="CB134" s="127"/>
      <c r="CC134" s="127"/>
      <c r="CD134" s="127"/>
      <c r="CE134" s="127"/>
      <c r="CF134" s="127"/>
      <c r="CG134" s="144"/>
      <c r="CH134" s="127"/>
      <c r="CI134" s="127"/>
      <c r="CJ134" s="127"/>
      <c r="CK134" s="127"/>
      <c r="CL134" s="127"/>
      <c r="CM134" s="127"/>
      <c r="CN134" s="127"/>
      <c r="CO134" s="127"/>
      <c r="CP134" s="144"/>
      <c r="CQ134" s="127"/>
      <c r="CR134" s="127"/>
      <c r="CS134" s="127"/>
      <c r="CT134" s="127"/>
      <c r="CU134" s="127"/>
      <c r="CV134" s="127"/>
      <c r="CW134" s="127"/>
      <c r="CX134" s="127"/>
      <c r="CY134" s="136"/>
      <c r="CZ134" s="127"/>
      <c r="DA134" s="127"/>
      <c r="DB134" s="127"/>
      <c r="DC134" s="127"/>
      <c r="DD134" s="127"/>
      <c r="DE134" s="127"/>
      <c r="DF134" s="127"/>
      <c r="DG134" s="127"/>
      <c r="DH134" s="136"/>
      <c r="DI134" s="127"/>
      <c r="DJ134" s="127"/>
      <c r="DK134" s="127"/>
      <c r="DL134" s="127"/>
      <c r="DM134" s="127"/>
      <c r="DN134" s="127"/>
      <c r="DO134" s="127"/>
      <c r="DP134" s="127"/>
      <c r="DQ134" s="136"/>
      <c r="DR134" s="127"/>
      <c r="DS134" s="127"/>
      <c r="DT134" s="127"/>
      <c r="DU134" s="127"/>
      <c r="DV134" s="127"/>
      <c r="DW134" s="127"/>
      <c r="DX134" s="127"/>
      <c r="DY134" s="127"/>
      <c r="DZ134" s="136"/>
      <c r="EA134" s="127"/>
      <c r="EB134" s="127"/>
      <c r="EC134" s="127"/>
      <c r="ED134" s="127"/>
      <c r="EE134" s="127"/>
      <c r="EF134" s="127"/>
      <c r="EG134" s="127"/>
      <c r="EH134" s="127"/>
      <c r="EI134" s="136"/>
      <c r="EJ134" s="127"/>
      <c r="EK134" s="127"/>
      <c r="EL134" s="127"/>
      <c r="EM134" s="127"/>
      <c r="EN134" s="127"/>
      <c r="EO134" s="127"/>
      <c r="EP134" s="127"/>
      <c r="EQ134" s="127"/>
      <c r="ER134" s="136"/>
      <c r="ES134" s="127"/>
      <c r="ET134" s="127"/>
      <c r="EU134" s="127"/>
      <c r="EV134" s="127"/>
      <c r="EW134" s="127"/>
      <c r="EX134" s="127"/>
      <c r="EY134" s="127"/>
      <c r="EZ134" s="127"/>
      <c r="FA134" s="136"/>
      <c r="FB134" s="127"/>
      <c r="FC134" s="127"/>
      <c r="FD134" s="127"/>
      <c r="FE134" s="127"/>
      <c r="FF134" s="127"/>
      <c r="FG134" s="127"/>
      <c r="FH134" s="127"/>
      <c r="FI134" s="127"/>
      <c r="FJ134" s="136"/>
      <c r="FK134" s="127"/>
      <c r="FL134" s="127"/>
      <c r="FM134" s="127"/>
      <c r="FN134" s="127"/>
      <c r="FO134" s="127"/>
      <c r="FP134" s="127"/>
      <c r="FQ134" s="127"/>
      <c r="FR134" s="127"/>
      <c r="FS134" s="127"/>
      <c r="FT134" s="144"/>
      <c r="FU134" s="129"/>
      <c r="FV134" s="129"/>
      <c r="FW134" s="129"/>
      <c r="FX134" s="130"/>
      <c r="FY134" s="129"/>
      <c r="FZ134" s="144"/>
      <c r="GA134" s="127"/>
      <c r="GB134" s="129"/>
      <c r="GC134" s="129"/>
      <c r="GD134" s="129"/>
      <c r="GE134" s="129"/>
      <c r="GF134" s="129"/>
      <c r="GG134" s="136"/>
      <c r="GH134" s="129"/>
      <c r="GI134" s="129"/>
      <c r="GJ134" s="129"/>
      <c r="GK134" s="130"/>
      <c r="GL134" s="129"/>
      <c r="GM134" s="127"/>
      <c r="GN134" s="268"/>
      <c r="GO134" s="129"/>
      <c r="GP134" s="129"/>
      <c r="GQ134" s="129"/>
      <c r="GR134" s="129"/>
      <c r="GS134" s="129"/>
      <c r="GT134" s="136"/>
      <c r="GU134" s="129"/>
      <c r="GV134" s="129"/>
      <c r="GW134" s="129"/>
      <c r="GX134" s="130"/>
      <c r="GY134" s="129"/>
      <c r="GZ134" s="127"/>
      <c r="HA134" s="127"/>
      <c r="HB134" s="129"/>
      <c r="HC134" s="129"/>
      <c r="HD134" s="129"/>
      <c r="HE134" s="129"/>
    </row>
    <row r="135" spans="1:213" ht="57" x14ac:dyDescent="0.2">
      <c r="A135" s="364"/>
      <c r="B135" s="357"/>
      <c r="C135" s="358"/>
      <c r="D135" s="358"/>
      <c r="E135" s="357"/>
      <c r="F135" s="388"/>
      <c r="G135" s="388"/>
      <c r="H135" s="393"/>
      <c r="I135" s="357"/>
      <c r="J135" s="360"/>
      <c r="K135" s="335"/>
      <c r="L135" s="361"/>
      <c r="M135" s="359"/>
      <c r="N135" s="335"/>
      <c r="O135" s="333"/>
      <c r="P135" s="333"/>
      <c r="Q135" s="334"/>
      <c r="R135" s="153"/>
      <c r="S135" s="154"/>
      <c r="T135" s="183">
        <f>VLOOKUP(U135,FORMULAS!$A$15:$B$18,2,0)</f>
        <v>0</v>
      </c>
      <c r="U135" s="53" t="s">
        <v>157</v>
      </c>
      <c r="V135" s="54">
        <f>+IF(U135='Tabla Valoración controles'!$D$4,'Tabla Valoración controles'!$F$4,IF('208-PLA-Ft-78 Mapa Gestión'!U135='Tabla Valoración controles'!$D$5,'Tabla Valoración controles'!$F$5,IF(U135=FORMULAS!$A$10,0,'Tabla Valoración controles'!$F$6)))</f>
        <v>0</v>
      </c>
      <c r="W135" s="53"/>
      <c r="X135" s="55">
        <f>+IF(W135='Tabla Valoración controles'!$D$7,'Tabla Valoración controles'!$F$7,IF(U135=FORMULAS!$A$10,0,'Tabla Valoración controles'!$F$8))</f>
        <v>0</v>
      </c>
      <c r="Y135" s="53"/>
      <c r="Z135" s="54">
        <f>+IF(Y135='Tabla Valoración controles'!$D$9,'Tabla Valoración controles'!$F$9,IF(U135=FORMULAS!$A$10,0,'Tabla Valoración controles'!$F$10))</f>
        <v>0</v>
      </c>
      <c r="AA135" s="53"/>
      <c r="AB135" s="54">
        <f>+IF(AA135='Tabla Valoración controles'!$D$9,'Tabla Valoración controles'!$F$9,IF(W135=FORMULAS!$A$10,0,'Tabla Valoración controles'!$F$10))</f>
        <v>0</v>
      </c>
      <c r="AC135" s="53"/>
      <c r="AD135" s="54">
        <f>+IF(AC135='Tabla Valoración controles'!$D$13,'Tabla Valoración controles'!$F$13,'Tabla Valoración controles'!$F$14)</f>
        <v>0</v>
      </c>
      <c r="AE135" s="97">
        <f t="shared" si="52"/>
        <v>0</v>
      </c>
      <c r="AF135" s="97">
        <f t="shared" si="106"/>
        <v>0</v>
      </c>
      <c r="AG135" s="97">
        <f t="shared" si="71"/>
        <v>0.48</v>
      </c>
      <c r="AH135" s="53"/>
      <c r="AI135" s="50">
        <f>+IF(AH135=CONTROLES!$C$50,CONTROLES!$D$50,CONTROLES!$D$51)</f>
        <v>0</v>
      </c>
      <c r="AJ135" s="162"/>
      <c r="AK135" s="162">
        <f>+IF(AJ135=CONTROLES!$C$52,CONTROLES!$D$52,CONTROLES!$D$53)</f>
        <v>0</v>
      </c>
      <c r="AL135" s="162"/>
      <c r="AM135" s="162">
        <f>+IF(AL135=CONTROLES!$C$54,CONTROLES!$D$54,CONTROLES!$D$55)</f>
        <v>0</v>
      </c>
      <c r="AN135" s="163" t="str">
        <f t="shared" si="54"/>
        <v>Tipo Control</v>
      </c>
      <c r="AO135" s="163" t="str">
        <f>+IF(AN135=CONTROLES!$F$54,CONTROLES!$G$54,CONTROLES!$G$55)</f>
        <v>Detectar</v>
      </c>
      <c r="AP135" s="162">
        <f>+IF(AO135=CONTROLES!$C$56,CONTROLES!$D$56,IF(AO135=CONTROLES!$C$57,CONTROLES!$D$57,CONTROLES!$D$58))</f>
        <v>10</v>
      </c>
      <c r="AQ135" s="162"/>
      <c r="AR135" s="162">
        <f>+IF(AQ135=CONTROLES!$C$59,CONTROLES!$D$59,CONTROLES!$D$60)</f>
        <v>0</v>
      </c>
      <c r="AS135" s="162"/>
      <c r="AT135" s="162">
        <f>+IF(AS135=CONTROLES!$C$61,CONTROLES!$D$61,CONTROLES!$D$62)</f>
        <v>0</v>
      </c>
      <c r="AU135" s="162"/>
      <c r="AV135" s="50">
        <f>+IF(AU135=CONTROLES!$C$63,CONTROLES!$D$63,IF(AU135=CONTROLES!$C$64,CONTROLES!$D$64,CONTROLES!$D$65))</f>
        <v>0</v>
      </c>
      <c r="AW135" s="50">
        <f t="shared" si="53"/>
        <v>10</v>
      </c>
      <c r="AX135" s="50" t="str">
        <f t="shared" si="55"/>
        <v>Débil</v>
      </c>
      <c r="AY135" s="337"/>
      <c r="AZ135" s="337"/>
      <c r="BA135" s="337"/>
      <c r="BB135" s="337"/>
      <c r="BC135" s="333"/>
      <c r="BD135" s="340"/>
      <c r="BE135" s="338"/>
      <c r="BF135" s="132"/>
      <c r="BG135" s="132"/>
      <c r="BH135" s="169"/>
      <c r="BI135" s="132"/>
      <c r="BJ135" s="132"/>
      <c r="BK135" s="132"/>
      <c r="BL135" s="132"/>
      <c r="BM135" s="170" t="s">
        <v>233</v>
      </c>
      <c r="BN135" s="338"/>
      <c r="BO135" s="144"/>
      <c r="BP135" s="207"/>
      <c r="BQ135" s="207"/>
      <c r="BR135" s="207"/>
      <c r="BS135" s="207"/>
      <c r="BT135" s="207"/>
      <c r="BU135" s="144"/>
      <c r="BV135" s="207"/>
      <c r="BW135" s="207"/>
      <c r="BX135" s="144"/>
      <c r="BY135" s="127"/>
      <c r="BZ135" s="127"/>
      <c r="CA135" s="127"/>
      <c r="CB135" s="127"/>
      <c r="CC135" s="127"/>
      <c r="CD135" s="127"/>
      <c r="CE135" s="127"/>
      <c r="CF135" s="127"/>
      <c r="CG135" s="144"/>
      <c r="CH135" s="127"/>
      <c r="CI135" s="127"/>
      <c r="CJ135" s="127"/>
      <c r="CK135" s="127"/>
      <c r="CL135" s="127"/>
      <c r="CM135" s="127"/>
      <c r="CN135" s="127"/>
      <c r="CO135" s="127"/>
      <c r="CP135" s="144"/>
      <c r="CQ135" s="127"/>
      <c r="CR135" s="127"/>
      <c r="CS135" s="127"/>
      <c r="CT135" s="127"/>
      <c r="CU135" s="127"/>
      <c r="CV135" s="127"/>
      <c r="CW135" s="127"/>
      <c r="CX135" s="127"/>
      <c r="CY135" s="136"/>
      <c r="CZ135" s="127"/>
      <c r="DA135" s="127"/>
      <c r="DB135" s="127"/>
      <c r="DC135" s="127"/>
      <c r="DD135" s="127"/>
      <c r="DE135" s="127"/>
      <c r="DF135" s="127"/>
      <c r="DG135" s="127"/>
      <c r="DH135" s="136"/>
      <c r="DI135" s="127"/>
      <c r="DJ135" s="127"/>
      <c r="DK135" s="127"/>
      <c r="DL135" s="127"/>
      <c r="DM135" s="127"/>
      <c r="DN135" s="127"/>
      <c r="DO135" s="127"/>
      <c r="DP135" s="127"/>
      <c r="DQ135" s="136"/>
      <c r="DR135" s="127"/>
      <c r="DS135" s="127"/>
      <c r="DT135" s="127"/>
      <c r="DU135" s="127"/>
      <c r="DV135" s="127"/>
      <c r="DW135" s="127"/>
      <c r="DX135" s="127"/>
      <c r="DY135" s="127"/>
      <c r="DZ135" s="136"/>
      <c r="EA135" s="127"/>
      <c r="EB135" s="127"/>
      <c r="EC135" s="127"/>
      <c r="ED135" s="127"/>
      <c r="EE135" s="127"/>
      <c r="EF135" s="127"/>
      <c r="EG135" s="127"/>
      <c r="EH135" s="127"/>
      <c r="EI135" s="136"/>
      <c r="EJ135" s="127"/>
      <c r="EK135" s="127"/>
      <c r="EL135" s="127"/>
      <c r="EM135" s="127"/>
      <c r="EN135" s="127"/>
      <c r="EO135" s="127"/>
      <c r="EP135" s="127"/>
      <c r="EQ135" s="127"/>
      <c r="ER135" s="136"/>
      <c r="ES135" s="127"/>
      <c r="ET135" s="127"/>
      <c r="EU135" s="127"/>
      <c r="EV135" s="127"/>
      <c r="EW135" s="127"/>
      <c r="EX135" s="127"/>
      <c r="EY135" s="127"/>
      <c r="EZ135" s="127"/>
      <c r="FA135" s="136"/>
      <c r="FB135" s="127"/>
      <c r="FC135" s="127"/>
      <c r="FD135" s="127"/>
      <c r="FE135" s="127"/>
      <c r="FF135" s="127"/>
      <c r="FG135" s="127"/>
      <c r="FH135" s="127"/>
      <c r="FI135" s="127"/>
      <c r="FJ135" s="136"/>
      <c r="FK135" s="127"/>
      <c r="FL135" s="127"/>
      <c r="FM135" s="127"/>
      <c r="FN135" s="127"/>
      <c r="FO135" s="127"/>
      <c r="FP135" s="127"/>
      <c r="FQ135" s="127"/>
      <c r="FR135" s="127"/>
      <c r="FS135" s="127"/>
      <c r="FT135" s="144"/>
      <c r="FU135" s="129"/>
      <c r="FV135" s="129"/>
      <c r="FW135" s="129"/>
      <c r="FX135" s="130"/>
      <c r="FY135" s="129"/>
      <c r="FZ135" s="144"/>
      <c r="GA135" s="127"/>
      <c r="GB135" s="129"/>
      <c r="GC135" s="129"/>
      <c r="GD135" s="129"/>
      <c r="GE135" s="129"/>
      <c r="GF135" s="129"/>
      <c r="GG135" s="136"/>
      <c r="GH135" s="129"/>
      <c r="GI135" s="129"/>
      <c r="GJ135" s="129"/>
      <c r="GK135" s="130"/>
      <c r="GL135" s="129"/>
      <c r="GM135" s="127"/>
      <c r="GN135" s="268"/>
      <c r="GO135" s="129"/>
      <c r="GP135" s="129"/>
      <c r="GQ135" s="129"/>
      <c r="GR135" s="129"/>
      <c r="GS135" s="129"/>
      <c r="GT135" s="136"/>
      <c r="GU135" s="129"/>
      <c r="GV135" s="129"/>
      <c r="GW135" s="129"/>
      <c r="GX135" s="130"/>
      <c r="GY135" s="129"/>
      <c r="GZ135" s="127"/>
      <c r="HA135" s="127"/>
      <c r="HB135" s="129"/>
      <c r="HC135" s="129"/>
      <c r="HD135" s="129"/>
      <c r="HE135" s="129"/>
    </row>
    <row r="136" spans="1:213" ht="57" x14ac:dyDescent="0.2">
      <c r="A136" s="364"/>
      <c r="B136" s="357"/>
      <c r="C136" s="358"/>
      <c r="D136" s="358"/>
      <c r="E136" s="357"/>
      <c r="F136" s="388"/>
      <c r="G136" s="388"/>
      <c r="H136" s="393"/>
      <c r="I136" s="357"/>
      <c r="J136" s="360"/>
      <c r="K136" s="335"/>
      <c r="L136" s="361"/>
      <c r="M136" s="359"/>
      <c r="N136" s="335"/>
      <c r="O136" s="333"/>
      <c r="P136" s="333"/>
      <c r="Q136" s="334"/>
      <c r="R136" s="153"/>
      <c r="S136" s="154"/>
      <c r="T136" s="183">
        <f>VLOOKUP(U136,FORMULAS!$A$15:$B$18,2,0)</f>
        <v>0</v>
      </c>
      <c r="U136" s="53" t="s">
        <v>157</v>
      </c>
      <c r="V136" s="54">
        <f>+IF(U136='Tabla Valoración controles'!$D$4,'Tabla Valoración controles'!$F$4,IF('208-PLA-Ft-78 Mapa Gestión'!U136='Tabla Valoración controles'!$D$5,'Tabla Valoración controles'!$F$5,IF(U136=FORMULAS!$A$10,0,'Tabla Valoración controles'!$F$6)))</f>
        <v>0</v>
      </c>
      <c r="W136" s="53"/>
      <c r="X136" s="55">
        <f>+IF(W136='Tabla Valoración controles'!$D$7,'Tabla Valoración controles'!$F$7,IF(U136=FORMULAS!$A$10,0,'Tabla Valoración controles'!$F$8))</f>
        <v>0</v>
      </c>
      <c r="Y136" s="53"/>
      <c r="Z136" s="54">
        <f>+IF(Y136='Tabla Valoración controles'!$D$9,'Tabla Valoración controles'!$F$9,IF(U136=FORMULAS!$A$10,0,'Tabla Valoración controles'!$F$10))</f>
        <v>0</v>
      </c>
      <c r="AA136" s="53"/>
      <c r="AB136" s="54">
        <f>+IF(AA136='Tabla Valoración controles'!$D$9,'Tabla Valoración controles'!$F$9,IF(W136=FORMULAS!$A$10,0,'Tabla Valoración controles'!$F$10))</f>
        <v>0</v>
      </c>
      <c r="AC136" s="53"/>
      <c r="AD136" s="54">
        <f>+IF(AC136='Tabla Valoración controles'!$D$13,'Tabla Valoración controles'!$F$13,'Tabla Valoración controles'!$F$14)</f>
        <v>0</v>
      </c>
      <c r="AE136" s="97">
        <f t="shared" si="52"/>
        <v>0</v>
      </c>
      <c r="AF136" s="97">
        <f t="shared" si="106"/>
        <v>0</v>
      </c>
      <c r="AG136" s="97">
        <f t="shared" si="71"/>
        <v>0.48</v>
      </c>
      <c r="AH136" s="53"/>
      <c r="AI136" s="50">
        <f>+IF(AH136=CONTROLES!$C$50,CONTROLES!$D$50,CONTROLES!$D$51)</f>
        <v>0</v>
      </c>
      <c r="AJ136" s="162"/>
      <c r="AK136" s="162">
        <f>+IF(AJ136=CONTROLES!$C$52,CONTROLES!$D$52,CONTROLES!$D$53)</f>
        <v>0</v>
      </c>
      <c r="AL136" s="162"/>
      <c r="AM136" s="162">
        <f>+IF(AL136=CONTROLES!$C$54,CONTROLES!$D$54,CONTROLES!$D$55)</f>
        <v>0</v>
      </c>
      <c r="AN136" s="163" t="str">
        <f t="shared" si="54"/>
        <v>Tipo Control</v>
      </c>
      <c r="AO136" s="163" t="str">
        <f>+IF(AN136=CONTROLES!$F$54,CONTROLES!$G$54,CONTROLES!$G$55)</f>
        <v>Detectar</v>
      </c>
      <c r="AP136" s="162">
        <f>+IF(AO136=CONTROLES!$C$56,CONTROLES!$D$56,IF(AO136=CONTROLES!$C$57,CONTROLES!$D$57,CONTROLES!$D$58))</f>
        <v>10</v>
      </c>
      <c r="AQ136" s="162"/>
      <c r="AR136" s="162">
        <f>+IF(AQ136=CONTROLES!$C$59,CONTROLES!$D$59,CONTROLES!$D$60)</f>
        <v>0</v>
      </c>
      <c r="AS136" s="162"/>
      <c r="AT136" s="162">
        <f>+IF(AS136=CONTROLES!$C$61,CONTROLES!$D$61,CONTROLES!$D$62)</f>
        <v>0</v>
      </c>
      <c r="AU136" s="162"/>
      <c r="AV136" s="50">
        <f>+IF(AU136=CONTROLES!$C$63,CONTROLES!$D$63,IF(AU136=CONTROLES!$C$64,CONTROLES!$D$64,CONTROLES!$D$65))</f>
        <v>0</v>
      </c>
      <c r="AW136" s="50">
        <f t="shared" si="53"/>
        <v>10</v>
      </c>
      <c r="AX136" s="50" t="str">
        <f t="shared" si="55"/>
        <v>Débil</v>
      </c>
      <c r="AY136" s="337"/>
      <c r="AZ136" s="337"/>
      <c r="BA136" s="337"/>
      <c r="BB136" s="337"/>
      <c r="BC136" s="333"/>
      <c r="BD136" s="340"/>
      <c r="BE136" s="338"/>
      <c r="BF136" s="132"/>
      <c r="BG136" s="132"/>
      <c r="BH136" s="169"/>
      <c r="BI136" s="132"/>
      <c r="BJ136" s="132"/>
      <c r="BK136" s="132"/>
      <c r="BL136" s="132"/>
      <c r="BM136" s="170" t="s">
        <v>233</v>
      </c>
      <c r="BN136" s="338"/>
      <c r="BO136" s="144"/>
      <c r="BP136" s="207"/>
      <c r="BQ136" s="207"/>
      <c r="BR136" s="207"/>
      <c r="BS136" s="207"/>
      <c r="BT136" s="207"/>
      <c r="BU136" s="144"/>
      <c r="BV136" s="207"/>
      <c r="BW136" s="207"/>
      <c r="BX136" s="144"/>
      <c r="BY136" s="127"/>
      <c r="BZ136" s="127"/>
      <c r="CA136" s="127"/>
      <c r="CB136" s="127"/>
      <c r="CC136" s="127"/>
      <c r="CD136" s="127"/>
      <c r="CE136" s="127"/>
      <c r="CF136" s="127"/>
      <c r="CG136" s="144"/>
      <c r="CH136" s="127"/>
      <c r="CI136" s="127"/>
      <c r="CJ136" s="127"/>
      <c r="CK136" s="127"/>
      <c r="CL136" s="127"/>
      <c r="CM136" s="127"/>
      <c r="CN136" s="127"/>
      <c r="CO136" s="127"/>
      <c r="CP136" s="144"/>
      <c r="CQ136" s="127"/>
      <c r="CR136" s="127"/>
      <c r="CS136" s="127"/>
      <c r="CT136" s="127"/>
      <c r="CU136" s="127"/>
      <c r="CV136" s="127"/>
      <c r="CW136" s="127"/>
      <c r="CX136" s="127"/>
      <c r="CY136" s="136"/>
      <c r="CZ136" s="127"/>
      <c r="DA136" s="127"/>
      <c r="DB136" s="127"/>
      <c r="DC136" s="127"/>
      <c r="DD136" s="127"/>
      <c r="DE136" s="127"/>
      <c r="DF136" s="127"/>
      <c r="DG136" s="127"/>
      <c r="DH136" s="136"/>
      <c r="DI136" s="127"/>
      <c r="DJ136" s="127"/>
      <c r="DK136" s="127"/>
      <c r="DL136" s="127"/>
      <c r="DM136" s="127"/>
      <c r="DN136" s="127"/>
      <c r="DO136" s="127"/>
      <c r="DP136" s="127"/>
      <c r="DQ136" s="136"/>
      <c r="DR136" s="127"/>
      <c r="DS136" s="127"/>
      <c r="DT136" s="127"/>
      <c r="DU136" s="127"/>
      <c r="DV136" s="127"/>
      <c r="DW136" s="127"/>
      <c r="DX136" s="127"/>
      <c r="DY136" s="127"/>
      <c r="DZ136" s="136"/>
      <c r="EA136" s="127"/>
      <c r="EB136" s="127"/>
      <c r="EC136" s="127"/>
      <c r="ED136" s="127"/>
      <c r="EE136" s="127"/>
      <c r="EF136" s="127"/>
      <c r="EG136" s="127"/>
      <c r="EH136" s="127"/>
      <c r="EI136" s="136"/>
      <c r="EJ136" s="127"/>
      <c r="EK136" s="127"/>
      <c r="EL136" s="127"/>
      <c r="EM136" s="127"/>
      <c r="EN136" s="127"/>
      <c r="EO136" s="127"/>
      <c r="EP136" s="127"/>
      <c r="EQ136" s="127"/>
      <c r="ER136" s="136"/>
      <c r="ES136" s="127"/>
      <c r="ET136" s="127"/>
      <c r="EU136" s="127"/>
      <c r="EV136" s="127"/>
      <c r="EW136" s="127"/>
      <c r="EX136" s="127"/>
      <c r="EY136" s="127"/>
      <c r="EZ136" s="127"/>
      <c r="FA136" s="136"/>
      <c r="FB136" s="127"/>
      <c r="FC136" s="127"/>
      <c r="FD136" s="127"/>
      <c r="FE136" s="127"/>
      <c r="FF136" s="127"/>
      <c r="FG136" s="127"/>
      <c r="FH136" s="127"/>
      <c r="FI136" s="127"/>
      <c r="FJ136" s="136"/>
      <c r="FK136" s="127"/>
      <c r="FL136" s="127"/>
      <c r="FM136" s="127"/>
      <c r="FN136" s="127"/>
      <c r="FO136" s="127"/>
      <c r="FP136" s="127"/>
      <c r="FQ136" s="127"/>
      <c r="FR136" s="127"/>
      <c r="FS136" s="127"/>
      <c r="FT136" s="144"/>
      <c r="FU136" s="129"/>
      <c r="FV136" s="129"/>
      <c r="FW136" s="129"/>
      <c r="FX136" s="130"/>
      <c r="FY136" s="129"/>
      <c r="FZ136" s="144"/>
      <c r="GA136" s="127"/>
      <c r="GB136" s="129"/>
      <c r="GC136" s="129"/>
      <c r="GD136" s="129"/>
      <c r="GE136" s="129"/>
      <c r="GF136" s="129"/>
      <c r="GG136" s="136"/>
      <c r="GH136" s="129"/>
      <c r="GI136" s="129"/>
      <c r="GJ136" s="129"/>
      <c r="GK136" s="130"/>
      <c r="GL136" s="129"/>
      <c r="GM136" s="127"/>
      <c r="GN136" s="268"/>
      <c r="GO136" s="129"/>
      <c r="GP136" s="129"/>
      <c r="GQ136" s="129"/>
      <c r="GR136" s="129"/>
      <c r="GS136" s="129"/>
      <c r="GT136" s="136"/>
      <c r="GU136" s="129"/>
      <c r="GV136" s="129"/>
      <c r="GW136" s="129"/>
      <c r="GX136" s="130"/>
      <c r="GY136" s="129"/>
      <c r="GZ136" s="127"/>
      <c r="HA136" s="127"/>
      <c r="HB136" s="129"/>
      <c r="HC136" s="129"/>
      <c r="HD136" s="129"/>
      <c r="HE136" s="129"/>
    </row>
    <row r="137" spans="1:213" ht="185.25" x14ac:dyDescent="0.2">
      <c r="A137" s="364">
        <v>22</v>
      </c>
      <c r="B137" s="357" t="s">
        <v>175</v>
      </c>
      <c r="C137" s="358" t="str">
        <f>VLOOKUP(B137,FORMULAS!$A$30:$B$52,2,0)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137" s="358" t="str">
        <f>VLOOKUP(B137,FORMULAS!$A$30:$C$52,3,0)</f>
        <v xml:space="preserve">Subdirector Administrativo </v>
      </c>
      <c r="E137" s="357" t="s">
        <v>113</v>
      </c>
      <c r="F137" s="366" t="s">
        <v>426</v>
      </c>
      <c r="G137" s="366" t="s">
        <v>427</v>
      </c>
      <c r="H137" s="366" t="s">
        <v>732</v>
      </c>
      <c r="I137" s="357" t="s">
        <v>261</v>
      </c>
      <c r="J137" s="360">
        <v>1600</v>
      </c>
      <c r="K137" s="335" t="str">
        <f>+IF(L137=FORMULAS!$N$2,FORMULAS!$O$2,IF('208-PLA-Ft-78 Mapa Gestión'!L137:L142=FORMULAS!$N$3,FORMULAS!$O$3,IF('208-PLA-Ft-78 Mapa Gestión'!L137:L142=FORMULAS!$N$4,FORMULAS!$O$4,IF('208-PLA-Ft-78 Mapa Gestión'!L137:L142=FORMULAS!$N$5,FORMULAS!$O$5,IF('208-PLA-Ft-78 Mapa Gestión'!L137:L142=FORMULAS!$N$6,FORMULAS!$O$6)))))</f>
        <v>Alta</v>
      </c>
      <c r="L137" s="361">
        <f>+IF(J137&lt;=FORMULAS!$M$2,FORMULAS!$N$2,IF('208-PLA-Ft-78 Mapa Gestión'!J137&lt;=FORMULAS!$M$3,FORMULAS!$N$3,IF('208-PLA-Ft-78 Mapa Gestión'!J137&lt;=FORMULAS!$M$4,FORMULAS!$N$4,IF('208-PLA-Ft-78 Mapa Gestión'!J137&lt;=FORMULAS!$M$5,FORMULAS!$N$5,FORMULAS!$N$6))))</f>
        <v>0.8</v>
      </c>
      <c r="M137" s="359" t="s">
        <v>259</v>
      </c>
      <c r="N137" s="335" t="str">
        <f>+IF(M137=FORMULAS!$H$2,FORMULAS!$I$2,IF('208-PLA-Ft-78 Mapa Gestión'!M137:M142=FORMULAS!$H$3,FORMULAS!$I$3,IF('208-PLA-Ft-78 Mapa Gestión'!M137:M142=FORMULAS!$H$4,FORMULAS!$I$4,IF('208-PLA-Ft-78 Mapa Gestión'!M137:M142=FORMULAS!$H$5,FORMULAS!$I$5,IF('208-PLA-Ft-78 Mapa Gestión'!M137:M142=FORMULAS!$H$6,FORMULAS!$I$6,IF('208-PLA-Ft-78 Mapa Gestión'!M137:M142=FORMULAS!$H$7,FORMULAS!$I$7,IF('208-PLA-Ft-78 Mapa Gestión'!M137:M142=FORMULAS!$H$8,FORMULAS!$I$8,IF('208-PLA-Ft-78 Mapa Gestión'!M137:M142=FORMULAS!$H$9,FORMULAS!$I$9,IF('208-PLA-Ft-78 Mapa Gestión'!M137:M142=FORMULAS!$H$10,FORMULAS!$I$10,IF('208-PLA-Ft-78 Mapa Gestión'!M137:M142=FORMULAS!$H$11,FORMULAS!$I$11))))))))))</f>
        <v>Menor</v>
      </c>
      <c r="O137" s="333">
        <f>VLOOKUP(N137,FORMULAS!$I$1:$J$6,2,0)</f>
        <v>0.4</v>
      </c>
      <c r="P137" s="333" t="str">
        <f t="shared" ref="P137" si="107">CONCATENATE(N137,K137)</f>
        <v>MenorAlta</v>
      </c>
      <c r="Q137" s="334" t="str">
        <f>VLOOKUP(P137,FORMULAS!$K$17:$L$42,2,0)</f>
        <v>Moderado</v>
      </c>
      <c r="R137" s="156">
        <v>1</v>
      </c>
      <c r="S137" s="157" t="s">
        <v>502</v>
      </c>
      <c r="T137" s="183" t="str">
        <f>VLOOKUP(U137,FORMULAS!$A$15:$B$18,2,0)</f>
        <v>Probabilidad</v>
      </c>
      <c r="U137" s="53" t="s">
        <v>14</v>
      </c>
      <c r="V137" s="54">
        <f>+IF(U137='Tabla Valoración controles'!$D$4,'Tabla Valoración controles'!$F$4,IF('208-PLA-Ft-78 Mapa Gestión'!U137='Tabla Valoración controles'!$D$5,'Tabla Valoración controles'!$F$5,IF(U137=FORMULAS!$A$10,0,'Tabla Valoración controles'!$F$6)))</f>
        <v>0.15</v>
      </c>
      <c r="W137" s="53" t="s">
        <v>8</v>
      </c>
      <c r="X137" s="55">
        <f>+IF(W137='Tabla Valoración controles'!$D$7,'Tabla Valoración controles'!$F$7,IF(U137=FORMULAS!$A$10,0,'Tabla Valoración controles'!$F$8))</f>
        <v>0.15</v>
      </c>
      <c r="Y137" s="53" t="s">
        <v>18</v>
      </c>
      <c r="Z137" s="54">
        <f>+IF(Y137='Tabla Valoración controles'!$D$9,'Tabla Valoración controles'!$F$9,IF(U137=FORMULAS!$A$10,0,'Tabla Valoración controles'!$F$10))</f>
        <v>0</v>
      </c>
      <c r="AA137" s="53" t="s">
        <v>21</v>
      </c>
      <c r="AB137" s="54">
        <f>+IF(AA137='Tabla Valoración controles'!$D$9,'Tabla Valoración controles'!$F$9,IF(W137=FORMULAS!$A$10,0,'Tabla Valoración controles'!$F$10))</f>
        <v>0</v>
      </c>
      <c r="AC137" s="53" t="s">
        <v>100</v>
      </c>
      <c r="AD137" s="54">
        <f>+IF(AC137='Tabla Valoración controles'!$D$13,'Tabla Valoración controles'!$F$13,'Tabla Valoración controles'!$F$14)</f>
        <v>0</v>
      </c>
      <c r="AE137" s="97">
        <f t="shared" si="52"/>
        <v>0.3</v>
      </c>
      <c r="AF137" s="97">
        <f>+IF(T137=FORMULAS!$A$8,'208-PLA-Ft-78 Mapa Gestión'!AE137*'208-PLA-Ft-78 Mapa Gestión'!L137:L142,'208-PLA-Ft-78 Mapa Gestión'!AE137*'208-PLA-Ft-78 Mapa Gestión'!O137:O142)</f>
        <v>0.24</v>
      </c>
      <c r="AG137" s="97">
        <f>+IF(T137=FORMULAS!$A$8,'208-PLA-Ft-78 Mapa Gestión'!L137:L142-'208-PLA-Ft-78 Mapa Gestión'!AF137,0)</f>
        <v>0.56000000000000005</v>
      </c>
      <c r="AH137" s="53" t="s">
        <v>347</v>
      </c>
      <c r="AI137" s="50">
        <f>+IF(AH137=CONTROLES!$C$50,CONTROLES!$D$50,CONTROLES!$D$51)</f>
        <v>15</v>
      </c>
      <c r="AJ137" s="162" t="s">
        <v>353</v>
      </c>
      <c r="AK137" s="162">
        <f>+IF(AJ137=CONTROLES!$C$52,CONTROLES!$D$52,CONTROLES!$D$53)</f>
        <v>15</v>
      </c>
      <c r="AL137" s="162" t="s">
        <v>356</v>
      </c>
      <c r="AM137" s="162">
        <f>+IF(AL137=CONTROLES!$C$54,CONTROLES!$D$54,CONTROLES!$D$55)</f>
        <v>15</v>
      </c>
      <c r="AN137" s="163" t="str">
        <f t="shared" si="54"/>
        <v>Detectivo</v>
      </c>
      <c r="AO137" s="163" t="str">
        <f>+IF(AN137=CONTROLES!$F$54,CONTROLES!$G$54,CONTROLES!$G$55)</f>
        <v>Detectar</v>
      </c>
      <c r="AP137" s="162">
        <f>+IF(AO137=CONTROLES!$C$56,CONTROLES!$D$56,IF(AO137=CONTROLES!$C$57,CONTROLES!$D$57,CONTROLES!$D$58))</f>
        <v>10</v>
      </c>
      <c r="AQ137" s="162" t="s">
        <v>363</v>
      </c>
      <c r="AR137" s="162">
        <f>+IF(AQ137=CONTROLES!$C$59,CONTROLES!$D$59,CONTROLES!$D$60)</f>
        <v>15</v>
      </c>
      <c r="AS137" s="162" t="s">
        <v>366</v>
      </c>
      <c r="AT137" s="162">
        <f>+IF(AS137=CONTROLES!$C$61,CONTROLES!$D$61,CONTROLES!$D$62)</f>
        <v>15</v>
      </c>
      <c r="AU137" s="162" t="s">
        <v>369</v>
      </c>
      <c r="AV137" s="50">
        <f>+IF(AU137=CONTROLES!$C$63,CONTROLES!$D$63,IF(AU137=CONTROLES!$C$64,CONTROLES!$D$64,CONTROLES!$D$65))</f>
        <v>10</v>
      </c>
      <c r="AW137" s="50">
        <f t="shared" si="53"/>
        <v>95</v>
      </c>
      <c r="AX137" s="50" t="str">
        <f t="shared" si="55"/>
        <v>Moderado</v>
      </c>
      <c r="AY137" s="336">
        <f>+AG142</f>
        <v>0.39200000000000002</v>
      </c>
      <c r="AZ137" s="336" t="str">
        <f>+IF(AY137&lt;=FORMULAS!$N$2,FORMULAS!$O$2,IF(AY137&lt;=FORMULAS!$N$3,FORMULAS!$O$3,IF(AY137&lt;=FORMULAS!$N$4,FORMULAS!$O$4,IF(AY137&lt;=FORMULAS!$N$5,FORMULAS!$O$5,FORMULAS!O132))))</f>
        <v>Baja</v>
      </c>
      <c r="BA137" s="336" t="str">
        <f>+IF(T137=FORMULAS!$A$9,AG142,'208-PLA-Ft-78 Mapa Gestión'!N137:N142)</f>
        <v>Menor</v>
      </c>
      <c r="BB137" s="336">
        <f>+IF(T137=FORMULAS!B135,'208-PLA-Ft-78 Mapa Gestión'!AG142,'208-PLA-Ft-78 Mapa Gestión'!O137:O142)</f>
        <v>0.4</v>
      </c>
      <c r="BC137" s="333" t="str">
        <f t="shared" ref="BC137" si="108">CONCATENATE(BA137,AZ137)</f>
        <v>MenorBaja</v>
      </c>
      <c r="BD137" s="340" t="str">
        <f>VLOOKUP(BC137,FORMULAS!$K$17:$L$42,2,0)</f>
        <v>Moderado</v>
      </c>
      <c r="BE137" s="338" t="s">
        <v>163</v>
      </c>
      <c r="BF137" s="132" t="s">
        <v>571</v>
      </c>
      <c r="BG137" s="132" t="s">
        <v>567</v>
      </c>
      <c r="BH137" s="169" t="s">
        <v>325</v>
      </c>
      <c r="BI137" s="172">
        <v>44927</v>
      </c>
      <c r="BJ137" s="172">
        <v>45291</v>
      </c>
      <c r="BK137" s="132" t="s">
        <v>657</v>
      </c>
      <c r="BL137" s="132" t="s">
        <v>658</v>
      </c>
      <c r="BM137" s="170" t="s">
        <v>235</v>
      </c>
      <c r="BN137" s="338"/>
      <c r="BO137" s="144" t="s">
        <v>783</v>
      </c>
      <c r="BP137" s="209" t="s">
        <v>1046</v>
      </c>
      <c r="BQ137" s="144" t="s">
        <v>544</v>
      </c>
      <c r="BR137" s="209" t="s">
        <v>1047</v>
      </c>
      <c r="BS137" s="144" t="s">
        <v>544</v>
      </c>
      <c r="BT137" s="144" t="s">
        <v>544</v>
      </c>
      <c r="BU137" s="144" t="s">
        <v>783</v>
      </c>
      <c r="BV137" s="144" t="s">
        <v>544</v>
      </c>
      <c r="BW137" s="144" t="s">
        <v>544</v>
      </c>
      <c r="BX137" s="144" t="s">
        <v>783</v>
      </c>
      <c r="BY137" s="209" t="s">
        <v>1046</v>
      </c>
      <c r="BZ137" s="144" t="s">
        <v>544</v>
      </c>
      <c r="CA137" s="209" t="s">
        <v>1047</v>
      </c>
      <c r="CB137" s="144" t="s">
        <v>544</v>
      </c>
      <c r="CC137" s="144" t="s">
        <v>544</v>
      </c>
      <c r="CD137" s="144" t="s">
        <v>783</v>
      </c>
      <c r="CE137" s="144" t="s">
        <v>544</v>
      </c>
      <c r="CF137" s="144" t="s">
        <v>544</v>
      </c>
      <c r="CG137" s="144" t="s">
        <v>783</v>
      </c>
      <c r="CH137" s="209" t="s">
        <v>1046</v>
      </c>
      <c r="CI137" s="144" t="s">
        <v>544</v>
      </c>
      <c r="CJ137" s="209" t="s">
        <v>1047</v>
      </c>
      <c r="CK137" s="144" t="s">
        <v>544</v>
      </c>
      <c r="CL137" s="144" t="s">
        <v>544</v>
      </c>
      <c r="CM137" s="144" t="s">
        <v>783</v>
      </c>
      <c r="CN137" s="144" t="s">
        <v>544</v>
      </c>
      <c r="CO137" s="144" t="s">
        <v>544</v>
      </c>
      <c r="CP137" s="144" t="s">
        <v>783</v>
      </c>
      <c r="CQ137" s="209" t="s">
        <v>1046</v>
      </c>
      <c r="CR137" s="144" t="s">
        <v>544</v>
      </c>
      <c r="CS137" s="209" t="s">
        <v>1047</v>
      </c>
      <c r="CT137" s="144" t="s">
        <v>544</v>
      </c>
      <c r="CU137" s="144" t="s">
        <v>544</v>
      </c>
      <c r="CV137" s="144" t="s">
        <v>783</v>
      </c>
      <c r="CW137" s="144" t="s">
        <v>544</v>
      </c>
      <c r="CX137" s="144" t="s">
        <v>544</v>
      </c>
      <c r="CY137" s="144" t="s">
        <v>782</v>
      </c>
      <c r="CZ137" s="132" t="s">
        <v>1094</v>
      </c>
      <c r="DA137" s="235" t="s">
        <v>1217</v>
      </c>
      <c r="DB137" s="209" t="s">
        <v>571</v>
      </c>
      <c r="DC137" s="126">
        <v>1</v>
      </c>
      <c r="DD137" s="235" t="s">
        <v>1218</v>
      </c>
      <c r="DE137" s="144" t="s">
        <v>783</v>
      </c>
      <c r="DF137" s="144" t="s">
        <v>544</v>
      </c>
      <c r="DG137" s="144" t="s">
        <v>544</v>
      </c>
      <c r="DH137" s="144" t="s">
        <v>782</v>
      </c>
      <c r="DI137" s="132" t="s">
        <v>1094</v>
      </c>
      <c r="DJ137" s="236" t="s">
        <v>1217</v>
      </c>
      <c r="DK137" s="209" t="s">
        <v>571</v>
      </c>
      <c r="DL137" s="126">
        <v>1</v>
      </c>
      <c r="DM137" s="235" t="s">
        <v>1218</v>
      </c>
      <c r="DN137" s="144" t="s">
        <v>783</v>
      </c>
      <c r="DO137" s="144" t="s">
        <v>544</v>
      </c>
      <c r="DP137" s="144" t="s">
        <v>544</v>
      </c>
      <c r="DQ137" s="144" t="s">
        <v>783</v>
      </c>
      <c r="DR137" s="144" t="s">
        <v>544</v>
      </c>
      <c r="DS137" s="144" t="s">
        <v>544</v>
      </c>
      <c r="DT137" s="144" t="s">
        <v>544</v>
      </c>
      <c r="DU137" s="144" t="s">
        <v>544</v>
      </c>
      <c r="DV137" s="144" t="s">
        <v>544</v>
      </c>
      <c r="DW137" s="144" t="s">
        <v>783</v>
      </c>
      <c r="DX137" s="144" t="s">
        <v>544</v>
      </c>
      <c r="DY137" s="144" t="s">
        <v>544</v>
      </c>
      <c r="DZ137" s="144" t="s">
        <v>783</v>
      </c>
      <c r="EA137" s="144" t="s">
        <v>544</v>
      </c>
      <c r="EB137" s="144" t="s">
        <v>544</v>
      </c>
      <c r="EC137" s="144" t="s">
        <v>544</v>
      </c>
      <c r="ED137" s="144" t="s">
        <v>544</v>
      </c>
      <c r="EE137" s="144" t="s">
        <v>544</v>
      </c>
      <c r="EF137" s="144" t="s">
        <v>783</v>
      </c>
      <c r="EG137" s="144" t="s">
        <v>544</v>
      </c>
      <c r="EH137" s="144" t="s">
        <v>544</v>
      </c>
      <c r="EI137" s="136"/>
      <c r="EJ137" s="132"/>
      <c r="EK137" s="132"/>
      <c r="EL137" s="132"/>
      <c r="EM137" s="126"/>
      <c r="EN137" s="126"/>
      <c r="EO137" s="126"/>
      <c r="EP137" s="126"/>
      <c r="EQ137" s="126"/>
      <c r="ER137" s="136"/>
      <c r="ES137" s="132"/>
      <c r="ET137" s="132"/>
      <c r="EU137" s="132"/>
      <c r="EV137" s="126"/>
      <c r="EW137" s="126"/>
      <c r="EX137" s="126"/>
      <c r="EY137" s="126"/>
      <c r="EZ137" s="126"/>
      <c r="FA137" s="136"/>
      <c r="FB137" s="132"/>
      <c r="FC137" s="132"/>
      <c r="FD137" s="132"/>
      <c r="FE137" s="126"/>
      <c r="FF137" s="126"/>
      <c r="FG137" s="126"/>
      <c r="FH137" s="126"/>
      <c r="FI137" s="126"/>
      <c r="FJ137" s="136"/>
      <c r="FK137" s="132"/>
      <c r="FL137" s="132"/>
      <c r="FM137" s="132"/>
      <c r="FN137" s="126"/>
      <c r="FO137" s="126"/>
      <c r="FP137" s="126"/>
      <c r="FQ137" s="126"/>
      <c r="FR137" s="126"/>
      <c r="FS137" s="134">
        <v>45054</v>
      </c>
      <c r="FT137" s="144"/>
      <c r="FU137" s="132" t="s">
        <v>1048</v>
      </c>
      <c r="FV137" s="129" t="s">
        <v>37</v>
      </c>
      <c r="FW137" s="132" t="s">
        <v>1160</v>
      </c>
      <c r="FX137" s="130" t="s">
        <v>544</v>
      </c>
      <c r="FY137" s="129" t="s">
        <v>37</v>
      </c>
      <c r="FZ137" s="144" t="s">
        <v>783</v>
      </c>
      <c r="GA137" s="126"/>
      <c r="GB137" s="129"/>
      <c r="GC137" s="129"/>
      <c r="GD137" s="129"/>
      <c r="GE137" s="129"/>
      <c r="GF137" s="134">
        <v>45169</v>
      </c>
      <c r="GG137" s="126" t="s">
        <v>782</v>
      </c>
      <c r="GH137" s="132" t="s">
        <v>1224</v>
      </c>
      <c r="GI137" s="129" t="s">
        <v>37</v>
      </c>
      <c r="GJ137" s="212" t="s">
        <v>1222</v>
      </c>
      <c r="GK137" s="126">
        <v>0.66</v>
      </c>
      <c r="GL137" s="129" t="s">
        <v>37</v>
      </c>
      <c r="GM137" s="144" t="s">
        <v>783</v>
      </c>
      <c r="GN137" s="273" t="s">
        <v>37</v>
      </c>
      <c r="GO137" s="204" t="s">
        <v>783</v>
      </c>
      <c r="GP137" s="129"/>
      <c r="GQ137" s="129"/>
      <c r="GR137" s="129"/>
      <c r="GS137" s="129"/>
      <c r="GT137" s="136"/>
      <c r="GU137" s="129"/>
      <c r="GV137" s="129"/>
      <c r="GW137" s="129"/>
      <c r="GX137" s="130"/>
      <c r="GY137" s="129"/>
      <c r="GZ137" s="126"/>
      <c r="HA137" s="126"/>
      <c r="HB137" s="129"/>
      <c r="HC137" s="129"/>
      <c r="HD137" s="129"/>
      <c r="HE137" s="129"/>
    </row>
    <row r="138" spans="1:213" ht="153" customHeight="1" x14ac:dyDescent="0.2">
      <c r="A138" s="364"/>
      <c r="B138" s="357"/>
      <c r="C138" s="358"/>
      <c r="D138" s="358"/>
      <c r="E138" s="357"/>
      <c r="F138" s="366"/>
      <c r="G138" s="366"/>
      <c r="H138" s="366"/>
      <c r="I138" s="357"/>
      <c r="J138" s="360"/>
      <c r="K138" s="335"/>
      <c r="L138" s="361"/>
      <c r="M138" s="359"/>
      <c r="N138" s="335"/>
      <c r="O138" s="333"/>
      <c r="P138" s="333"/>
      <c r="Q138" s="334"/>
      <c r="R138" s="156">
        <v>2</v>
      </c>
      <c r="S138" s="157" t="s">
        <v>503</v>
      </c>
      <c r="T138" s="183" t="str">
        <f>VLOOKUP(U138,FORMULAS!$A$15:$B$18,2,0)</f>
        <v>Probabilidad</v>
      </c>
      <c r="U138" s="53" t="s">
        <v>14</v>
      </c>
      <c r="V138" s="54">
        <f>+IF(U138='Tabla Valoración controles'!$D$4,'Tabla Valoración controles'!$F$4,IF('208-PLA-Ft-78 Mapa Gestión'!U138='Tabla Valoración controles'!$D$5,'Tabla Valoración controles'!$F$5,IF(U138=FORMULAS!$A$10,0,'Tabla Valoración controles'!$F$6)))</f>
        <v>0.15</v>
      </c>
      <c r="W138" s="53" t="s">
        <v>8</v>
      </c>
      <c r="X138" s="55">
        <f>+IF(W138='Tabla Valoración controles'!$D$7,'Tabla Valoración controles'!$F$7,IF(U138=FORMULAS!$A$10,0,'Tabla Valoración controles'!$F$8))</f>
        <v>0.15</v>
      </c>
      <c r="Y138" s="53" t="s">
        <v>18</v>
      </c>
      <c r="Z138" s="54">
        <f>+IF(Y138='Tabla Valoración controles'!$D$9,'Tabla Valoración controles'!$F$9,IF(U138=FORMULAS!$A$10,0,'Tabla Valoración controles'!$F$10))</f>
        <v>0</v>
      </c>
      <c r="AA138" s="53" t="s">
        <v>21</v>
      </c>
      <c r="AB138" s="54">
        <f>+IF(AA138='Tabla Valoración controles'!$D$9,'Tabla Valoración controles'!$F$9,IF(W138=FORMULAS!$A$10,0,'Tabla Valoración controles'!$F$10))</f>
        <v>0</v>
      </c>
      <c r="AC138" s="53" t="s">
        <v>100</v>
      </c>
      <c r="AD138" s="54">
        <f>+IF(AC138='Tabla Valoración controles'!$D$13,'Tabla Valoración controles'!$F$13,'Tabla Valoración controles'!$F$14)</f>
        <v>0</v>
      </c>
      <c r="AE138" s="97">
        <f t="shared" si="52"/>
        <v>0.3</v>
      </c>
      <c r="AF138" s="97">
        <f t="shared" ref="AF138" si="109">+AE138*AG137</f>
        <v>0.16800000000000001</v>
      </c>
      <c r="AG138" s="97">
        <f t="shared" ref="AG138" si="110">+AG137-AF138</f>
        <v>0.39200000000000002</v>
      </c>
      <c r="AH138" s="53" t="s">
        <v>347</v>
      </c>
      <c r="AI138" s="50">
        <f>+IF(AH138=CONTROLES!$C$50,CONTROLES!$D$50,CONTROLES!$D$51)</f>
        <v>15</v>
      </c>
      <c r="AJ138" s="162" t="s">
        <v>353</v>
      </c>
      <c r="AK138" s="162">
        <f>+IF(AJ138=CONTROLES!$C$52,CONTROLES!$D$52,CONTROLES!$D$53)</f>
        <v>15</v>
      </c>
      <c r="AL138" s="162" t="s">
        <v>356</v>
      </c>
      <c r="AM138" s="162">
        <f>+IF(AL138=CONTROLES!$C$54,CONTROLES!$D$54,CONTROLES!$D$55)</f>
        <v>15</v>
      </c>
      <c r="AN138" s="163" t="str">
        <f>+U138</f>
        <v>Detectivo</v>
      </c>
      <c r="AO138" s="163" t="str">
        <f>+IF(AN138=CONTROLES!$F$54,CONTROLES!$G$54,CONTROLES!$G$55)</f>
        <v>Detectar</v>
      </c>
      <c r="AP138" s="162">
        <f>+IF(AO138=CONTROLES!$C$56,CONTROLES!$D$56,IF(AO138=CONTROLES!$C$57,CONTROLES!$D$57,CONTROLES!$D$58))</f>
        <v>10</v>
      </c>
      <c r="AQ138" s="162" t="s">
        <v>363</v>
      </c>
      <c r="AR138" s="162">
        <f>+IF(AQ138=CONTROLES!$C$59,CONTROLES!$D$59,CONTROLES!$D$60)</f>
        <v>15</v>
      </c>
      <c r="AS138" s="162" t="s">
        <v>366</v>
      </c>
      <c r="AT138" s="162">
        <f>+IF(AS138=CONTROLES!$C$61,CONTROLES!$D$61,CONTROLES!$D$62)</f>
        <v>15</v>
      </c>
      <c r="AU138" s="162" t="s">
        <v>369</v>
      </c>
      <c r="AV138" s="50">
        <f>+IF(AU138=CONTROLES!$C$63,CONTROLES!$D$63,IF(AU138=CONTROLES!$C$64,CONTROLES!$D$64,CONTROLES!$D$65))</f>
        <v>10</v>
      </c>
      <c r="AW138" s="50">
        <f t="shared" si="53"/>
        <v>95</v>
      </c>
      <c r="AX138" s="50" t="str">
        <f t="shared" si="55"/>
        <v>Moderado</v>
      </c>
      <c r="AY138" s="337"/>
      <c r="AZ138" s="337"/>
      <c r="BA138" s="337"/>
      <c r="BB138" s="337"/>
      <c r="BC138" s="333"/>
      <c r="BD138" s="340"/>
      <c r="BE138" s="338"/>
      <c r="BF138" s="129"/>
      <c r="BG138" s="129"/>
      <c r="BH138" s="169"/>
      <c r="BI138" s="129"/>
      <c r="BJ138" s="129"/>
      <c r="BK138" s="129"/>
      <c r="BL138" s="129"/>
      <c r="BM138" s="170" t="s">
        <v>233</v>
      </c>
      <c r="BN138" s="338"/>
      <c r="BO138" s="144" t="s">
        <v>783</v>
      </c>
      <c r="BP138" s="236" t="s">
        <v>544</v>
      </c>
      <c r="BQ138" s="236" t="s">
        <v>544</v>
      </c>
      <c r="BR138" s="236" t="s">
        <v>544</v>
      </c>
      <c r="BS138" s="236" t="s">
        <v>544</v>
      </c>
      <c r="BT138" s="236" t="s">
        <v>544</v>
      </c>
      <c r="BU138" s="144" t="s">
        <v>783</v>
      </c>
      <c r="BV138" s="144" t="s">
        <v>1043</v>
      </c>
      <c r="BW138" s="144" t="s">
        <v>1043</v>
      </c>
      <c r="BX138" s="144" t="s">
        <v>783</v>
      </c>
      <c r="BY138" s="236" t="s">
        <v>544</v>
      </c>
      <c r="BZ138" s="236" t="s">
        <v>544</v>
      </c>
      <c r="CA138" s="236" t="s">
        <v>544</v>
      </c>
      <c r="CB138" s="236" t="s">
        <v>544</v>
      </c>
      <c r="CC138" s="236" t="s">
        <v>544</v>
      </c>
      <c r="CD138" s="144" t="s">
        <v>783</v>
      </c>
      <c r="CE138" s="144" t="s">
        <v>1043</v>
      </c>
      <c r="CF138" s="144" t="s">
        <v>1043</v>
      </c>
      <c r="CG138" s="144" t="s">
        <v>782</v>
      </c>
      <c r="CH138" s="132" t="s">
        <v>1094</v>
      </c>
      <c r="CI138" s="144" t="s">
        <v>1095</v>
      </c>
      <c r="CJ138" s="144" t="s">
        <v>544</v>
      </c>
      <c r="CK138" s="144" t="s">
        <v>544</v>
      </c>
      <c r="CL138" s="144" t="s">
        <v>544</v>
      </c>
      <c r="CM138" s="144" t="s">
        <v>783</v>
      </c>
      <c r="CN138" s="144" t="s">
        <v>544</v>
      </c>
      <c r="CO138" s="144" t="s">
        <v>544</v>
      </c>
      <c r="CP138" s="144" t="s">
        <v>783</v>
      </c>
      <c r="CQ138" s="236" t="s">
        <v>544</v>
      </c>
      <c r="CR138" s="236" t="s">
        <v>544</v>
      </c>
      <c r="CS138" s="236" t="s">
        <v>544</v>
      </c>
      <c r="CT138" s="236" t="s">
        <v>544</v>
      </c>
      <c r="CU138" s="236" t="s">
        <v>544</v>
      </c>
      <c r="CV138" s="144" t="s">
        <v>783</v>
      </c>
      <c r="CW138" s="144" t="s">
        <v>1043</v>
      </c>
      <c r="CX138" s="144" t="s">
        <v>1043</v>
      </c>
      <c r="CY138" s="126" t="s">
        <v>782</v>
      </c>
      <c r="CZ138" s="132" t="s">
        <v>1219</v>
      </c>
      <c r="DA138" s="126" t="s">
        <v>1220</v>
      </c>
      <c r="DB138" s="126" t="s">
        <v>1215</v>
      </c>
      <c r="DC138" s="126" t="s">
        <v>1215</v>
      </c>
      <c r="DD138" s="126" t="s">
        <v>1215</v>
      </c>
      <c r="DE138" s="126" t="s">
        <v>783</v>
      </c>
      <c r="DF138" s="126" t="s">
        <v>1215</v>
      </c>
      <c r="DG138" s="126" t="s">
        <v>1221</v>
      </c>
      <c r="DH138" s="136" t="s">
        <v>782</v>
      </c>
      <c r="DI138" s="132" t="s">
        <v>1219</v>
      </c>
      <c r="DJ138" s="132" t="s">
        <v>1220</v>
      </c>
      <c r="DK138" s="126" t="s">
        <v>1215</v>
      </c>
      <c r="DL138" s="126" t="s">
        <v>1215</v>
      </c>
      <c r="DM138" s="126" t="s">
        <v>1215</v>
      </c>
      <c r="DN138" s="126" t="s">
        <v>783</v>
      </c>
      <c r="DO138" s="126" t="s">
        <v>1215</v>
      </c>
      <c r="DP138" s="126" t="s">
        <v>1221</v>
      </c>
      <c r="DQ138" s="136" t="s">
        <v>783</v>
      </c>
      <c r="DR138" s="144" t="s">
        <v>544</v>
      </c>
      <c r="DS138" s="144" t="s">
        <v>544</v>
      </c>
      <c r="DT138" s="144" t="s">
        <v>544</v>
      </c>
      <c r="DU138" s="144" t="s">
        <v>544</v>
      </c>
      <c r="DV138" s="144" t="s">
        <v>544</v>
      </c>
      <c r="DW138" s="144" t="s">
        <v>783</v>
      </c>
      <c r="DX138" s="144" t="s">
        <v>544</v>
      </c>
      <c r="DY138" s="144" t="s">
        <v>544</v>
      </c>
      <c r="DZ138" s="144" t="s">
        <v>783</v>
      </c>
      <c r="EA138" s="144" t="s">
        <v>544</v>
      </c>
      <c r="EB138" s="144" t="s">
        <v>544</v>
      </c>
      <c r="EC138" s="144" t="s">
        <v>544</v>
      </c>
      <c r="ED138" s="144" t="s">
        <v>544</v>
      </c>
      <c r="EE138" s="144" t="s">
        <v>544</v>
      </c>
      <c r="EF138" s="144" t="s">
        <v>783</v>
      </c>
      <c r="EG138" s="144" t="s">
        <v>544</v>
      </c>
      <c r="EH138" s="144" t="s">
        <v>544</v>
      </c>
      <c r="EI138" s="136"/>
      <c r="EJ138" s="132"/>
      <c r="EK138" s="132"/>
      <c r="EL138" s="126"/>
      <c r="EM138" s="126"/>
      <c r="EN138" s="126"/>
      <c r="EO138" s="126"/>
      <c r="EP138" s="126"/>
      <c r="EQ138" s="126"/>
      <c r="ER138" s="136"/>
      <c r="ES138" s="132"/>
      <c r="ET138" s="132"/>
      <c r="EU138" s="126"/>
      <c r="EV138" s="126"/>
      <c r="EW138" s="126"/>
      <c r="EX138" s="126"/>
      <c r="EY138" s="126"/>
      <c r="EZ138" s="126"/>
      <c r="FA138" s="136"/>
      <c r="FB138" s="132"/>
      <c r="FC138" s="132"/>
      <c r="FD138" s="126"/>
      <c r="FE138" s="126"/>
      <c r="FF138" s="126"/>
      <c r="FG138" s="126"/>
      <c r="FH138" s="126"/>
      <c r="FI138" s="126"/>
      <c r="FJ138" s="136"/>
      <c r="FK138" s="132"/>
      <c r="FL138" s="132"/>
      <c r="FM138" s="126"/>
      <c r="FN138" s="126"/>
      <c r="FO138" s="126"/>
      <c r="FP138" s="126"/>
      <c r="FQ138" s="126"/>
      <c r="FR138" s="126"/>
      <c r="FS138" s="134">
        <v>45054</v>
      </c>
      <c r="FT138" s="206" t="s">
        <v>782</v>
      </c>
      <c r="FU138" s="127" t="s">
        <v>1096</v>
      </c>
      <c r="FV138" s="129" t="s">
        <v>37</v>
      </c>
      <c r="FW138" s="130" t="s">
        <v>544</v>
      </c>
      <c r="FX138" s="130" t="s">
        <v>544</v>
      </c>
      <c r="FY138" s="129"/>
      <c r="FZ138" s="144" t="s">
        <v>783</v>
      </c>
      <c r="GA138" s="126"/>
      <c r="GB138" s="129"/>
      <c r="GC138" s="129"/>
      <c r="GD138" s="129"/>
      <c r="GE138" s="129"/>
      <c r="GF138" s="134">
        <v>45169</v>
      </c>
      <c r="GG138" s="126" t="s">
        <v>782</v>
      </c>
      <c r="GH138" s="132" t="s">
        <v>1223</v>
      </c>
      <c r="GI138" s="129" t="s">
        <v>37</v>
      </c>
      <c r="GJ138" s="136" t="s">
        <v>544</v>
      </c>
      <c r="GK138" s="136" t="s">
        <v>544</v>
      </c>
      <c r="GL138" s="136" t="s">
        <v>544</v>
      </c>
      <c r="GM138" s="126" t="s">
        <v>783</v>
      </c>
      <c r="GN138" s="267"/>
      <c r="GO138" s="129"/>
      <c r="GP138" s="129"/>
      <c r="GQ138" s="129"/>
      <c r="GR138" s="129"/>
      <c r="GS138" s="129"/>
      <c r="GT138" s="136"/>
      <c r="GU138" s="129"/>
      <c r="GV138" s="129"/>
      <c r="GW138" s="129"/>
      <c r="GX138" s="130"/>
      <c r="GY138" s="129"/>
      <c r="GZ138" s="126"/>
      <c r="HA138" s="126"/>
      <c r="HB138" s="129"/>
      <c r="HC138" s="129"/>
      <c r="HD138" s="129"/>
      <c r="HE138" s="129"/>
    </row>
    <row r="139" spans="1:213" ht="57" x14ac:dyDescent="0.2">
      <c r="A139" s="364"/>
      <c r="B139" s="357"/>
      <c r="C139" s="358"/>
      <c r="D139" s="358"/>
      <c r="E139" s="357"/>
      <c r="F139" s="366"/>
      <c r="G139" s="366"/>
      <c r="H139" s="366"/>
      <c r="I139" s="357"/>
      <c r="J139" s="360"/>
      <c r="K139" s="335"/>
      <c r="L139" s="361"/>
      <c r="M139" s="359"/>
      <c r="N139" s="335"/>
      <c r="O139" s="333"/>
      <c r="P139" s="333"/>
      <c r="Q139" s="334"/>
      <c r="R139" s="153"/>
      <c r="S139" s="154"/>
      <c r="T139" s="183">
        <f>VLOOKUP(U139,FORMULAS!$A$15:$B$18,2,0)</f>
        <v>0</v>
      </c>
      <c r="U139" s="53" t="s">
        <v>157</v>
      </c>
      <c r="V139" s="54">
        <f>+IF(U139='Tabla Valoración controles'!$D$4,'Tabla Valoración controles'!$F$4,IF('208-PLA-Ft-78 Mapa Gestión'!U139='Tabla Valoración controles'!$D$5,'Tabla Valoración controles'!$F$5,IF(U139=FORMULAS!$A$10,0,'Tabla Valoración controles'!$F$6)))</f>
        <v>0</v>
      </c>
      <c r="W139" s="53"/>
      <c r="X139" s="55">
        <f>+IF(W139='Tabla Valoración controles'!$D$7,'Tabla Valoración controles'!$F$7,IF(U139=FORMULAS!$A$10,0,'Tabla Valoración controles'!$F$8))</f>
        <v>0</v>
      </c>
      <c r="Y139" s="53"/>
      <c r="Z139" s="54">
        <f>+IF(Y139='Tabla Valoración controles'!$D$9,'Tabla Valoración controles'!$F$9,IF(U139=FORMULAS!$A$10,0,'Tabla Valoración controles'!$F$10))</f>
        <v>0</v>
      </c>
      <c r="AA139" s="53"/>
      <c r="AB139" s="54">
        <f>+IF(AA139='Tabla Valoración controles'!$D$9,'Tabla Valoración controles'!$F$9,IF(W139=FORMULAS!$A$10,0,'Tabla Valoración controles'!$F$10))</f>
        <v>0</v>
      </c>
      <c r="AC139" s="53"/>
      <c r="AD139" s="54">
        <f>+IF(AC139='Tabla Valoración controles'!$D$13,'Tabla Valoración controles'!$F$13,'Tabla Valoración controles'!$F$14)</f>
        <v>0</v>
      </c>
      <c r="AE139" s="97">
        <f t="shared" ref="AE139:AE202" si="111">+V139+X139+Z139</f>
        <v>0</v>
      </c>
      <c r="AF139" s="97">
        <f t="shared" ref="AF139:AF142" si="112">+AF138*AE139</f>
        <v>0</v>
      </c>
      <c r="AG139" s="97">
        <f t="shared" si="71"/>
        <v>0.39200000000000002</v>
      </c>
      <c r="AH139" s="53"/>
      <c r="AI139" s="50">
        <f>+IF(AH139=CONTROLES!$C$50,CONTROLES!$D$50,CONTROLES!$D$51)</f>
        <v>0</v>
      </c>
      <c r="AJ139" s="162"/>
      <c r="AK139" s="162">
        <f>+IF(AJ139=CONTROLES!$C$52,CONTROLES!$D$52,CONTROLES!$D$53)</f>
        <v>0</v>
      </c>
      <c r="AL139" s="162"/>
      <c r="AM139" s="162">
        <f>+IF(AL139=CONTROLES!$C$54,CONTROLES!$D$54,CONTROLES!$D$55)</f>
        <v>0</v>
      </c>
      <c r="AN139" s="163" t="str">
        <f t="shared" si="54"/>
        <v>Tipo Control</v>
      </c>
      <c r="AO139" s="163" t="str">
        <f>+IF(AN139=CONTROLES!$F$54,CONTROLES!$G$54,CONTROLES!$G$55)</f>
        <v>Detectar</v>
      </c>
      <c r="AP139" s="162">
        <f>+IF(AO139=CONTROLES!$C$56,CONTROLES!$D$56,IF(AO139=CONTROLES!$C$57,CONTROLES!$D$57,CONTROLES!$D$58))</f>
        <v>10</v>
      </c>
      <c r="AQ139" s="162"/>
      <c r="AR139" s="162">
        <f>+IF(AQ139=CONTROLES!$C$59,CONTROLES!$D$59,CONTROLES!$D$60)</f>
        <v>0</v>
      </c>
      <c r="AS139" s="162"/>
      <c r="AT139" s="162">
        <f>+IF(AS139=CONTROLES!$C$61,CONTROLES!$D$61,CONTROLES!$D$62)</f>
        <v>0</v>
      </c>
      <c r="AU139" s="162"/>
      <c r="AV139" s="50">
        <f>+IF(AU139=CONTROLES!$C$63,CONTROLES!$D$63,IF(AU139=CONTROLES!$C$64,CONTROLES!$D$64,CONTROLES!$D$65))</f>
        <v>0</v>
      </c>
      <c r="AW139" s="50">
        <f t="shared" ref="AW139:AW202" si="113">+AI139+AK139+AM139+AP139+AR139+AT139+AV139</f>
        <v>10</v>
      </c>
      <c r="AX139" s="50" t="str">
        <f t="shared" si="55"/>
        <v>Débil</v>
      </c>
      <c r="AY139" s="337"/>
      <c r="AZ139" s="337"/>
      <c r="BA139" s="337"/>
      <c r="BB139" s="337"/>
      <c r="BC139" s="333"/>
      <c r="BD139" s="340"/>
      <c r="BE139" s="338"/>
      <c r="BF139" s="129"/>
      <c r="BG139" s="129"/>
      <c r="BH139" s="169"/>
      <c r="BI139" s="129"/>
      <c r="BJ139" s="129"/>
      <c r="BK139" s="129"/>
      <c r="BL139" s="129"/>
      <c r="BM139" s="170" t="s">
        <v>233</v>
      </c>
      <c r="BN139" s="338"/>
      <c r="BO139" s="144"/>
      <c r="BP139" s="209"/>
      <c r="BQ139" s="209"/>
      <c r="BR139" s="209"/>
      <c r="BS139" s="209"/>
      <c r="BT139" s="209"/>
      <c r="BU139" s="144"/>
      <c r="BV139" s="209"/>
      <c r="BW139" s="209"/>
      <c r="BX139" s="144"/>
      <c r="BY139" s="132"/>
      <c r="BZ139" s="132"/>
      <c r="CA139" s="132"/>
      <c r="CB139" s="132"/>
      <c r="CC139" s="132"/>
      <c r="CD139" s="132"/>
      <c r="CE139" s="132"/>
      <c r="CF139" s="132"/>
      <c r="CG139" s="144"/>
      <c r="CH139" s="132"/>
      <c r="CI139" s="132"/>
      <c r="CJ139" s="132"/>
      <c r="CK139" s="132"/>
      <c r="CL139" s="132"/>
      <c r="CM139" s="132"/>
      <c r="CN139" s="132"/>
      <c r="CO139" s="132"/>
      <c r="CP139" s="144"/>
      <c r="CQ139" s="132"/>
      <c r="CR139" s="132"/>
      <c r="CS139" s="132"/>
      <c r="CT139" s="132"/>
      <c r="CU139" s="132"/>
      <c r="CV139" s="132"/>
      <c r="CW139" s="132"/>
      <c r="CX139" s="132"/>
      <c r="CY139" s="136"/>
      <c r="CZ139" s="132"/>
      <c r="DA139" s="132"/>
      <c r="DB139" s="132"/>
      <c r="DC139" s="132"/>
      <c r="DD139" s="132"/>
      <c r="DE139" s="132"/>
      <c r="DF139" s="132"/>
      <c r="DG139" s="132"/>
      <c r="DH139" s="136"/>
      <c r="DI139" s="132"/>
      <c r="DJ139" s="132"/>
      <c r="DK139" s="132"/>
      <c r="DL139" s="132"/>
      <c r="DM139" s="132"/>
      <c r="DN139" s="132"/>
      <c r="DO139" s="132"/>
      <c r="DP139" s="132"/>
      <c r="DQ139" s="136"/>
      <c r="DR139" s="132"/>
      <c r="DS139" s="132"/>
      <c r="DT139" s="132"/>
      <c r="DU139" s="132"/>
      <c r="DV139" s="132"/>
      <c r="DW139" s="132"/>
      <c r="DX139" s="132"/>
      <c r="DY139" s="132"/>
      <c r="DZ139" s="136"/>
      <c r="EA139" s="132"/>
      <c r="EB139" s="132"/>
      <c r="EC139" s="132"/>
      <c r="ED139" s="132"/>
      <c r="EE139" s="132"/>
      <c r="EF139" s="132"/>
      <c r="EG139" s="132"/>
      <c r="EH139" s="132"/>
      <c r="EI139" s="136"/>
      <c r="EJ139" s="132"/>
      <c r="EK139" s="132"/>
      <c r="EL139" s="132"/>
      <c r="EM139" s="132"/>
      <c r="EN139" s="132"/>
      <c r="EO139" s="132"/>
      <c r="EP139" s="132"/>
      <c r="EQ139" s="132"/>
      <c r="ER139" s="136"/>
      <c r="ES139" s="132"/>
      <c r="ET139" s="132"/>
      <c r="EU139" s="132"/>
      <c r="EV139" s="132"/>
      <c r="EW139" s="132"/>
      <c r="EX139" s="132"/>
      <c r="EY139" s="132"/>
      <c r="EZ139" s="132"/>
      <c r="FA139" s="136"/>
      <c r="FB139" s="132"/>
      <c r="FC139" s="132"/>
      <c r="FD139" s="132"/>
      <c r="FE139" s="132"/>
      <c r="FF139" s="132"/>
      <c r="FG139" s="132"/>
      <c r="FH139" s="132"/>
      <c r="FI139" s="132"/>
      <c r="FJ139" s="136"/>
      <c r="FK139" s="132"/>
      <c r="FL139" s="132"/>
      <c r="FM139" s="132"/>
      <c r="FN139" s="132"/>
      <c r="FO139" s="132"/>
      <c r="FP139" s="132"/>
      <c r="FQ139" s="132"/>
      <c r="FR139" s="132"/>
      <c r="FS139" s="132"/>
      <c r="FT139" s="144"/>
      <c r="FU139" s="129"/>
      <c r="FV139" s="129"/>
      <c r="FW139" s="129"/>
      <c r="FX139" s="130"/>
      <c r="FY139" s="129"/>
      <c r="FZ139" s="144"/>
      <c r="GA139" s="132"/>
      <c r="GB139" s="129"/>
      <c r="GC139" s="129"/>
      <c r="GD139" s="129"/>
      <c r="GE139" s="129"/>
      <c r="GF139" s="129"/>
      <c r="GG139" s="126"/>
      <c r="GH139" s="129"/>
      <c r="GI139" s="129"/>
      <c r="GJ139" s="129"/>
      <c r="GK139" s="130"/>
      <c r="GL139" s="129"/>
      <c r="GM139" s="132"/>
      <c r="GN139" s="265"/>
      <c r="GO139" s="129"/>
      <c r="GP139" s="129"/>
      <c r="GQ139" s="129"/>
      <c r="GR139" s="129"/>
      <c r="GS139" s="129"/>
      <c r="GT139" s="136"/>
      <c r="GU139" s="129"/>
      <c r="GV139" s="129"/>
      <c r="GW139" s="129"/>
      <c r="GX139" s="130"/>
      <c r="GY139" s="129"/>
      <c r="GZ139" s="132"/>
      <c r="HA139" s="132"/>
      <c r="HB139" s="129"/>
      <c r="HC139" s="129"/>
      <c r="HD139" s="129"/>
      <c r="HE139" s="129"/>
    </row>
    <row r="140" spans="1:213" ht="57" x14ac:dyDescent="0.2">
      <c r="A140" s="364"/>
      <c r="B140" s="357"/>
      <c r="C140" s="358"/>
      <c r="D140" s="358"/>
      <c r="E140" s="357"/>
      <c r="F140" s="366"/>
      <c r="G140" s="366"/>
      <c r="H140" s="366"/>
      <c r="I140" s="357"/>
      <c r="J140" s="360"/>
      <c r="K140" s="335"/>
      <c r="L140" s="361"/>
      <c r="M140" s="359"/>
      <c r="N140" s="335"/>
      <c r="O140" s="333"/>
      <c r="P140" s="333"/>
      <c r="Q140" s="334"/>
      <c r="R140" s="153"/>
      <c r="S140" s="154"/>
      <c r="T140" s="183">
        <f>VLOOKUP(U140,FORMULAS!$A$15:$B$18,2,0)</f>
        <v>0</v>
      </c>
      <c r="U140" s="53" t="s">
        <v>157</v>
      </c>
      <c r="V140" s="54">
        <f>+IF(U140='Tabla Valoración controles'!$D$4,'Tabla Valoración controles'!$F$4,IF('208-PLA-Ft-78 Mapa Gestión'!U140='Tabla Valoración controles'!$D$5,'Tabla Valoración controles'!$F$5,IF(U140=FORMULAS!$A$10,0,'Tabla Valoración controles'!$F$6)))</f>
        <v>0</v>
      </c>
      <c r="W140" s="53"/>
      <c r="X140" s="55">
        <f>+IF(W140='Tabla Valoración controles'!$D$7,'Tabla Valoración controles'!$F$7,IF(U140=FORMULAS!$A$10,0,'Tabla Valoración controles'!$F$8))</f>
        <v>0</v>
      </c>
      <c r="Y140" s="53"/>
      <c r="Z140" s="54">
        <f>+IF(Y140='Tabla Valoración controles'!$D$9,'Tabla Valoración controles'!$F$9,IF(U140=FORMULAS!$A$10,0,'Tabla Valoración controles'!$F$10))</f>
        <v>0</v>
      </c>
      <c r="AA140" s="53"/>
      <c r="AB140" s="54">
        <f>+IF(AA140='Tabla Valoración controles'!$D$9,'Tabla Valoración controles'!$F$9,IF(W140=FORMULAS!$A$10,0,'Tabla Valoración controles'!$F$10))</f>
        <v>0</v>
      </c>
      <c r="AC140" s="53"/>
      <c r="AD140" s="54">
        <f>+IF(AC140='Tabla Valoración controles'!$D$13,'Tabla Valoración controles'!$F$13,'Tabla Valoración controles'!$F$14)</f>
        <v>0</v>
      </c>
      <c r="AE140" s="97">
        <f t="shared" si="111"/>
        <v>0</v>
      </c>
      <c r="AF140" s="97">
        <f t="shared" si="112"/>
        <v>0</v>
      </c>
      <c r="AG140" s="97">
        <f t="shared" si="71"/>
        <v>0.39200000000000002</v>
      </c>
      <c r="AH140" s="53"/>
      <c r="AI140" s="50">
        <f>+IF(AH140=CONTROLES!$C$50,CONTROLES!$D$50,CONTROLES!$D$51)</f>
        <v>0</v>
      </c>
      <c r="AJ140" s="162"/>
      <c r="AK140" s="162">
        <f>+IF(AJ140=CONTROLES!$C$52,CONTROLES!$D$52,CONTROLES!$D$53)</f>
        <v>0</v>
      </c>
      <c r="AL140" s="162"/>
      <c r="AM140" s="162">
        <f>+IF(AL140=CONTROLES!$C$54,CONTROLES!$D$54,CONTROLES!$D$55)</f>
        <v>0</v>
      </c>
      <c r="AN140" s="163" t="str">
        <f t="shared" ref="AN140:AN203" si="114">+U140</f>
        <v>Tipo Control</v>
      </c>
      <c r="AO140" s="163" t="str">
        <f>+IF(AN140=CONTROLES!$F$54,CONTROLES!$G$54,CONTROLES!$G$55)</f>
        <v>Detectar</v>
      </c>
      <c r="AP140" s="162">
        <f>+IF(AO140=CONTROLES!$C$56,CONTROLES!$D$56,IF(AO140=CONTROLES!$C$57,CONTROLES!$D$57,CONTROLES!$D$58))</f>
        <v>10</v>
      </c>
      <c r="AQ140" s="162"/>
      <c r="AR140" s="162">
        <f>+IF(AQ140=CONTROLES!$C$59,CONTROLES!$D$59,CONTROLES!$D$60)</f>
        <v>0</v>
      </c>
      <c r="AS140" s="162"/>
      <c r="AT140" s="162">
        <f>+IF(AS140=CONTROLES!$C$61,CONTROLES!$D$61,CONTROLES!$D$62)</f>
        <v>0</v>
      </c>
      <c r="AU140" s="162"/>
      <c r="AV140" s="50">
        <f>+IF(AU140=CONTROLES!$C$63,CONTROLES!$D$63,IF(AU140=CONTROLES!$C$64,CONTROLES!$D$64,CONTROLES!$D$65))</f>
        <v>0</v>
      </c>
      <c r="AW140" s="50">
        <f t="shared" si="113"/>
        <v>10</v>
      </c>
      <c r="AX140" s="50" t="str">
        <f t="shared" ref="AX140:AX203" si="115">IF(ISERROR(AW140)=TRUE,"",IF(AND(AW140&lt;=85),"Débil",IF(AND(AW140&gt;=85.01,AW140&lt;=95),"Moderado",IF(AND(AW140&gt;=95.1,AW140&lt;=100),"Fuerte",""))))</f>
        <v>Débil</v>
      </c>
      <c r="AY140" s="337"/>
      <c r="AZ140" s="337"/>
      <c r="BA140" s="337"/>
      <c r="BB140" s="337"/>
      <c r="BC140" s="333"/>
      <c r="BD140" s="340"/>
      <c r="BE140" s="338"/>
      <c r="BF140" s="129"/>
      <c r="BG140" s="129"/>
      <c r="BH140" s="169"/>
      <c r="BI140" s="129"/>
      <c r="BJ140" s="129"/>
      <c r="BK140" s="129"/>
      <c r="BL140" s="129"/>
      <c r="BM140" s="170" t="s">
        <v>233</v>
      </c>
      <c r="BN140" s="338"/>
      <c r="BO140" s="144"/>
      <c r="BP140" s="209"/>
      <c r="BQ140" s="209"/>
      <c r="BR140" s="209"/>
      <c r="BS140" s="209"/>
      <c r="BT140" s="209"/>
      <c r="BU140" s="144"/>
      <c r="BV140" s="209"/>
      <c r="BW140" s="209"/>
      <c r="BX140" s="144"/>
      <c r="BY140" s="132"/>
      <c r="BZ140" s="132"/>
      <c r="CA140" s="132"/>
      <c r="CB140" s="132"/>
      <c r="CC140" s="132"/>
      <c r="CD140" s="132"/>
      <c r="CE140" s="132"/>
      <c r="CF140" s="132"/>
      <c r="CG140" s="144"/>
      <c r="CH140" s="132"/>
      <c r="CI140" s="132"/>
      <c r="CJ140" s="132"/>
      <c r="CK140" s="132"/>
      <c r="CL140" s="132"/>
      <c r="CM140" s="132"/>
      <c r="CN140" s="132"/>
      <c r="CO140" s="132"/>
      <c r="CP140" s="144"/>
      <c r="CQ140" s="132"/>
      <c r="CR140" s="132"/>
      <c r="CS140" s="132"/>
      <c r="CT140" s="132"/>
      <c r="CU140" s="132"/>
      <c r="CV140" s="132"/>
      <c r="CW140" s="132"/>
      <c r="CX140" s="132"/>
      <c r="CY140" s="136"/>
      <c r="CZ140" s="132"/>
      <c r="DA140" s="132"/>
      <c r="DB140" s="132"/>
      <c r="DC140" s="132"/>
      <c r="DD140" s="132"/>
      <c r="DE140" s="132"/>
      <c r="DF140" s="132"/>
      <c r="DG140" s="132"/>
      <c r="DH140" s="136"/>
      <c r="DI140" s="132"/>
      <c r="DJ140" s="132"/>
      <c r="DK140" s="132"/>
      <c r="DL140" s="132"/>
      <c r="DM140" s="132"/>
      <c r="DN140" s="132"/>
      <c r="DO140" s="132"/>
      <c r="DP140" s="132"/>
      <c r="DQ140" s="136"/>
      <c r="DR140" s="132"/>
      <c r="DS140" s="132"/>
      <c r="DT140" s="132"/>
      <c r="DU140" s="132"/>
      <c r="DV140" s="132"/>
      <c r="DW140" s="132"/>
      <c r="DX140" s="132"/>
      <c r="DY140" s="132"/>
      <c r="DZ140" s="136"/>
      <c r="EA140" s="132"/>
      <c r="EB140" s="132"/>
      <c r="EC140" s="132"/>
      <c r="ED140" s="132"/>
      <c r="EE140" s="132"/>
      <c r="EF140" s="132"/>
      <c r="EG140" s="132"/>
      <c r="EH140" s="132"/>
      <c r="EI140" s="136"/>
      <c r="EJ140" s="132"/>
      <c r="EK140" s="132"/>
      <c r="EL140" s="132"/>
      <c r="EM140" s="132"/>
      <c r="EN140" s="132"/>
      <c r="EO140" s="132"/>
      <c r="EP140" s="132"/>
      <c r="EQ140" s="132"/>
      <c r="ER140" s="136"/>
      <c r="ES140" s="132"/>
      <c r="ET140" s="132"/>
      <c r="EU140" s="132"/>
      <c r="EV140" s="132"/>
      <c r="EW140" s="132"/>
      <c r="EX140" s="132"/>
      <c r="EY140" s="132"/>
      <c r="EZ140" s="132"/>
      <c r="FA140" s="136"/>
      <c r="FB140" s="132"/>
      <c r="FC140" s="132"/>
      <c r="FD140" s="132"/>
      <c r="FE140" s="132"/>
      <c r="FF140" s="132"/>
      <c r="FG140" s="132"/>
      <c r="FH140" s="132"/>
      <c r="FI140" s="132"/>
      <c r="FJ140" s="136"/>
      <c r="FK140" s="132"/>
      <c r="FL140" s="132"/>
      <c r="FM140" s="132"/>
      <c r="FN140" s="132"/>
      <c r="FO140" s="132"/>
      <c r="FP140" s="132"/>
      <c r="FQ140" s="132"/>
      <c r="FR140" s="132"/>
      <c r="FS140" s="132"/>
      <c r="FT140" s="144"/>
      <c r="FU140" s="129"/>
      <c r="FV140" s="129"/>
      <c r="FW140" s="129"/>
      <c r="FX140" s="130"/>
      <c r="FY140" s="129"/>
      <c r="FZ140" s="144"/>
      <c r="GA140" s="132"/>
      <c r="GB140" s="129"/>
      <c r="GC140" s="129"/>
      <c r="GD140" s="129"/>
      <c r="GE140" s="129"/>
      <c r="GF140" s="129"/>
      <c r="GG140" s="136"/>
      <c r="GH140" s="129"/>
      <c r="GI140" s="129"/>
      <c r="GJ140" s="129"/>
      <c r="GK140" s="130"/>
      <c r="GL140" s="129"/>
      <c r="GM140" s="132"/>
      <c r="GN140" s="265"/>
      <c r="GO140" s="129"/>
      <c r="GP140" s="129"/>
      <c r="GQ140" s="129"/>
      <c r="GR140" s="129"/>
      <c r="GS140" s="129"/>
      <c r="GT140" s="136"/>
      <c r="GU140" s="129"/>
      <c r="GV140" s="129"/>
      <c r="GW140" s="129"/>
      <c r="GX140" s="130"/>
      <c r="GY140" s="129"/>
      <c r="GZ140" s="132"/>
      <c r="HA140" s="132"/>
      <c r="HB140" s="129"/>
      <c r="HC140" s="129"/>
      <c r="HD140" s="129"/>
      <c r="HE140" s="129"/>
    </row>
    <row r="141" spans="1:213" ht="57" x14ac:dyDescent="0.2">
      <c r="A141" s="364"/>
      <c r="B141" s="357"/>
      <c r="C141" s="358"/>
      <c r="D141" s="358"/>
      <c r="E141" s="357"/>
      <c r="F141" s="366"/>
      <c r="G141" s="366"/>
      <c r="H141" s="366"/>
      <c r="I141" s="357"/>
      <c r="J141" s="360"/>
      <c r="K141" s="335"/>
      <c r="L141" s="361"/>
      <c r="M141" s="359"/>
      <c r="N141" s="335"/>
      <c r="O141" s="333"/>
      <c r="P141" s="333"/>
      <c r="Q141" s="334"/>
      <c r="R141" s="153"/>
      <c r="S141" s="154"/>
      <c r="T141" s="183">
        <f>VLOOKUP(U141,FORMULAS!$A$15:$B$18,2,0)</f>
        <v>0</v>
      </c>
      <c r="U141" s="53" t="s">
        <v>157</v>
      </c>
      <c r="V141" s="54">
        <f>+IF(U141='Tabla Valoración controles'!$D$4,'Tabla Valoración controles'!$F$4,IF('208-PLA-Ft-78 Mapa Gestión'!U141='Tabla Valoración controles'!$D$5,'Tabla Valoración controles'!$F$5,IF(U141=FORMULAS!$A$10,0,'Tabla Valoración controles'!$F$6)))</f>
        <v>0</v>
      </c>
      <c r="W141" s="53"/>
      <c r="X141" s="55">
        <f>+IF(W141='Tabla Valoración controles'!$D$7,'Tabla Valoración controles'!$F$7,IF(U141=FORMULAS!$A$10,0,'Tabla Valoración controles'!$F$8))</f>
        <v>0</v>
      </c>
      <c r="Y141" s="53"/>
      <c r="Z141" s="54">
        <f>+IF(Y141='Tabla Valoración controles'!$D$9,'Tabla Valoración controles'!$F$9,IF(U141=FORMULAS!$A$10,0,'Tabla Valoración controles'!$F$10))</f>
        <v>0</v>
      </c>
      <c r="AA141" s="53"/>
      <c r="AB141" s="54">
        <f>+IF(AA141='Tabla Valoración controles'!$D$9,'Tabla Valoración controles'!$F$9,IF(W141=FORMULAS!$A$10,0,'Tabla Valoración controles'!$F$10))</f>
        <v>0</v>
      </c>
      <c r="AC141" s="53"/>
      <c r="AD141" s="54">
        <f>+IF(AC141='Tabla Valoración controles'!$D$13,'Tabla Valoración controles'!$F$13,'Tabla Valoración controles'!$F$14)</f>
        <v>0</v>
      </c>
      <c r="AE141" s="97">
        <f t="shared" si="111"/>
        <v>0</v>
      </c>
      <c r="AF141" s="97">
        <f t="shared" si="112"/>
        <v>0</v>
      </c>
      <c r="AG141" s="97">
        <f t="shared" si="71"/>
        <v>0.39200000000000002</v>
      </c>
      <c r="AH141" s="53"/>
      <c r="AI141" s="50">
        <f>+IF(AH141=CONTROLES!$C$50,CONTROLES!$D$50,CONTROLES!$D$51)</f>
        <v>0</v>
      </c>
      <c r="AJ141" s="162"/>
      <c r="AK141" s="162">
        <f>+IF(AJ141=CONTROLES!$C$52,CONTROLES!$D$52,CONTROLES!$D$53)</f>
        <v>0</v>
      </c>
      <c r="AL141" s="162"/>
      <c r="AM141" s="162">
        <f>+IF(AL141=CONTROLES!$C$54,CONTROLES!$D$54,CONTROLES!$D$55)</f>
        <v>0</v>
      </c>
      <c r="AN141" s="163" t="str">
        <f t="shared" si="114"/>
        <v>Tipo Control</v>
      </c>
      <c r="AO141" s="163" t="str">
        <f>+IF(AN141=CONTROLES!$F$54,CONTROLES!$G$54,CONTROLES!$G$55)</f>
        <v>Detectar</v>
      </c>
      <c r="AP141" s="162">
        <f>+IF(AO141=CONTROLES!$C$56,CONTROLES!$D$56,IF(AO141=CONTROLES!$C$57,CONTROLES!$D$57,CONTROLES!$D$58))</f>
        <v>10</v>
      </c>
      <c r="AQ141" s="162"/>
      <c r="AR141" s="162">
        <f>+IF(AQ141=CONTROLES!$C$59,CONTROLES!$D$59,CONTROLES!$D$60)</f>
        <v>0</v>
      </c>
      <c r="AS141" s="162"/>
      <c r="AT141" s="162">
        <f>+IF(AS141=CONTROLES!$C$61,CONTROLES!$D$61,CONTROLES!$D$62)</f>
        <v>0</v>
      </c>
      <c r="AU141" s="162"/>
      <c r="AV141" s="50">
        <f>+IF(AU141=CONTROLES!$C$63,CONTROLES!$D$63,IF(AU141=CONTROLES!$C$64,CONTROLES!$D$64,CONTROLES!$D$65))</f>
        <v>0</v>
      </c>
      <c r="AW141" s="50">
        <f t="shared" si="113"/>
        <v>10</v>
      </c>
      <c r="AX141" s="50" t="str">
        <f t="shared" si="115"/>
        <v>Débil</v>
      </c>
      <c r="AY141" s="337"/>
      <c r="AZ141" s="337"/>
      <c r="BA141" s="337"/>
      <c r="BB141" s="337"/>
      <c r="BC141" s="333"/>
      <c r="BD141" s="340"/>
      <c r="BE141" s="338"/>
      <c r="BF141" s="129"/>
      <c r="BG141" s="129"/>
      <c r="BH141" s="169"/>
      <c r="BI141" s="129"/>
      <c r="BJ141" s="129"/>
      <c r="BK141" s="129"/>
      <c r="BL141" s="129"/>
      <c r="BM141" s="170" t="s">
        <v>233</v>
      </c>
      <c r="BN141" s="338"/>
      <c r="BO141" s="144"/>
      <c r="BP141" s="209"/>
      <c r="BQ141" s="209"/>
      <c r="BR141" s="209"/>
      <c r="BS141" s="209"/>
      <c r="BT141" s="209"/>
      <c r="BU141" s="144"/>
      <c r="BV141" s="209"/>
      <c r="BW141" s="209"/>
      <c r="BX141" s="144"/>
      <c r="BY141" s="132"/>
      <c r="BZ141" s="132"/>
      <c r="CA141" s="132"/>
      <c r="CB141" s="132"/>
      <c r="CC141" s="132"/>
      <c r="CD141" s="132"/>
      <c r="CE141" s="132"/>
      <c r="CF141" s="132"/>
      <c r="CG141" s="144"/>
      <c r="CH141" s="132"/>
      <c r="CI141" s="132"/>
      <c r="CJ141" s="132"/>
      <c r="CK141" s="132"/>
      <c r="CL141" s="132"/>
      <c r="CM141" s="132"/>
      <c r="CN141" s="132"/>
      <c r="CO141" s="132"/>
      <c r="CP141" s="144"/>
      <c r="CQ141" s="132"/>
      <c r="CR141" s="132"/>
      <c r="CS141" s="132"/>
      <c r="CT141" s="132"/>
      <c r="CU141" s="132"/>
      <c r="CV141" s="132"/>
      <c r="CW141" s="132"/>
      <c r="CX141" s="132"/>
      <c r="CY141" s="136"/>
      <c r="CZ141" s="132"/>
      <c r="DA141" s="132"/>
      <c r="DB141" s="132"/>
      <c r="DC141" s="132"/>
      <c r="DD141" s="132"/>
      <c r="DE141" s="132"/>
      <c r="DF141" s="132"/>
      <c r="DG141" s="132"/>
      <c r="DH141" s="136"/>
      <c r="DI141" s="132"/>
      <c r="DJ141" s="132"/>
      <c r="DK141" s="132"/>
      <c r="DL141" s="132"/>
      <c r="DM141" s="132"/>
      <c r="DN141" s="132"/>
      <c r="DO141" s="132"/>
      <c r="DP141" s="132"/>
      <c r="DQ141" s="136"/>
      <c r="DR141" s="132"/>
      <c r="DS141" s="132"/>
      <c r="DT141" s="132"/>
      <c r="DU141" s="132"/>
      <c r="DV141" s="132"/>
      <c r="DW141" s="132"/>
      <c r="DX141" s="132"/>
      <c r="DY141" s="132"/>
      <c r="DZ141" s="136"/>
      <c r="EA141" s="132"/>
      <c r="EB141" s="132"/>
      <c r="EC141" s="132"/>
      <c r="ED141" s="132"/>
      <c r="EE141" s="132"/>
      <c r="EF141" s="132"/>
      <c r="EG141" s="132"/>
      <c r="EH141" s="132"/>
      <c r="EI141" s="136"/>
      <c r="EJ141" s="132"/>
      <c r="EK141" s="132"/>
      <c r="EL141" s="132"/>
      <c r="EM141" s="132"/>
      <c r="EN141" s="132"/>
      <c r="EO141" s="132"/>
      <c r="EP141" s="132"/>
      <c r="EQ141" s="132"/>
      <c r="ER141" s="136"/>
      <c r="ES141" s="132"/>
      <c r="ET141" s="132"/>
      <c r="EU141" s="132"/>
      <c r="EV141" s="132"/>
      <c r="EW141" s="132"/>
      <c r="EX141" s="132"/>
      <c r="EY141" s="132"/>
      <c r="EZ141" s="132"/>
      <c r="FA141" s="136"/>
      <c r="FB141" s="132"/>
      <c r="FC141" s="132"/>
      <c r="FD141" s="132"/>
      <c r="FE141" s="132"/>
      <c r="FF141" s="132"/>
      <c r="FG141" s="132"/>
      <c r="FH141" s="132"/>
      <c r="FI141" s="132"/>
      <c r="FJ141" s="136"/>
      <c r="FK141" s="132"/>
      <c r="FL141" s="132"/>
      <c r="FM141" s="132"/>
      <c r="FN141" s="132"/>
      <c r="FO141" s="132"/>
      <c r="FP141" s="132"/>
      <c r="FQ141" s="132"/>
      <c r="FR141" s="132"/>
      <c r="FS141" s="132"/>
      <c r="FT141" s="144"/>
      <c r="FU141" s="129"/>
      <c r="FV141" s="129"/>
      <c r="FW141" s="129"/>
      <c r="FX141" s="130"/>
      <c r="FY141" s="129"/>
      <c r="FZ141" s="144"/>
      <c r="GA141" s="132"/>
      <c r="GB141" s="129"/>
      <c r="GC141" s="129"/>
      <c r="GD141" s="129"/>
      <c r="GE141" s="129"/>
      <c r="GF141" s="129"/>
      <c r="GG141" s="136"/>
      <c r="GH141" s="129"/>
      <c r="GI141" s="129"/>
      <c r="GJ141" s="129"/>
      <c r="GK141" s="130"/>
      <c r="GL141" s="129"/>
      <c r="GM141" s="132"/>
      <c r="GN141" s="265"/>
      <c r="GO141" s="129"/>
      <c r="GP141" s="129"/>
      <c r="GQ141" s="129"/>
      <c r="GR141" s="129"/>
      <c r="GS141" s="129"/>
      <c r="GT141" s="136"/>
      <c r="GU141" s="129"/>
      <c r="GV141" s="129"/>
      <c r="GW141" s="129"/>
      <c r="GX141" s="130"/>
      <c r="GY141" s="129"/>
      <c r="GZ141" s="132"/>
      <c r="HA141" s="132"/>
      <c r="HB141" s="129"/>
      <c r="HC141" s="129"/>
      <c r="HD141" s="129"/>
      <c r="HE141" s="129"/>
    </row>
    <row r="142" spans="1:213" ht="57" x14ac:dyDescent="0.2">
      <c r="A142" s="364"/>
      <c r="B142" s="357"/>
      <c r="C142" s="358"/>
      <c r="D142" s="358"/>
      <c r="E142" s="357"/>
      <c r="F142" s="366"/>
      <c r="G142" s="366"/>
      <c r="H142" s="366"/>
      <c r="I142" s="357"/>
      <c r="J142" s="360"/>
      <c r="K142" s="335"/>
      <c r="L142" s="361"/>
      <c r="M142" s="359"/>
      <c r="N142" s="335"/>
      <c r="O142" s="333"/>
      <c r="P142" s="333"/>
      <c r="Q142" s="334"/>
      <c r="R142" s="153"/>
      <c r="S142" s="154"/>
      <c r="T142" s="183">
        <f>VLOOKUP(U142,FORMULAS!$A$15:$B$18,2,0)</f>
        <v>0</v>
      </c>
      <c r="U142" s="53" t="s">
        <v>157</v>
      </c>
      <c r="V142" s="54">
        <f>+IF(U142='Tabla Valoración controles'!$D$4,'Tabla Valoración controles'!$F$4,IF('208-PLA-Ft-78 Mapa Gestión'!U142='Tabla Valoración controles'!$D$5,'Tabla Valoración controles'!$F$5,IF(U142=FORMULAS!$A$10,0,'Tabla Valoración controles'!$F$6)))</f>
        <v>0</v>
      </c>
      <c r="W142" s="53"/>
      <c r="X142" s="55">
        <f>+IF(W142='Tabla Valoración controles'!$D$7,'Tabla Valoración controles'!$F$7,IF(U142=FORMULAS!$A$10,0,'Tabla Valoración controles'!$F$8))</f>
        <v>0</v>
      </c>
      <c r="Y142" s="53"/>
      <c r="Z142" s="54">
        <f>+IF(Y142='Tabla Valoración controles'!$D$9,'Tabla Valoración controles'!$F$9,IF(U142=FORMULAS!$A$10,0,'Tabla Valoración controles'!$F$10))</f>
        <v>0</v>
      </c>
      <c r="AA142" s="53"/>
      <c r="AB142" s="54">
        <f>+IF(AA142='Tabla Valoración controles'!$D$9,'Tabla Valoración controles'!$F$9,IF(W142=FORMULAS!$A$10,0,'Tabla Valoración controles'!$F$10))</f>
        <v>0</v>
      </c>
      <c r="AC142" s="53"/>
      <c r="AD142" s="54">
        <f>+IF(AC142='Tabla Valoración controles'!$D$13,'Tabla Valoración controles'!$F$13,'Tabla Valoración controles'!$F$14)</f>
        <v>0</v>
      </c>
      <c r="AE142" s="97">
        <f t="shared" si="111"/>
        <v>0</v>
      </c>
      <c r="AF142" s="97">
        <f t="shared" si="112"/>
        <v>0</v>
      </c>
      <c r="AG142" s="97">
        <f t="shared" si="71"/>
        <v>0.39200000000000002</v>
      </c>
      <c r="AH142" s="53"/>
      <c r="AI142" s="50">
        <f>+IF(AH142=CONTROLES!$C$50,CONTROLES!$D$50,CONTROLES!$D$51)</f>
        <v>0</v>
      </c>
      <c r="AJ142" s="162"/>
      <c r="AK142" s="162">
        <f>+IF(AJ142=CONTROLES!$C$52,CONTROLES!$D$52,CONTROLES!$D$53)</f>
        <v>0</v>
      </c>
      <c r="AL142" s="162"/>
      <c r="AM142" s="162">
        <f>+IF(AL142=CONTROLES!$C$54,CONTROLES!$D$54,CONTROLES!$D$55)</f>
        <v>0</v>
      </c>
      <c r="AN142" s="163" t="str">
        <f t="shared" si="114"/>
        <v>Tipo Control</v>
      </c>
      <c r="AO142" s="163" t="str">
        <f>+IF(AN142=CONTROLES!$F$54,CONTROLES!$G$54,CONTROLES!$G$55)</f>
        <v>Detectar</v>
      </c>
      <c r="AP142" s="162">
        <f>+IF(AO142=CONTROLES!$C$56,CONTROLES!$D$56,IF(AO142=CONTROLES!$C$57,CONTROLES!$D$57,CONTROLES!$D$58))</f>
        <v>10</v>
      </c>
      <c r="AQ142" s="162"/>
      <c r="AR142" s="162">
        <f>+IF(AQ142=CONTROLES!$C$59,CONTROLES!$D$59,CONTROLES!$D$60)</f>
        <v>0</v>
      </c>
      <c r="AS142" s="162"/>
      <c r="AT142" s="162">
        <f>+IF(AS142=CONTROLES!$C$61,CONTROLES!$D$61,CONTROLES!$D$62)</f>
        <v>0</v>
      </c>
      <c r="AU142" s="162"/>
      <c r="AV142" s="50">
        <f>+IF(AU142=CONTROLES!$C$63,CONTROLES!$D$63,IF(AU142=CONTROLES!$C$64,CONTROLES!$D$64,CONTROLES!$D$65))</f>
        <v>0</v>
      </c>
      <c r="AW142" s="50">
        <f t="shared" si="113"/>
        <v>10</v>
      </c>
      <c r="AX142" s="50" t="str">
        <f t="shared" si="115"/>
        <v>Débil</v>
      </c>
      <c r="AY142" s="337"/>
      <c r="AZ142" s="337"/>
      <c r="BA142" s="337"/>
      <c r="BB142" s="337"/>
      <c r="BC142" s="333"/>
      <c r="BD142" s="340"/>
      <c r="BE142" s="338"/>
      <c r="BF142" s="129"/>
      <c r="BG142" s="129"/>
      <c r="BH142" s="169"/>
      <c r="BI142" s="129"/>
      <c r="BJ142" s="129"/>
      <c r="BK142" s="129"/>
      <c r="BL142" s="129"/>
      <c r="BM142" s="170" t="s">
        <v>233</v>
      </c>
      <c r="BN142" s="338"/>
      <c r="BO142" s="144"/>
      <c r="BP142" s="209"/>
      <c r="BQ142" s="209"/>
      <c r="BR142" s="209"/>
      <c r="BS142" s="209"/>
      <c r="BT142" s="209"/>
      <c r="BU142" s="144"/>
      <c r="BV142" s="209"/>
      <c r="BW142" s="209"/>
      <c r="BX142" s="144"/>
      <c r="BY142" s="132"/>
      <c r="BZ142" s="132"/>
      <c r="CA142" s="132"/>
      <c r="CB142" s="132"/>
      <c r="CC142" s="132"/>
      <c r="CD142" s="132"/>
      <c r="CE142" s="132"/>
      <c r="CF142" s="132"/>
      <c r="CG142" s="144"/>
      <c r="CH142" s="132"/>
      <c r="CI142" s="132"/>
      <c r="CJ142" s="132"/>
      <c r="CK142" s="132"/>
      <c r="CL142" s="132"/>
      <c r="CM142" s="132"/>
      <c r="CN142" s="132"/>
      <c r="CO142" s="132"/>
      <c r="CP142" s="144"/>
      <c r="CQ142" s="132"/>
      <c r="CR142" s="132"/>
      <c r="CS142" s="132"/>
      <c r="CT142" s="132"/>
      <c r="CU142" s="132"/>
      <c r="CV142" s="132"/>
      <c r="CW142" s="132"/>
      <c r="CX142" s="132"/>
      <c r="CY142" s="136"/>
      <c r="CZ142" s="132"/>
      <c r="DA142" s="132"/>
      <c r="DB142" s="132"/>
      <c r="DC142" s="132"/>
      <c r="DD142" s="132"/>
      <c r="DE142" s="132"/>
      <c r="DF142" s="132"/>
      <c r="DG142" s="132"/>
      <c r="DH142" s="136"/>
      <c r="DI142" s="132"/>
      <c r="DJ142" s="132"/>
      <c r="DK142" s="132"/>
      <c r="DL142" s="132"/>
      <c r="DM142" s="132"/>
      <c r="DN142" s="132"/>
      <c r="DO142" s="132"/>
      <c r="DP142" s="132"/>
      <c r="DQ142" s="136"/>
      <c r="DR142" s="132"/>
      <c r="DS142" s="132"/>
      <c r="DT142" s="132"/>
      <c r="DU142" s="132"/>
      <c r="DV142" s="132"/>
      <c r="DW142" s="132"/>
      <c r="DX142" s="132"/>
      <c r="DY142" s="132"/>
      <c r="DZ142" s="136"/>
      <c r="EA142" s="132"/>
      <c r="EB142" s="132"/>
      <c r="EC142" s="132"/>
      <c r="ED142" s="132"/>
      <c r="EE142" s="132"/>
      <c r="EF142" s="132"/>
      <c r="EG142" s="132"/>
      <c r="EH142" s="132"/>
      <c r="EI142" s="136"/>
      <c r="EJ142" s="132"/>
      <c r="EK142" s="132"/>
      <c r="EL142" s="132"/>
      <c r="EM142" s="132"/>
      <c r="EN142" s="132"/>
      <c r="EO142" s="132"/>
      <c r="EP142" s="132"/>
      <c r="EQ142" s="132"/>
      <c r="ER142" s="136"/>
      <c r="ES142" s="132"/>
      <c r="ET142" s="132"/>
      <c r="EU142" s="132"/>
      <c r="EV142" s="132"/>
      <c r="EW142" s="132"/>
      <c r="EX142" s="132"/>
      <c r="EY142" s="132"/>
      <c r="EZ142" s="132"/>
      <c r="FA142" s="136"/>
      <c r="FB142" s="132"/>
      <c r="FC142" s="132"/>
      <c r="FD142" s="132"/>
      <c r="FE142" s="132"/>
      <c r="FF142" s="132"/>
      <c r="FG142" s="132"/>
      <c r="FH142" s="132"/>
      <c r="FI142" s="132"/>
      <c r="FJ142" s="136"/>
      <c r="FK142" s="132"/>
      <c r="FL142" s="132"/>
      <c r="FM142" s="132"/>
      <c r="FN142" s="132"/>
      <c r="FO142" s="132"/>
      <c r="FP142" s="132"/>
      <c r="FQ142" s="132"/>
      <c r="FR142" s="132"/>
      <c r="FS142" s="132"/>
      <c r="FT142" s="144"/>
      <c r="FU142" s="129"/>
      <c r="FV142" s="129"/>
      <c r="FW142" s="129"/>
      <c r="FX142" s="130"/>
      <c r="FY142" s="129"/>
      <c r="FZ142" s="144"/>
      <c r="GA142" s="132"/>
      <c r="GB142" s="129"/>
      <c r="GC142" s="129"/>
      <c r="GD142" s="129"/>
      <c r="GE142" s="129"/>
      <c r="GF142" s="129"/>
      <c r="GG142" s="136"/>
      <c r="GH142" s="129"/>
      <c r="GI142" s="129"/>
      <c r="GJ142" s="129"/>
      <c r="GK142" s="130"/>
      <c r="GL142" s="129"/>
      <c r="GM142" s="132"/>
      <c r="GN142" s="265"/>
      <c r="GO142" s="129"/>
      <c r="GP142" s="129"/>
      <c r="GQ142" s="129"/>
      <c r="GR142" s="129"/>
      <c r="GS142" s="129"/>
      <c r="GT142" s="136"/>
      <c r="GU142" s="129"/>
      <c r="GV142" s="129"/>
      <c r="GW142" s="129"/>
      <c r="GX142" s="130"/>
      <c r="GY142" s="129"/>
      <c r="GZ142" s="132"/>
      <c r="HA142" s="132"/>
      <c r="HB142" s="129"/>
      <c r="HC142" s="129"/>
      <c r="HD142" s="129"/>
      <c r="HE142" s="129"/>
    </row>
    <row r="143" spans="1:213" ht="127.5" x14ac:dyDescent="0.2">
      <c r="A143" s="364">
        <v>23</v>
      </c>
      <c r="B143" s="357" t="s">
        <v>184</v>
      </c>
      <c r="C143" s="358" t="str">
        <f>VLOOKUP(B143,FORMULAS!$A$30:$B$52,2,0)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143" s="358" t="str">
        <f>VLOOKUP(B143,FORMULAS!$A$30:$C$52,3,0)</f>
        <v xml:space="preserve">Asesor de Control Interno </v>
      </c>
      <c r="E143" s="357" t="s">
        <v>257</v>
      </c>
      <c r="F143" s="395" t="s">
        <v>428</v>
      </c>
      <c r="G143" s="395" t="s">
        <v>429</v>
      </c>
      <c r="H143" s="395" t="s">
        <v>733</v>
      </c>
      <c r="I143" s="357" t="s">
        <v>258</v>
      </c>
      <c r="J143" s="360">
        <v>110</v>
      </c>
      <c r="K143" s="335" t="str">
        <f>+IF(L143=FORMULAS!$N$2,FORMULAS!$O$2,IF('208-PLA-Ft-78 Mapa Gestión'!L143:L148=FORMULAS!$N$3,FORMULAS!$O$3,IF('208-PLA-Ft-78 Mapa Gestión'!L143:L148=FORMULAS!$N$4,FORMULAS!$O$4,IF('208-PLA-Ft-78 Mapa Gestión'!L143:L148=FORMULAS!$N$5,FORMULAS!$O$5,IF('208-PLA-Ft-78 Mapa Gestión'!L143:L148=FORMULAS!$N$6,FORMULAS!$O$6)))))</f>
        <v>Media</v>
      </c>
      <c r="L143" s="361">
        <f>+IF(J143&lt;=FORMULAS!$M$2,FORMULAS!$N$2,IF('208-PLA-Ft-78 Mapa Gestión'!J143&lt;=FORMULAS!$M$3,FORMULAS!$N$3,IF('208-PLA-Ft-78 Mapa Gestión'!J143&lt;=FORMULAS!$M$4,FORMULAS!$N$4,IF('208-PLA-Ft-78 Mapa Gestión'!J143&lt;=FORMULAS!$M$5,FORMULAS!$N$5,FORMULAS!$N$6))))</f>
        <v>0.6</v>
      </c>
      <c r="M143" s="359" t="s">
        <v>88</v>
      </c>
      <c r="N143" s="335" t="str">
        <f>+IF(M143=FORMULAS!$H$2,FORMULAS!$I$2,IF('208-PLA-Ft-78 Mapa Gestión'!M143:M148=FORMULAS!$H$3,FORMULAS!$I$3,IF('208-PLA-Ft-78 Mapa Gestión'!M143:M148=FORMULAS!$H$4,FORMULAS!$I$4,IF('208-PLA-Ft-78 Mapa Gestión'!M143:M148=FORMULAS!$H$5,FORMULAS!$I$5,IF('208-PLA-Ft-78 Mapa Gestión'!M143:M148=FORMULAS!$H$6,FORMULAS!$I$6,IF('208-PLA-Ft-78 Mapa Gestión'!M143:M148=FORMULAS!$H$7,FORMULAS!$I$7,IF('208-PLA-Ft-78 Mapa Gestión'!M143:M148=FORMULAS!$H$8,FORMULAS!$I$8,IF('208-PLA-Ft-78 Mapa Gestión'!M143:M148=FORMULAS!$H$9,FORMULAS!$I$9,IF('208-PLA-Ft-78 Mapa Gestión'!M143:M148=FORMULAS!$H$10,FORMULAS!$I$10,IF('208-PLA-Ft-78 Mapa Gestión'!M143:M148=FORMULAS!$H$11,FORMULAS!$I$11))))))))))</f>
        <v>Leve</v>
      </c>
      <c r="O143" s="333">
        <f>VLOOKUP(N143,FORMULAS!$I$1:$J$6,2,0)</f>
        <v>0.2</v>
      </c>
      <c r="P143" s="333" t="str">
        <f t="shared" ref="P143" si="116">CONCATENATE(N143,K143)</f>
        <v>LeveMedia</v>
      </c>
      <c r="Q143" s="334" t="str">
        <f>VLOOKUP(P143,FORMULAS!$K$17:$L$42,2,0)</f>
        <v>Moderado</v>
      </c>
      <c r="R143" s="153">
        <v>1</v>
      </c>
      <c r="S143" s="154" t="s">
        <v>504</v>
      </c>
      <c r="T143" s="183" t="str">
        <f>VLOOKUP(U143,FORMULAS!$A$15:$B$18,2,0)</f>
        <v>Probabilidad</v>
      </c>
      <c r="U143" s="53" t="s">
        <v>13</v>
      </c>
      <c r="V143" s="54">
        <f>+IF(U143='Tabla Valoración controles'!$D$4,'Tabla Valoración controles'!$F$4,IF('208-PLA-Ft-78 Mapa Gestión'!U143='Tabla Valoración controles'!$D$5,'Tabla Valoración controles'!$F$5,IF(U143=FORMULAS!$A$10,0,'Tabla Valoración controles'!$F$6)))</f>
        <v>0.25</v>
      </c>
      <c r="W143" s="53" t="s">
        <v>8</v>
      </c>
      <c r="X143" s="55">
        <f>+IF(W143='Tabla Valoración controles'!$D$7,'Tabla Valoración controles'!$F$7,IF(U143=FORMULAS!$A$10,0,'Tabla Valoración controles'!$F$8))</f>
        <v>0.15</v>
      </c>
      <c r="Y143" s="53" t="s">
        <v>18</v>
      </c>
      <c r="Z143" s="54">
        <f>+IF(Y143='Tabla Valoración controles'!$D$9,'Tabla Valoración controles'!$F$9,IF(U143=FORMULAS!$A$10,0,'Tabla Valoración controles'!$F$10))</f>
        <v>0</v>
      </c>
      <c r="AA143" s="53" t="s">
        <v>21</v>
      </c>
      <c r="AB143" s="54">
        <f>+IF(AA143='Tabla Valoración controles'!$D$9,'Tabla Valoración controles'!$F$9,IF(W143=FORMULAS!$A$10,0,'Tabla Valoración controles'!$F$10))</f>
        <v>0</v>
      </c>
      <c r="AC143" s="53" t="s">
        <v>100</v>
      </c>
      <c r="AD143" s="54">
        <f>+IF(AC143='Tabla Valoración controles'!$D$13,'Tabla Valoración controles'!$F$13,'Tabla Valoración controles'!$F$14)</f>
        <v>0</v>
      </c>
      <c r="AE143" s="97">
        <f t="shared" si="111"/>
        <v>0.4</v>
      </c>
      <c r="AF143" s="97">
        <f>+IF(T143=FORMULAS!$A$8,'208-PLA-Ft-78 Mapa Gestión'!AE143*'208-PLA-Ft-78 Mapa Gestión'!L143:L148,'208-PLA-Ft-78 Mapa Gestión'!AE143*'208-PLA-Ft-78 Mapa Gestión'!O143:O148)</f>
        <v>0.24</v>
      </c>
      <c r="AG143" s="97">
        <f>+IF(T143=FORMULAS!$A$8,'208-PLA-Ft-78 Mapa Gestión'!L143:L148-'208-PLA-Ft-78 Mapa Gestión'!AF143,0)</f>
        <v>0.36</v>
      </c>
      <c r="AH143" s="53" t="s">
        <v>347</v>
      </c>
      <c r="AI143" s="50">
        <f>+IF(AH143=CONTROLES!$C$50,CONTROLES!$D$50,CONTROLES!$D$51)</f>
        <v>15</v>
      </c>
      <c r="AJ143" s="162" t="s">
        <v>353</v>
      </c>
      <c r="AK143" s="162">
        <f>+IF(AJ143=CONTROLES!$C$52,CONTROLES!$D$52,CONTROLES!$D$53)</f>
        <v>15</v>
      </c>
      <c r="AL143" s="162" t="s">
        <v>356</v>
      </c>
      <c r="AM143" s="162">
        <f>+IF(AL143=CONTROLES!$C$54,CONTROLES!$D$54,CONTROLES!$D$55)</f>
        <v>15</v>
      </c>
      <c r="AN143" s="163" t="str">
        <f t="shared" si="114"/>
        <v>Preventivo</v>
      </c>
      <c r="AO143" s="163" t="str">
        <f>+IF(AN143=CONTROLES!$F$54,CONTROLES!$G$54,CONTROLES!$G$55)</f>
        <v>Prevenir</v>
      </c>
      <c r="AP143" s="162">
        <f>+IF(AO143=CONTROLES!$C$56,CONTROLES!$D$56,IF(AO143=CONTROLES!$C$57,CONTROLES!$D$57,CONTROLES!$D$58))</f>
        <v>15</v>
      </c>
      <c r="AQ143" s="162" t="s">
        <v>363</v>
      </c>
      <c r="AR143" s="162">
        <f>+IF(AQ143=CONTROLES!$C$59,CONTROLES!$D$59,CONTROLES!$D$60)</f>
        <v>15</v>
      </c>
      <c r="AS143" s="162" t="s">
        <v>366</v>
      </c>
      <c r="AT143" s="162">
        <f>+IF(AS143=CONTROLES!$C$61,CONTROLES!$D$61,CONTROLES!$D$62)</f>
        <v>15</v>
      </c>
      <c r="AU143" s="162" t="s">
        <v>369</v>
      </c>
      <c r="AV143" s="50">
        <f>+IF(AU143=CONTROLES!$C$63,CONTROLES!$D$63,IF(AU143=CONTROLES!$C$64,CONTROLES!$D$64,CONTROLES!$D$65))</f>
        <v>10</v>
      </c>
      <c r="AW143" s="50">
        <f t="shared" si="113"/>
        <v>100</v>
      </c>
      <c r="AX143" s="50" t="str">
        <f t="shared" si="115"/>
        <v>Fuerte</v>
      </c>
      <c r="AY143" s="336">
        <f>+AG148</f>
        <v>0.20879999999999999</v>
      </c>
      <c r="AZ143" s="336" t="str">
        <f>+IF(AY143&lt;=FORMULAS!$N$2,FORMULAS!$O$2,IF(AY143&lt;=FORMULAS!$N$3,FORMULAS!$O$3,IF(AY143&lt;=FORMULAS!$N$4,FORMULAS!$O$4,IF(AY143&lt;=FORMULAS!$N$5,FORMULAS!$O$5,FORMULAS!O138))))</f>
        <v>Baja</v>
      </c>
      <c r="BA143" s="336" t="str">
        <f>+IF(T143=FORMULAS!$A$9,AG148,'208-PLA-Ft-78 Mapa Gestión'!N143:N148)</f>
        <v>Leve</v>
      </c>
      <c r="BB143" s="336">
        <f>+IF(T143=FORMULAS!B141,'208-PLA-Ft-78 Mapa Gestión'!AG148,'208-PLA-Ft-78 Mapa Gestión'!O143:O148)</f>
        <v>0.2</v>
      </c>
      <c r="BC143" s="333" t="str">
        <f t="shared" ref="BC143" si="117">CONCATENATE(BA143,AZ143)</f>
        <v>LeveBaja</v>
      </c>
      <c r="BD143" s="340" t="str">
        <f>VLOOKUP(BC143,FORMULAS!$K$17:$L$42,2,0)</f>
        <v>Bajo</v>
      </c>
      <c r="BE143" s="338" t="s">
        <v>303</v>
      </c>
      <c r="BF143" s="136" t="s">
        <v>544</v>
      </c>
      <c r="BG143" s="136" t="s">
        <v>544</v>
      </c>
      <c r="BH143" s="169"/>
      <c r="BI143" s="136" t="s">
        <v>544</v>
      </c>
      <c r="BJ143" s="136" t="s">
        <v>544</v>
      </c>
      <c r="BK143" s="136" t="s">
        <v>544</v>
      </c>
      <c r="BL143" s="136" t="s">
        <v>544</v>
      </c>
      <c r="BM143" s="170" t="s">
        <v>233</v>
      </c>
      <c r="BN143" s="332" t="s">
        <v>659</v>
      </c>
      <c r="BO143" s="144" t="s">
        <v>783</v>
      </c>
      <c r="BP143" s="154" t="s">
        <v>1161</v>
      </c>
      <c r="BQ143" s="206" t="s">
        <v>544</v>
      </c>
      <c r="BR143" s="206" t="s">
        <v>544</v>
      </c>
      <c r="BS143" s="208" t="s">
        <v>544</v>
      </c>
      <c r="BT143" s="208" t="s">
        <v>544</v>
      </c>
      <c r="BU143" s="144" t="s">
        <v>783</v>
      </c>
      <c r="BV143" s="208" t="s">
        <v>544</v>
      </c>
      <c r="BW143" s="208" t="s">
        <v>544</v>
      </c>
      <c r="BX143" s="144" t="s">
        <v>782</v>
      </c>
      <c r="BY143" s="154" t="s">
        <v>1162</v>
      </c>
      <c r="BZ143" s="206" t="s">
        <v>1020</v>
      </c>
      <c r="CA143" s="206" t="s">
        <v>544</v>
      </c>
      <c r="CB143" s="208" t="s">
        <v>544</v>
      </c>
      <c r="CC143" s="208" t="s">
        <v>544</v>
      </c>
      <c r="CD143" s="144" t="s">
        <v>783</v>
      </c>
      <c r="CE143" s="208" t="s">
        <v>544</v>
      </c>
      <c r="CF143" s="208" t="s">
        <v>544</v>
      </c>
      <c r="CG143" s="144" t="s">
        <v>782</v>
      </c>
      <c r="CH143" s="154" t="s">
        <v>1021</v>
      </c>
      <c r="CI143" s="206" t="s">
        <v>1022</v>
      </c>
      <c r="CJ143" s="206" t="s">
        <v>544</v>
      </c>
      <c r="CK143" s="208" t="s">
        <v>544</v>
      </c>
      <c r="CL143" s="208" t="s">
        <v>544</v>
      </c>
      <c r="CM143" s="144" t="s">
        <v>783</v>
      </c>
      <c r="CN143" s="208" t="s">
        <v>544</v>
      </c>
      <c r="CO143" s="208" t="s">
        <v>544</v>
      </c>
      <c r="CP143" s="144" t="s">
        <v>782</v>
      </c>
      <c r="CQ143" s="154" t="s">
        <v>1163</v>
      </c>
      <c r="CR143" s="206" t="s">
        <v>544</v>
      </c>
      <c r="CS143" s="206" t="s">
        <v>544</v>
      </c>
      <c r="CT143" s="208" t="s">
        <v>544</v>
      </c>
      <c r="CU143" s="208" t="s">
        <v>544</v>
      </c>
      <c r="CV143" s="144" t="s">
        <v>783</v>
      </c>
      <c r="CW143" s="208" t="s">
        <v>544</v>
      </c>
      <c r="CX143" s="208" t="s">
        <v>544</v>
      </c>
      <c r="CY143" s="126" t="s">
        <v>1465</v>
      </c>
      <c r="CZ143" s="142" t="s">
        <v>1466</v>
      </c>
      <c r="DA143" s="128" t="s">
        <v>544</v>
      </c>
      <c r="DB143" s="128" t="s">
        <v>544</v>
      </c>
      <c r="DC143" s="128" t="s">
        <v>544</v>
      </c>
      <c r="DD143" s="128" t="s">
        <v>544</v>
      </c>
      <c r="DE143" s="141" t="s">
        <v>1467</v>
      </c>
      <c r="DF143" s="141" t="s">
        <v>544</v>
      </c>
      <c r="DG143" s="141" t="s">
        <v>544</v>
      </c>
      <c r="DH143" s="126" t="s">
        <v>1465</v>
      </c>
      <c r="DI143" s="142" t="s">
        <v>1468</v>
      </c>
      <c r="DJ143" s="128" t="s">
        <v>544</v>
      </c>
      <c r="DK143" s="128" t="s">
        <v>544</v>
      </c>
      <c r="DL143" s="128" t="s">
        <v>544</v>
      </c>
      <c r="DM143" s="128" t="s">
        <v>544</v>
      </c>
      <c r="DN143" s="141" t="s">
        <v>1467</v>
      </c>
      <c r="DO143" s="141" t="s">
        <v>544</v>
      </c>
      <c r="DP143" s="141" t="s">
        <v>544</v>
      </c>
      <c r="DQ143" s="126" t="s">
        <v>1465</v>
      </c>
      <c r="DR143" s="142" t="s">
        <v>1469</v>
      </c>
      <c r="DS143" s="128" t="s">
        <v>544</v>
      </c>
      <c r="DT143" s="128" t="s">
        <v>544</v>
      </c>
      <c r="DU143" s="128" t="s">
        <v>544</v>
      </c>
      <c r="DV143" s="128" t="s">
        <v>544</v>
      </c>
      <c r="DW143" s="141" t="s">
        <v>1467</v>
      </c>
      <c r="DX143" s="141" t="s">
        <v>544</v>
      </c>
      <c r="DY143" s="141" t="s">
        <v>544</v>
      </c>
      <c r="DZ143" s="126" t="s">
        <v>1465</v>
      </c>
      <c r="EA143" s="142" t="s">
        <v>1470</v>
      </c>
      <c r="EB143" s="128" t="s">
        <v>544</v>
      </c>
      <c r="EC143" s="128" t="s">
        <v>544</v>
      </c>
      <c r="ED143" s="128" t="s">
        <v>544</v>
      </c>
      <c r="EE143" s="128" t="s">
        <v>544</v>
      </c>
      <c r="EF143" s="141" t="s">
        <v>1467</v>
      </c>
      <c r="EG143" s="141" t="s">
        <v>544</v>
      </c>
      <c r="EH143" s="141" t="s">
        <v>544</v>
      </c>
      <c r="EI143" s="126"/>
      <c r="EJ143" s="127"/>
      <c r="EK143" s="128"/>
      <c r="EL143" s="128"/>
      <c r="EM143" s="141"/>
      <c r="EN143" s="141"/>
      <c r="EO143" s="141"/>
      <c r="EP143" s="141"/>
      <c r="EQ143" s="141"/>
      <c r="ER143" s="126"/>
      <c r="ES143" s="127"/>
      <c r="ET143" s="128"/>
      <c r="EU143" s="128"/>
      <c r="EV143" s="141"/>
      <c r="EW143" s="141"/>
      <c r="EX143" s="141"/>
      <c r="EY143" s="141"/>
      <c r="EZ143" s="141"/>
      <c r="FA143" s="126"/>
      <c r="FB143" s="127"/>
      <c r="FC143" s="128"/>
      <c r="FD143" s="128"/>
      <c r="FE143" s="141"/>
      <c r="FF143" s="141"/>
      <c r="FG143" s="141"/>
      <c r="FH143" s="141"/>
      <c r="FI143" s="141"/>
      <c r="FJ143" s="126"/>
      <c r="FK143" s="127"/>
      <c r="FL143" s="128"/>
      <c r="FM143" s="128"/>
      <c r="FN143" s="141"/>
      <c r="FO143" s="141"/>
      <c r="FP143" s="141"/>
      <c r="FQ143" s="141"/>
      <c r="FR143" s="141"/>
      <c r="FS143" s="220">
        <v>45051</v>
      </c>
      <c r="FT143" s="144" t="s">
        <v>782</v>
      </c>
      <c r="FU143" s="132" t="s">
        <v>1164</v>
      </c>
      <c r="FV143" s="129" t="s">
        <v>37</v>
      </c>
      <c r="FW143" s="136" t="s">
        <v>544</v>
      </c>
      <c r="FX143" s="223" t="s">
        <v>544</v>
      </c>
      <c r="FY143" s="129"/>
      <c r="FZ143" s="144" t="s">
        <v>783</v>
      </c>
      <c r="GA143" s="141"/>
      <c r="GB143" s="129"/>
      <c r="GC143" s="129"/>
      <c r="GD143" s="129"/>
      <c r="GE143" s="129"/>
      <c r="GF143" s="172">
        <v>45175</v>
      </c>
      <c r="GG143" s="126" t="s">
        <v>782</v>
      </c>
      <c r="GH143" s="132" t="s">
        <v>1522</v>
      </c>
      <c r="GI143" s="129" t="s">
        <v>37</v>
      </c>
      <c r="GJ143" s="126" t="s">
        <v>544</v>
      </c>
      <c r="GK143" s="126" t="s">
        <v>544</v>
      </c>
      <c r="GL143" s="126" t="s">
        <v>544</v>
      </c>
      <c r="GM143" s="126" t="s">
        <v>544</v>
      </c>
      <c r="GN143" s="274"/>
      <c r="GO143" s="129"/>
      <c r="GP143" s="129"/>
      <c r="GQ143" s="129"/>
      <c r="GR143" s="129"/>
      <c r="GS143" s="129"/>
      <c r="GT143" s="126"/>
      <c r="GU143" s="129"/>
      <c r="GV143" s="129"/>
      <c r="GW143" s="129"/>
      <c r="GX143" s="130"/>
      <c r="GY143" s="129"/>
      <c r="GZ143" s="141"/>
      <c r="HA143" s="141"/>
      <c r="HB143" s="129"/>
      <c r="HC143" s="129"/>
      <c r="HD143" s="129"/>
      <c r="HE143" s="129"/>
    </row>
    <row r="144" spans="1:213" ht="242.25" x14ac:dyDescent="0.2">
      <c r="A144" s="364"/>
      <c r="B144" s="357"/>
      <c r="C144" s="358"/>
      <c r="D144" s="358"/>
      <c r="E144" s="357"/>
      <c r="F144" s="395"/>
      <c r="G144" s="395"/>
      <c r="H144" s="395"/>
      <c r="I144" s="357"/>
      <c r="J144" s="360"/>
      <c r="K144" s="335"/>
      <c r="L144" s="361"/>
      <c r="M144" s="359"/>
      <c r="N144" s="335"/>
      <c r="O144" s="333"/>
      <c r="P144" s="333"/>
      <c r="Q144" s="334"/>
      <c r="R144" s="153">
        <v>2</v>
      </c>
      <c r="S144" s="154" t="s">
        <v>505</v>
      </c>
      <c r="T144" s="183" t="str">
        <f>VLOOKUP(U144,FORMULAS!$A$15:$B$18,2,0)</f>
        <v>Probabilidad</v>
      </c>
      <c r="U144" s="53" t="s">
        <v>14</v>
      </c>
      <c r="V144" s="54">
        <f>+IF(U144='Tabla Valoración controles'!$D$4,'Tabla Valoración controles'!$F$4,IF('208-PLA-Ft-78 Mapa Gestión'!U144='Tabla Valoración controles'!$D$5,'Tabla Valoración controles'!$F$5,IF(U144=FORMULAS!$A$10,0,'Tabla Valoración controles'!$F$6)))</f>
        <v>0.15</v>
      </c>
      <c r="W144" s="53" t="s">
        <v>8</v>
      </c>
      <c r="X144" s="55">
        <f>+IF(W144='Tabla Valoración controles'!$D$7,'Tabla Valoración controles'!$F$7,IF(U144=FORMULAS!$A$10,0,'Tabla Valoración controles'!$F$8))</f>
        <v>0.15</v>
      </c>
      <c r="Y144" s="53" t="s">
        <v>18</v>
      </c>
      <c r="Z144" s="54">
        <f>+IF(Y144='Tabla Valoración controles'!$D$9,'Tabla Valoración controles'!$F$9,IF(U144=FORMULAS!$A$10,0,'Tabla Valoración controles'!$F$10))</f>
        <v>0</v>
      </c>
      <c r="AA144" s="53" t="s">
        <v>21</v>
      </c>
      <c r="AB144" s="54">
        <f>+IF(AA144='Tabla Valoración controles'!$D$9,'Tabla Valoración controles'!$F$9,IF(W144=FORMULAS!$A$10,0,'Tabla Valoración controles'!$F$10))</f>
        <v>0</v>
      </c>
      <c r="AC144" s="53" t="s">
        <v>100</v>
      </c>
      <c r="AD144" s="54">
        <f>+IF(AC144='Tabla Valoración controles'!$D$13,'Tabla Valoración controles'!$F$13,'Tabla Valoración controles'!$F$14)</f>
        <v>0</v>
      </c>
      <c r="AE144" s="97">
        <f t="shared" si="111"/>
        <v>0.3</v>
      </c>
      <c r="AF144" s="97">
        <f t="shared" ref="AF144" si="118">+AE144*AG143</f>
        <v>0.108</v>
      </c>
      <c r="AG144" s="97">
        <f t="shared" ref="AG144" si="119">+AG143-AF144</f>
        <v>0.252</v>
      </c>
      <c r="AH144" s="53" t="s">
        <v>347</v>
      </c>
      <c r="AI144" s="50">
        <f>+IF(AH144=CONTROLES!$C$50,CONTROLES!$D$50,CONTROLES!$D$51)</f>
        <v>15</v>
      </c>
      <c r="AJ144" s="162" t="s">
        <v>353</v>
      </c>
      <c r="AK144" s="162">
        <f>+IF(AJ144=CONTROLES!$C$52,CONTROLES!$D$52,CONTROLES!$D$53)</f>
        <v>15</v>
      </c>
      <c r="AL144" s="162" t="s">
        <v>356</v>
      </c>
      <c r="AM144" s="162">
        <f>+IF(AL144=CONTROLES!$C$54,CONTROLES!$D$54,CONTROLES!$D$55)</f>
        <v>15</v>
      </c>
      <c r="AN144" s="163" t="str">
        <f t="shared" si="114"/>
        <v>Detectivo</v>
      </c>
      <c r="AO144" s="163" t="str">
        <f>+IF(AN144=CONTROLES!$F$54,CONTROLES!$G$54,CONTROLES!$G$55)</f>
        <v>Detectar</v>
      </c>
      <c r="AP144" s="162">
        <f>+IF(AO144=CONTROLES!$C$56,CONTROLES!$D$56,IF(AO144=CONTROLES!$C$57,CONTROLES!$D$57,CONTROLES!$D$58))</f>
        <v>10</v>
      </c>
      <c r="AQ144" s="162" t="s">
        <v>363</v>
      </c>
      <c r="AR144" s="162">
        <f>+IF(AQ144=CONTROLES!$C$59,CONTROLES!$D$59,CONTROLES!$D$60)</f>
        <v>15</v>
      </c>
      <c r="AS144" s="162" t="s">
        <v>366</v>
      </c>
      <c r="AT144" s="162">
        <f>+IF(AS144=CONTROLES!$C$61,CONTROLES!$D$61,CONTROLES!$D$62)</f>
        <v>15</v>
      </c>
      <c r="AU144" s="162" t="s">
        <v>369</v>
      </c>
      <c r="AV144" s="50">
        <f>+IF(AU144=CONTROLES!$C$63,CONTROLES!$D$63,IF(AU144=CONTROLES!$C$64,CONTROLES!$D$64,CONTROLES!$D$65))</f>
        <v>10</v>
      </c>
      <c r="AW144" s="50">
        <f t="shared" si="113"/>
        <v>95</v>
      </c>
      <c r="AX144" s="50" t="str">
        <f t="shared" si="115"/>
        <v>Moderado</v>
      </c>
      <c r="AY144" s="337"/>
      <c r="AZ144" s="337"/>
      <c r="BA144" s="337"/>
      <c r="BB144" s="337"/>
      <c r="BC144" s="333"/>
      <c r="BD144" s="340"/>
      <c r="BE144" s="338"/>
      <c r="BF144" s="132"/>
      <c r="BG144" s="132"/>
      <c r="BH144" s="169"/>
      <c r="BI144" s="132"/>
      <c r="BJ144" s="132"/>
      <c r="BK144" s="132"/>
      <c r="BL144" s="132"/>
      <c r="BM144" s="170" t="s">
        <v>233</v>
      </c>
      <c r="BN144" s="332"/>
      <c r="BO144" s="144" t="s">
        <v>782</v>
      </c>
      <c r="BP144" s="154" t="s">
        <v>1165</v>
      </c>
      <c r="BQ144" s="144" t="s">
        <v>544</v>
      </c>
      <c r="BR144" s="206" t="s">
        <v>544</v>
      </c>
      <c r="BS144" s="208" t="s">
        <v>544</v>
      </c>
      <c r="BT144" s="208" t="s">
        <v>544</v>
      </c>
      <c r="BU144" s="144" t="s">
        <v>783</v>
      </c>
      <c r="BV144" s="208" t="s">
        <v>544</v>
      </c>
      <c r="BW144" s="208" t="s">
        <v>544</v>
      </c>
      <c r="BX144" s="126" t="s">
        <v>782</v>
      </c>
      <c r="BY144" s="154" t="s">
        <v>1166</v>
      </c>
      <c r="BZ144" s="206" t="s">
        <v>544</v>
      </c>
      <c r="CA144" s="128" t="s">
        <v>544</v>
      </c>
      <c r="CB144" s="141" t="s">
        <v>544</v>
      </c>
      <c r="CC144" s="141" t="s">
        <v>544</v>
      </c>
      <c r="CD144" s="141" t="s">
        <v>783</v>
      </c>
      <c r="CE144" s="141" t="s">
        <v>544</v>
      </c>
      <c r="CF144" s="141" t="s">
        <v>544</v>
      </c>
      <c r="CG144" s="144" t="s">
        <v>782</v>
      </c>
      <c r="CH144" s="154" t="s">
        <v>1167</v>
      </c>
      <c r="CI144" s="126" t="s">
        <v>544</v>
      </c>
      <c r="CJ144" s="128" t="s">
        <v>544</v>
      </c>
      <c r="CK144" s="141" t="s">
        <v>544</v>
      </c>
      <c r="CL144" s="141" t="s">
        <v>544</v>
      </c>
      <c r="CM144" s="141" t="s">
        <v>783</v>
      </c>
      <c r="CN144" s="141" t="s">
        <v>544</v>
      </c>
      <c r="CO144" s="141" t="s">
        <v>544</v>
      </c>
      <c r="CP144" s="144" t="s">
        <v>782</v>
      </c>
      <c r="CQ144" s="154" t="s">
        <v>1168</v>
      </c>
      <c r="CR144" s="126" t="s">
        <v>544</v>
      </c>
      <c r="CS144" s="128" t="s">
        <v>544</v>
      </c>
      <c r="CT144" s="141" t="s">
        <v>544</v>
      </c>
      <c r="CU144" s="141" t="s">
        <v>544</v>
      </c>
      <c r="CV144" s="141" t="s">
        <v>783</v>
      </c>
      <c r="CW144" s="141" t="s">
        <v>544</v>
      </c>
      <c r="CX144" s="141" t="s">
        <v>544</v>
      </c>
      <c r="CY144" s="126" t="s">
        <v>1465</v>
      </c>
      <c r="CZ144" s="137" t="s">
        <v>1471</v>
      </c>
      <c r="DA144" s="128" t="s">
        <v>544</v>
      </c>
      <c r="DB144" s="128" t="s">
        <v>544</v>
      </c>
      <c r="DC144" s="128" t="s">
        <v>544</v>
      </c>
      <c r="DD144" s="128" t="s">
        <v>544</v>
      </c>
      <c r="DE144" s="141" t="s">
        <v>1467</v>
      </c>
      <c r="DF144" s="141" t="s">
        <v>544</v>
      </c>
      <c r="DG144" s="141" t="s">
        <v>544</v>
      </c>
      <c r="DH144" s="126" t="s">
        <v>1465</v>
      </c>
      <c r="DI144" s="137" t="s">
        <v>1472</v>
      </c>
      <c r="DJ144" s="128" t="s">
        <v>544</v>
      </c>
      <c r="DK144" s="128" t="s">
        <v>544</v>
      </c>
      <c r="DL144" s="128" t="s">
        <v>544</v>
      </c>
      <c r="DM144" s="128" t="s">
        <v>544</v>
      </c>
      <c r="DN144" s="141" t="s">
        <v>1467</v>
      </c>
      <c r="DO144" s="141" t="s">
        <v>544</v>
      </c>
      <c r="DP144" s="141" t="s">
        <v>544</v>
      </c>
      <c r="DQ144" s="126" t="s">
        <v>1465</v>
      </c>
      <c r="DR144" s="137" t="s">
        <v>1473</v>
      </c>
      <c r="DS144" s="128" t="s">
        <v>544</v>
      </c>
      <c r="DT144" s="128" t="s">
        <v>544</v>
      </c>
      <c r="DU144" s="128" t="s">
        <v>544</v>
      </c>
      <c r="DV144" s="128" t="s">
        <v>544</v>
      </c>
      <c r="DW144" s="141" t="s">
        <v>1467</v>
      </c>
      <c r="DX144" s="141" t="s">
        <v>544</v>
      </c>
      <c r="DY144" s="141" t="s">
        <v>544</v>
      </c>
      <c r="DZ144" s="126" t="s">
        <v>1465</v>
      </c>
      <c r="EA144" s="137" t="s">
        <v>1474</v>
      </c>
      <c r="EB144" s="128" t="s">
        <v>1475</v>
      </c>
      <c r="EC144" s="128" t="s">
        <v>544</v>
      </c>
      <c r="ED144" s="128" t="s">
        <v>544</v>
      </c>
      <c r="EE144" s="128" t="s">
        <v>544</v>
      </c>
      <c r="EF144" s="141" t="s">
        <v>1467</v>
      </c>
      <c r="EG144" s="141" t="s">
        <v>544</v>
      </c>
      <c r="EH144" s="141" t="s">
        <v>544</v>
      </c>
      <c r="EI144" s="126"/>
      <c r="EJ144" s="132"/>
      <c r="EK144" s="126"/>
      <c r="EL144" s="128"/>
      <c r="EM144" s="141"/>
      <c r="EN144" s="141"/>
      <c r="EO144" s="141"/>
      <c r="EP144" s="141"/>
      <c r="EQ144" s="141"/>
      <c r="ER144" s="126"/>
      <c r="ES144" s="132"/>
      <c r="ET144" s="126"/>
      <c r="EU144" s="128"/>
      <c r="EV144" s="141"/>
      <c r="EW144" s="141"/>
      <c r="EX144" s="141"/>
      <c r="EY144" s="141"/>
      <c r="EZ144" s="141"/>
      <c r="FA144" s="126"/>
      <c r="FB144" s="132"/>
      <c r="FC144" s="126"/>
      <c r="FD144" s="128"/>
      <c r="FE144" s="141"/>
      <c r="FF144" s="141"/>
      <c r="FG144" s="141"/>
      <c r="FH144" s="141"/>
      <c r="FI144" s="141"/>
      <c r="FJ144" s="126"/>
      <c r="FK144" s="132"/>
      <c r="FL144" s="126"/>
      <c r="FM144" s="128"/>
      <c r="FN144" s="141"/>
      <c r="FO144" s="141"/>
      <c r="FP144" s="141"/>
      <c r="FQ144" s="141"/>
      <c r="FR144" s="141"/>
      <c r="FS144" s="220">
        <v>45051</v>
      </c>
      <c r="FT144" s="144"/>
      <c r="FU144" s="132" t="s">
        <v>1169</v>
      </c>
      <c r="FV144" s="129" t="s">
        <v>37</v>
      </c>
      <c r="FW144" s="136" t="s">
        <v>544</v>
      </c>
      <c r="FX144" s="223" t="s">
        <v>544</v>
      </c>
      <c r="FY144" s="129"/>
      <c r="FZ144" s="144" t="s">
        <v>783</v>
      </c>
      <c r="GA144" s="141"/>
      <c r="GB144" s="129"/>
      <c r="GC144" s="129"/>
      <c r="GD144" s="129"/>
      <c r="GE144" s="129"/>
      <c r="GF144" s="172">
        <v>45175</v>
      </c>
      <c r="GG144" s="126" t="s">
        <v>782</v>
      </c>
      <c r="GH144" s="132" t="s">
        <v>1481</v>
      </c>
      <c r="GI144" s="129" t="s">
        <v>37</v>
      </c>
      <c r="GJ144" s="126" t="s">
        <v>544</v>
      </c>
      <c r="GK144" s="126" t="s">
        <v>544</v>
      </c>
      <c r="GL144" s="126" t="s">
        <v>544</v>
      </c>
      <c r="GM144" s="126" t="s">
        <v>544</v>
      </c>
      <c r="GN144" s="274"/>
      <c r="GO144" s="129"/>
      <c r="GP144" s="129"/>
      <c r="GQ144" s="129"/>
      <c r="GR144" s="129"/>
      <c r="GS144" s="129"/>
      <c r="GT144" s="126"/>
      <c r="GU144" s="129"/>
      <c r="GV144" s="129"/>
      <c r="GW144" s="129"/>
      <c r="GX144" s="130"/>
      <c r="GY144" s="129"/>
      <c r="GZ144" s="141"/>
      <c r="HA144" s="141"/>
      <c r="HB144" s="129"/>
      <c r="HC144" s="129"/>
      <c r="HD144" s="129"/>
      <c r="HE144" s="129"/>
    </row>
    <row r="145" spans="1:213" ht="116.25" x14ac:dyDescent="0.2">
      <c r="A145" s="364"/>
      <c r="B145" s="357"/>
      <c r="C145" s="358"/>
      <c r="D145" s="358"/>
      <c r="E145" s="357"/>
      <c r="F145" s="395"/>
      <c r="G145" s="395"/>
      <c r="H145" s="395"/>
      <c r="I145" s="357"/>
      <c r="J145" s="360"/>
      <c r="K145" s="335"/>
      <c r="L145" s="361"/>
      <c r="M145" s="359"/>
      <c r="N145" s="335"/>
      <c r="O145" s="333"/>
      <c r="P145" s="333"/>
      <c r="Q145" s="334"/>
      <c r="R145" s="153">
        <v>3</v>
      </c>
      <c r="S145" s="154" t="s">
        <v>506</v>
      </c>
      <c r="T145" s="183" t="str">
        <f>VLOOKUP(U145,FORMULAS!$A$15:$B$18,2,0)</f>
        <v>Probabilidad</v>
      </c>
      <c r="U145" s="53" t="s">
        <v>13</v>
      </c>
      <c r="V145" s="54">
        <f>+IF(U145='Tabla Valoración controles'!$D$4,'Tabla Valoración controles'!$F$4,IF('208-PLA-Ft-78 Mapa Gestión'!U145='Tabla Valoración controles'!$D$5,'Tabla Valoración controles'!$F$5,IF(U145=FORMULAS!$A$10,0,'Tabla Valoración controles'!$F$6)))</f>
        <v>0.25</v>
      </c>
      <c r="W145" s="53" t="s">
        <v>8</v>
      </c>
      <c r="X145" s="55">
        <f>+IF(W145='Tabla Valoración controles'!$D$7,'Tabla Valoración controles'!$F$7,IF(U145=FORMULAS!$A$10,0,'Tabla Valoración controles'!$F$8))</f>
        <v>0.15</v>
      </c>
      <c r="Y145" s="53" t="s">
        <v>18</v>
      </c>
      <c r="Z145" s="54">
        <f>+IF(Y145='Tabla Valoración controles'!$D$9,'Tabla Valoración controles'!$F$9,IF(U145=FORMULAS!$A$10,0,'Tabla Valoración controles'!$F$10))</f>
        <v>0</v>
      </c>
      <c r="AA145" s="53" t="s">
        <v>21</v>
      </c>
      <c r="AB145" s="54">
        <f>+IF(AA145='Tabla Valoración controles'!$D$9,'Tabla Valoración controles'!$F$9,IF(W145=FORMULAS!$A$10,0,'Tabla Valoración controles'!$F$10))</f>
        <v>0</v>
      </c>
      <c r="AC145" s="53" t="s">
        <v>100</v>
      </c>
      <c r="AD145" s="54">
        <f>+IF(AC145='Tabla Valoración controles'!$D$13,'Tabla Valoración controles'!$F$13,'Tabla Valoración controles'!$F$14)</f>
        <v>0</v>
      </c>
      <c r="AE145" s="97">
        <f t="shared" si="111"/>
        <v>0.4</v>
      </c>
      <c r="AF145" s="97">
        <f t="shared" ref="AF145:AF148" si="120">+AF144*AE145</f>
        <v>4.3200000000000002E-2</v>
      </c>
      <c r="AG145" s="97">
        <f t="shared" si="71"/>
        <v>0.20879999999999999</v>
      </c>
      <c r="AH145" s="53" t="s">
        <v>347</v>
      </c>
      <c r="AI145" s="50">
        <f>+IF(AH145=CONTROLES!$C$50,CONTROLES!$D$50,CONTROLES!$D$51)</f>
        <v>15</v>
      </c>
      <c r="AJ145" s="162" t="s">
        <v>353</v>
      </c>
      <c r="AK145" s="162">
        <f>+IF(AJ145=CONTROLES!$C$52,CONTROLES!$D$52,CONTROLES!$D$53)</f>
        <v>15</v>
      </c>
      <c r="AL145" s="162" t="s">
        <v>356</v>
      </c>
      <c r="AM145" s="162">
        <f>+IF(AL145=CONTROLES!$C$54,CONTROLES!$D$54,CONTROLES!$D$55)</f>
        <v>15</v>
      </c>
      <c r="AN145" s="163" t="str">
        <f t="shared" si="114"/>
        <v>Preventivo</v>
      </c>
      <c r="AO145" s="163" t="str">
        <f>+IF(AN145=CONTROLES!$F$54,CONTROLES!$G$54,CONTROLES!$G$55)</f>
        <v>Prevenir</v>
      </c>
      <c r="AP145" s="162">
        <f>+IF(AO145=CONTROLES!$C$56,CONTROLES!$D$56,IF(AO145=CONTROLES!$C$57,CONTROLES!$D$57,CONTROLES!$D$58))</f>
        <v>15</v>
      </c>
      <c r="AQ145" s="162" t="s">
        <v>363</v>
      </c>
      <c r="AR145" s="162">
        <f>+IF(AQ145=CONTROLES!$C$59,CONTROLES!$D$59,CONTROLES!$D$60)</f>
        <v>15</v>
      </c>
      <c r="AS145" s="162" t="s">
        <v>366</v>
      </c>
      <c r="AT145" s="162">
        <f>+IF(AS145=CONTROLES!$C$61,CONTROLES!$D$61,CONTROLES!$D$62)</f>
        <v>15</v>
      </c>
      <c r="AU145" s="162" t="s">
        <v>369</v>
      </c>
      <c r="AV145" s="50">
        <f>+IF(AU145=CONTROLES!$C$63,CONTROLES!$D$63,IF(AU145=CONTROLES!$C$64,CONTROLES!$D$64,CONTROLES!$D$65))</f>
        <v>10</v>
      </c>
      <c r="AW145" s="50">
        <f t="shared" si="113"/>
        <v>100</v>
      </c>
      <c r="AX145" s="50" t="str">
        <f>IF(ISERROR(AW145)=TRUE,"",IF(AND(AW145&lt;=85),"Débil",IF(AND(AW145&gt;=85.01,AW145&lt;=95),"Moderado",IF(AND(AW145&gt;=95.1,AW145&lt;=100),"Fuerte",""))))</f>
        <v>Fuerte</v>
      </c>
      <c r="AY145" s="337"/>
      <c r="AZ145" s="337"/>
      <c r="BA145" s="337"/>
      <c r="BB145" s="337"/>
      <c r="BC145" s="333"/>
      <c r="BD145" s="340"/>
      <c r="BE145" s="338"/>
      <c r="BF145" s="132"/>
      <c r="BG145" s="132"/>
      <c r="BH145" s="169"/>
      <c r="BI145" s="132"/>
      <c r="BJ145" s="132"/>
      <c r="BK145" s="132"/>
      <c r="BL145" s="132"/>
      <c r="BM145" s="170" t="s">
        <v>233</v>
      </c>
      <c r="BN145" s="332"/>
      <c r="BO145" s="144" t="s">
        <v>782</v>
      </c>
      <c r="BP145" s="154" t="s">
        <v>1170</v>
      </c>
      <c r="BQ145" s="144" t="s">
        <v>544</v>
      </c>
      <c r="BR145" s="206" t="s">
        <v>544</v>
      </c>
      <c r="BS145" s="208" t="s">
        <v>544</v>
      </c>
      <c r="BT145" s="208" t="s">
        <v>544</v>
      </c>
      <c r="BU145" s="144" t="s">
        <v>783</v>
      </c>
      <c r="BV145" s="208" t="s">
        <v>544</v>
      </c>
      <c r="BW145" s="208" t="s">
        <v>544</v>
      </c>
      <c r="BX145" s="126" t="s">
        <v>782</v>
      </c>
      <c r="BY145" s="154" t="s">
        <v>1171</v>
      </c>
      <c r="BZ145" s="126" t="s">
        <v>544</v>
      </c>
      <c r="CA145" s="128" t="s">
        <v>544</v>
      </c>
      <c r="CB145" s="141" t="s">
        <v>544</v>
      </c>
      <c r="CC145" s="141" t="s">
        <v>544</v>
      </c>
      <c r="CD145" s="141" t="s">
        <v>783</v>
      </c>
      <c r="CE145" s="141" t="s">
        <v>544</v>
      </c>
      <c r="CF145" s="141" t="s">
        <v>544</v>
      </c>
      <c r="CG145" s="144" t="s">
        <v>782</v>
      </c>
      <c r="CH145" s="154" t="s">
        <v>1023</v>
      </c>
      <c r="CI145" s="144" t="s">
        <v>1024</v>
      </c>
      <c r="CJ145" s="128" t="s">
        <v>544</v>
      </c>
      <c r="CK145" s="141" t="s">
        <v>544</v>
      </c>
      <c r="CL145" s="141" t="s">
        <v>544</v>
      </c>
      <c r="CM145" s="141" t="s">
        <v>783</v>
      </c>
      <c r="CN145" s="141" t="s">
        <v>544</v>
      </c>
      <c r="CO145" s="141" t="s">
        <v>544</v>
      </c>
      <c r="CP145" s="144" t="s">
        <v>782</v>
      </c>
      <c r="CQ145" s="154" t="s">
        <v>1172</v>
      </c>
      <c r="CR145" s="126" t="s">
        <v>544</v>
      </c>
      <c r="CS145" s="128" t="s">
        <v>544</v>
      </c>
      <c r="CT145" s="141" t="s">
        <v>544</v>
      </c>
      <c r="CU145" s="141" t="s">
        <v>544</v>
      </c>
      <c r="CV145" s="141" t="s">
        <v>783</v>
      </c>
      <c r="CW145" s="141" t="s">
        <v>544</v>
      </c>
      <c r="CX145" s="141" t="s">
        <v>544</v>
      </c>
      <c r="CY145" s="126" t="s">
        <v>1465</v>
      </c>
      <c r="CZ145" s="132" t="s">
        <v>1523</v>
      </c>
      <c r="DA145" s="126" t="s">
        <v>1476</v>
      </c>
      <c r="DB145" s="128" t="s">
        <v>544</v>
      </c>
      <c r="DC145" s="128" t="s">
        <v>544</v>
      </c>
      <c r="DD145" s="128" t="s">
        <v>544</v>
      </c>
      <c r="DE145" s="141" t="s">
        <v>1467</v>
      </c>
      <c r="DF145" s="141" t="s">
        <v>544</v>
      </c>
      <c r="DG145" s="141" t="s">
        <v>544</v>
      </c>
      <c r="DH145" s="126" t="s">
        <v>1465</v>
      </c>
      <c r="DI145" s="132" t="s">
        <v>1477</v>
      </c>
      <c r="DJ145" s="126" t="s">
        <v>1478</v>
      </c>
      <c r="DK145" s="128" t="s">
        <v>544</v>
      </c>
      <c r="DL145" s="128" t="s">
        <v>544</v>
      </c>
      <c r="DM145" s="128" t="s">
        <v>544</v>
      </c>
      <c r="DN145" s="141" t="s">
        <v>1467</v>
      </c>
      <c r="DO145" s="141" t="s">
        <v>544</v>
      </c>
      <c r="DP145" s="141" t="s">
        <v>544</v>
      </c>
      <c r="DQ145" s="126" t="s">
        <v>1465</v>
      </c>
      <c r="DR145" s="132" t="s">
        <v>1479</v>
      </c>
      <c r="DS145" s="128" t="s">
        <v>544</v>
      </c>
      <c r="DT145" s="128" t="s">
        <v>544</v>
      </c>
      <c r="DU145" s="128" t="s">
        <v>544</v>
      </c>
      <c r="DV145" s="128" t="s">
        <v>544</v>
      </c>
      <c r="DW145" s="141" t="s">
        <v>1467</v>
      </c>
      <c r="DX145" s="141" t="s">
        <v>544</v>
      </c>
      <c r="DY145" s="141" t="s">
        <v>544</v>
      </c>
      <c r="DZ145" s="126" t="s">
        <v>1465</v>
      </c>
      <c r="EA145" s="132" t="s">
        <v>1480</v>
      </c>
      <c r="EB145" s="128" t="s">
        <v>544</v>
      </c>
      <c r="EC145" s="128" t="s">
        <v>544</v>
      </c>
      <c r="ED145" s="128" t="s">
        <v>544</v>
      </c>
      <c r="EE145" s="128" t="s">
        <v>544</v>
      </c>
      <c r="EF145" s="141" t="s">
        <v>1467</v>
      </c>
      <c r="EG145" s="141" t="s">
        <v>544</v>
      </c>
      <c r="EH145" s="141" t="s">
        <v>544</v>
      </c>
      <c r="EI145" s="126"/>
      <c r="EJ145" s="132"/>
      <c r="EK145" s="126"/>
      <c r="EL145" s="128"/>
      <c r="EM145" s="141"/>
      <c r="EN145" s="141"/>
      <c r="EO145" s="141"/>
      <c r="EP145" s="141"/>
      <c r="EQ145" s="141"/>
      <c r="ER145" s="126"/>
      <c r="ES145" s="132"/>
      <c r="ET145" s="126"/>
      <c r="EU145" s="128"/>
      <c r="EV145" s="141"/>
      <c r="EW145" s="141"/>
      <c r="EX145" s="141"/>
      <c r="EY145" s="141"/>
      <c r="EZ145" s="141"/>
      <c r="FA145" s="126"/>
      <c r="FB145" s="132"/>
      <c r="FC145" s="126"/>
      <c r="FD145" s="128"/>
      <c r="FE145" s="141"/>
      <c r="FF145" s="141"/>
      <c r="FG145" s="141"/>
      <c r="FH145" s="141"/>
      <c r="FI145" s="141"/>
      <c r="FJ145" s="126"/>
      <c r="FK145" s="132"/>
      <c r="FL145" s="126"/>
      <c r="FM145" s="128"/>
      <c r="FN145" s="141"/>
      <c r="FO145" s="141"/>
      <c r="FP145" s="141"/>
      <c r="FQ145" s="141"/>
      <c r="FR145" s="141"/>
      <c r="FS145" s="220">
        <v>45051</v>
      </c>
      <c r="FT145" s="144" t="s">
        <v>782</v>
      </c>
      <c r="FU145" s="132" t="s">
        <v>1025</v>
      </c>
      <c r="FV145" s="129" t="s">
        <v>37</v>
      </c>
      <c r="FW145" s="136" t="s">
        <v>544</v>
      </c>
      <c r="FX145" s="223" t="s">
        <v>544</v>
      </c>
      <c r="FY145" s="129"/>
      <c r="FZ145" s="144" t="s">
        <v>783</v>
      </c>
      <c r="GA145" s="141"/>
      <c r="GB145" s="129"/>
      <c r="GC145" s="129"/>
      <c r="GD145" s="129"/>
      <c r="GE145" s="129"/>
      <c r="GF145" s="172">
        <v>45175</v>
      </c>
      <c r="GG145" s="126" t="s">
        <v>782</v>
      </c>
      <c r="GH145" s="132" t="s">
        <v>1482</v>
      </c>
      <c r="GI145" s="129" t="s">
        <v>37</v>
      </c>
      <c r="GJ145" s="126" t="s">
        <v>544</v>
      </c>
      <c r="GK145" s="126" t="s">
        <v>544</v>
      </c>
      <c r="GL145" s="126" t="s">
        <v>544</v>
      </c>
      <c r="GM145" s="126" t="s">
        <v>544</v>
      </c>
      <c r="GN145" s="274"/>
      <c r="GO145" s="129"/>
      <c r="GP145" s="129"/>
      <c r="GQ145" s="129"/>
      <c r="GR145" s="129"/>
      <c r="GS145" s="129"/>
      <c r="GT145" s="126"/>
      <c r="GU145" s="129"/>
      <c r="GV145" s="129"/>
      <c r="GW145" s="129"/>
      <c r="GX145" s="130"/>
      <c r="GY145" s="129"/>
      <c r="GZ145" s="141"/>
      <c r="HA145" s="141"/>
      <c r="HB145" s="129"/>
      <c r="HC145" s="129"/>
      <c r="HD145" s="129"/>
      <c r="HE145" s="129"/>
    </row>
    <row r="146" spans="1:213" ht="57" x14ac:dyDescent="0.2">
      <c r="A146" s="364"/>
      <c r="B146" s="357"/>
      <c r="C146" s="358"/>
      <c r="D146" s="358"/>
      <c r="E146" s="357"/>
      <c r="F146" s="395"/>
      <c r="G146" s="395"/>
      <c r="H146" s="395"/>
      <c r="I146" s="357"/>
      <c r="J146" s="360"/>
      <c r="K146" s="335"/>
      <c r="L146" s="361"/>
      <c r="M146" s="359"/>
      <c r="N146" s="335"/>
      <c r="O146" s="333"/>
      <c r="P146" s="333"/>
      <c r="Q146" s="334"/>
      <c r="R146" s="153"/>
      <c r="S146" s="154"/>
      <c r="T146" s="183">
        <f>VLOOKUP(U146,FORMULAS!$A$15:$B$18,2,0)</f>
        <v>0</v>
      </c>
      <c r="U146" s="53" t="s">
        <v>157</v>
      </c>
      <c r="V146" s="54">
        <f>+IF(U146='Tabla Valoración controles'!$D$4,'Tabla Valoración controles'!$F$4,IF('208-PLA-Ft-78 Mapa Gestión'!U146='Tabla Valoración controles'!$D$5,'Tabla Valoración controles'!$F$5,IF(U146=FORMULAS!$A$10,0,'Tabla Valoración controles'!$F$6)))</f>
        <v>0</v>
      </c>
      <c r="W146" s="53"/>
      <c r="X146" s="55">
        <f>+IF(W146='Tabla Valoración controles'!$D$7,'Tabla Valoración controles'!$F$7,IF(U146=FORMULAS!$A$10,0,'Tabla Valoración controles'!$F$8))</f>
        <v>0</v>
      </c>
      <c r="Y146" s="53"/>
      <c r="Z146" s="54">
        <f>+IF(Y146='Tabla Valoración controles'!$D$9,'Tabla Valoración controles'!$F$9,IF(U146=FORMULAS!$A$10,0,'Tabla Valoración controles'!$F$10))</f>
        <v>0</v>
      </c>
      <c r="AA146" s="53"/>
      <c r="AB146" s="54">
        <f>+IF(AA146='Tabla Valoración controles'!$D$9,'Tabla Valoración controles'!$F$9,IF(W146=FORMULAS!$A$10,0,'Tabla Valoración controles'!$F$10))</f>
        <v>0</v>
      </c>
      <c r="AC146" s="53"/>
      <c r="AD146" s="54">
        <f>+IF(AC146='Tabla Valoración controles'!$D$13,'Tabla Valoración controles'!$F$13,'Tabla Valoración controles'!$F$14)</f>
        <v>0</v>
      </c>
      <c r="AE146" s="97">
        <f t="shared" si="111"/>
        <v>0</v>
      </c>
      <c r="AF146" s="97">
        <f t="shared" si="120"/>
        <v>0</v>
      </c>
      <c r="AG146" s="97">
        <f t="shared" si="71"/>
        <v>0.20879999999999999</v>
      </c>
      <c r="AH146" s="53"/>
      <c r="AI146" s="50">
        <f>+IF(AH146=CONTROLES!$C$50,CONTROLES!$D$50,CONTROLES!$D$51)</f>
        <v>0</v>
      </c>
      <c r="AJ146" s="162"/>
      <c r="AK146" s="162">
        <f>+IF(AJ146=CONTROLES!$C$52,CONTROLES!$D$52,CONTROLES!$D$53)</f>
        <v>0</v>
      </c>
      <c r="AL146" s="162"/>
      <c r="AM146" s="162">
        <f>+IF(AL146=CONTROLES!$C$54,CONTROLES!$D$54,CONTROLES!$D$55)</f>
        <v>0</v>
      </c>
      <c r="AN146" s="163" t="str">
        <f t="shared" si="114"/>
        <v>Tipo Control</v>
      </c>
      <c r="AO146" s="163" t="str">
        <f>+IF(AN146=CONTROLES!$F$54,CONTROLES!$G$54,CONTROLES!$G$55)</f>
        <v>Detectar</v>
      </c>
      <c r="AP146" s="162">
        <f>+IF(AO146=CONTROLES!$C$56,CONTROLES!$D$56,IF(AO146=CONTROLES!$C$57,CONTROLES!$D$57,CONTROLES!$D$58))</f>
        <v>10</v>
      </c>
      <c r="AQ146" s="162"/>
      <c r="AR146" s="162">
        <f>+IF(AQ146=CONTROLES!$C$59,CONTROLES!$D$59,CONTROLES!$D$60)</f>
        <v>0</v>
      </c>
      <c r="AS146" s="162"/>
      <c r="AT146" s="162">
        <f>+IF(AS146=CONTROLES!$C$61,CONTROLES!$D$61,CONTROLES!$D$62)</f>
        <v>0</v>
      </c>
      <c r="AU146" s="162"/>
      <c r="AV146" s="50">
        <f>+IF(AU146=CONTROLES!$C$63,CONTROLES!$D$63,IF(AU146=CONTROLES!$C$64,CONTROLES!$D$64,CONTROLES!$D$65))</f>
        <v>0</v>
      </c>
      <c r="AW146" s="50">
        <f t="shared" si="113"/>
        <v>10</v>
      </c>
      <c r="AX146" s="50" t="str">
        <f t="shared" si="115"/>
        <v>Débil</v>
      </c>
      <c r="AY146" s="337"/>
      <c r="AZ146" s="337"/>
      <c r="BA146" s="337"/>
      <c r="BB146" s="337"/>
      <c r="BC146" s="333"/>
      <c r="BD146" s="340"/>
      <c r="BE146" s="338"/>
      <c r="BF146" s="132"/>
      <c r="BG146" s="132"/>
      <c r="BH146" s="169"/>
      <c r="BI146" s="132"/>
      <c r="BJ146" s="132"/>
      <c r="BK146" s="132"/>
      <c r="BL146" s="132"/>
      <c r="BM146" s="170" t="s">
        <v>233</v>
      </c>
      <c r="BN146" s="332"/>
      <c r="BO146" s="144"/>
      <c r="BP146" s="209"/>
      <c r="BQ146" s="209"/>
      <c r="BR146" s="209"/>
      <c r="BS146" s="209"/>
      <c r="BT146" s="209"/>
      <c r="BU146" s="144"/>
      <c r="BV146" s="209"/>
      <c r="BW146" s="209"/>
      <c r="BX146" s="144"/>
      <c r="BY146" s="132"/>
      <c r="BZ146" s="132"/>
      <c r="CA146" s="132"/>
      <c r="CB146" s="132"/>
      <c r="CC146" s="132"/>
      <c r="CD146" s="132"/>
      <c r="CE146" s="132"/>
      <c r="CF146" s="132"/>
      <c r="CG146" s="144"/>
      <c r="CH146" s="132"/>
      <c r="CI146" s="132"/>
      <c r="CJ146" s="132"/>
      <c r="CK146" s="132"/>
      <c r="CL146" s="132"/>
      <c r="CM146" s="132"/>
      <c r="CN146" s="132"/>
      <c r="CO146" s="132"/>
      <c r="CP146" s="144"/>
      <c r="CQ146" s="132"/>
      <c r="CR146" s="132"/>
      <c r="CS146" s="132"/>
      <c r="CT146" s="132"/>
      <c r="CU146" s="132"/>
      <c r="CV146" s="132"/>
      <c r="CW146" s="132"/>
      <c r="CX146" s="132"/>
      <c r="CY146" s="126"/>
      <c r="CZ146" s="132"/>
      <c r="DA146" s="132"/>
      <c r="DB146" s="132"/>
      <c r="DC146" s="132"/>
      <c r="DD146" s="132"/>
      <c r="DE146" s="132"/>
      <c r="DF146" s="132"/>
      <c r="DG146" s="132"/>
      <c r="DH146" s="126"/>
      <c r="DI146" s="132"/>
      <c r="DJ146" s="132"/>
      <c r="DK146" s="132"/>
      <c r="DL146" s="132"/>
      <c r="DM146" s="132"/>
      <c r="DN146" s="132"/>
      <c r="DO146" s="132"/>
      <c r="DP146" s="132"/>
      <c r="DQ146" s="126"/>
      <c r="DR146" s="132"/>
      <c r="DS146" s="132"/>
      <c r="DT146" s="132"/>
      <c r="DU146" s="132"/>
      <c r="DV146" s="132"/>
      <c r="DW146" s="132"/>
      <c r="DX146" s="132"/>
      <c r="DY146" s="132"/>
      <c r="DZ146" s="126"/>
      <c r="EA146" s="132"/>
      <c r="EB146" s="132"/>
      <c r="EC146" s="132"/>
      <c r="ED146" s="132"/>
      <c r="EE146" s="132"/>
      <c r="EF146" s="132"/>
      <c r="EG146" s="132"/>
      <c r="EH146" s="132"/>
      <c r="EI146" s="126"/>
      <c r="EJ146" s="132"/>
      <c r="EK146" s="132"/>
      <c r="EL146" s="132"/>
      <c r="EM146" s="132"/>
      <c r="EN146" s="132"/>
      <c r="EO146" s="132"/>
      <c r="EP146" s="132"/>
      <c r="EQ146" s="132"/>
      <c r="ER146" s="126"/>
      <c r="ES146" s="132"/>
      <c r="ET146" s="132"/>
      <c r="EU146" s="132"/>
      <c r="EV146" s="132"/>
      <c r="EW146" s="132"/>
      <c r="EX146" s="132"/>
      <c r="EY146" s="132"/>
      <c r="EZ146" s="132"/>
      <c r="FA146" s="126"/>
      <c r="FB146" s="132"/>
      <c r="FC146" s="132"/>
      <c r="FD146" s="132"/>
      <c r="FE146" s="132"/>
      <c r="FF146" s="132"/>
      <c r="FG146" s="132"/>
      <c r="FH146" s="132"/>
      <c r="FI146" s="132"/>
      <c r="FJ146" s="126"/>
      <c r="FK146" s="132"/>
      <c r="FL146" s="132"/>
      <c r="FM146" s="132"/>
      <c r="FN146" s="132"/>
      <c r="FO146" s="132"/>
      <c r="FP146" s="132"/>
      <c r="FQ146" s="132"/>
      <c r="FR146" s="132"/>
      <c r="FS146" s="132"/>
      <c r="FT146" s="144"/>
      <c r="FU146" s="129"/>
      <c r="FV146" s="129"/>
      <c r="FW146" s="129"/>
      <c r="FX146" s="130"/>
      <c r="FY146" s="129"/>
      <c r="FZ146" s="144"/>
      <c r="GA146" s="132"/>
      <c r="GB146" s="129"/>
      <c r="GC146" s="129"/>
      <c r="GD146" s="129"/>
      <c r="GE146" s="129"/>
      <c r="GF146" s="129"/>
      <c r="GG146" s="126"/>
      <c r="GH146" s="129"/>
      <c r="GI146" s="129"/>
      <c r="GJ146" s="129"/>
      <c r="GK146" s="130"/>
      <c r="GL146" s="129"/>
      <c r="GM146" s="132"/>
      <c r="GN146" s="265"/>
      <c r="GO146" s="129"/>
      <c r="GP146" s="129"/>
      <c r="GQ146" s="129"/>
      <c r="GR146" s="129"/>
      <c r="GS146" s="129"/>
      <c r="GT146" s="126"/>
      <c r="GU146" s="129"/>
      <c r="GV146" s="129"/>
      <c r="GW146" s="129"/>
      <c r="GX146" s="130"/>
      <c r="GY146" s="129"/>
      <c r="GZ146" s="132"/>
      <c r="HA146" s="132"/>
      <c r="HB146" s="129"/>
      <c r="HC146" s="129"/>
      <c r="HD146" s="129"/>
      <c r="HE146" s="129"/>
    </row>
    <row r="147" spans="1:213" ht="57" x14ac:dyDescent="0.2">
      <c r="A147" s="364"/>
      <c r="B147" s="357"/>
      <c r="C147" s="358"/>
      <c r="D147" s="358"/>
      <c r="E147" s="357"/>
      <c r="F147" s="395"/>
      <c r="G147" s="395"/>
      <c r="H147" s="395"/>
      <c r="I147" s="357"/>
      <c r="J147" s="360"/>
      <c r="K147" s="335"/>
      <c r="L147" s="361"/>
      <c r="M147" s="359"/>
      <c r="N147" s="335"/>
      <c r="O147" s="333"/>
      <c r="P147" s="333"/>
      <c r="Q147" s="334"/>
      <c r="R147" s="153"/>
      <c r="S147" s="154"/>
      <c r="T147" s="183">
        <f>VLOOKUP(U147,FORMULAS!$A$15:$B$18,2,0)</f>
        <v>0</v>
      </c>
      <c r="U147" s="53" t="s">
        <v>157</v>
      </c>
      <c r="V147" s="54">
        <f>+IF(U147='Tabla Valoración controles'!$D$4,'Tabla Valoración controles'!$F$4,IF('208-PLA-Ft-78 Mapa Gestión'!U147='Tabla Valoración controles'!$D$5,'Tabla Valoración controles'!$F$5,IF(U147=FORMULAS!$A$10,0,'Tabla Valoración controles'!$F$6)))</f>
        <v>0</v>
      </c>
      <c r="W147" s="53"/>
      <c r="X147" s="55">
        <f>+IF(W147='Tabla Valoración controles'!$D$7,'Tabla Valoración controles'!$F$7,IF(U147=FORMULAS!$A$10,0,'Tabla Valoración controles'!$F$8))</f>
        <v>0</v>
      </c>
      <c r="Y147" s="53"/>
      <c r="Z147" s="54">
        <f>+IF(Y147='Tabla Valoración controles'!$D$9,'Tabla Valoración controles'!$F$9,IF(U147=FORMULAS!$A$10,0,'Tabla Valoración controles'!$F$10))</f>
        <v>0</v>
      </c>
      <c r="AA147" s="53"/>
      <c r="AB147" s="54">
        <f>+IF(AA147='Tabla Valoración controles'!$D$9,'Tabla Valoración controles'!$F$9,IF(W147=FORMULAS!$A$10,0,'Tabla Valoración controles'!$F$10))</f>
        <v>0</v>
      </c>
      <c r="AC147" s="53"/>
      <c r="AD147" s="54">
        <f>+IF(AC147='Tabla Valoración controles'!$D$13,'Tabla Valoración controles'!$F$13,'Tabla Valoración controles'!$F$14)</f>
        <v>0</v>
      </c>
      <c r="AE147" s="97">
        <f t="shared" si="111"/>
        <v>0</v>
      </c>
      <c r="AF147" s="97">
        <f t="shared" si="120"/>
        <v>0</v>
      </c>
      <c r="AG147" s="97">
        <f t="shared" si="71"/>
        <v>0.20879999999999999</v>
      </c>
      <c r="AH147" s="53"/>
      <c r="AI147" s="50">
        <f>+IF(AH147=CONTROLES!$C$50,CONTROLES!$D$50,CONTROLES!$D$51)</f>
        <v>0</v>
      </c>
      <c r="AJ147" s="162"/>
      <c r="AK147" s="162">
        <f>+IF(AJ147=CONTROLES!$C$52,CONTROLES!$D$52,CONTROLES!$D$53)</f>
        <v>0</v>
      </c>
      <c r="AL147" s="162"/>
      <c r="AM147" s="162">
        <f>+IF(AL147=CONTROLES!$C$54,CONTROLES!$D$54,CONTROLES!$D$55)</f>
        <v>0</v>
      </c>
      <c r="AN147" s="163" t="str">
        <f t="shared" si="114"/>
        <v>Tipo Control</v>
      </c>
      <c r="AO147" s="163" t="str">
        <f>+IF(AN147=CONTROLES!$F$54,CONTROLES!$G$54,CONTROLES!$G$55)</f>
        <v>Detectar</v>
      </c>
      <c r="AP147" s="162">
        <f>+IF(AO147=CONTROLES!$C$56,CONTROLES!$D$56,IF(AO147=CONTROLES!$C$57,CONTROLES!$D$57,CONTROLES!$D$58))</f>
        <v>10</v>
      </c>
      <c r="AQ147" s="162"/>
      <c r="AR147" s="162">
        <f>+IF(AQ147=CONTROLES!$C$59,CONTROLES!$D$59,CONTROLES!$D$60)</f>
        <v>0</v>
      </c>
      <c r="AS147" s="162"/>
      <c r="AT147" s="162">
        <f>+IF(AS147=CONTROLES!$C$61,CONTROLES!$D$61,CONTROLES!$D$62)</f>
        <v>0</v>
      </c>
      <c r="AU147" s="162"/>
      <c r="AV147" s="50">
        <f>+IF(AU147=CONTROLES!$C$63,CONTROLES!$D$63,IF(AU147=CONTROLES!$C$64,CONTROLES!$D$64,CONTROLES!$D$65))</f>
        <v>0</v>
      </c>
      <c r="AW147" s="50">
        <f t="shared" si="113"/>
        <v>10</v>
      </c>
      <c r="AX147" s="50" t="str">
        <f t="shared" si="115"/>
        <v>Débil</v>
      </c>
      <c r="AY147" s="337"/>
      <c r="AZ147" s="337"/>
      <c r="BA147" s="337"/>
      <c r="BB147" s="337"/>
      <c r="BC147" s="333"/>
      <c r="BD147" s="340"/>
      <c r="BE147" s="338"/>
      <c r="BF147" s="132"/>
      <c r="BG147" s="132"/>
      <c r="BH147" s="169"/>
      <c r="BI147" s="132"/>
      <c r="BJ147" s="132"/>
      <c r="BK147" s="132"/>
      <c r="BL147" s="132"/>
      <c r="BM147" s="170" t="s">
        <v>233</v>
      </c>
      <c r="BN147" s="332"/>
      <c r="BO147" s="144"/>
      <c r="BP147" s="209"/>
      <c r="BQ147" s="209"/>
      <c r="BR147" s="209"/>
      <c r="BS147" s="209"/>
      <c r="BT147" s="209"/>
      <c r="BU147" s="144"/>
      <c r="BV147" s="209"/>
      <c r="BW147" s="209"/>
      <c r="BX147" s="144"/>
      <c r="BY147" s="132"/>
      <c r="BZ147" s="132"/>
      <c r="CA147" s="132"/>
      <c r="CB147" s="132"/>
      <c r="CC147" s="132"/>
      <c r="CD147" s="132"/>
      <c r="CE147" s="132"/>
      <c r="CF147" s="132"/>
      <c r="CG147" s="144"/>
      <c r="CH147" s="132"/>
      <c r="CI147" s="132"/>
      <c r="CJ147" s="132"/>
      <c r="CK147" s="132"/>
      <c r="CL147" s="132"/>
      <c r="CM147" s="132"/>
      <c r="CN147" s="132"/>
      <c r="CO147" s="132"/>
      <c r="CP147" s="144"/>
      <c r="CQ147" s="132"/>
      <c r="CR147" s="132"/>
      <c r="CS147" s="132"/>
      <c r="CT147" s="132"/>
      <c r="CU147" s="132"/>
      <c r="CV147" s="132"/>
      <c r="CW147" s="132"/>
      <c r="CX147" s="132"/>
      <c r="CY147" s="126"/>
      <c r="CZ147" s="132"/>
      <c r="DA147" s="132"/>
      <c r="DB147" s="132"/>
      <c r="DC147" s="132"/>
      <c r="DD147" s="132"/>
      <c r="DE147" s="132"/>
      <c r="DF147" s="132"/>
      <c r="DG147" s="132"/>
      <c r="DH147" s="126"/>
      <c r="DI147" s="132"/>
      <c r="DJ147" s="132"/>
      <c r="DK147" s="132"/>
      <c r="DL147" s="132"/>
      <c r="DM147" s="132"/>
      <c r="DN147" s="132"/>
      <c r="DO147" s="132"/>
      <c r="DP147" s="132"/>
      <c r="DQ147" s="126"/>
      <c r="DR147" s="132"/>
      <c r="DS147" s="132"/>
      <c r="DT147" s="132"/>
      <c r="DU147" s="132"/>
      <c r="DV147" s="132"/>
      <c r="DW147" s="132"/>
      <c r="DX147" s="132"/>
      <c r="DY147" s="132"/>
      <c r="DZ147" s="126"/>
      <c r="EA147" s="132"/>
      <c r="EB147" s="132"/>
      <c r="EC147" s="132"/>
      <c r="ED147" s="132"/>
      <c r="EE147" s="132"/>
      <c r="EF147" s="132"/>
      <c r="EG147" s="132"/>
      <c r="EH147" s="132"/>
      <c r="EI147" s="126"/>
      <c r="EJ147" s="132"/>
      <c r="EK147" s="132"/>
      <c r="EL147" s="132"/>
      <c r="EM147" s="132"/>
      <c r="EN147" s="132"/>
      <c r="EO147" s="132"/>
      <c r="EP147" s="132"/>
      <c r="EQ147" s="132"/>
      <c r="ER147" s="126"/>
      <c r="ES147" s="132"/>
      <c r="ET147" s="132"/>
      <c r="EU147" s="132"/>
      <c r="EV147" s="132"/>
      <c r="EW147" s="132"/>
      <c r="EX147" s="132"/>
      <c r="EY147" s="132"/>
      <c r="EZ147" s="132"/>
      <c r="FA147" s="126"/>
      <c r="FB147" s="132"/>
      <c r="FC147" s="132"/>
      <c r="FD147" s="132"/>
      <c r="FE147" s="132"/>
      <c r="FF147" s="132"/>
      <c r="FG147" s="132"/>
      <c r="FH147" s="132"/>
      <c r="FI147" s="132"/>
      <c r="FJ147" s="126"/>
      <c r="FK147" s="132"/>
      <c r="FL147" s="132"/>
      <c r="FM147" s="132"/>
      <c r="FN147" s="132"/>
      <c r="FO147" s="132"/>
      <c r="FP147" s="132"/>
      <c r="FQ147" s="132"/>
      <c r="FR147" s="132"/>
      <c r="FS147" s="132"/>
      <c r="FT147" s="144"/>
      <c r="FU147" s="129"/>
      <c r="FV147" s="129"/>
      <c r="FW147" s="129"/>
      <c r="FX147" s="130"/>
      <c r="FY147" s="129"/>
      <c r="FZ147" s="144"/>
      <c r="GA147" s="132"/>
      <c r="GB147" s="129"/>
      <c r="GC147" s="129"/>
      <c r="GD147" s="129"/>
      <c r="GE147" s="129"/>
      <c r="GF147" s="129"/>
      <c r="GG147" s="126"/>
      <c r="GH147" s="129"/>
      <c r="GI147" s="129"/>
      <c r="GJ147" s="129"/>
      <c r="GK147" s="130"/>
      <c r="GL147" s="129"/>
      <c r="GM147" s="132"/>
      <c r="GN147" s="265"/>
      <c r="GO147" s="129"/>
      <c r="GP147" s="129"/>
      <c r="GQ147" s="129"/>
      <c r="GR147" s="129"/>
      <c r="GS147" s="129"/>
      <c r="GT147" s="126"/>
      <c r="GU147" s="129"/>
      <c r="GV147" s="129"/>
      <c r="GW147" s="129"/>
      <c r="GX147" s="130"/>
      <c r="GY147" s="129"/>
      <c r="GZ147" s="132"/>
      <c r="HA147" s="132"/>
      <c r="HB147" s="129"/>
      <c r="HC147" s="129"/>
      <c r="HD147" s="129"/>
      <c r="HE147" s="129"/>
    </row>
    <row r="148" spans="1:213" ht="57" x14ac:dyDescent="0.2">
      <c r="A148" s="364"/>
      <c r="B148" s="357"/>
      <c r="C148" s="358"/>
      <c r="D148" s="358"/>
      <c r="E148" s="357"/>
      <c r="F148" s="395"/>
      <c r="G148" s="395"/>
      <c r="H148" s="395"/>
      <c r="I148" s="357"/>
      <c r="J148" s="360"/>
      <c r="K148" s="335"/>
      <c r="L148" s="361"/>
      <c r="M148" s="359"/>
      <c r="N148" s="335"/>
      <c r="O148" s="333"/>
      <c r="P148" s="333"/>
      <c r="Q148" s="334"/>
      <c r="R148" s="153"/>
      <c r="S148" s="154"/>
      <c r="T148" s="183">
        <f>VLOOKUP(U148,FORMULAS!$A$15:$B$18,2,0)</f>
        <v>0</v>
      </c>
      <c r="U148" s="53" t="s">
        <v>157</v>
      </c>
      <c r="V148" s="54">
        <f>+IF(U148='Tabla Valoración controles'!$D$4,'Tabla Valoración controles'!$F$4,IF('208-PLA-Ft-78 Mapa Gestión'!U148='Tabla Valoración controles'!$D$5,'Tabla Valoración controles'!$F$5,IF(U148=FORMULAS!$A$10,0,'Tabla Valoración controles'!$F$6)))</f>
        <v>0</v>
      </c>
      <c r="W148" s="53"/>
      <c r="X148" s="55">
        <f>+IF(W148='Tabla Valoración controles'!$D$7,'Tabla Valoración controles'!$F$7,IF(U148=FORMULAS!$A$10,0,'Tabla Valoración controles'!$F$8))</f>
        <v>0</v>
      </c>
      <c r="Y148" s="53"/>
      <c r="Z148" s="54">
        <f>+IF(Y148='Tabla Valoración controles'!$D$9,'Tabla Valoración controles'!$F$9,IF(U148=FORMULAS!$A$10,0,'Tabla Valoración controles'!$F$10))</f>
        <v>0</v>
      </c>
      <c r="AA148" s="53"/>
      <c r="AB148" s="54">
        <f>+IF(AA148='Tabla Valoración controles'!$D$9,'Tabla Valoración controles'!$F$9,IF(W148=FORMULAS!$A$10,0,'Tabla Valoración controles'!$F$10))</f>
        <v>0</v>
      </c>
      <c r="AC148" s="53"/>
      <c r="AD148" s="54">
        <f>+IF(AC148='Tabla Valoración controles'!$D$13,'Tabla Valoración controles'!$F$13,'Tabla Valoración controles'!$F$14)</f>
        <v>0</v>
      </c>
      <c r="AE148" s="97">
        <f t="shared" si="111"/>
        <v>0</v>
      </c>
      <c r="AF148" s="97">
        <f t="shared" si="120"/>
        <v>0</v>
      </c>
      <c r="AG148" s="97">
        <f t="shared" si="71"/>
        <v>0.20879999999999999</v>
      </c>
      <c r="AH148" s="53"/>
      <c r="AI148" s="50">
        <f>+IF(AH148=CONTROLES!$C$50,CONTROLES!$D$50,CONTROLES!$D$51)</f>
        <v>0</v>
      </c>
      <c r="AJ148" s="162"/>
      <c r="AK148" s="162">
        <f>+IF(AJ148=CONTROLES!$C$52,CONTROLES!$D$52,CONTROLES!$D$53)</f>
        <v>0</v>
      </c>
      <c r="AL148" s="162"/>
      <c r="AM148" s="162">
        <f>+IF(AL148=CONTROLES!$C$54,CONTROLES!$D$54,CONTROLES!$D$55)</f>
        <v>0</v>
      </c>
      <c r="AN148" s="163" t="str">
        <f t="shared" si="114"/>
        <v>Tipo Control</v>
      </c>
      <c r="AO148" s="163" t="str">
        <f>+IF(AN148=CONTROLES!$F$54,CONTROLES!$G$54,CONTROLES!$G$55)</f>
        <v>Detectar</v>
      </c>
      <c r="AP148" s="162">
        <f>+IF(AO148=CONTROLES!$C$56,CONTROLES!$D$56,IF(AO148=CONTROLES!$C$57,CONTROLES!$D$57,CONTROLES!$D$58))</f>
        <v>10</v>
      </c>
      <c r="AQ148" s="162"/>
      <c r="AR148" s="162">
        <f>+IF(AQ148=CONTROLES!$C$59,CONTROLES!$D$59,CONTROLES!$D$60)</f>
        <v>0</v>
      </c>
      <c r="AS148" s="162"/>
      <c r="AT148" s="162">
        <f>+IF(AS148=CONTROLES!$C$61,CONTROLES!$D$61,CONTROLES!$D$62)</f>
        <v>0</v>
      </c>
      <c r="AU148" s="162"/>
      <c r="AV148" s="50">
        <f>+IF(AU148=CONTROLES!$C$63,CONTROLES!$D$63,IF(AU148=CONTROLES!$C$64,CONTROLES!$D$64,CONTROLES!$D$65))</f>
        <v>0</v>
      </c>
      <c r="AW148" s="50">
        <f t="shared" si="113"/>
        <v>10</v>
      </c>
      <c r="AX148" s="50" t="str">
        <f t="shared" si="115"/>
        <v>Débil</v>
      </c>
      <c r="AY148" s="337"/>
      <c r="AZ148" s="337"/>
      <c r="BA148" s="337"/>
      <c r="BB148" s="337"/>
      <c r="BC148" s="333"/>
      <c r="BD148" s="340"/>
      <c r="BE148" s="338"/>
      <c r="BF148" s="132"/>
      <c r="BG148" s="132"/>
      <c r="BH148" s="169"/>
      <c r="BI148" s="132"/>
      <c r="BJ148" s="132"/>
      <c r="BK148" s="132"/>
      <c r="BL148" s="132"/>
      <c r="BM148" s="170" t="s">
        <v>233</v>
      </c>
      <c r="BN148" s="332"/>
      <c r="BO148" s="144"/>
      <c r="BP148" s="209"/>
      <c r="BQ148" s="209"/>
      <c r="BR148" s="209"/>
      <c r="BS148" s="209"/>
      <c r="BT148" s="209"/>
      <c r="BU148" s="144"/>
      <c r="BV148" s="209"/>
      <c r="BW148" s="209"/>
      <c r="BX148" s="144"/>
      <c r="BY148" s="132"/>
      <c r="BZ148" s="132"/>
      <c r="CA148" s="132"/>
      <c r="CB148" s="132"/>
      <c r="CC148" s="132"/>
      <c r="CD148" s="132"/>
      <c r="CE148" s="132"/>
      <c r="CF148" s="132"/>
      <c r="CG148" s="144"/>
      <c r="CH148" s="132"/>
      <c r="CI148" s="132"/>
      <c r="CJ148" s="132"/>
      <c r="CK148" s="132"/>
      <c r="CL148" s="132"/>
      <c r="CM148" s="132"/>
      <c r="CN148" s="132"/>
      <c r="CO148" s="132"/>
      <c r="CP148" s="144"/>
      <c r="CQ148" s="132"/>
      <c r="CR148" s="132"/>
      <c r="CS148" s="132"/>
      <c r="CT148" s="132"/>
      <c r="CU148" s="132"/>
      <c r="CV148" s="132"/>
      <c r="CW148" s="132"/>
      <c r="CX148" s="132"/>
      <c r="CY148" s="126"/>
      <c r="CZ148" s="132"/>
      <c r="DA148" s="132"/>
      <c r="DB148" s="132"/>
      <c r="DC148" s="132"/>
      <c r="DD148" s="132"/>
      <c r="DE148" s="132"/>
      <c r="DF148" s="132"/>
      <c r="DG148" s="132"/>
      <c r="DH148" s="126"/>
      <c r="DI148" s="132"/>
      <c r="DJ148" s="132"/>
      <c r="DK148" s="132"/>
      <c r="DL148" s="132"/>
      <c r="DM148" s="132"/>
      <c r="DN148" s="132"/>
      <c r="DO148" s="132"/>
      <c r="DP148" s="132"/>
      <c r="DQ148" s="126"/>
      <c r="DR148" s="132"/>
      <c r="DS148" s="132"/>
      <c r="DT148" s="132"/>
      <c r="DU148" s="132"/>
      <c r="DV148" s="132"/>
      <c r="DW148" s="132"/>
      <c r="DX148" s="132"/>
      <c r="DY148" s="132"/>
      <c r="DZ148" s="126"/>
      <c r="EA148" s="132"/>
      <c r="EB148" s="132"/>
      <c r="EC148" s="132"/>
      <c r="ED148" s="132"/>
      <c r="EE148" s="132"/>
      <c r="EF148" s="132"/>
      <c r="EG148" s="132"/>
      <c r="EH148" s="132"/>
      <c r="EI148" s="126"/>
      <c r="EJ148" s="132"/>
      <c r="EK148" s="132"/>
      <c r="EL148" s="132"/>
      <c r="EM148" s="132"/>
      <c r="EN148" s="132"/>
      <c r="EO148" s="132"/>
      <c r="EP148" s="132"/>
      <c r="EQ148" s="132"/>
      <c r="ER148" s="126"/>
      <c r="ES148" s="132"/>
      <c r="ET148" s="132"/>
      <c r="EU148" s="132"/>
      <c r="EV148" s="132"/>
      <c r="EW148" s="132"/>
      <c r="EX148" s="132"/>
      <c r="EY148" s="132"/>
      <c r="EZ148" s="132"/>
      <c r="FA148" s="126"/>
      <c r="FB148" s="132"/>
      <c r="FC148" s="132"/>
      <c r="FD148" s="132"/>
      <c r="FE148" s="132"/>
      <c r="FF148" s="132"/>
      <c r="FG148" s="132"/>
      <c r="FH148" s="132"/>
      <c r="FI148" s="132"/>
      <c r="FJ148" s="126"/>
      <c r="FK148" s="132"/>
      <c r="FL148" s="132"/>
      <c r="FM148" s="132"/>
      <c r="FN148" s="132"/>
      <c r="FO148" s="132"/>
      <c r="FP148" s="132"/>
      <c r="FQ148" s="132"/>
      <c r="FR148" s="132"/>
      <c r="FS148" s="132"/>
      <c r="FT148" s="144"/>
      <c r="FU148" s="129"/>
      <c r="FV148" s="129"/>
      <c r="FW148" s="129"/>
      <c r="FX148" s="130"/>
      <c r="FY148" s="129"/>
      <c r="FZ148" s="144"/>
      <c r="GA148" s="132"/>
      <c r="GB148" s="129"/>
      <c r="GC148" s="129"/>
      <c r="GD148" s="129"/>
      <c r="GE148" s="129"/>
      <c r="GF148" s="129"/>
      <c r="GG148" s="126"/>
      <c r="GH148" s="129"/>
      <c r="GI148" s="129"/>
      <c r="GJ148" s="129"/>
      <c r="GK148" s="130"/>
      <c r="GL148" s="129"/>
      <c r="GM148" s="132"/>
      <c r="GN148" s="265"/>
      <c r="GO148" s="129"/>
      <c r="GP148" s="129"/>
      <c r="GQ148" s="129"/>
      <c r="GR148" s="129"/>
      <c r="GS148" s="129"/>
      <c r="GT148" s="126"/>
      <c r="GU148" s="129"/>
      <c r="GV148" s="129"/>
      <c r="GW148" s="129"/>
      <c r="GX148" s="130"/>
      <c r="GY148" s="129"/>
      <c r="GZ148" s="132"/>
      <c r="HA148" s="132"/>
      <c r="HB148" s="129"/>
      <c r="HC148" s="129"/>
      <c r="HD148" s="129"/>
      <c r="HE148" s="129"/>
    </row>
    <row r="149" spans="1:213" ht="127.5" x14ac:dyDescent="0.2">
      <c r="A149" s="364">
        <v>24</v>
      </c>
      <c r="B149" s="357" t="s">
        <v>178</v>
      </c>
      <c r="C149" s="358" t="str">
        <f>VLOOKUP(B149,FORMULAS!$A$30:$B$52,2,0)</f>
        <v>Garantizar la disponibilidad de la información contenida en los documentos de archivo de las dependencias de la Caja de la Vivienda Popular.</v>
      </c>
      <c r="D149" s="358" t="str">
        <f>VLOOKUP(B149,FORMULAS!$A$30:$C$52,3,0)</f>
        <v xml:space="preserve">Subdirector Administrativo </v>
      </c>
      <c r="E149" s="357" t="s">
        <v>257</v>
      </c>
      <c r="F149" s="365" t="s">
        <v>430</v>
      </c>
      <c r="G149" s="365" t="s">
        <v>431</v>
      </c>
      <c r="H149" s="365" t="s">
        <v>760</v>
      </c>
      <c r="I149" s="357" t="s">
        <v>302</v>
      </c>
      <c r="J149" s="360">
        <v>30</v>
      </c>
      <c r="K149" s="335" t="str">
        <f>+IF(L149=FORMULAS!$N$2,FORMULAS!$O$2,IF('208-PLA-Ft-78 Mapa Gestión'!L149:L154=FORMULAS!$N$3,FORMULAS!$O$3,IF('208-PLA-Ft-78 Mapa Gestión'!L149:L154=FORMULAS!$N$4,FORMULAS!$O$4,IF('208-PLA-Ft-78 Mapa Gestión'!L149:L154=FORMULAS!$N$5,FORMULAS!$O$5,IF('208-PLA-Ft-78 Mapa Gestión'!L149:L154=FORMULAS!$N$6,FORMULAS!$O$6)))))</f>
        <v>Media</v>
      </c>
      <c r="L149" s="361">
        <f>+IF(J149&lt;=FORMULAS!$M$2,FORMULAS!$N$2,IF('208-PLA-Ft-78 Mapa Gestión'!J149&lt;=FORMULAS!$M$3,FORMULAS!$N$3,IF('208-PLA-Ft-78 Mapa Gestión'!J149&lt;=FORMULAS!$M$4,FORMULAS!$N$4,IF('208-PLA-Ft-78 Mapa Gestión'!J149&lt;=FORMULAS!$M$5,FORMULAS!$N$5,FORMULAS!$N$6))))</f>
        <v>0.6</v>
      </c>
      <c r="M149" s="359" t="s">
        <v>133</v>
      </c>
      <c r="N149" s="335" t="str">
        <f>+IF(M149=FORMULAS!$H$2,FORMULAS!$I$2,IF('208-PLA-Ft-78 Mapa Gestión'!M149:M154=FORMULAS!$H$3,FORMULAS!$I$3,IF('208-PLA-Ft-78 Mapa Gestión'!M149:M154=FORMULAS!$H$4,FORMULAS!$I$4,IF('208-PLA-Ft-78 Mapa Gestión'!M149:M154=FORMULAS!$H$5,FORMULAS!$I$5,IF('208-PLA-Ft-78 Mapa Gestión'!M149:M154=FORMULAS!$H$6,FORMULAS!$I$6,IF('208-PLA-Ft-78 Mapa Gestión'!M149:M154=FORMULAS!$H$7,FORMULAS!$I$7,IF('208-PLA-Ft-78 Mapa Gestión'!M149:M154=FORMULAS!$H$8,FORMULAS!$I$8,IF('208-PLA-Ft-78 Mapa Gestión'!M149:M154=FORMULAS!$H$9,FORMULAS!$I$9,IF('208-PLA-Ft-78 Mapa Gestión'!M149:M154=FORMULAS!$H$10,FORMULAS!$I$10,IF('208-PLA-Ft-78 Mapa Gestión'!M149:M154=FORMULAS!$H$11,FORMULAS!$I$11))))))))))</f>
        <v>Leve</v>
      </c>
      <c r="O149" s="333">
        <f>VLOOKUP(N149,FORMULAS!$I$1:$J$6,2,0)</f>
        <v>0.2</v>
      </c>
      <c r="P149" s="333" t="str">
        <f t="shared" ref="P149" si="121">CONCATENATE(N149,K149)</f>
        <v>LeveMedia</v>
      </c>
      <c r="Q149" s="334" t="str">
        <f>VLOOKUP(P149,FORMULAS!$K$17:$L$42,2,0)</f>
        <v>Moderado</v>
      </c>
      <c r="R149" s="153">
        <v>1</v>
      </c>
      <c r="S149" s="154" t="s">
        <v>507</v>
      </c>
      <c r="T149" s="183" t="str">
        <f>VLOOKUP(U149,FORMULAS!$A$15:$B$18,2,0)</f>
        <v>Probabilidad</v>
      </c>
      <c r="U149" s="53" t="s">
        <v>13</v>
      </c>
      <c r="V149" s="54">
        <f>+IF(U149='Tabla Valoración controles'!$D$4,'Tabla Valoración controles'!$F$4,IF('208-PLA-Ft-78 Mapa Gestión'!U149='Tabla Valoración controles'!$D$5,'Tabla Valoración controles'!$F$5,IF(U149=FORMULAS!$A$10,0,'Tabla Valoración controles'!$F$6)))</f>
        <v>0.25</v>
      </c>
      <c r="W149" s="53" t="s">
        <v>8</v>
      </c>
      <c r="X149" s="55">
        <f>+IF(W149='Tabla Valoración controles'!$D$7,'Tabla Valoración controles'!$F$7,IF(U149=FORMULAS!$A$10,0,'Tabla Valoración controles'!$F$8))</f>
        <v>0.15</v>
      </c>
      <c r="Y149" s="53" t="s">
        <v>19</v>
      </c>
      <c r="Z149" s="54">
        <f>+IF(Y149='Tabla Valoración controles'!$D$9,'Tabla Valoración controles'!$F$9,IF(U149=FORMULAS!$A$10,0,'Tabla Valoración controles'!$F$10))</f>
        <v>0</v>
      </c>
      <c r="AA149" s="53" t="s">
        <v>21</v>
      </c>
      <c r="AB149" s="54">
        <f>+IF(AA149='Tabla Valoración controles'!$D$9,'Tabla Valoración controles'!$F$9,IF(W149=FORMULAS!$A$10,0,'Tabla Valoración controles'!$F$10))</f>
        <v>0</v>
      </c>
      <c r="AC149" s="53" t="s">
        <v>100</v>
      </c>
      <c r="AD149" s="54">
        <f>+IF(AC149='Tabla Valoración controles'!$D$13,'Tabla Valoración controles'!$F$13,'Tabla Valoración controles'!$F$14)</f>
        <v>0</v>
      </c>
      <c r="AE149" s="97">
        <f t="shared" si="111"/>
        <v>0.4</v>
      </c>
      <c r="AF149" s="97">
        <f>+IF(T149=FORMULAS!$A$8,'208-PLA-Ft-78 Mapa Gestión'!AE149*'208-PLA-Ft-78 Mapa Gestión'!L149:L154,'208-PLA-Ft-78 Mapa Gestión'!AE149*'208-PLA-Ft-78 Mapa Gestión'!O149:O154)</f>
        <v>0.24</v>
      </c>
      <c r="AG149" s="97">
        <f>+IF(T149=FORMULAS!$A$8,'208-PLA-Ft-78 Mapa Gestión'!L149:L154-'208-PLA-Ft-78 Mapa Gestión'!AF149,0)</f>
        <v>0.36</v>
      </c>
      <c r="AH149" s="53" t="s">
        <v>347</v>
      </c>
      <c r="AI149" s="50">
        <f>+IF(AH149=CONTROLES!$C$50,CONTROLES!$D$50,CONTROLES!$D$51)</f>
        <v>15</v>
      </c>
      <c r="AJ149" s="162" t="s">
        <v>353</v>
      </c>
      <c r="AK149" s="162">
        <f>+IF(AJ149=CONTROLES!$C$52,CONTROLES!$D$52,CONTROLES!$D$53)</f>
        <v>15</v>
      </c>
      <c r="AL149" s="162" t="s">
        <v>356</v>
      </c>
      <c r="AM149" s="162">
        <f>+IF(AL149=CONTROLES!$C$54,CONTROLES!$D$54,CONTROLES!$D$55)</f>
        <v>15</v>
      </c>
      <c r="AN149" s="163" t="str">
        <f t="shared" si="114"/>
        <v>Preventivo</v>
      </c>
      <c r="AO149" s="163" t="str">
        <f>+IF(AN149=CONTROLES!$F$54,CONTROLES!$G$54,CONTROLES!$G$55)</f>
        <v>Prevenir</v>
      </c>
      <c r="AP149" s="162">
        <f>+IF(AO149=CONTROLES!$C$56,CONTROLES!$D$56,IF(AO149=CONTROLES!$C$57,CONTROLES!$D$57,CONTROLES!$D$58))</f>
        <v>15</v>
      </c>
      <c r="AQ149" s="162" t="s">
        <v>363</v>
      </c>
      <c r="AR149" s="162">
        <f>+IF(AQ149=CONTROLES!$C$59,CONTROLES!$D$59,CONTROLES!$D$60)</f>
        <v>15</v>
      </c>
      <c r="AS149" s="162" t="s">
        <v>366</v>
      </c>
      <c r="AT149" s="162">
        <f>+IF(AS149=CONTROLES!$C$61,CONTROLES!$D$61,CONTROLES!$D$62)</f>
        <v>15</v>
      </c>
      <c r="AU149" s="162" t="s">
        <v>369</v>
      </c>
      <c r="AV149" s="50">
        <f>+IF(AU149=CONTROLES!$C$63,CONTROLES!$D$63,IF(AU149=CONTROLES!$C$64,CONTROLES!$D$64,CONTROLES!$D$65))</f>
        <v>10</v>
      </c>
      <c r="AW149" s="50">
        <f t="shared" si="113"/>
        <v>100</v>
      </c>
      <c r="AX149" s="50" t="str">
        <f t="shared" si="115"/>
        <v>Fuerte</v>
      </c>
      <c r="AY149" s="336">
        <f>+AG154</f>
        <v>0.36</v>
      </c>
      <c r="AZ149" s="336" t="str">
        <f>+IF(AY149&lt;=FORMULAS!$N$2,FORMULAS!$O$2,IF(AY149&lt;=FORMULAS!$N$3,FORMULAS!$O$3,IF(AY149&lt;=FORMULAS!$N$4,FORMULAS!$O$4,IF(AY149&lt;=FORMULAS!$N$5,FORMULAS!$O$5,FORMULAS!O144))))</f>
        <v>Baja</v>
      </c>
      <c r="BA149" s="336" t="str">
        <f>+IF(T149=FORMULAS!$A$9,AG154,'208-PLA-Ft-78 Mapa Gestión'!N149:N154)</f>
        <v>Leve</v>
      </c>
      <c r="BB149" s="336">
        <f>+IF(T149=FORMULAS!B147,'208-PLA-Ft-78 Mapa Gestión'!AG154,'208-PLA-Ft-78 Mapa Gestión'!O149:O154)</f>
        <v>0.2</v>
      </c>
      <c r="BC149" s="333" t="str">
        <f t="shared" ref="BC149" si="122">CONCATENATE(BA149,AZ149)</f>
        <v>LeveBaja</v>
      </c>
      <c r="BD149" s="340" t="str">
        <f>VLOOKUP(BC149,FORMULAS!$K$17:$L$42,2,0)</f>
        <v>Bajo</v>
      </c>
      <c r="BE149" s="338" t="s">
        <v>163</v>
      </c>
      <c r="BF149" s="132" t="s">
        <v>572</v>
      </c>
      <c r="BG149" s="132" t="s">
        <v>567</v>
      </c>
      <c r="BH149" s="169" t="s">
        <v>322</v>
      </c>
      <c r="BI149" s="172">
        <v>44927</v>
      </c>
      <c r="BJ149" s="172">
        <v>45291</v>
      </c>
      <c r="BK149" s="132" t="s">
        <v>660</v>
      </c>
      <c r="BL149" s="132" t="s">
        <v>661</v>
      </c>
      <c r="BM149" s="170" t="s">
        <v>235</v>
      </c>
      <c r="BN149" s="338"/>
      <c r="BO149" s="144" t="s">
        <v>783</v>
      </c>
      <c r="BP149" s="236" t="s">
        <v>544</v>
      </c>
      <c r="BQ149" s="236" t="s">
        <v>544</v>
      </c>
      <c r="BR149" s="236" t="s">
        <v>544</v>
      </c>
      <c r="BS149" s="236" t="s">
        <v>544</v>
      </c>
      <c r="BT149" s="236" t="s">
        <v>544</v>
      </c>
      <c r="BU149" s="144" t="s">
        <v>783</v>
      </c>
      <c r="BV149" s="144" t="s">
        <v>1043</v>
      </c>
      <c r="BW149" s="144" t="s">
        <v>1043</v>
      </c>
      <c r="BX149" s="144" t="s">
        <v>783</v>
      </c>
      <c r="BY149" s="236" t="s">
        <v>544</v>
      </c>
      <c r="BZ149" s="236" t="s">
        <v>544</v>
      </c>
      <c r="CA149" s="236" t="s">
        <v>544</v>
      </c>
      <c r="CB149" s="236" t="s">
        <v>544</v>
      </c>
      <c r="CC149" s="236" t="s">
        <v>544</v>
      </c>
      <c r="CD149" s="126" t="s">
        <v>783</v>
      </c>
      <c r="CE149" s="144" t="s">
        <v>544</v>
      </c>
      <c r="CF149" s="144" t="s">
        <v>544</v>
      </c>
      <c r="CG149" s="126" t="s">
        <v>782</v>
      </c>
      <c r="CH149" s="212" t="s">
        <v>1173</v>
      </c>
      <c r="CI149" s="144" t="s">
        <v>1049</v>
      </c>
      <c r="CJ149" s="144" t="s">
        <v>544</v>
      </c>
      <c r="CK149" s="144" t="s">
        <v>544</v>
      </c>
      <c r="CL149" s="144" t="s">
        <v>544</v>
      </c>
      <c r="CM149" s="144" t="s">
        <v>783</v>
      </c>
      <c r="CN149" s="144" t="s">
        <v>544</v>
      </c>
      <c r="CO149" s="144" t="s">
        <v>544</v>
      </c>
      <c r="CP149" s="144" t="s">
        <v>783</v>
      </c>
      <c r="CQ149" s="236" t="s">
        <v>544</v>
      </c>
      <c r="CR149" s="236" t="s">
        <v>544</v>
      </c>
      <c r="CS149" s="212" t="s">
        <v>1174</v>
      </c>
      <c r="CT149" s="126">
        <v>1</v>
      </c>
      <c r="CU149" s="144" t="s">
        <v>1050</v>
      </c>
      <c r="CV149" s="144" t="s">
        <v>783</v>
      </c>
      <c r="CW149" s="144" t="s">
        <v>544</v>
      </c>
      <c r="CX149" s="144" t="s">
        <v>544</v>
      </c>
      <c r="CY149" s="144" t="s">
        <v>782</v>
      </c>
      <c r="CZ149" s="154" t="s">
        <v>507</v>
      </c>
      <c r="DA149" s="236" t="s">
        <v>1225</v>
      </c>
      <c r="DB149" s="212" t="s">
        <v>1174</v>
      </c>
      <c r="DC149" s="126">
        <v>1</v>
      </c>
      <c r="DD149" s="144" t="s">
        <v>1226</v>
      </c>
      <c r="DE149" s="144" t="s">
        <v>783</v>
      </c>
      <c r="DF149" s="144" t="s">
        <v>544</v>
      </c>
      <c r="DG149" s="144" t="s">
        <v>544</v>
      </c>
      <c r="DH149" s="144" t="s">
        <v>782</v>
      </c>
      <c r="DI149" s="154" t="s">
        <v>507</v>
      </c>
      <c r="DJ149" s="236" t="s">
        <v>1225</v>
      </c>
      <c r="DK149" s="212" t="s">
        <v>1174</v>
      </c>
      <c r="DL149" s="126">
        <v>1</v>
      </c>
      <c r="DM149" s="144" t="s">
        <v>1226</v>
      </c>
      <c r="DN149" s="144" t="s">
        <v>783</v>
      </c>
      <c r="DO149" s="144" t="s">
        <v>544</v>
      </c>
      <c r="DP149" s="144" t="s">
        <v>544</v>
      </c>
      <c r="DQ149" s="136" t="s">
        <v>783</v>
      </c>
      <c r="DR149" s="126" t="s">
        <v>1215</v>
      </c>
      <c r="DS149" s="126" t="s">
        <v>1215</v>
      </c>
      <c r="DT149" s="126" t="s">
        <v>544</v>
      </c>
      <c r="DU149" s="126" t="s">
        <v>544</v>
      </c>
      <c r="DV149" s="126" t="s">
        <v>544</v>
      </c>
      <c r="DW149" s="126" t="s">
        <v>783</v>
      </c>
      <c r="DX149" s="126" t="s">
        <v>1215</v>
      </c>
      <c r="DY149" s="126" t="s">
        <v>1215</v>
      </c>
      <c r="DZ149" s="136" t="s">
        <v>783</v>
      </c>
      <c r="EA149" s="126" t="s">
        <v>1215</v>
      </c>
      <c r="EB149" s="126" t="s">
        <v>1215</v>
      </c>
      <c r="EC149" s="126" t="s">
        <v>544</v>
      </c>
      <c r="ED149" s="126" t="s">
        <v>544</v>
      </c>
      <c r="EE149" s="126" t="s">
        <v>544</v>
      </c>
      <c r="EF149" s="126" t="s">
        <v>783</v>
      </c>
      <c r="EG149" s="126" t="s">
        <v>1215</v>
      </c>
      <c r="EH149" s="126" t="s">
        <v>1215</v>
      </c>
      <c r="EI149" s="136"/>
      <c r="EJ149" s="126"/>
      <c r="EK149" s="126"/>
      <c r="EL149" s="126"/>
      <c r="EM149" s="126"/>
      <c r="EN149" s="126"/>
      <c r="EO149" s="126"/>
      <c r="EP149" s="126"/>
      <c r="EQ149" s="126"/>
      <c r="ER149" s="136"/>
      <c r="ES149" s="126"/>
      <c r="ET149" s="126"/>
      <c r="EU149" s="126"/>
      <c r="EV149" s="126"/>
      <c r="EW149" s="126"/>
      <c r="EX149" s="126"/>
      <c r="EY149" s="126"/>
      <c r="EZ149" s="126"/>
      <c r="FA149" s="136"/>
      <c r="FB149" s="126"/>
      <c r="FC149" s="126"/>
      <c r="FD149" s="126"/>
      <c r="FE149" s="126"/>
      <c r="FF149" s="126"/>
      <c r="FG149" s="126"/>
      <c r="FH149" s="126"/>
      <c r="FI149" s="126"/>
      <c r="FJ149" s="136"/>
      <c r="FK149" s="126"/>
      <c r="FL149" s="126"/>
      <c r="FM149" s="126"/>
      <c r="FN149" s="126"/>
      <c r="FO149" s="126"/>
      <c r="FP149" s="126"/>
      <c r="FQ149" s="126"/>
      <c r="FR149" s="126"/>
      <c r="FS149" s="134">
        <v>45054</v>
      </c>
      <c r="FT149" s="144" t="s">
        <v>782</v>
      </c>
      <c r="FU149" s="132" t="s">
        <v>1051</v>
      </c>
      <c r="FV149" s="129" t="s">
        <v>37</v>
      </c>
      <c r="FW149" s="132" t="s">
        <v>1052</v>
      </c>
      <c r="FX149" s="237">
        <v>1</v>
      </c>
      <c r="FY149" s="129" t="s">
        <v>37</v>
      </c>
      <c r="FZ149" s="144" t="s">
        <v>783</v>
      </c>
      <c r="GA149" s="126"/>
      <c r="GB149" s="129"/>
      <c r="GC149" s="129"/>
      <c r="GD149" s="129"/>
      <c r="GE149" s="129"/>
      <c r="GF149" s="134">
        <v>45169</v>
      </c>
      <c r="GG149" s="126" t="s">
        <v>782</v>
      </c>
      <c r="GH149" s="132" t="s">
        <v>1524</v>
      </c>
      <c r="GI149" s="129" t="s">
        <v>37</v>
      </c>
      <c r="GJ149" s="212" t="s">
        <v>1227</v>
      </c>
      <c r="GK149" s="126">
        <v>0.66</v>
      </c>
      <c r="GL149" s="129" t="s">
        <v>37</v>
      </c>
      <c r="GM149" s="144" t="s">
        <v>783</v>
      </c>
      <c r="GN149" s="267"/>
      <c r="GO149" s="129"/>
      <c r="GP149" s="129"/>
      <c r="GQ149" s="129"/>
      <c r="GR149" s="129"/>
      <c r="GS149" s="129"/>
      <c r="GT149" s="136"/>
      <c r="GU149" s="129"/>
      <c r="GV149" s="129"/>
      <c r="GW149" s="129"/>
      <c r="GX149" s="130"/>
      <c r="GY149" s="129"/>
      <c r="GZ149" s="126"/>
      <c r="HA149" s="126"/>
      <c r="HB149" s="129"/>
      <c r="HC149" s="129"/>
      <c r="HD149" s="129"/>
      <c r="HE149" s="129"/>
    </row>
    <row r="150" spans="1:213" ht="57" x14ac:dyDescent="0.2">
      <c r="A150" s="364"/>
      <c r="B150" s="357"/>
      <c r="C150" s="358"/>
      <c r="D150" s="358"/>
      <c r="E150" s="357"/>
      <c r="F150" s="365"/>
      <c r="G150" s="365"/>
      <c r="H150" s="365"/>
      <c r="I150" s="357"/>
      <c r="J150" s="360"/>
      <c r="K150" s="335"/>
      <c r="L150" s="361"/>
      <c r="M150" s="359"/>
      <c r="N150" s="335"/>
      <c r="O150" s="333"/>
      <c r="P150" s="333"/>
      <c r="Q150" s="334"/>
      <c r="R150" s="153"/>
      <c r="S150" s="154"/>
      <c r="T150" s="183">
        <f>VLOOKUP(U150,FORMULAS!$A$15:$B$18,2,0)</f>
        <v>0</v>
      </c>
      <c r="U150" s="53" t="s">
        <v>157</v>
      </c>
      <c r="V150" s="54">
        <f>+IF(U150='Tabla Valoración controles'!$D$4,'Tabla Valoración controles'!$F$4,IF('208-PLA-Ft-78 Mapa Gestión'!U150='Tabla Valoración controles'!$D$5,'Tabla Valoración controles'!$F$5,IF(U150=FORMULAS!$A$10,0,'Tabla Valoración controles'!$F$6)))</f>
        <v>0</v>
      </c>
      <c r="W150" s="53"/>
      <c r="X150" s="55">
        <f>+IF(W150='Tabla Valoración controles'!$D$7,'Tabla Valoración controles'!$F$7,IF(U150=FORMULAS!$A$10,0,'Tabla Valoración controles'!$F$8))</f>
        <v>0</v>
      </c>
      <c r="Y150" s="53"/>
      <c r="Z150" s="54">
        <f>+IF(Y150='Tabla Valoración controles'!$D$9,'Tabla Valoración controles'!$F$9,IF(U150=FORMULAS!$A$10,0,'Tabla Valoración controles'!$F$10))</f>
        <v>0</v>
      </c>
      <c r="AA150" s="53"/>
      <c r="AB150" s="54">
        <f>+IF(AA150='Tabla Valoración controles'!$D$9,'Tabla Valoración controles'!$F$9,IF(W150=FORMULAS!$A$10,0,'Tabla Valoración controles'!$F$10))</f>
        <v>0</v>
      </c>
      <c r="AC150" s="53"/>
      <c r="AD150" s="54">
        <f>+IF(AC150='Tabla Valoración controles'!$D$13,'Tabla Valoración controles'!$F$13,'Tabla Valoración controles'!$F$14)</f>
        <v>0</v>
      </c>
      <c r="AE150" s="97">
        <f t="shared" si="111"/>
        <v>0</v>
      </c>
      <c r="AF150" s="97">
        <f t="shared" ref="AF150" si="123">+AE150*AG149</f>
        <v>0</v>
      </c>
      <c r="AG150" s="97">
        <f t="shared" ref="AG150" si="124">+AG149-AF150</f>
        <v>0.36</v>
      </c>
      <c r="AH150" s="53"/>
      <c r="AI150" s="50">
        <f>+IF(AH150=CONTROLES!$C$50,CONTROLES!$D$50,CONTROLES!$D$51)</f>
        <v>0</v>
      </c>
      <c r="AJ150" s="162"/>
      <c r="AK150" s="162">
        <f>+IF(AJ150=CONTROLES!$C$52,CONTROLES!$D$52,CONTROLES!$D$53)</f>
        <v>0</v>
      </c>
      <c r="AL150" s="162"/>
      <c r="AM150" s="162">
        <f>+IF(AL150=CONTROLES!$C$54,CONTROLES!$D$54,CONTROLES!$D$55)</f>
        <v>0</v>
      </c>
      <c r="AN150" s="163" t="str">
        <f t="shared" si="114"/>
        <v>Tipo Control</v>
      </c>
      <c r="AO150" s="163" t="str">
        <f>+IF(AN150=CONTROLES!$F$54,CONTROLES!$G$54,CONTROLES!$G$55)</f>
        <v>Detectar</v>
      </c>
      <c r="AP150" s="162">
        <f>+IF(AO150=CONTROLES!$C$56,CONTROLES!$D$56,IF(AO150=CONTROLES!$C$57,CONTROLES!$D$57,CONTROLES!$D$58))</f>
        <v>10</v>
      </c>
      <c r="AQ150" s="162"/>
      <c r="AR150" s="162">
        <f>+IF(AQ150=CONTROLES!$C$59,CONTROLES!$D$59,CONTROLES!$D$60)</f>
        <v>0</v>
      </c>
      <c r="AS150" s="162"/>
      <c r="AT150" s="162">
        <f>+IF(AS150=CONTROLES!$C$61,CONTROLES!$D$61,CONTROLES!$D$62)</f>
        <v>0</v>
      </c>
      <c r="AU150" s="162"/>
      <c r="AV150" s="50">
        <f>+IF(AU150=CONTROLES!$C$63,CONTROLES!$D$63,IF(AU150=CONTROLES!$C$64,CONTROLES!$D$64,CONTROLES!$D$65))</f>
        <v>0</v>
      </c>
      <c r="AW150" s="50">
        <f t="shared" si="113"/>
        <v>10</v>
      </c>
      <c r="AX150" s="50" t="str">
        <f t="shared" si="115"/>
        <v>Débil</v>
      </c>
      <c r="AY150" s="337"/>
      <c r="AZ150" s="337"/>
      <c r="BA150" s="337"/>
      <c r="BB150" s="337"/>
      <c r="BC150" s="333"/>
      <c r="BD150" s="340"/>
      <c r="BE150" s="338"/>
      <c r="BF150" s="132"/>
      <c r="BG150" s="132"/>
      <c r="BH150" s="169"/>
      <c r="BI150" s="172"/>
      <c r="BJ150" s="172"/>
      <c r="BK150" s="132"/>
      <c r="BL150" s="132"/>
      <c r="BM150" s="170" t="s">
        <v>233</v>
      </c>
      <c r="BN150" s="338"/>
      <c r="BO150" s="144"/>
      <c r="BP150" s="209"/>
      <c r="BQ150" s="209"/>
      <c r="BR150" s="209"/>
      <c r="BS150" s="209"/>
      <c r="BT150" s="209"/>
      <c r="BU150" s="144"/>
      <c r="BV150" s="209"/>
      <c r="BW150" s="209"/>
      <c r="BX150" s="144"/>
      <c r="BY150" s="132"/>
      <c r="BZ150" s="132"/>
      <c r="CA150" s="132"/>
      <c r="CB150" s="132"/>
      <c r="CC150" s="132"/>
      <c r="CD150" s="132"/>
      <c r="CE150" s="132"/>
      <c r="CF150" s="132"/>
      <c r="CG150" s="144"/>
      <c r="CH150" s="132"/>
      <c r="CI150" s="132"/>
      <c r="CJ150" s="132"/>
      <c r="CK150" s="132"/>
      <c r="CL150" s="132"/>
      <c r="CM150" s="132"/>
      <c r="CN150" s="132"/>
      <c r="CO150" s="132"/>
      <c r="CP150" s="144"/>
      <c r="CQ150" s="132"/>
      <c r="CR150" s="132"/>
      <c r="CS150" s="132"/>
      <c r="CT150" s="132"/>
      <c r="CU150" s="132"/>
      <c r="CV150" s="132"/>
      <c r="CW150" s="132"/>
      <c r="CX150" s="132"/>
      <c r="CY150" s="136"/>
      <c r="CZ150" s="132"/>
      <c r="DA150" s="132"/>
      <c r="DB150" s="132"/>
      <c r="DC150" s="132"/>
      <c r="DD150" s="132"/>
      <c r="DE150" s="132"/>
      <c r="DF150" s="132"/>
      <c r="DG150" s="132"/>
      <c r="DH150" s="136"/>
      <c r="DI150" s="132"/>
      <c r="DJ150" s="132"/>
      <c r="DK150" s="132"/>
      <c r="DL150" s="132"/>
      <c r="DM150" s="132"/>
      <c r="DN150" s="132"/>
      <c r="DO150" s="132"/>
      <c r="DP150" s="132"/>
      <c r="DQ150" s="136"/>
      <c r="DR150" s="132"/>
      <c r="DS150" s="132"/>
      <c r="DT150" s="132"/>
      <c r="DU150" s="132"/>
      <c r="DV150" s="132"/>
      <c r="DW150" s="132"/>
      <c r="DX150" s="132"/>
      <c r="DY150" s="132"/>
      <c r="DZ150" s="136"/>
      <c r="EA150" s="132"/>
      <c r="EB150" s="132"/>
      <c r="EC150" s="132"/>
      <c r="ED150" s="132"/>
      <c r="EE150" s="132"/>
      <c r="EF150" s="132"/>
      <c r="EG150" s="132"/>
      <c r="EH150" s="132"/>
      <c r="EI150" s="136"/>
      <c r="EJ150" s="132"/>
      <c r="EK150" s="132"/>
      <c r="EL150" s="132"/>
      <c r="EM150" s="132"/>
      <c r="EN150" s="132"/>
      <c r="EO150" s="132"/>
      <c r="EP150" s="132"/>
      <c r="EQ150" s="132"/>
      <c r="ER150" s="136"/>
      <c r="ES150" s="132"/>
      <c r="ET150" s="132"/>
      <c r="EU150" s="132"/>
      <c r="EV150" s="132"/>
      <c r="EW150" s="132"/>
      <c r="EX150" s="132"/>
      <c r="EY150" s="132"/>
      <c r="EZ150" s="132"/>
      <c r="FA150" s="136"/>
      <c r="FB150" s="132"/>
      <c r="FC150" s="132"/>
      <c r="FD150" s="132"/>
      <c r="FE150" s="132"/>
      <c r="FF150" s="132"/>
      <c r="FG150" s="132"/>
      <c r="FH150" s="132"/>
      <c r="FI150" s="132"/>
      <c r="FJ150" s="136"/>
      <c r="FK150" s="132"/>
      <c r="FL150" s="132"/>
      <c r="FM150" s="132"/>
      <c r="FN150" s="132"/>
      <c r="FO150" s="132"/>
      <c r="FP150" s="132"/>
      <c r="FQ150" s="132"/>
      <c r="FR150" s="132"/>
      <c r="FS150" s="132"/>
      <c r="FT150" s="144"/>
      <c r="FU150" s="129"/>
      <c r="FV150" s="129"/>
      <c r="FW150" s="129"/>
      <c r="FX150" s="130"/>
      <c r="FY150" s="129"/>
      <c r="FZ150" s="144"/>
      <c r="GA150" s="132"/>
      <c r="GB150" s="129"/>
      <c r="GC150" s="129"/>
      <c r="GD150" s="129"/>
      <c r="GE150" s="129"/>
      <c r="GF150" s="129"/>
      <c r="GG150" s="136"/>
      <c r="GH150" s="129"/>
      <c r="GI150" s="129"/>
      <c r="GJ150" s="129"/>
      <c r="GK150" s="130"/>
      <c r="GL150" s="129"/>
      <c r="GM150" s="132"/>
      <c r="GN150" s="265"/>
      <c r="GO150" s="129"/>
      <c r="GP150" s="129"/>
      <c r="GQ150" s="129"/>
      <c r="GR150" s="129"/>
      <c r="GS150" s="129"/>
      <c r="GT150" s="136"/>
      <c r="GU150" s="129"/>
      <c r="GV150" s="129"/>
      <c r="GW150" s="129"/>
      <c r="GX150" s="130"/>
      <c r="GY150" s="129"/>
      <c r="GZ150" s="132"/>
      <c r="HA150" s="132"/>
      <c r="HB150" s="129"/>
      <c r="HC150" s="129"/>
      <c r="HD150" s="129"/>
      <c r="HE150" s="129"/>
    </row>
    <row r="151" spans="1:213" ht="57" x14ac:dyDescent="0.2">
      <c r="A151" s="364"/>
      <c r="B151" s="357"/>
      <c r="C151" s="358"/>
      <c r="D151" s="358"/>
      <c r="E151" s="357"/>
      <c r="F151" s="365"/>
      <c r="G151" s="365"/>
      <c r="H151" s="365"/>
      <c r="I151" s="357"/>
      <c r="J151" s="360"/>
      <c r="K151" s="335"/>
      <c r="L151" s="361"/>
      <c r="M151" s="359"/>
      <c r="N151" s="335"/>
      <c r="O151" s="333"/>
      <c r="P151" s="333"/>
      <c r="Q151" s="334"/>
      <c r="R151" s="153"/>
      <c r="S151" s="154"/>
      <c r="T151" s="183">
        <f>VLOOKUP(U151,FORMULAS!$A$15:$B$18,2,0)</f>
        <v>0</v>
      </c>
      <c r="U151" s="53" t="s">
        <v>157</v>
      </c>
      <c r="V151" s="54">
        <f>+IF(U151='Tabla Valoración controles'!$D$4,'Tabla Valoración controles'!$F$4,IF('208-PLA-Ft-78 Mapa Gestión'!U151='Tabla Valoración controles'!$D$5,'Tabla Valoración controles'!$F$5,IF(U151=FORMULAS!$A$10,0,'Tabla Valoración controles'!$F$6)))</f>
        <v>0</v>
      </c>
      <c r="W151" s="53"/>
      <c r="X151" s="55">
        <f>+IF(W151='Tabla Valoración controles'!$D$7,'Tabla Valoración controles'!$F$7,IF(U151=FORMULAS!$A$10,0,'Tabla Valoración controles'!$F$8))</f>
        <v>0</v>
      </c>
      <c r="Y151" s="53"/>
      <c r="Z151" s="54">
        <f>+IF(Y151='Tabla Valoración controles'!$D$9,'Tabla Valoración controles'!$F$9,IF(U151=FORMULAS!$A$10,0,'Tabla Valoración controles'!$F$10))</f>
        <v>0</v>
      </c>
      <c r="AA151" s="53"/>
      <c r="AB151" s="54">
        <f>+IF(AA151='Tabla Valoración controles'!$D$9,'Tabla Valoración controles'!$F$9,IF(W151=FORMULAS!$A$10,0,'Tabla Valoración controles'!$F$10))</f>
        <v>0</v>
      </c>
      <c r="AC151" s="53"/>
      <c r="AD151" s="54">
        <f>+IF(AC151='Tabla Valoración controles'!$D$13,'Tabla Valoración controles'!$F$13,'Tabla Valoración controles'!$F$14)</f>
        <v>0</v>
      </c>
      <c r="AE151" s="97">
        <f t="shared" si="111"/>
        <v>0</v>
      </c>
      <c r="AF151" s="97">
        <f t="shared" ref="AF151:AF154" si="125">+AF150*AE151</f>
        <v>0</v>
      </c>
      <c r="AG151" s="97">
        <f t="shared" si="71"/>
        <v>0.36</v>
      </c>
      <c r="AH151" s="53"/>
      <c r="AI151" s="50">
        <f>+IF(AH151=CONTROLES!$C$50,CONTROLES!$D$50,CONTROLES!$D$51)</f>
        <v>0</v>
      </c>
      <c r="AJ151" s="162"/>
      <c r="AK151" s="162">
        <f>+IF(AJ151=CONTROLES!$C$52,CONTROLES!$D$52,CONTROLES!$D$53)</f>
        <v>0</v>
      </c>
      <c r="AL151" s="162"/>
      <c r="AM151" s="162">
        <f>+IF(AL151=CONTROLES!$C$54,CONTROLES!$D$54,CONTROLES!$D$55)</f>
        <v>0</v>
      </c>
      <c r="AN151" s="163" t="str">
        <f t="shared" si="114"/>
        <v>Tipo Control</v>
      </c>
      <c r="AO151" s="163" t="str">
        <f>+IF(AN151=CONTROLES!$F$54,CONTROLES!$G$54,CONTROLES!$G$55)</f>
        <v>Detectar</v>
      </c>
      <c r="AP151" s="162">
        <f>+IF(AO151=CONTROLES!$C$56,CONTROLES!$D$56,IF(AO151=CONTROLES!$C$57,CONTROLES!$D$57,CONTROLES!$D$58))</f>
        <v>10</v>
      </c>
      <c r="AQ151" s="162"/>
      <c r="AR151" s="162">
        <f>+IF(AQ151=CONTROLES!$C$59,CONTROLES!$D$59,CONTROLES!$D$60)</f>
        <v>0</v>
      </c>
      <c r="AS151" s="162"/>
      <c r="AT151" s="162">
        <f>+IF(AS151=CONTROLES!$C$61,CONTROLES!$D$61,CONTROLES!$D$62)</f>
        <v>0</v>
      </c>
      <c r="AU151" s="162"/>
      <c r="AV151" s="50">
        <f>+IF(AU151=CONTROLES!$C$63,CONTROLES!$D$63,IF(AU151=CONTROLES!$C$64,CONTROLES!$D$64,CONTROLES!$D$65))</f>
        <v>0</v>
      </c>
      <c r="AW151" s="50">
        <f t="shared" si="113"/>
        <v>10</v>
      </c>
      <c r="AX151" s="50" t="str">
        <f t="shared" si="115"/>
        <v>Débil</v>
      </c>
      <c r="AY151" s="337"/>
      <c r="AZ151" s="337"/>
      <c r="BA151" s="337"/>
      <c r="BB151" s="337"/>
      <c r="BC151" s="333"/>
      <c r="BD151" s="340"/>
      <c r="BE151" s="338"/>
      <c r="BF151" s="129"/>
      <c r="BG151" s="129"/>
      <c r="BH151" s="169"/>
      <c r="BI151" s="129"/>
      <c r="BJ151" s="129"/>
      <c r="BK151" s="129"/>
      <c r="BL151" s="129"/>
      <c r="BM151" s="170" t="s">
        <v>233</v>
      </c>
      <c r="BN151" s="338"/>
      <c r="BO151" s="144"/>
      <c r="BP151" s="209"/>
      <c r="BQ151" s="209"/>
      <c r="BR151" s="209"/>
      <c r="BS151" s="209"/>
      <c r="BT151" s="209"/>
      <c r="BU151" s="144"/>
      <c r="BV151" s="209"/>
      <c r="BW151" s="209"/>
      <c r="BX151" s="144"/>
      <c r="BY151" s="132"/>
      <c r="BZ151" s="132"/>
      <c r="CA151" s="132"/>
      <c r="CB151" s="132"/>
      <c r="CC151" s="132"/>
      <c r="CD151" s="132"/>
      <c r="CE151" s="132"/>
      <c r="CF151" s="132"/>
      <c r="CG151" s="144"/>
      <c r="CH151" s="132"/>
      <c r="CI151" s="132"/>
      <c r="CJ151" s="132"/>
      <c r="CK151" s="132"/>
      <c r="CL151" s="132"/>
      <c r="CM151" s="132"/>
      <c r="CN151" s="132"/>
      <c r="CO151" s="132"/>
      <c r="CP151" s="144"/>
      <c r="CQ151" s="132"/>
      <c r="CR151" s="132"/>
      <c r="CS151" s="132"/>
      <c r="CT151" s="132"/>
      <c r="CU151" s="132"/>
      <c r="CV151" s="132"/>
      <c r="CW151" s="132"/>
      <c r="CX151" s="132"/>
      <c r="CY151" s="136"/>
      <c r="CZ151" s="132"/>
      <c r="DA151" s="132"/>
      <c r="DB151" s="132"/>
      <c r="DC151" s="132"/>
      <c r="DD151" s="132"/>
      <c r="DE151" s="132"/>
      <c r="DF151" s="132"/>
      <c r="DG151" s="132"/>
      <c r="DH151" s="136"/>
      <c r="DI151" s="132"/>
      <c r="DJ151" s="132"/>
      <c r="DK151" s="132"/>
      <c r="DL151" s="132"/>
      <c r="DM151" s="132"/>
      <c r="DN151" s="132"/>
      <c r="DO151" s="132"/>
      <c r="DP151" s="132"/>
      <c r="DQ151" s="136"/>
      <c r="DR151" s="132"/>
      <c r="DS151" s="132"/>
      <c r="DT151" s="132"/>
      <c r="DU151" s="132"/>
      <c r="DV151" s="132"/>
      <c r="DW151" s="132"/>
      <c r="DX151" s="132"/>
      <c r="DY151" s="132"/>
      <c r="DZ151" s="136"/>
      <c r="EA151" s="132"/>
      <c r="EB151" s="132"/>
      <c r="EC151" s="132"/>
      <c r="ED151" s="132"/>
      <c r="EE151" s="132"/>
      <c r="EF151" s="132"/>
      <c r="EG151" s="132"/>
      <c r="EH151" s="132"/>
      <c r="EI151" s="136"/>
      <c r="EJ151" s="132"/>
      <c r="EK151" s="132"/>
      <c r="EL151" s="132"/>
      <c r="EM151" s="132"/>
      <c r="EN151" s="132"/>
      <c r="EO151" s="132"/>
      <c r="EP151" s="132"/>
      <c r="EQ151" s="132"/>
      <c r="ER151" s="136"/>
      <c r="ES151" s="132"/>
      <c r="ET151" s="132"/>
      <c r="EU151" s="132"/>
      <c r="EV151" s="132"/>
      <c r="EW151" s="132"/>
      <c r="EX151" s="132"/>
      <c r="EY151" s="132"/>
      <c r="EZ151" s="132"/>
      <c r="FA151" s="136"/>
      <c r="FB151" s="132"/>
      <c r="FC151" s="132"/>
      <c r="FD151" s="132"/>
      <c r="FE151" s="132"/>
      <c r="FF151" s="132"/>
      <c r="FG151" s="132"/>
      <c r="FH151" s="132"/>
      <c r="FI151" s="132"/>
      <c r="FJ151" s="136"/>
      <c r="FK151" s="132"/>
      <c r="FL151" s="132"/>
      <c r="FM151" s="132"/>
      <c r="FN151" s="132"/>
      <c r="FO151" s="132"/>
      <c r="FP151" s="132"/>
      <c r="FQ151" s="132"/>
      <c r="FR151" s="132"/>
      <c r="FS151" s="132"/>
      <c r="FT151" s="144"/>
      <c r="FU151" s="129"/>
      <c r="FV151" s="129"/>
      <c r="FW151" s="129"/>
      <c r="FX151" s="130"/>
      <c r="FY151" s="129"/>
      <c r="FZ151" s="144"/>
      <c r="GA151" s="132"/>
      <c r="GB151" s="129"/>
      <c r="GC151" s="129"/>
      <c r="GD151" s="129"/>
      <c r="GE151" s="129"/>
      <c r="GF151" s="129"/>
      <c r="GG151" s="136"/>
      <c r="GH151" s="129"/>
      <c r="GI151" s="129"/>
      <c r="GJ151" s="129"/>
      <c r="GK151" s="130"/>
      <c r="GL151" s="129"/>
      <c r="GM151" s="132"/>
      <c r="GN151" s="265"/>
      <c r="GO151" s="129"/>
      <c r="GP151" s="129"/>
      <c r="GQ151" s="129"/>
      <c r="GR151" s="129"/>
      <c r="GS151" s="129"/>
      <c r="GT151" s="136"/>
      <c r="GU151" s="129"/>
      <c r="GV151" s="129"/>
      <c r="GW151" s="129"/>
      <c r="GX151" s="130"/>
      <c r="GY151" s="129"/>
      <c r="GZ151" s="132"/>
      <c r="HA151" s="132"/>
      <c r="HB151" s="129"/>
      <c r="HC151" s="129"/>
      <c r="HD151" s="129"/>
      <c r="HE151" s="129"/>
    </row>
    <row r="152" spans="1:213" ht="57" x14ac:dyDescent="0.2">
      <c r="A152" s="364"/>
      <c r="B152" s="357"/>
      <c r="C152" s="358"/>
      <c r="D152" s="358"/>
      <c r="E152" s="357"/>
      <c r="F152" s="365"/>
      <c r="G152" s="365"/>
      <c r="H152" s="365"/>
      <c r="I152" s="357"/>
      <c r="J152" s="360"/>
      <c r="K152" s="335"/>
      <c r="L152" s="361"/>
      <c r="M152" s="359"/>
      <c r="N152" s="335"/>
      <c r="O152" s="333"/>
      <c r="P152" s="333"/>
      <c r="Q152" s="334"/>
      <c r="R152" s="153"/>
      <c r="S152" s="154"/>
      <c r="T152" s="183">
        <f>VLOOKUP(U152,FORMULAS!$A$15:$B$18,2,0)</f>
        <v>0</v>
      </c>
      <c r="U152" s="53" t="s">
        <v>157</v>
      </c>
      <c r="V152" s="54">
        <f>+IF(U152='Tabla Valoración controles'!$D$4,'Tabla Valoración controles'!$F$4,IF('208-PLA-Ft-78 Mapa Gestión'!U152='Tabla Valoración controles'!$D$5,'Tabla Valoración controles'!$F$5,IF(U152=FORMULAS!$A$10,0,'Tabla Valoración controles'!$F$6)))</f>
        <v>0</v>
      </c>
      <c r="W152" s="53"/>
      <c r="X152" s="55">
        <f>+IF(W152='Tabla Valoración controles'!$D$7,'Tabla Valoración controles'!$F$7,IF(U152=FORMULAS!$A$10,0,'Tabla Valoración controles'!$F$8))</f>
        <v>0</v>
      </c>
      <c r="Y152" s="53"/>
      <c r="Z152" s="54">
        <f>+IF(Y152='Tabla Valoración controles'!$D$9,'Tabla Valoración controles'!$F$9,IF(U152=FORMULAS!$A$10,0,'Tabla Valoración controles'!$F$10))</f>
        <v>0</v>
      </c>
      <c r="AA152" s="53"/>
      <c r="AB152" s="54">
        <f>+IF(AA152='Tabla Valoración controles'!$D$9,'Tabla Valoración controles'!$F$9,IF(W152=FORMULAS!$A$10,0,'Tabla Valoración controles'!$F$10))</f>
        <v>0</v>
      </c>
      <c r="AC152" s="53"/>
      <c r="AD152" s="54">
        <f>+IF(AC152='Tabla Valoración controles'!$D$13,'Tabla Valoración controles'!$F$13,'Tabla Valoración controles'!$F$14)</f>
        <v>0</v>
      </c>
      <c r="AE152" s="97">
        <f t="shared" si="111"/>
        <v>0</v>
      </c>
      <c r="AF152" s="97">
        <f t="shared" si="125"/>
        <v>0</v>
      </c>
      <c r="AG152" s="97">
        <f t="shared" si="71"/>
        <v>0.36</v>
      </c>
      <c r="AH152" s="53"/>
      <c r="AI152" s="50">
        <f>+IF(AH152=CONTROLES!$C$50,CONTROLES!$D$50,CONTROLES!$D$51)</f>
        <v>0</v>
      </c>
      <c r="AJ152" s="162"/>
      <c r="AK152" s="162">
        <f>+IF(AJ152=CONTROLES!$C$52,CONTROLES!$D$52,CONTROLES!$D$53)</f>
        <v>0</v>
      </c>
      <c r="AL152" s="162"/>
      <c r="AM152" s="162">
        <f>+IF(AL152=CONTROLES!$C$54,CONTROLES!$D$54,CONTROLES!$D$55)</f>
        <v>0</v>
      </c>
      <c r="AN152" s="163" t="str">
        <f t="shared" si="114"/>
        <v>Tipo Control</v>
      </c>
      <c r="AO152" s="163" t="str">
        <f>+IF(AN152=CONTROLES!$F$54,CONTROLES!$G$54,CONTROLES!$G$55)</f>
        <v>Detectar</v>
      </c>
      <c r="AP152" s="162">
        <f>+IF(AO152=CONTROLES!$C$56,CONTROLES!$D$56,IF(AO152=CONTROLES!$C$57,CONTROLES!$D$57,CONTROLES!$D$58))</f>
        <v>10</v>
      </c>
      <c r="AQ152" s="162"/>
      <c r="AR152" s="162">
        <f>+IF(AQ152=CONTROLES!$C$59,CONTROLES!$D$59,CONTROLES!$D$60)</f>
        <v>0</v>
      </c>
      <c r="AS152" s="162"/>
      <c r="AT152" s="162">
        <f>+IF(AS152=CONTROLES!$C$61,CONTROLES!$D$61,CONTROLES!$D$62)</f>
        <v>0</v>
      </c>
      <c r="AU152" s="162"/>
      <c r="AV152" s="50">
        <f>+IF(AU152=CONTROLES!$C$63,CONTROLES!$D$63,IF(AU152=CONTROLES!$C$64,CONTROLES!$D$64,CONTROLES!$D$65))</f>
        <v>0</v>
      </c>
      <c r="AW152" s="50">
        <f t="shared" si="113"/>
        <v>10</v>
      </c>
      <c r="AX152" s="50" t="str">
        <f t="shared" si="115"/>
        <v>Débil</v>
      </c>
      <c r="AY152" s="337"/>
      <c r="AZ152" s="337"/>
      <c r="BA152" s="337"/>
      <c r="BB152" s="337"/>
      <c r="BC152" s="333"/>
      <c r="BD152" s="340"/>
      <c r="BE152" s="338"/>
      <c r="BF152" s="129"/>
      <c r="BG152" s="129"/>
      <c r="BH152" s="169"/>
      <c r="BI152" s="129"/>
      <c r="BJ152" s="129"/>
      <c r="BK152" s="129"/>
      <c r="BL152" s="129"/>
      <c r="BM152" s="170" t="s">
        <v>233</v>
      </c>
      <c r="BN152" s="338"/>
      <c r="BO152" s="144"/>
      <c r="BP152" s="209"/>
      <c r="BQ152" s="209"/>
      <c r="BR152" s="209"/>
      <c r="BS152" s="209"/>
      <c r="BT152" s="209"/>
      <c r="BU152" s="144"/>
      <c r="BV152" s="209"/>
      <c r="BW152" s="209"/>
      <c r="BX152" s="144"/>
      <c r="BY152" s="132"/>
      <c r="BZ152" s="132"/>
      <c r="CA152" s="132"/>
      <c r="CB152" s="132"/>
      <c r="CC152" s="132"/>
      <c r="CD152" s="132"/>
      <c r="CE152" s="132"/>
      <c r="CF152" s="132"/>
      <c r="CG152" s="144"/>
      <c r="CH152" s="132"/>
      <c r="CI152" s="132"/>
      <c r="CJ152" s="132"/>
      <c r="CK152" s="132"/>
      <c r="CL152" s="132"/>
      <c r="CM152" s="132"/>
      <c r="CN152" s="132"/>
      <c r="CO152" s="132"/>
      <c r="CP152" s="144"/>
      <c r="CQ152" s="132"/>
      <c r="CR152" s="132"/>
      <c r="CS152" s="132"/>
      <c r="CT152" s="132"/>
      <c r="CU152" s="132"/>
      <c r="CV152" s="132"/>
      <c r="CW152" s="132"/>
      <c r="CX152" s="132"/>
      <c r="CY152" s="136"/>
      <c r="CZ152" s="132"/>
      <c r="DA152" s="132"/>
      <c r="DB152" s="132"/>
      <c r="DC152" s="132"/>
      <c r="DD152" s="132"/>
      <c r="DE152" s="132"/>
      <c r="DF152" s="132"/>
      <c r="DG152" s="132"/>
      <c r="DH152" s="136"/>
      <c r="DI152" s="132"/>
      <c r="DJ152" s="132"/>
      <c r="DK152" s="132"/>
      <c r="DL152" s="132"/>
      <c r="DM152" s="132"/>
      <c r="DN152" s="132"/>
      <c r="DO152" s="132"/>
      <c r="DP152" s="132"/>
      <c r="DQ152" s="136"/>
      <c r="DR152" s="132"/>
      <c r="DS152" s="132"/>
      <c r="DT152" s="132"/>
      <c r="DU152" s="132"/>
      <c r="DV152" s="132"/>
      <c r="DW152" s="132"/>
      <c r="DX152" s="132"/>
      <c r="DY152" s="132"/>
      <c r="DZ152" s="136"/>
      <c r="EA152" s="132"/>
      <c r="EB152" s="132"/>
      <c r="EC152" s="132"/>
      <c r="ED152" s="132"/>
      <c r="EE152" s="132"/>
      <c r="EF152" s="132"/>
      <c r="EG152" s="132"/>
      <c r="EH152" s="132"/>
      <c r="EI152" s="136"/>
      <c r="EJ152" s="132"/>
      <c r="EK152" s="132"/>
      <c r="EL152" s="132"/>
      <c r="EM152" s="132"/>
      <c r="EN152" s="132"/>
      <c r="EO152" s="132"/>
      <c r="EP152" s="132"/>
      <c r="EQ152" s="132"/>
      <c r="ER152" s="136"/>
      <c r="ES152" s="132"/>
      <c r="ET152" s="132"/>
      <c r="EU152" s="132"/>
      <c r="EV152" s="132"/>
      <c r="EW152" s="132"/>
      <c r="EX152" s="132"/>
      <c r="EY152" s="132"/>
      <c r="EZ152" s="132"/>
      <c r="FA152" s="136"/>
      <c r="FB152" s="132"/>
      <c r="FC152" s="132"/>
      <c r="FD152" s="132"/>
      <c r="FE152" s="132"/>
      <c r="FF152" s="132"/>
      <c r="FG152" s="132"/>
      <c r="FH152" s="132"/>
      <c r="FI152" s="132"/>
      <c r="FJ152" s="136"/>
      <c r="FK152" s="132"/>
      <c r="FL152" s="132"/>
      <c r="FM152" s="132"/>
      <c r="FN152" s="132"/>
      <c r="FO152" s="132"/>
      <c r="FP152" s="132"/>
      <c r="FQ152" s="132"/>
      <c r="FR152" s="132"/>
      <c r="FS152" s="132"/>
      <c r="FT152" s="144"/>
      <c r="FU152" s="129"/>
      <c r="FV152" s="129"/>
      <c r="FW152" s="129"/>
      <c r="FX152" s="130"/>
      <c r="FY152" s="129"/>
      <c r="FZ152" s="144"/>
      <c r="GA152" s="132"/>
      <c r="GB152" s="129"/>
      <c r="GC152" s="129"/>
      <c r="GD152" s="129"/>
      <c r="GE152" s="129"/>
      <c r="GF152" s="129"/>
      <c r="GG152" s="136"/>
      <c r="GH152" s="129"/>
      <c r="GI152" s="129"/>
      <c r="GJ152" s="129"/>
      <c r="GK152" s="130"/>
      <c r="GL152" s="129"/>
      <c r="GM152" s="132"/>
      <c r="GN152" s="265"/>
      <c r="GO152" s="129"/>
      <c r="GP152" s="129"/>
      <c r="GQ152" s="129"/>
      <c r="GR152" s="129"/>
      <c r="GS152" s="129"/>
      <c r="GT152" s="136"/>
      <c r="GU152" s="129"/>
      <c r="GV152" s="129"/>
      <c r="GW152" s="129"/>
      <c r="GX152" s="130"/>
      <c r="GY152" s="129"/>
      <c r="GZ152" s="132"/>
      <c r="HA152" s="132"/>
      <c r="HB152" s="129"/>
      <c r="HC152" s="129"/>
      <c r="HD152" s="129"/>
      <c r="HE152" s="129"/>
    </row>
    <row r="153" spans="1:213" ht="57" x14ac:dyDescent="0.2">
      <c r="A153" s="364"/>
      <c r="B153" s="357"/>
      <c r="C153" s="358"/>
      <c r="D153" s="358"/>
      <c r="E153" s="357"/>
      <c r="F153" s="365"/>
      <c r="G153" s="365"/>
      <c r="H153" s="365"/>
      <c r="I153" s="357"/>
      <c r="J153" s="360"/>
      <c r="K153" s="335"/>
      <c r="L153" s="361"/>
      <c r="M153" s="359"/>
      <c r="N153" s="335"/>
      <c r="O153" s="333"/>
      <c r="P153" s="333"/>
      <c r="Q153" s="334"/>
      <c r="R153" s="153"/>
      <c r="S153" s="154"/>
      <c r="T153" s="183">
        <f>VLOOKUP(U153,FORMULAS!$A$15:$B$18,2,0)</f>
        <v>0</v>
      </c>
      <c r="U153" s="53" t="s">
        <v>157</v>
      </c>
      <c r="V153" s="54">
        <f>+IF(U153='Tabla Valoración controles'!$D$4,'Tabla Valoración controles'!$F$4,IF('208-PLA-Ft-78 Mapa Gestión'!U153='Tabla Valoración controles'!$D$5,'Tabla Valoración controles'!$F$5,IF(U153=FORMULAS!$A$10,0,'Tabla Valoración controles'!$F$6)))</f>
        <v>0</v>
      </c>
      <c r="W153" s="53"/>
      <c r="X153" s="55">
        <f>+IF(W153='Tabla Valoración controles'!$D$7,'Tabla Valoración controles'!$F$7,IF(U153=FORMULAS!$A$10,0,'Tabla Valoración controles'!$F$8))</f>
        <v>0</v>
      </c>
      <c r="Y153" s="53"/>
      <c r="Z153" s="54">
        <f>+IF(Y153='Tabla Valoración controles'!$D$9,'Tabla Valoración controles'!$F$9,IF(U153=FORMULAS!$A$10,0,'Tabla Valoración controles'!$F$10))</f>
        <v>0</v>
      </c>
      <c r="AA153" s="53"/>
      <c r="AB153" s="54">
        <f>+IF(AA153='Tabla Valoración controles'!$D$9,'Tabla Valoración controles'!$F$9,IF(W153=FORMULAS!$A$10,0,'Tabla Valoración controles'!$F$10))</f>
        <v>0</v>
      </c>
      <c r="AC153" s="53"/>
      <c r="AD153" s="54">
        <f>+IF(AC153='Tabla Valoración controles'!$D$13,'Tabla Valoración controles'!$F$13,'Tabla Valoración controles'!$F$14)</f>
        <v>0</v>
      </c>
      <c r="AE153" s="97">
        <f t="shared" si="111"/>
        <v>0</v>
      </c>
      <c r="AF153" s="97">
        <f t="shared" si="125"/>
        <v>0</v>
      </c>
      <c r="AG153" s="97">
        <f t="shared" si="71"/>
        <v>0.36</v>
      </c>
      <c r="AH153" s="53"/>
      <c r="AI153" s="50">
        <f>+IF(AH153=CONTROLES!$C$50,CONTROLES!$D$50,CONTROLES!$D$51)</f>
        <v>0</v>
      </c>
      <c r="AJ153" s="162"/>
      <c r="AK153" s="162">
        <f>+IF(AJ153=CONTROLES!$C$52,CONTROLES!$D$52,CONTROLES!$D$53)</f>
        <v>0</v>
      </c>
      <c r="AL153" s="162"/>
      <c r="AM153" s="162">
        <f>+IF(AL153=CONTROLES!$C$54,CONTROLES!$D$54,CONTROLES!$D$55)</f>
        <v>0</v>
      </c>
      <c r="AN153" s="163" t="str">
        <f t="shared" si="114"/>
        <v>Tipo Control</v>
      </c>
      <c r="AO153" s="163" t="str">
        <f>+IF(AN153=CONTROLES!$F$54,CONTROLES!$G$54,CONTROLES!$G$55)</f>
        <v>Detectar</v>
      </c>
      <c r="AP153" s="162">
        <f>+IF(AO153=CONTROLES!$C$56,CONTROLES!$D$56,IF(AO153=CONTROLES!$C$57,CONTROLES!$D$57,CONTROLES!$D$58))</f>
        <v>10</v>
      </c>
      <c r="AQ153" s="162"/>
      <c r="AR153" s="162">
        <f>+IF(AQ153=CONTROLES!$C$59,CONTROLES!$D$59,CONTROLES!$D$60)</f>
        <v>0</v>
      </c>
      <c r="AS153" s="162"/>
      <c r="AT153" s="162">
        <f>+IF(AS153=CONTROLES!$C$61,CONTROLES!$D$61,CONTROLES!$D$62)</f>
        <v>0</v>
      </c>
      <c r="AU153" s="162"/>
      <c r="AV153" s="50">
        <f>+IF(AU153=CONTROLES!$C$63,CONTROLES!$D$63,IF(AU153=CONTROLES!$C$64,CONTROLES!$D$64,CONTROLES!$D$65))</f>
        <v>0</v>
      </c>
      <c r="AW153" s="50">
        <f t="shared" si="113"/>
        <v>10</v>
      </c>
      <c r="AX153" s="50" t="str">
        <f t="shared" si="115"/>
        <v>Débil</v>
      </c>
      <c r="AY153" s="337"/>
      <c r="AZ153" s="337"/>
      <c r="BA153" s="337"/>
      <c r="BB153" s="337"/>
      <c r="BC153" s="333"/>
      <c r="BD153" s="340"/>
      <c r="BE153" s="338"/>
      <c r="BF153" s="129"/>
      <c r="BG153" s="129"/>
      <c r="BH153" s="169"/>
      <c r="BI153" s="129"/>
      <c r="BJ153" s="129"/>
      <c r="BK153" s="129"/>
      <c r="BL153" s="129"/>
      <c r="BM153" s="170" t="s">
        <v>233</v>
      </c>
      <c r="BN153" s="338"/>
      <c r="BO153" s="144"/>
      <c r="BP153" s="209"/>
      <c r="BQ153" s="209"/>
      <c r="BR153" s="209"/>
      <c r="BS153" s="209"/>
      <c r="BT153" s="209"/>
      <c r="BU153" s="144"/>
      <c r="BV153" s="209"/>
      <c r="BW153" s="209"/>
      <c r="BX153" s="144"/>
      <c r="BY153" s="132"/>
      <c r="BZ153" s="132"/>
      <c r="CA153" s="132"/>
      <c r="CB153" s="132"/>
      <c r="CC153" s="132"/>
      <c r="CD153" s="132"/>
      <c r="CE153" s="132"/>
      <c r="CF153" s="132"/>
      <c r="CG153" s="144"/>
      <c r="CH153" s="132"/>
      <c r="CI153" s="132"/>
      <c r="CJ153" s="132"/>
      <c r="CK153" s="132"/>
      <c r="CL153" s="132"/>
      <c r="CM153" s="132"/>
      <c r="CN153" s="132"/>
      <c r="CO153" s="132"/>
      <c r="CP153" s="144"/>
      <c r="CQ153" s="132"/>
      <c r="CR153" s="132"/>
      <c r="CS153" s="132"/>
      <c r="CT153" s="132"/>
      <c r="CU153" s="132"/>
      <c r="CV153" s="132"/>
      <c r="CW153" s="132"/>
      <c r="CX153" s="132"/>
      <c r="CY153" s="136"/>
      <c r="CZ153" s="132"/>
      <c r="DA153" s="132"/>
      <c r="DB153" s="132"/>
      <c r="DC153" s="132"/>
      <c r="DD153" s="132"/>
      <c r="DE153" s="132"/>
      <c r="DF153" s="132"/>
      <c r="DG153" s="132"/>
      <c r="DH153" s="136"/>
      <c r="DI153" s="132"/>
      <c r="DJ153" s="132"/>
      <c r="DK153" s="132"/>
      <c r="DL153" s="132"/>
      <c r="DM153" s="132"/>
      <c r="DN153" s="132"/>
      <c r="DO153" s="132"/>
      <c r="DP153" s="132"/>
      <c r="DQ153" s="136"/>
      <c r="DR153" s="132"/>
      <c r="DS153" s="132"/>
      <c r="DT153" s="132"/>
      <c r="DU153" s="132"/>
      <c r="DV153" s="132"/>
      <c r="DW153" s="132"/>
      <c r="DX153" s="132"/>
      <c r="DY153" s="132"/>
      <c r="DZ153" s="136"/>
      <c r="EA153" s="132"/>
      <c r="EB153" s="132"/>
      <c r="EC153" s="132"/>
      <c r="ED153" s="132"/>
      <c r="EE153" s="132"/>
      <c r="EF153" s="132"/>
      <c r="EG153" s="132"/>
      <c r="EH153" s="132"/>
      <c r="EI153" s="136"/>
      <c r="EJ153" s="132"/>
      <c r="EK153" s="132"/>
      <c r="EL153" s="132"/>
      <c r="EM153" s="132"/>
      <c r="EN153" s="132"/>
      <c r="EO153" s="132"/>
      <c r="EP153" s="132"/>
      <c r="EQ153" s="132"/>
      <c r="ER153" s="136"/>
      <c r="ES153" s="132"/>
      <c r="ET153" s="132"/>
      <c r="EU153" s="132"/>
      <c r="EV153" s="132"/>
      <c r="EW153" s="132"/>
      <c r="EX153" s="132"/>
      <c r="EY153" s="132"/>
      <c r="EZ153" s="132"/>
      <c r="FA153" s="136"/>
      <c r="FB153" s="132"/>
      <c r="FC153" s="132"/>
      <c r="FD153" s="132"/>
      <c r="FE153" s="132"/>
      <c r="FF153" s="132"/>
      <c r="FG153" s="132"/>
      <c r="FH153" s="132"/>
      <c r="FI153" s="132"/>
      <c r="FJ153" s="136"/>
      <c r="FK153" s="132"/>
      <c r="FL153" s="132"/>
      <c r="FM153" s="132"/>
      <c r="FN153" s="132"/>
      <c r="FO153" s="132"/>
      <c r="FP153" s="132"/>
      <c r="FQ153" s="132"/>
      <c r="FR153" s="132"/>
      <c r="FS153" s="132"/>
      <c r="FT153" s="144"/>
      <c r="FU153" s="129"/>
      <c r="FV153" s="129"/>
      <c r="FW153" s="129"/>
      <c r="FX153" s="130"/>
      <c r="FY153" s="129"/>
      <c r="FZ153" s="144"/>
      <c r="GA153" s="132"/>
      <c r="GB153" s="129"/>
      <c r="GC153" s="129"/>
      <c r="GD153" s="129"/>
      <c r="GE153" s="129"/>
      <c r="GF153" s="129"/>
      <c r="GG153" s="136"/>
      <c r="GH153" s="129"/>
      <c r="GI153" s="129"/>
      <c r="GJ153" s="129"/>
      <c r="GK153" s="130"/>
      <c r="GL153" s="129"/>
      <c r="GM153" s="132"/>
      <c r="GN153" s="265"/>
      <c r="GO153" s="129"/>
      <c r="GP153" s="129"/>
      <c r="GQ153" s="129"/>
      <c r="GR153" s="129"/>
      <c r="GS153" s="129"/>
      <c r="GT153" s="136"/>
      <c r="GU153" s="129"/>
      <c r="GV153" s="129"/>
      <c r="GW153" s="129"/>
      <c r="GX153" s="130"/>
      <c r="GY153" s="129"/>
      <c r="GZ153" s="132"/>
      <c r="HA153" s="132"/>
      <c r="HB153" s="129"/>
      <c r="HC153" s="129"/>
      <c r="HD153" s="129"/>
      <c r="HE153" s="129"/>
    </row>
    <row r="154" spans="1:213" ht="57" x14ac:dyDescent="0.2">
      <c r="A154" s="364"/>
      <c r="B154" s="357"/>
      <c r="C154" s="358"/>
      <c r="D154" s="358"/>
      <c r="E154" s="357"/>
      <c r="F154" s="365"/>
      <c r="G154" s="365"/>
      <c r="H154" s="365"/>
      <c r="I154" s="357"/>
      <c r="J154" s="360"/>
      <c r="K154" s="335"/>
      <c r="L154" s="361"/>
      <c r="M154" s="359"/>
      <c r="N154" s="335"/>
      <c r="O154" s="333"/>
      <c r="P154" s="333"/>
      <c r="Q154" s="334"/>
      <c r="R154" s="153"/>
      <c r="S154" s="154"/>
      <c r="T154" s="183">
        <f>VLOOKUP(U154,FORMULAS!$A$15:$B$18,2,0)</f>
        <v>0</v>
      </c>
      <c r="U154" s="53" t="s">
        <v>157</v>
      </c>
      <c r="V154" s="54">
        <f>+IF(U154='Tabla Valoración controles'!$D$4,'Tabla Valoración controles'!$F$4,IF('208-PLA-Ft-78 Mapa Gestión'!U154='Tabla Valoración controles'!$D$5,'Tabla Valoración controles'!$F$5,IF(U154=FORMULAS!$A$10,0,'Tabla Valoración controles'!$F$6)))</f>
        <v>0</v>
      </c>
      <c r="W154" s="53"/>
      <c r="X154" s="55">
        <f>+IF(W154='Tabla Valoración controles'!$D$7,'Tabla Valoración controles'!$F$7,IF(U154=FORMULAS!$A$10,0,'Tabla Valoración controles'!$F$8))</f>
        <v>0</v>
      </c>
      <c r="Y154" s="53"/>
      <c r="Z154" s="54">
        <f>+IF(Y154='Tabla Valoración controles'!$D$9,'Tabla Valoración controles'!$F$9,IF(U154=FORMULAS!$A$10,0,'Tabla Valoración controles'!$F$10))</f>
        <v>0</v>
      </c>
      <c r="AA154" s="53"/>
      <c r="AB154" s="54">
        <f>+IF(AA154='Tabla Valoración controles'!$D$9,'Tabla Valoración controles'!$F$9,IF(W154=FORMULAS!$A$10,0,'Tabla Valoración controles'!$F$10))</f>
        <v>0</v>
      </c>
      <c r="AC154" s="53"/>
      <c r="AD154" s="54">
        <f>+IF(AC154='Tabla Valoración controles'!$D$13,'Tabla Valoración controles'!$F$13,'Tabla Valoración controles'!$F$14)</f>
        <v>0</v>
      </c>
      <c r="AE154" s="97">
        <f t="shared" si="111"/>
        <v>0</v>
      </c>
      <c r="AF154" s="97">
        <f t="shared" si="125"/>
        <v>0</v>
      </c>
      <c r="AG154" s="97">
        <f t="shared" si="71"/>
        <v>0.36</v>
      </c>
      <c r="AH154" s="53"/>
      <c r="AI154" s="50">
        <f>+IF(AH154=CONTROLES!$C$50,CONTROLES!$D$50,CONTROLES!$D$51)</f>
        <v>0</v>
      </c>
      <c r="AJ154" s="162"/>
      <c r="AK154" s="162">
        <f>+IF(AJ154=CONTROLES!$C$52,CONTROLES!$D$52,CONTROLES!$D$53)</f>
        <v>0</v>
      </c>
      <c r="AL154" s="162"/>
      <c r="AM154" s="162">
        <f>+IF(AL154=CONTROLES!$C$54,CONTROLES!$D$54,CONTROLES!$D$55)</f>
        <v>0</v>
      </c>
      <c r="AN154" s="163" t="str">
        <f t="shared" si="114"/>
        <v>Tipo Control</v>
      </c>
      <c r="AO154" s="163" t="str">
        <f>+IF(AN154=CONTROLES!$F$54,CONTROLES!$G$54,CONTROLES!$G$55)</f>
        <v>Detectar</v>
      </c>
      <c r="AP154" s="162">
        <f>+IF(AO154=CONTROLES!$C$56,CONTROLES!$D$56,IF(AO154=CONTROLES!$C$57,CONTROLES!$D$57,CONTROLES!$D$58))</f>
        <v>10</v>
      </c>
      <c r="AQ154" s="162"/>
      <c r="AR154" s="162">
        <f>+IF(AQ154=CONTROLES!$C$59,CONTROLES!$D$59,CONTROLES!$D$60)</f>
        <v>0</v>
      </c>
      <c r="AS154" s="162"/>
      <c r="AT154" s="162">
        <f>+IF(AS154=CONTROLES!$C$61,CONTROLES!$D$61,CONTROLES!$D$62)</f>
        <v>0</v>
      </c>
      <c r="AU154" s="162"/>
      <c r="AV154" s="50">
        <f>+IF(AU154=CONTROLES!$C$63,CONTROLES!$D$63,IF(AU154=CONTROLES!$C$64,CONTROLES!$D$64,CONTROLES!$D$65))</f>
        <v>0</v>
      </c>
      <c r="AW154" s="50">
        <f t="shared" si="113"/>
        <v>10</v>
      </c>
      <c r="AX154" s="50" t="str">
        <f t="shared" si="115"/>
        <v>Débil</v>
      </c>
      <c r="AY154" s="337"/>
      <c r="AZ154" s="337"/>
      <c r="BA154" s="337"/>
      <c r="BB154" s="337"/>
      <c r="BC154" s="333"/>
      <c r="BD154" s="340"/>
      <c r="BE154" s="338"/>
      <c r="BF154" s="129"/>
      <c r="BG154" s="129"/>
      <c r="BH154" s="169"/>
      <c r="BI154" s="129"/>
      <c r="BJ154" s="129"/>
      <c r="BK154" s="129"/>
      <c r="BL154" s="129"/>
      <c r="BM154" s="170" t="s">
        <v>233</v>
      </c>
      <c r="BN154" s="338"/>
      <c r="BO154" s="144"/>
      <c r="BP154" s="209"/>
      <c r="BQ154" s="209"/>
      <c r="BR154" s="209"/>
      <c r="BS154" s="209"/>
      <c r="BT154" s="209"/>
      <c r="BU154" s="144"/>
      <c r="BV154" s="209"/>
      <c r="BW154" s="209"/>
      <c r="BX154" s="144"/>
      <c r="BY154" s="132"/>
      <c r="BZ154" s="132"/>
      <c r="CA154" s="132"/>
      <c r="CB154" s="132"/>
      <c r="CC154" s="132"/>
      <c r="CD154" s="132"/>
      <c r="CE154" s="132"/>
      <c r="CF154" s="132"/>
      <c r="CG154" s="144"/>
      <c r="CH154" s="132"/>
      <c r="CI154" s="132"/>
      <c r="CJ154" s="132"/>
      <c r="CK154" s="132"/>
      <c r="CL154" s="132"/>
      <c r="CM154" s="132"/>
      <c r="CN154" s="132"/>
      <c r="CO154" s="132"/>
      <c r="CP154" s="144"/>
      <c r="CQ154" s="132"/>
      <c r="CR154" s="132"/>
      <c r="CS154" s="132"/>
      <c r="CT154" s="132"/>
      <c r="CU154" s="132"/>
      <c r="CV154" s="132"/>
      <c r="CW154" s="132"/>
      <c r="CX154" s="132"/>
      <c r="CY154" s="136"/>
      <c r="CZ154" s="132"/>
      <c r="DA154" s="132"/>
      <c r="DB154" s="132"/>
      <c r="DC154" s="132"/>
      <c r="DD154" s="132"/>
      <c r="DE154" s="132"/>
      <c r="DF154" s="132"/>
      <c r="DG154" s="132"/>
      <c r="DH154" s="136"/>
      <c r="DI154" s="132"/>
      <c r="DJ154" s="132"/>
      <c r="DK154" s="132"/>
      <c r="DL154" s="132"/>
      <c r="DM154" s="132"/>
      <c r="DN154" s="132"/>
      <c r="DO154" s="132"/>
      <c r="DP154" s="132"/>
      <c r="DQ154" s="136"/>
      <c r="DR154" s="132"/>
      <c r="DS154" s="132"/>
      <c r="DT154" s="132"/>
      <c r="DU154" s="132"/>
      <c r="DV154" s="132"/>
      <c r="DW154" s="132"/>
      <c r="DX154" s="132"/>
      <c r="DY154" s="132"/>
      <c r="DZ154" s="136"/>
      <c r="EA154" s="132"/>
      <c r="EB154" s="132"/>
      <c r="EC154" s="132"/>
      <c r="ED154" s="132"/>
      <c r="EE154" s="132"/>
      <c r="EF154" s="132"/>
      <c r="EG154" s="132"/>
      <c r="EH154" s="132"/>
      <c r="EI154" s="136"/>
      <c r="EJ154" s="132"/>
      <c r="EK154" s="132"/>
      <c r="EL154" s="132"/>
      <c r="EM154" s="132"/>
      <c r="EN154" s="132"/>
      <c r="EO154" s="132"/>
      <c r="EP154" s="132"/>
      <c r="EQ154" s="132"/>
      <c r="ER154" s="136"/>
      <c r="ES154" s="132"/>
      <c r="ET154" s="132"/>
      <c r="EU154" s="132"/>
      <c r="EV154" s="132"/>
      <c r="EW154" s="132"/>
      <c r="EX154" s="132"/>
      <c r="EY154" s="132"/>
      <c r="EZ154" s="132"/>
      <c r="FA154" s="136"/>
      <c r="FB154" s="132"/>
      <c r="FC154" s="132"/>
      <c r="FD154" s="132"/>
      <c r="FE154" s="132"/>
      <c r="FF154" s="132"/>
      <c r="FG154" s="132"/>
      <c r="FH154" s="132"/>
      <c r="FI154" s="132"/>
      <c r="FJ154" s="136"/>
      <c r="FK154" s="132"/>
      <c r="FL154" s="132"/>
      <c r="FM154" s="132"/>
      <c r="FN154" s="132"/>
      <c r="FO154" s="132"/>
      <c r="FP154" s="132"/>
      <c r="FQ154" s="132"/>
      <c r="FR154" s="132"/>
      <c r="FS154" s="132"/>
      <c r="FT154" s="144"/>
      <c r="FU154" s="129"/>
      <c r="FV154" s="129"/>
      <c r="FW154" s="129"/>
      <c r="FX154" s="130"/>
      <c r="FY154" s="129"/>
      <c r="FZ154" s="144"/>
      <c r="GA154" s="132"/>
      <c r="GB154" s="129"/>
      <c r="GC154" s="129"/>
      <c r="GD154" s="129"/>
      <c r="GE154" s="129"/>
      <c r="GF154" s="129"/>
      <c r="GG154" s="136"/>
      <c r="GH154" s="129"/>
      <c r="GI154" s="129"/>
      <c r="GJ154" s="129"/>
      <c r="GK154" s="130"/>
      <c r="GL154" s="129"/>
      <c r="GM154" s="132"/>
      <c r="GN154" s="265"/>
      <c r="GO154" s="129"/>
      <c r="GP154" s="129"/>
      <c r="GQ154" s="129"/>
      <c r="GR154" s="129"/>
      <c r="GS154" s="129"/>
      <c r="GT154" s="136"/>
      <c r="GU154" s="129"/>
      <c r="GV154" s="129"/>
      <c r="GW154" s="129"/>
      <c r="GX154" s="130"/>
      <c r="GY154" s="129"/>
      <c r="GZ154" s="132"/>
      <c r="HA154" s="132"/>
      <c r="HB154" s="129"/>
      <c r="HC154" s="129"/>
      <c r="HD154" s="129"/>
      <c r="HE154" s="129"/>
    </row>
    <row r="155" spans="1:213" ht="116.25" x14ac:dyDescent="0.2">
      <c r="A155" s="364">
        <v>25</v>
      </c>
      <c r="B155" s="357" t="s">
        <v>178</v>
      </c>
      <c r="C155" s="358" t="str">
        <f>VLOOKUP(B155,FORMULAS!$A$30:$B$52,2,0)</f>
        <v>Garantizar la disponibilidad de la información contenida en los documentos de archivo de las dependencias de la Caja de la Vivienda Popular.</v>
      </c>
      <c r="D155" s="358" t="str">
        <f>VLOOKUP(B155,FORMULAS!$A$30:$C$52,3,0)</f>
        <v xml:space="preserve">Subdirector Administrativo </v>
      </c>
      <c r="E155" s="357" t="s">
        <v>257</v>
      </c>
      <c r="F155" s="365" t="s">
        <v>432</v>
      </c>
      <c r="G155" s="365" t="s">
        <v>433</v>
      </c>
      <c r="H155" s="365" t="s">
        <v>761</v>
      </c>
      <c r="I155" s="357" t="s">
        <v>261</v>
      </c>
      <c r="J155" s="360">
        <v>400</v>
      </c>
      <c r="K155" s="335" t="str">
        <f>+IF(L155=FORMULAS!$N$2,FORMULAS!$O$2,IF('208-PLA-Ft-78 Mapa Gestión'!L155:L160=FORMULAS!$N$3,FORMULAS!$O$3,IF('208-PLA-Ft-78 Mapa Gestión'!L155:L160=FORMULAS!$N$4,FORMULAS!$O$4,IF('208-PLA-Ft-78 Mapa Gestión'!L155:L160=FORMULAS!$N$5,FORMULAS!$O$5,IF('208-PLA-Ft-78 Mapa Gestión'!L155:L160=FORMULAS!$N$6,FORMULAS!$O$6)))))</f>
        <v>Media</v>
      </c>
      <c r="L155" s="361">
        <f>+IF(J155&lt;=FORMULAS!$M$2,FORMULAS!$N$2,IF('208-PLA-Ft-78 Mapa Gestión'!J155&lt;=FORMULAS!$M$3,FORMULAS!$N$3,IF('208-PLA-Ft-78 Mapa Gestión'!J155&lt;=FORMULAS!$M$4,FORMULAS!$N$4,IF('208-PLA-Ft-78 Mapa Gestión'!J155&lt;=FORMULAS!$M$5,FORMULAS!$N$5,FORMULAS!$N$6))))</f>
        <v>0.6</v>
      </c>
      <c r="M155" s="359" t="s">
        <v>91</v>
      </c>
      <c r="N155" s="335" t="str">
        <f>+IF(M155=FORMULAS!$H$2,FORMULAS!$I$2,IF('208-PLA-Ft-78 Mapa Gestión'!M155:M160=FORMULAS!$H$3,FORMULAS!$I$3,IF('208-PLA-Ft-78 Mapa Gestión'!M155:M160=FORMULAS!$H$4,FORMULAS!$I$4,IF('208-PLA-Ft-78 Mapa Gestión'!M155:M160=FORMULAS!$H$5,FORMULAS!$I$5,IF('208-PLA-Ft-78 Mapa Gestión'!M155:M160=FORMULAS!$H$6,FORMULAS!$I$6,IF('208-PLA-Ft-78 Mapa Gestión'!M155:M160=FORMULAS!$H$7,FORMULAS!$I$7,IF('208-PLA-Ft-78 Mapa Gestión'!M155:M160=FORMULAS!$H$8,FORMULAS!$I$8,IF('208-PLA-Ft-78 Mapa Gestión'!M155:M160=FORMULAS!$H$9,FORMULAS!$I$9,IF('208-PLA-Ft-78 Mapa Gestión'!M155:M160=FORMULAS!$H$10,FORMULAS!$I$10,IF('208-PLA-Ft-78 Mapa Gestión'!M155:M160=FORMULAS!$H$11,FORMULAS!$I$11))))))))))</f>
        <v>Moderado</v>
      </c>
      <c r="O155" s="333">
        <f>VLOOKUP(N155,FORMULAS!$I$1:$J$6,2,0)</f>
        <v>0.6</v>
      </c>
      <c r="P155" s="333" t="str">
        <f t="shared" ref="P155" si="126">CONCATENATE(N155,K155)</f>
        <v>ModeradoMedia</v>
      </c>
      <c r="Q155" s="334" t="str">
        <f>VLOOKUP(P155,FORMULAS!$K$17:$L$42,2,0)</f>
        <v>Moderado</v>
      </c>
      <c r="R155" s="153">
        <v>1</v>
      </c>
      <c r="S155" s="154" t="s">
        <v>508</v>
      </c>
      <c r="T155" s="183" t="str">
        <f>VLOOKUP(U155,FORMULAS!$A$15:$B$18,2,0)</f>
        <v>Probabilidad</v>
      </c>
      <c r="U155" s="53" t="s">
        <v>13</v>
      </c>
      <c r="V155" s="54">
        <f>+IF(U155='Tabla Valoración controles'!$D$4,'Tabla Valoración controles'!$F$4,IF('208-PLA-Ft-78 Mapa Gestión'!U155='Tabla Valoración controles'!$D$5,'Tabla Valoración controles'!$F$5,IF(U155=FORMULAS!$A$10,0,'Tabla Valoración controles'!$F$6)))</f>
        <v>0.25</v>
      </c>
      <c r="W155" s="53" t="s">
        <v>8</v>
      </c>
      <c r="X155" s="55">
        <f>+IF(W155='Tabla Valoración controles'!$D$7,'Tabla Valoración controles'!$F$7,IF(U155=FORMULAS!$A$10,0,'Tabla Valoración controles'!$F$8))</f>
        <v>0.15</v>
      </c>
      <c r="Y155" s="53" t="s">
        <v>18</v>
      </c>
      <c r="Z155" s="54">
        <f>+IF(Y155='Tabla Valoración controles'!$D$9,'Tabla Valoración controles'!$F$9,IF(U155=FORMULAS!$A$10,0,'Tabla Valoración controles'!$F$10))</f>
        <v>0</v>
      </c>
      <c r="AA155" s="53" t="s">
        <v>21</v>
      </c>
      <c r="AB155" s="54">
        <f>+IF(AA155='Tabla Valoración controles'!$D$9,'Tabla Valoración controles'!$F$9,IF(W155=FORMULAS!$A$10,0,'Tabla Valoración controles'!$F$10))</f>
        <v>0</v>
      </c>
      <c r="AC155" s="53" t="s">
        <v>100</v>
      </c>
      <c r="AD155" s="54">
        <f>+IF(AC155='Tabla Valoración controles'!$D$13,'Tabla Valoración controles'!$F$13,'Tabla Valoración controles'!$F$14)</f>
        <v>0</v>
      </c>
      <c r="AE155" s="97">
        <f t="shared" si="111"/>
        <v>0.4</v>
      </c>
      <c r="AF155" s="97">
        <f>+IF(T155=FORMULAS!$A$8,'208-PLA-Ft-78 Mapa Gestión'!AE155*'208-PLA-Ft-78 Mapa Gestión'!L155:L160,'208-PLA-Ft-78 Mapa Gestión'!AE155*'208-PLA-Ft-78 Mapa Gestión'!O155:O160)</f>
        <v>0.24</v>
      </c>
      <c r="AG155" s="97">
        <f>+IF(T155=FORMULAS!$A$8,'208-PLA-Ft-78 Mapa Gestión'!L155:L160-'208-PLA-Ft-78 Mapa Gestión'!AF155,0)</f>
        <v>0.36</v>
      </c>
      <c r="AH155" s="53" t="s">
        <v>347</v>
      </c>
      <c r="AI155" s="50">
        <f>+IF(AH155=CONTROLES!$C$50,CONTROLES!$D$50,CONTROLES!$D$51)</f>
        <v>15</v>
      </c>
      <c r="AJ155" s="162" t="s">
        <v>353</v>
      </c>
      <c r="AK155" s="162">
        <f>+IF(AJ155=CONTROLES!$C$52,CONTROLES!$D$52,CONTROLES!$D$53)</f>
        <v>15</v>
      </c>
      <c r="AL155" s="162" t="s">
        <v>356</v>
      </c>
      <c r="AM155" s="162">
        <f>+IF(AL155=CONTROLES!$C$54,CONTROLES!$D$54,CONTROLES!$D$55)</f>
        <v>15</v>
      </c>
      <c r="AN155" s="163" t="str">
        <f t="shared" si="114"/>
        <v>Preventivo</v>
      </c>
      <c r="AO155" s="163" t="str">
        <f>+IF(AN155=CONTROLES!$F$54,CONTROLES!$G$54,CONTROLES!$G$55)</f>
        <v>Prevenir</v>
      </c>
      <c r="AP155" s="162">
        <f>+IF(AO155=CONTROLES!$C$56,CONTROLES!$D$56,IF(AO155=CONTROLES!$C$57,CONTROLES!$D$57,CONTROLES!$D$58))</f>
        <v>15</v>
      </c>
      <c r="AQ155" s="162" t="s">
        <v>363</v>
      </c>
      <c r="AR155" s="162">
        <f>+IF(AQ155=CONTROLES!$C$59,CONTROLES!$D$59,CONTROLES!$D$60)</f>
        <v>15</v>
      </c>
      <c r="AS155" s="162" t="s">
        <v>366</v>
      </c>
      <c r="AT155" s="162">
        <f>+IF(AS155=CONTROLES!$C$61,CONTROLES!$D$61,CONTROLES!$D$62)</f>
        <v>15</v>
      </c>
      <c r="AU155" s="162" t="s">
        <v>369</v>
      </c>
      <c r="AV155" s="50">
        <f>+IF(AU155=CONTROLES!$C$63,CONTROLES!$D$63,IF(AU155=CONTROLES!$C$64,CONTROLES!$D$64,CONTROLES!$D$65))</f>
        <v>10</v>
      </c>
      <c r="AW155" s="50">
        <f t="shared" si="113"/>
        <v>100</v>
      </c>
      <c r="AX155" s="50" t="str">
        <f t="shared" si="115"/>
        <v>Fuerte</v>
      </c>
      <c r="AY155" s="336">
        <f>+AG160</f>
        <v>0.36</v>
      </c>
      <c r="AZ155" s="336" t="str">
        <f>+IF(AY155&lt;=FORMULAS!$N$2,FORMULAS!$O$2,IF(AY155&lt;=FORMULAS!$N$3,FORMULAS!$O$3,IF(AY155&lt;=FORMULAS!$N$4,FORMULAS!$O$4,IF(AY155&lt;=FORMULAS!$N$5,FORMULAS!$O$5,FORMULAS!O150))))</f>
        <v>Baja</v>
      </c>
      <c r="BA155" s="336" t="str">
        <f>+IF(T155=FORMULAS!$A$9,AG160,'208-PLA-Ft-78 Mapa Gestión'!N155:N160)</f>
        <v>Moderado</v>
      </c>
      <c r="BB155" s="336">
        <f>+IF(T155=FORMULAS!B153,'208-PLA-Ft-78 Mapa Gestión'!AG160,'208-PLA-Ft-78 Mapa Gestión'!O155:O160)</f>
        <v>0.6</v>
      </c>
      <c r="BC155" s="333" t="str">
        <f t="shared" ref="BC155" si="127">CONCATENATE(BA155,AZ155)</f>
        <v>ModeradoBaja</v>
      </c>
      <c r="BD155" s="340" t="str">
        <f>VLOOKUP(BC155,FORMULAS!$K$17:$L$42,2,0)</f>
        <v>Moderado</v>
      </c>
      <c r="BE155" s="338" t="s">
        <v>163</v>
      </c>
      <c r="BF155" s="132" t="s">
        <v>573</v>
      </c>
      <c r="BG155" s="132" t="s">
        <v>567</v>
      </c>
      <c r="BH155" s="169" t="s">
        <v>321</v>
      </c>
      <c r="BI155" s="134">
        <v>44927</v>
      </c>
      <c r="BJ155" s="134">
        <v>45291</v>
      </c>
      <c r="BK155" s="132" t="s">
        <v>662</v>
      </c>
      <c r="BL155" s="132" t="s">
        <v>663</v>
      </c>
      <c r="BM155" s="170" t="s">
        <v>235</v>
      </c>
      <c r="BN155" s="338"/>
      <c r="BO155" s="144" t="s">
        <v>782</v>
      </c>
      <c r="BP155" s="212" t="s">
        <v>1175</v>
      </c>
      <c r="BQ155" s="209" t="s">
        <v>1053</v>
      </c>
      <c r="BR155" s="236" t="s">
        <v>544</v>
      </c>
      <c r="BS155" s="236" t="s">
        <v>544</v>
      </c>
      <c r="BT155" s="236" t="s">
        <v>544</v>
      </c>
      <c r="BU155" s="144" t="s">
        <v>783</v>
      </c>
      <c r="BV155" s="144" t="s">
        <v>1043</v>
      </c>
      <c r="BW155" s="144" t="s">
        <v>1043</v>
      </c>
      <c r="BX155" s="144" t="s">
        <v>783</v>
      </c>
      <c r="BY155" s="236" t="s">
        <v>544</v>
      </c>
      <c r="BZ155" s="236" t="s">
        <v>544</v>
      </c>
      <c r="CA155" s="236" t="s">
        <v>544</v>
      </c>
      <c r="CB155" s="236" t="s">
        <v>544</v>
      </c>
      <c r="CC155" s="236" t="s">
        <v>544</v>
      </c>
      <c r="CD155" s="126" t="s">
        <v>783</v>
      </c>
      <c r="CE155" s="144" t="s">
        <v>544</v>
      </c>
      <c r="CF155" s="144" t="s">
        <v>544</v>
      </c>
      <c r="CG155" s="126" t="s">
        <v>783</v>
      </c>
      <c r="CH155" s="144" t="s">
        <v>544</v>
      </c>
      <c r="CI155" s="144" t="s">
        <v>544</v>
      </c>
      <c r="CJ155" s="144" t="s">
        <v>1054</v>
      </c>
      <c r="CK155" s="126">
        <v>0.25</v>
      </c>
      <c r="CL155" s="144" t="s">
        <v>1055</v>
      </c>
      <c r="CM155" s="144" t="s">
        <v>783</v>
      </c>
      <c r="CN155" s="144" t="s">
        <v>544</v>
      </c>
      <c r="CO155" s="144" t="s">
        <v>544</v>
      </c>
      <c r="CP155" s="144" t="s">
        <v>783</v>
      </c>
      <c r="CQ155" s="236" t="s">
        <v>544</v>
      </c>
      <c r="CR155" s="236" t="s">
        <v>544</v>
      </c>
      <c r="CS155" s="236" t="s">
        <v>544</v>
      </c>
      <c r="CT155" s="236" t="s">
        <v>544</v>
      </c>
      <c r="CU155" s="236" t="s">
        <v>544</v>
      </c>
      <c r="CV155" s="144" t="s">
        <v>783</v>
      </c>
      <c r="CW155" s="144" t="s">
        <v>544</v>
      </c>
      <c r="CX155" s="144" t="s">
        <v>544</v>
      </c>
      <c r="CY155" s="144" t="s">
        <v>782</v>
      </c>
      <c r="CZ155" s="212" t="s">
        <v>1175</v>
      </c>
      <c r="DA155" s="236" t="s">
        <v>1228</v>
      </c>
      <c r="DB155" s="154" t="s">
        <v>1229</v>
      </c>
      <c r="DC155" s="243">
        <v>1</v>
      </c>
      <c r="DD155" s="235" t="s">
        <v>1230</v>
      </c>
      <c r="DE155" s="144" t="s">
        <v>783</v>
      </c>
      <c r="DF155" s="144" t="s">
        <v>544</v>
      </c>
      <c r="DG155" s="144" t="s">
        <v>544</v>
      </c>
      <c r="DH155" s="144" t="s">
        <v>782</v>
      </c>
      <c r="DI155" s="212" t="s">
        <v>1175</v>
      </c>
      <c r="DJ155" s="236" t="s">
        <v>1228</v>
      </c>
      <c r="DK155" s="154" t="s">
        <v>1229</v>
      </c>
      <c r="DL155" s="243">
        <v>1</v>
      </c>
      <c r="DM155" s="235" t="s">
        <v>1230</v>
      </c>
      <c r="DN155" s="144" t="s">
        <v>783</v>
      </c>
      <c r="DO155" s="144" t="s">
        <v>544</v>
      </c>
      <c r="DP155" s="144" t="s">
        <v>544</v>
      </c>
      <c r="DQ155" s="126" t="s">
        <v>783</v>
      </c>
      <c r="DR155" s="132" t="s">
        <v>1215</v>
      </c>
      <c r="DS155" s="132" t="s">
        <v>1215</v>
      </c>
      <c r="DT155" s="126" t="s">
        <v>1215</v>
      </c>
      <c r="DU155" s="126" t="s">
        <v>1215</v>
      </c>
      <c r="DV155" s="126" t="s">
        <v>1215</v>
      </c>
      <c r="DW155" s="126" t="s">
        <v>783</v>
      </c>
      <c r="DX155" s="126" t="s">
        <v>1215</v>
      </c>
      <c r="DY155" s="126" t="s">
        <v>1215</v>
      </c>
      <c r="DZ155" s="136" t="s">
        <v>783</v>
      </c>
      <c r="EA155" s="132" t="s">
        <v>1215</v>
      </c>
      <c r="EB155" s="132" t="s">
        <v>1215</v>
      </c>
      <c r="EC155" s="126" t="s">
        <v>1215</v>
      </c>
      <c r="ED155" s="126" t="s">
        <v>1215</v>
      </c>
      <c r="EE155" s="126" t="s">
        <v>1215</v>
      </c>
      <c r="EF155" s="126" t="s">
        <v>783</v>
      </c>
      <c r="EG155" s="126" t="s">
        <v>1215</v>
      </c>
      <c r="EH155" s="126" t="s">
        <v>1215</v>
      </c>
      <c r="EI155" s="136"/>
      <c r="EJ155" s="132"/>
      <c r="EK155" s="132"/>
      <c r="EL155" s="126"/>
      <c r="EM155" s="126"/>
      <c r="EN155" s="126"/>
      <c r="EO155" s="126"/>
      <c r="EP155" s="126"/>
      <c r="EQ155" s="126"/>
      <c r="ER155" s="136"/>
      <c r="ES155" s="132"/>
      <c r="ET155" s="132"/>
      <c r="EU155" s="126"/>
      <c r="EV155" s="126"/>
      <c r="EW155" s="126"/>
      <c r="EX155" s="126"/>
      <c r="EY155" s="126"/>
      <c r="EZ155" s="126"/>
      <c r="FA155" s="136"/>
      <c r="FB155" s="132"/>
      <c r="FC155" s="132"/>
      <c r="FD155" s="126"/>
      <c r="FE155" s="126"/>
      <c r="FF155" s="126"/>
      <c r="FG155" s="126"/>
      <c r="FH155" s="126"/>
      <c r="FI155" s="126"/>
      <c r="FJ155" s="136"/>
      <c r="FK155" s="132"/>
      <c r="FL155" s="132"/>
      <c r="FM155" s="126"/>
      <c r="FN155" s="126"/>
      <c r="FO155" s="126"/>
      <c r="FP155" s="126"/>
      <c r="FQ155" s="126"/>
      <c r="FR155" s="126"/>
      <c r="FS155" s="134">
        <v>45054</v>
      </c>
      <c r="FT155" s="144" t="s">
        <v>782</v>
      </c>
      <c r="FU155" s="132" t="s">
        <v>1176</v>
      </c>
      <c r="FV155" s="129" t="s">
        <v>37</v>
      </c>
      <c r="FW155" s="144" t="s">
        <v>1056</v>
      </c>
      <c r="FX155" s="132">
        <v>0.25</v>
      </c>
      <c r="FY155" s="129" t="s">
        <v>37</v>
      </c>
      <c r="FZ155" s="144" t="s">
        <v>783</v>
      </c>
      <c r="GA155" s="126"/>
      <c r="GB155" s="129"/>
      <c r="GC155" s="129"/>
      <c r="GD155" s="129"/>
      <c r="GE155" s="129"/>
      <c r="GF155" s="134">
        <v>45169</v>
      </c>
      <c r="GG155" s="126" t="s">
        <v>782</v>
      </c>
      <c r="GH155" s="132" t="s">
        <v>1231</v>
      </c>
      <c r="GI155" s="129" t="s">
        <v>37</v>
      </c>
      <c r="GJ155" s="212" t="s">
        <v>1232</v>
      </c>
      <c r="GK155" s="126">
        <v>0.5</v>
      </c>
      <c r="GL155" s="129" t="s">
        <v>37</v>
      </c>
      <c r="GM155" s="144" t="s">
        <v>783</v>
      </c>
      <c r="GN155" s="267"/>
      <c r="GO155" s="129"/>
      <c r="GP155" s="129"/>
      <c r="GQ155" s="129"/>
      <c r="GR155" s="129"/>
      <c r="GS155" s="129"/>
      <c r="GT155" s="136"/>
      <c r="GU155" s="129"/>
      <c r="GV155" s="129"/>
      <c r="GW155" s="129"/>
      <c r="GX155" s="130"/>
      <c r="GY155" s="129"/>
      <c r="GZ155" s="126"/>
      <c r="HA155" s="126"/>
      <c r="HB155" s="129"/>
      <c r="HC155" s="129"/>
      <c r="HD155" s="129"/>
      <c r="HE155" s="129"/>
    </row>
    <row r="156" spans="1:213" ht="76.5" x14ac:dyDescent="0.2">
      <c r="A156" s="364"/>
      <c r="B156" s="357"/>
      <c r="C156" s="358"/>
      <c r="D156" s="358"/>
      <c r="E156" s="357"/>
      <c r="F156" s="365"/>
      <c r="G156" s="365"/>
      <c r="H156" s="365"/>
      <c r="I156" s="357"/>
      <c r="J156" s="360"/>
      <c r="K156" s="335"/>
      <c r="L156" s="361"/>
      <c r="M156" s="359"/>
      <c r="N156" s="335"/>
      <c r="O156" s="333"/>
      <c r="P156" s="333"/>
      <c r="Q156" s="334"/>
      <c r="R156" s="153"/>
      <c r="S156" s="154"/>
      <c r="T156" s="183">
        <f>VLOOKUP(U156,FORMULAS!$A$15:$B$18,2,0)</f>
        <v>0</v>
      </c>
      <c r="U156" s="53" t="s">
        <v>157</v>
      </c>
      <c r="V156" s="54">
        <f>+IF(U156='Tabla Valoración controles'!$D$4,'Tabla Valoración controles'!$F$4,IF('208-PLA-Ft-78 Mapa Gestión'!U156='Tabla Valoración controles'!$D$5,'Tabla Valoración controles'!$F$5,IF(U156=FORMULAS!$A$10,0,'Tabla Valoración controles'!$F$6)))</f>
        <v>0</v>
      </c>
      <c r="W156" s="53"/>
      <c r="X156" s="55">
        <f>+IF(W156='Tabla Valoración controles'!$D$7,'Tabla Valoración controles'!$F$7,IF(U156=FORMULAS!$A$10,0,'Tabla Valoración controles'!$F$8))</f>
        <v>0</v>
      </c>
      <c r="Y156" s="53"/>
      <c r="Z156" s="54">
        <f>+IF(Y156='Tabla Valoración controles'!$D$9,'Tabla Valoración controles'!$F$9,IF(U156=FORMULAS!$A$10,0,'Tabla Valoración controles'!$F$10))</f>
        <v>0</v>
      </c>
      <c r="AA156" s="53"/>
      <c r="AB156" s="54">
        <f>+IF(AA156='Tabla Valoración controles'!$D$9,'Tabla Valoración controles'!$F$9,IF(W156=FORMULAS!$A$10,0,'Tabla Valoración controles'!$F$10))</f>
        <v>0</v>
      </c>
      <c r="AC156" s="53"/>
      <c r="AD156" s="54">
        <f>+IF(AC156='Tabla Valoración controles'!$D$13,'Tabla Valoración controles'!$F$13,'Tabla Valoración controles'!$F$14)</f>
        <v>0</v>
      </c>
      <c r="AE156" s="97">
        <f t="shared" si="111"/>
        <v>0</v>
      </c>
      <c r="AF156" s="97">
        <f t="shared" ref="AF156" si="128">+AE156*AG155</f>
        <v>0</v>
      </c>
      <c r="AG156" s="97">
        <f t="shared" ref="AG156" si="129">+AG155-AF156</f>
        <v>0.36</v>
      </c>
      <c r="AH156" s="53"/>
      <c r="AI156" s="50">
        <f>+IF(AH156=CONTROLES!$C$50,CONTROLES!$D$50,CONTROLES!$D$51)</f>
        <v>0</v>
      </c>
      <c r="AJ156" s="162"/>
      <c r="AK156" s="162">
        <f>+IF(AJ156=CONTROLES!$C$52,CONTROLES!$D$52,CONTROLES!$D$53)</f>
        <v>0</v>
      </c>
      <c r="AL156" s="162"/>
      <c r="AM156" s="162">
        <f>+IF(AL156=CONTROLES!$C$54,CONTROLES!$D$54,CONTROLES!$D$55)</f>
        <v>0</v>
      </c>
      <c r="AN156" s="163" t="str">
        <f t="shared" si="114"/>
        <v>Tipo Control</v>
      </c>
      <c r="AO156" s="163" t="str">
        <f>+IF(AN156=CONTROLES!$F$54,CONTROLES!$G$54,CONTROLES!$G$55)</f>
        <v>Detectar</v>
      </c>
      <c r="AP156" s="162">
        <f>+IF(AO156=CONTROLES!$C$56,CONTROLES!$D$56,IF(AO156=CONTROLES!$C$57,CONTROLES!$D$57,CONTROLES!$D$58))</f>
        <v>10</v>
      </c>
      <c r="AQ156" s="162"/>
      <c r="AR156" s="162">
        <f>+IF(AQ156=CONTROLES!$C$59,CONTROLES!$D$59,CONTROLES!$D$60)</f>
        <v>0</v>
      </c>
      <c r="AS156" s="162"/>
      <c r="AT156" s="162">
        <f>+IF(AS156=CONTROLES!$C$61,CONTROLES!$D$61,CONTROLES!$D$62)</f>
        <v>0</v>
      </c>
      <c r="AU156" s="162"/>
      <c r="AV156" s="50">
        <f>+IF(AU156=CONTROLES!$C$63,CONTROLES!$D$63,IF(AU156=CONTROLES!$C$64,CONTROLES!$D$64,CONTROLES!$D$65))</f>
        <v>0</v>
      </c>
      <c r="AW156" s="50">
        <f t="shared" si="113"/>
        <v>10</v>
      </c>
      <c r="AX156" s="50" t="str">
        <f t="shared" si="115"/>
        <v>Débil</v>
      </c>
      <c r="AY156" s="337"/>
      <c r="AZ156" s="337"/>
      <c r="BA156" s="337"/>
      <c r="BB156" s="337"/>
      <c r="BC156" s="333"/>
      <c r="BD156" s="340"/>
      <c r="BE156" s="338"/>
      <c r="BF156" s="132" t="s">
        <v>574</v>
      </c>
      <c r="BG156" s="132" t="s">
        <v>567</v>
      </c>
      <c r="BH156" s="169" t="s">
        <v>324</v>
      </c>
      <c r="BI156" s="134">
        <v>44927</v>
      </c>
      <c r="BJ156" s="134">
        <v>45137</v>
      </c>
      <c r="BK156" s="132" t="s">
        <v>664</v>
      </c>
      <c r="BL156" s="132" t="s">
        <v>665</v>
      </c>
      <c r="BM156" s="170" t="s">
        <v>235</v>
      </c>
      <c r="BN156" s="338"/>
      <c r="BO156" s="144"/>
      <c r="BP156" s="144"/>
      <c r="BQ156" s="144"/>
      <c r="BR156" s="144"/>
      <c r="BS156" s="144"/>
      <c r="BT156" s="144"/>
      <c r="BU156" s="144"/>
      <c r="BV156" s="144"/>
      <c r="BW156" s="144"/>
      <c r="BX156" s="144"/>
      <c r="BY156" s="126"/>
      <c r="BZ156" s="126"/>
      <c r="CA156" s="126"/>
      <c r="CB156" s="126"/>
      <c r="CC156" s="126"/>
      <c r="CD156" s="126"/>
      <c r="CE156" s="126"/>
      <c r="CF156" s="126"/>
      <c r="CG156" s="144"/>
      <c r="CH156" s="126"/>
      <c r="CI156" s="126"/>
      <c r="CJ156" s="126"/>
      <c r="CK156" s="126"/>
      <c r="CL156" s="126"/>
      <c r="CM156" s="126"/>
      <c r="CN156" s="126"/>
      <c r="CO156" s="126"/>
      <c r="CP156" s="144"/>
      <c r="CQ156" s="126"/>
      <c r="CR156" s="126"/>
      <c r="CS156" s="126"/>
      <c r="CT156" s="126"/>
      <c r="CU156" s="126"/>
      <c r="CV156" s="126"/>
      <c r="CW156" s="126"/>
      <c r="CX156" s="126"/>
      <c r="CY156" s="144" t="s">
        <v>1215</v>
      </c>
      <c r="CZ156" s="144" t="s">
        <v>1215</v>
      </c>
      <c r="DA156" s="144" t="s">
        <v>1215</v>
      </c>
      <c r="DB156" s="144" t="s">
        <v>1215</v>
      </c>
      <c r="DC156" s="144" t="s">
        <v>1215</v>
      </c>
      <c r="DD156" s="144" t="s">
        <v>1215</v>
      </c>
      <c r="DE156" s="144" t="s">
        <v>783</v>
      </c>
      <c r="DF156" s="144" t="s">
        <v>1215</v>
      </c>
      <c r="DG156" s="144" t="s">
        <v>1215</v>
      </c>
      <c r="DH156" s="144" t="s">
        <v>783</v>
      </c>
      <c r="DI156" s="144" t="s">
        <v>1215</v>
      </c>
      <c r="DJ156" s="144" t="s">
        <v>1215</v>
      </c>
      <c r="DK156" s="144" t="s">
        <v>1215</v>
      </c>
      <c r="DL156" s="144" t="s">
        <v>1215</v>
      </c>
      <c r="DM156" s="144" t="s">
        <v>1215</v>
      </c>
      <c r="DN156" s="144" t="s">
        <v>783</v>
      </c>
      <c r="DO156" s="144" t="s">
        <v>1215</v>
      </c>
      <c r="DP156" s="144" t="s">
        <v>1215</v>
      </c>
      <c r="DQ156" s="126" t="s">
        <v>1215</v>
      </c>
      <c r="DR156" s="126" t="s">
        <v>1215</v>
      </c>
      <c r="DS156" s="126" t="s">
        <v>783</v>
      </c>
      <c r="DT156" s="137" t="s">
        <v>574</v>
      </c>
      <c r="DU156" s="126">
        <v>1</v>
      </c>
      <c r="DV156" s="126" t="s">
        <v>1525</v>
      </c>
      <c r="DW156" s="126" t="s">
        <v>783</v>
      </c>
      <c r="DX156" s="126" t="s">
        <v>1215</v>
      </c>
      <c r="DY156" s="126" t="s">
        <v>1215</v>
      </c>
      <c r="DZ156" s="136" t="s">
        <v>1215</v>
      </c>
      <c r="EA156" s="126" t="s">
        <v>1215</v>
      </c>
      <c r="EB156" s="126" t="s">
        <v>783</v>
      </c>
      <c r="EC156" s="137" t="s">
        <v>574</v>
      </c>
      <c r="ED156" s="126">
        <v>1</v>
      </c>
      <c r="EE156" s="126" t="s">
        <v>1525</v>
      </c>
      <c r="EF156" s="126" t="s">
        <v>783</v>
      </c>
      <c r="EG156" s="126" t="s">
        <v>1215</v>
      </c>
      <c r="EH156" s="126" t="s">
        <v>1215</v>
      </c>
      <c r="EI156" s="136"/>
      <c r="EJ156" s="126"/>
      <c r="EK156" s="126"/>
      <c r="EL156" s="126"/>
      <c r="EM156" s="126"/>
      <c r="EN156" s="126"/>
      <c r="EO156" s="126"/>
      <c r="EP156" s="126"/>
      <c r="EQ156" s="126"/>
      <c r="ER156" s="136"/>
      <c r="ES156" s="126"/>
      <c r="ET156" s="126"/>
      <c r="EU156" s="126"/>
      <c r="EV156" s="126"/>
      <c r="EW156" s="126"/>
      <c r="EX156" s="126"/>
      <c r="EY156" s="126"/>
      <c r="EZ156" s="126"/>
      <c r="FA156" s="136"/>
      <c r="FB156" s="126"/>
      <c r="FC156" s="126"/>
      <c r="FD156" s="126"/>
      <c r="FE156" s="126"/>
      <c r="FF156" s="126"/>
      <c r="FG156" s="126"/>
      <c r="FH156" s="126"/>
      <c r="FI156" s="126"/>
      <c r="FJ156" s="136"/>
      <c r="FK156" s="126"/>
      <c r="FL156" s="126"/>
      <c r="FM156" s="126"/>
      <c r="FN156" s="126"/>
      <c r="FO156" s="126"/>
      <c r="FP156" s="126"/>
      <c r="FQ156" s="126"/>
      <c r="FR156" s="126"/>
      <c r="FS156" s="126"/>
      <c r="FT156" s="206"/>
      <c r="FU156" s="128" t="s">
        <v>544</v>
      </c>
      <c r="FV156" s="127"/>
      <c r="FW156" s="127" t="s">
        <v>1177</v>
      </c>
      <c r="FX156" s="133">
        <v>0</v>
      </c>
      <c r="FY156" s="127" t="s">
        <v>799</v>
      </c>
      <c r="FZ156" s="206" t="s">
        <v>783</v>
      </c>
      <c r="GA156" s="126"/>
      <c r="GB156" s="129"/>
      <c r="GC156" s="129"/>
      <c r="GD156" s="129"/>
      <c r="GE156" s="129"/>
      <c r="GF156" s="134">
        <v>45169</v>
      </c>
      <c r="GG156" s="136" t="s">
        <v>544</v>
      </c>
      <c r="GH156" s="136" t="s">
        <v>544</v>
      </c>
      <c r="GI156" s="136" t="s">
        <v>544</v>
      </c>
      <c r="GJ156" s="212" t="s">
        <v>1233</v>
      </c>
      <c r="GK156" s="126">
        <v>1</v>
      </c>
      <c r="GL156" s="129" t="s">
        <v>1234</v>
      </c>
      <c r="GM156" s="126" t="s">
        <v>783</v>
      </c>
      <c r="GN156" s="267"/>
      <c r="GO156" s="129"/>
      <c r="GP156" s="129"/>
      <c r="GQ156" s="129"/>
      <c r="GR156" s="129"/>
      <c r="GS156" s="129"/>
      <c r="GT156" s="136"/>
      <c r="GU156" s="129"/>
      <c r="GV156" s="129"/>
      <c r="GW156" s="129"/>
      <c r="GX156" s="130"/>
      <c r="GY156" s="129"/>
      <c r="GZ156" s="126"/>
      <c r="HA156" s="126"/>
      <c r="HB156" s="129"/>
      <c r="HC156" s="129"/>
      <c r="HD156" s="129"/>
      <c r="HE156" s="129"/>
    </row>
    <row r="157" spans="1:213" ht="57" x14ac:dyDescent="0.2">
      <c r="A157" s="364"/>
      <c r="B157" s="357"/>
      <c r="C157" s="358"/>
      <c r="D157" s="358"/>
      <c r="E157" s="357"/>
      <c r="F157" s="365"/>
      <c r="G157" s="365"/>
      <c r="H157" s="365"/>
      <c r="I157" s="357"/>
      <c r="J157" s="360"/>
      <c r="K157" s="335"/>
      <c r="L157" s="361"/>
      <c r="M157" s="359"/>
      <c r="N157" s="335"/>
      <c r="O157" s="333"/>
      <c r="P157" s="333"/>
      <c r="Q157" s="334"/>
      <c r="R157" s="153"/>
      <c r="S157" s="154"/>
      <c r="T157" s="183">
        <f>VLOOKUP(U157,FORMULAS!$A$15:$B$18,2,0)</f>
        <v>0</v>
      </c>
      <c r="U157" s="53" t="s">
        <v>157</v>
      </c>
      <c r="V157" s="54">
        <f>+IF(U157='Tabla Valoración controles'!$D$4,'Tabla Valoración controles'!$F$4,IF('208-PLA-Ft-78 Mapa Gestión'!U157='Tabla Valoración controles'!$D$5,'Tabla Valoración controles'!$F$5,IF(U157=FORMULAS!$A$10,0,'Tabla Valoración controles'!$F$6)))</f>
        <v>0</v>
      </c>
      <c r="W157" s="53"/>
      <c r="X157" s="55">
        <f>+IF(W157='Tabla Valoración controles'!$D$7,'Tabla Valoración controles'!$F$7,IF(U157=FORMULAS!$A$10,0,'Tabla Valoración controles'!$F$8))</f>
        <v>0</v>
      </c>
      <c r="Y157" s="53"/>
      <c r="Z157" s="54">
        <f>+IF(Y157='Tabla Valoración controles'!$D$9,'Tabla Valoración controles'!$F$9,IF(U157=FORMULAS!$A$10,0,'Tabla Valoración controles'!$F$10))</f>
        <v>0</v>
      </c>
      <c r="AA157" s="53"/>
      <c r="AB157" s="54">
        <f>+IF(AA157='Tabla Valoración controles'!$D$9,'Tabla Valoración controles'!$F$9,IF(W157=FORMULAS!$A$10,0,'Tabla Valoración controles'!$F$10))</f>
        <v>0</v>
      </c>
      <c r="AC157" s="53"/>
      <c r="AD157" s="54">
        <f>+IF(AC157='Tabla Valoración controles'!$D$13,'Tabla Valoración controles'!$F$13,'Tabla Valoración controles'!$F$14)</f>
        <v>0</v>
      </c>
      <c r="AE157" s="97">
        <f t="shared" si="111"/>
        <v>0</v>
      </c>
      <c r="AF157" s="97">
        <f t="shared" ref="AF157:AF160" si="130">+AF156*AE157</f>
        <v>0</v>
      </c>
      <c r="AG157" s="97">
        <f t="shared" si="71"/>
        <v>0.36</v>
      </c>
      <c r="AH157" s="53"/>
      <c r="AI157" s="50">
        <f>+IF(AH157=CONTROLES!$C$50,CONTROLES!$D$50,CONTROLES!$D$51)</f>
        <v>0</v>
      </c>
      <c r="AJ157" s="162"/>
      <c r="AK157" s="162">
        <f>+IF(AJ157=CONTROLES!$C$52,CONTROLES!$D$52,CONTROLES!$D$53)</f>
        <v>0</v>
      </c>
      <c r="AL157" s="162"/>
      <c r="AM157" s="162">
        <f>+IF(AL157=CONTROLES!$C$54,CONTROLES!$D$54,CONTROLES!$D$55)</f>
        <v>0</v>
      </c>
      <c r="AN157" s="163" t="str">
        <f t="shared" si="114"/>
        <v>Tipo Control</v>
      </c>
      <c r="AO157" s="163" t="str">
        <f>+IF(AN157=CONTROLES!$F$54,CONTROLES!$G$54,CONTROLES!$G$55)</f>
        <v>Detectar</v>
      </c>
      <c r="AP157" s="162">
        <f>+IF(AO157=CONTROLES!$C$56,CONTROLES!$D$56,IF(AO157=CONTROLES!$C$57,CONTROLES!$D$57,CONTROLES!$D$58))</f>
        <v>10</v>
      </c>
      <c r="AQ157" s="162"/>
      <c r="AR157" s="162">
        <f>+IF(AQ157=CONTROLES!$C$59,CONTROLES!$D$59,CONTROLES!$D$60)</f>
        <v>0</v>
      </c>
      <c r="AS157" s="162"/>
      <c r="AT157" s="162">
        <f>+IF(AS157=CONTROLES!$C$61,CONTROLES!$D$61,CONTROLES!$D$62)</f>
        <v>0</v>
      </c>
      <c r="AU157" s="162"/>
      <c r="AV157" s="50">
        <f>+IF(AU157=CONTROLES!$C$63,CONTROLES!$D$63,IF(AU157=CONTROLES!$C$64,CONTROLES!$D$64,CONTROLES!$D$65))</f>
        <v>0</v>
      </c>
      <c r="AW157" s="50">
        <f t="shared" si="113"/>
        <v>10</v>
      </c>
      <c r="AX157" s="50" t="str">
        <f t="shared" si="115"/>
        <v>Débil</v>
      </c>
      <c r="AY157" s="337"/>
      <c r="AZ157" s="337"/>
      <c r="BA157" s="337"/>
      <c r="BB157" s="337"/>
      <c r="BC157" s="333"/>
      <c r="BD157" s="340"/>
      <c r="BE157" s="338"/>
      <c r="BF157" s="129"/>
      <c r="BG157" s="129"/>
      <c r="BH157" s="169"/>
      <c r="BI157" s="129"/>
      <c r="BJ157" s="129"/>
      <c r="BK157" s="129"/>
      <c r="BL157" s="129"/>
      <c r="BM157" s="170" t="s">
        <v>233</v>
      </c>
      <c r="BN157" s="338"/>
      <c r="BO157" s="144"/>
      <c r="BP157" s="209"/>
      <c r="BQ157" s="209"/>
      <c r="BR157" s="209"/>
      <c r="BS157" s="209"/>
      <c r="BT157" s="209"/>
      <c r="BU157" s="144"/>
      <c r="BV157" s="209"/>
      <c r="BW157" s="209"/>
      <c r="BX157" s="144"/>
      <c r="BY157" s="132"/>
      <c r="BZ157" s="132"/>
      <c r="CA157" s="132"/>
      <c r="CB157" s="132"/>
      <c r="CC157" s="132"/>
      <c r="CD157" s="132"/>
      <c r="CE157" s="132"/>
      <c r="CF157" s="132"/>
      <c r="CG157" s="144"/>
      <c r="CH157" s="132"/>
      <c r="CI157" s="132"/>
      <c r="CJ157" s="132"/>
      <c r="CK157" s="132"/>
      <c r="CL157" s="132"/>
      <c r="CM157" s="132"/>
      <c r="CN157" s="132"/>
      <c r="CO157" s="132"/>
      <c r="CP157" s="144"/>
      <c r="CQ157" s="132"/>
      <c r="CR157" s="132"/>
      <c r="CS157" s="132"/>
      <c r="CT157" s="132"/>
      <c r="CU157" s="132"/>
      <c r="CV157" s="132"/>
      <c r="CW157" s="132"/>
      <c r="CX157" s="132"/>
      <c r="CY157" s="136"/>
      <c r="CZ157" s="132"/>
      <c r="DA157" s="132"/>
      <c r="DB157" s="132"/>
      <c r="DC157" s="132"/>
      <c r="DD157" s="132"/>
      <c r="DE157" s="132"/>
      <c r="DF157" s="132"/>
      <c r="DG157" s="132"/>
      <c r="DH157" s="136"/>
      <c r="DI157" s="132"/>
      <c r="DJ157" s="132"/>
      <c r="DK157" s="132"/>
      <c r="DL157" s="132"/>
      <c r="DM157" s="132"/>
      <c r="DN157" s="132"/>
      <c r="DO157" s="132"/>
      <c r="DP157" s="132"/>
      <c r="DQ157" s="136"/>
      <c r="DR157" s="132"/>
      <c r="DS157" s="132"/>
      <c r="DT157" s="132"/>
      <c r="DU157" s="132"/>
      <c r="DV157" s="132"/>
      <c r="DW157" s="132"/>
      <c r="DX157" s="132"/>
      <c r="DY157" s="132"/>
      <c r="DZ157" s="136"/>
      <c r="EA157" s="132"/>
      <c r="EB157" s="132"/>
      <c r="EC157" s="132"/>
      <c r="ED157" s="132"/>
      <c r="EE157" s="132"/>
      <c r="EF157" s="132"/>
      <c r="EG157" s="132"/>
      <c r="EH157" s="132"/>
      <c r="EI157" s="136"/>
      <c r="EJ157" s="132"/>
      <c r="EK157" s="132"/>
      <c r="EL157" s="132"/>
      <c r="EM157" s="132"/>
      <c r="EN157" s="132"/>
      <c r="EO157" s="132"/>
      <c r="EP157" s="132"/>
      <c r="EQ157" s="132"/>
      <c r="ER157" s="136"/>
      <c r="ES157" s="132"/>
      <c r="ET157" s="132"/>
      <c r="EU157" s="132"/>
      <c r="EV157" s="132"/>
      <c r="EW157" s="132"/>
      <c r="EX157" s="132"/>
      <c r="EY157" s="132"/>
      <c r="EZ157" s="132"/>
      <c r="FA157" s="136"/>
      <c r="FB157" s="132"/>
      <c r="FC157" s="132"/>
      <c r="FD157" s="132"/>
      <c r="FE157" s="132"/>
      <c r="FF157" s="132"/>
      <c r="FG157" s="132"/>
      <c r="FH157" s="132"/>
      <c r="FI157" s="132"/>
      <c r="FJ157" s="136"/>
      <c r="FK157" s="132"/>
      <c r="FL157" s="132"/>
      <c r="FM157" s="132"/>
      <c r="FN157" s="132"/>
      <c r="FO157" s="132"/>
      <c r="FP157" s="132"/>
      <c r="FQ157" s="132"/>
      <c r="FR157" s="132"/>
      <c r="FS157" s="132"/>
      <c r="FT157" s="144"/>
      <c r="FU157" s="129"/>
      <c r="FV157" s="129"/>
      <c r="FW157" s="129"/>
      <c r="FX157" s="130"/>
      <c r="FY157" s="129"/>
      <c r="FZ157" s="144"/>
      <c r="GA157" s="132"/>
      <c r="GB157" s="129"/>
      <c r="GC157" s="129"/>
      <c r="GD157" s="129"/>
      <c r="GE157" s="129"/>
      <c r="GF157" s="129"/>
      <c r="GG157" s="136"/>
      <c r="GH157" s="129"/>
      <c r="GI157" s="129"/>
      <c r="GJ157" s="129"/>
      <c r="GK157" s="130"/>
      <c r="GL157" s="129"/>
      <c r="GM157" s="132"/>
      <c r="GN157" s="265"/>
      <c r="GO157" s="129"/>
      <c r="GP157" s="129"/>
      <c r="GQ157" s="129"/>
      <c r="GR157" s="129"/>
      <c r="GS157" s="129"/>
      <c r="GT157" s="136"/>
      <c r="GU157" s="129"/>
      <c r="GV157" s="129"/>
      <c r="GW157" s="129"/>
      <c r="GX157" s="130"/>
      <c r="GY157" s="129"/>
      <c r="GZ157" s="132"/>
      <c r="HA157" s="132"/>
      <c r="HB157" s="129"/>
      <c r="HC157" s="129"/>
      <c r="HD157" s="129"/>
      <c r="HE157" s="129"/>
    </row>
    <row r="158" spans="1:213" ht="57" x14ac:dyDescent="0.2">
      <c r="A158" s="364"/>
      <c r="B158" s="357"/>
      <c r="C158" s="358"/>
      <c r="D158" s="358"/>
      <c r="E158" s="357"/>
      <c r="F158" s="365"/>
      <c r="G158" s="365"/>
      <c r="H158" s="365"/>
      <c r="I158" s="357"/>
      <c r="J158" s="360"/>
      <c r="K158" s="335"/>
      <c r="L158" s="361"/>
      <c r="M158" s="359"/>
      <c r="N158" s="335"/>
      <c r="O158" s="333"/>
      <c r="P158" s="333"/>
      <c r="Q158" s="334"/>
      <c r="R158" s="153"/>
      <c r="S158" s="154"/>
      <c r="T158" s="183">
        <f>VLOOKUP(U158,FORMULAS!$A$15:$B$18,2,0)</f>
        <v>0</v>
      </c>
      <c r="U158" s="53" t="s">
        <v>157</v>
      </c>
      <c r="V158" s="54">
        <f>+IF(U158='Tabla Valoración controles'!$D$4,'Tabla Valoración controles'!$F$4,IF('208-PLA-Ft-78 Mapa Gestión'!U158='Tabla Valoración controles'!$D$5,'Tabla Valoración controles'!$F$5,IF(U158=FORMULAS!$A$10,0,'Tabla Valoración controles'!$F$6)))</f>
        <v>0</v>
      </c>
      <c r="W158" s="53"/>
      <c r="X158" s="55">
        <f>+IF(W158='Tabla Valoración controles'!$D$7,'Tabla Valoración controles'!$F$7,IF(U158=FORMULAS!$A$10,0,'Tabla Valoración controles'!$F$8))</f>
        <v>0</v>
      </c>
      <c r="Y158" s="53"/>
      <c r="Z158" s="54">
        <f>+IF(Y158='Tabla Valoración controles'!$D$9,'Tabla Valoración controles'!$F$9,IF(U158=FORMULAS!$A$10,0,'Tabla Valoración controles'!$F$10))</f>
        <v>0</v>
      </c>
      <c r="AA158" s="53"/>
      <c r="AB158" s="54">
        <f>+IF(AA158='Tabla Valoración controles'!$D$9,'Tabla Valoración controles'!$F$9,IF(W158=FORMULAS!$A$10,0,'Tabla Valoración controles'!$F$10))</f>
        <v>0</v>
      </c>
      <c r="AC158" s="53"/>
      <c r="AD158" s="54">
        <f>+IF(AC158='Tabla Valoración controles'!$D$13,'Tabla Valoración controles'!$F$13,'Tabla Valoración controles'!$F$14)</f>
        <v>0</v>
      </c>
      <c r="AE158" s="97">
        <f t="shared" si="111"/>
        <v>0</v>
      </c>
      <c r="AF158" s="97">
        <f t="shared" si="130"/>
        <v>0</v>
      </c>
      <c r="AG158" s="97">
        <f t="shared" ref="AG158:AG220" si="131">+AG157-AF158</f>
        <v>0.36</v>
      </c>
      <c r="AH158" s="53"/>
      <c r="AI158" s="50">
        <f>+IF(AH158=CONTROLES!$C$50,CONTROLES!$D$50,CONTROLES!$D$51)</f>
        <v>0</v>
      </c>
      <c r="AJ158" s="162"/>
      <c r="AK158" s="162">
        <f>+IF(AJ158=CONTROLES!$C$52,CONTROLES!$D$52,CONTROLES!$D$53)</f>
        <v>0</v>
      </c>
      <c r="AL158" s="162"/>
      <c r="AM158" s="162">
        <f>+IF(AL158=CONTROLES!$C$54,CONTROLES!$D$54,CONTROLES!$D$55)</f>
        <v>0</v>
      </c>
      <c r="AN158" s="163" t="str">
        <f t="shared" si="114"/>
        <v>Tipo Control</v>
      </c>
      <c r="AO158" s="163" t="str">
        <f>+IF(AN158=CONTROLES!$F$54,CONTROLES!$G$54,CONTROLES!$G$55)</f>
        <v>Detectar</v>
      </c>
      <c r="AP158" s="162">
        <f>+IF(AO158=CONTROLES!$C$56,CONTROLES!$D$56,IF(AO158=CONTROLES!$C$57,CONTROLES!$D$57,CONTROLES!$D$58))</f>
        <v>10</v>
      </c>
      <c r="AQ158" s="162"/>
      <c r="AR158" s="162">
        <f>+IF(AQ158=CONTROLES!$C$59,CONTROLES!$D$59,CONTROLES!$D$60)</f>
        <v>0</v>
      </c>
      <c r="AS158" s="162"/>
      <c r="AT158" s="162">
        <f>+IF(AS158=CONTROLES!$C$61,CONTROLES!$D$61,CONTROLES!$D$62)</f>
        <v>0</v>
      </c>
      <c r="AU158" s="162"/>
      <c r="AV158" s="50">
        <f>+IF(AU158=CONTROLES!$C$63,CONTROLES!$D$63,IF(AU158=CONTROLES!$C$64,CONTROLES!$D$64,CONTROLES!$D$65))</f>
        <v>0</v>
      </c>
      <c r="AW158" s="50">
        <f t="shared" si="113"/>
        <v>10</v>
      </c>
      <c r="AX158" s="50" t="str">
        <f t="shared" si="115"/>
        <v>Débil</v>
      </c>
      <c r="AY158" s="337"/>
      <c r="AZ158" s="337"/>
      <c r="BA158" s="337"/>
      <c r="BB158" s="337"/>
      <c r="BC158" s="333"/>
      <c r="BD158" s="340"/>
      <c r="BE158" s="338"/>
      <c r="BF158" s="129"/>
      <c r="BG158" s="129"/>
      <c r="BH158" s="169"/>
      <c r="BI158" s="129"/>
      <c r="BJ158" s="129"/>
      <c r="BK158" s="129"/>
      <c r="BL158" s="129"/>
      <c r="BM158" s="170" t="s">
        <v>233</v>
      </c>
      <c r="BN158" s="338"/>
      <c r="BO158" s="144"/>
      <c r="BP158" s="209"/>
      <c r="BQ158" s="209"/>
      <c r="BR158" s="209"/>
      <c r="BS158" s="209"/>
      <c r="BT158" s="209"/>
      <c r="BU158" s="144"/>
      <c r="BV158" s="209"/>
      <c r="BW158" s="209"/>
      <c r="BX158" s="144"/>
      <c r="BY158" s="132"/>
      <c r="BZ158" s="132"/>
      <c r="CA158" s="132"/>
      <c r="CB158" s="132"/>
      <c r="CC158" s="132"/>
      <c r="CD158" s="132"/>
      <c r="CE158" s="132"/>
      <c r="CF158" s="132"/>
      <c r="CG158" s="144"/>
      <c r="CH158" s="132"/>
      <c r="CI158" s="132"/>
      <c r="CJ158" s="132"/>
      <c r="CK158" s="132"/>
      <c r="CL158" s="132"/>
      <c r="CM158" s="132"/>
      <c r="CN158" s="132"/>
      <c r="CO158" s="132"/>
      <c r="CP158" s="144"/>
      <c r="CQ158" s="132"/>
      <c r="CR158" s="132"/>
      <c r="CS158" s="132"/>
      <c r="CT158" s="132"/>
      <c r="CU158" s="132"/>
      <c r="CV158" s="132"/>
      <c r="CW158" s="132"/>
      <c r="CX158" s="132"/>
      <c r="CY158" s="136"/>
      <c r="CZ158" s="132"/>
      <c r="DA158" s="132"/>
      <c r="DB158" s="132"/>
      <c r="DC158" s="132"/>
      <c r="DD158" s="132"/>
      <c r="DE158" s="132"/>
      <c r="DF158" s="132"/>
      <c r="DG158" s="132"/>
      <c r="DH158" s="136"/>
      <c r="DI158" s="132"/>
      <c r="DJ158" s="132"/>
      <c r="DK158" s="132"/>
      <c r="DL158" s="132"/>
      <c r="DM158" s="132"/>
      <c r="DN158" s="132"/>
      <c r="DO158" s="132"/>
      <c r="DP158" s="132"/>
      <c r="DQ158" s="136"/>
      <c r="DR158" s="132"/>
      <c r="DS158" s="132"/>
      <c r="DT158" s="132"/>
      <c r="DU158" s="132"/>
      <c r="DV158" s="132"/>
      <c r="DW158" s="132"/>
      <c r="DX158" s="132"/>
      <c r="DY158" s="132"/>
      <c r="DZ158" s="136"/>
      <c r="EA158" s="132"/>
      <c r="EB158" s="132"/>
      <c r="EC158" s="132"/>
      <c r="ED158" s="132"/>
      <c r="EE158" s="132"/>
      <c r="EF158" s="132"/>
      <c r="EG158" s="132"/>
      <c r="EH158" s="132"/>
      <c r="EI158" s="136"/>
      <c r="EJ158" s="132"/>
      <c r="EK158" s="132"/>
      <c r="EL158" s="132"/>
      <c r="EM158" s="132"/>
      <c r="EN158" s="132"/>
      <c r="EO158" s="132"/>
      <c r="EP158" s="132"/>
      <c r="EQ158" s="132"/>
      <c r="ER158" s="136"/>
      <c r="ES158" s="132"/>
      <c r="ET158" s="132"/>
      <c r="EU158" s="132"/>
      <c r="EV158" s="132"/>
      <c r="EW158" s="132"/>
      <c r="EX158" s="132"/>
      <c r="EY158" s="132"/>
      <c r="EZ158" s="132"/>
      <c r="FA158" s="136"/>
      <c r="FB158" s="132"/>
      <c r="FC158" s="132"/>
      <c r="FD158" s="132"/>
      <c r="FE158" s="132"/>
      <c r="FF158" s="132"/>
      <c r="FG158" s="132"/>
      <c r="FH158" s="132"/>
      <c r="FI158" s="132"/>
      <c r="FJ158" s="136"/>
      <c r="FK158" s="132"/>
      <c r="FL158" s="132"/>
      <c r="FM158" s="132"/>
      <c r="FN158" s="132"/>
      <c r="FO158" s="132"/>
      <c r="FP158" s="132"/>
      <c r="FQ158" s="132"/>
      <c r="FR158" s="132"/>
      <c r="FS158" s="132"/>
      <c r="FT158" s="144"/>
      <c r="FU158" s="129"/>
      <c r="FV158" s="129"/>
      <c r="FW158" s="129"/>
      <c r="FX158" s="130"/>
      <c r="FY158" s="129"/>
      <c r="FZ158" s="144"/>
      <c r="GA158" s="132"/>
      <c r="GB158" s="129"/>
      <c r="GC158" s="129"/>
      <c r="GD158" s="129"/>
      <c r="GE158" s="129"/>
      <c r="GF158" s="129"/>
      <c r="GG158" s="136"/>
      <c r="GH158" s="129"/>
      <c r="GI158" s="129"/>
      <c r="GJ158" s="129"/>
      <c r="GK158" s="130"/>
      <c r="GL158" s="129"/>
      <c r="GM158" s="132"/>
      <c r="GN158" s="265"/>
      <c r="GO158" s="129"/>
      <c r="GP158" s="129"/>
      <c r="GQ158" s="129"/>
      <c r="GR158" s="129"/>
      <c r="GS158" s="129"/>
      <c r="GT158" s="136"/>
      <c r="GU158" s="129"/>
      <c r="GV158" s="129"/>
      <c r="GW158" s="129"/>
      <c r="GX158" s="130"/>
      <c r="GY158" s="129"/>
      <c r="GZ158" s="132"/>
      <c r="HA158" s="132"/>
      <c r="HB158" s="129"/>
      <c r="HC158" s="129"/>
      <c r="HD158" s="129"/>
      <c r="HE158" s="129"/>
    </row>
    <row r="159" spans="1:213" ht="57" x14ac:dyDescent="0.2">
      <c r="A159" s="364"/>
      <c r="B159" s="357"/>
      <c r="C159" s="358"/>
      <c r="D159" s="358"/>
      <c r="E159" s="357"/>
      <c r="F159" s="365"/>
      <c r="G159" s="365"/>
      <c r="H159" s="365"/>
      <c r="I159" s="357"/>
      <c r="J159" s="360"/>
      <c r="K159" s="335"/>
      <c r="L159" s="361"/>
      <c r="M159" s="359"/>
      <c r="N159" s="335"/>
      <c r="O159" s="333"/>
      <c r="P159" s="333"/>
      <c r="Q159" s="334"/>
      <c r="R159" s="153"/>
      <c r="S159" s="154"/>
      <c r="T159" s="183">
        <f>VLOOKUP(U159,FORMULAS!$A$15:$B$18,2,0)</f>
        <v>0</v>
      </c>
      <c r="U159" s="53" t="s">
        <v>157</v>
      </c>
      <c r="V159" s="54">
        <f>+IF(U159='Tabla Valoración controles'!$D$4,'Tabla Valoración controles'!$F$4,IF('208-PLA-Ft-78 Mapa Gestión'!U159='Tabla Valoración controles'!$D$5,'Tabla Valoración controles'!$F$5,IF(U159=FORMULAS!$A$10,0,'Tabla Valoración controles'!$F$6)))</f>
        <v>0</v>
      </c>
      <c r="W159" s="53"/>
      <c r="X159" s="55">
        <f>+IF(W159='Tabla Valoración controles'!$D$7,'Tabla Valoración controles'!$F$7,IF(U159=FORMULAS!$A$10,0,'Tabla Valoración controles'!$F$8))</f>
        <v>0</v>
      </c>
      <c r="Y159" s="53"/>
      <c r="Z159" s="54">
        <f>+IF(Y159='Tabla Valoración controles'!$D$9,'Tabla Valoración controles'!$F$9,IF(U159=FORMULAS!$A$10,0,'Tabla Valoración controles'!$F$10))</f>
        <v>0</v>
      </c>
      <c r="AA159" s="53"/>
      <c r="AB159" s="54">
        <f>+IF(AA159='Tabla Valoración controles'!$D$9,'Tabla Valoración controles'!$F$9,IF(W159=FORMULAS!$A$10,0,'Tabla Valoración controles'!$F$10))</f>
        <v>0</v>
      </c>
      <c r="AC159" s="53"/>
      <c r="AD159" s="54">
        <f>+IF(AC159='Tabla Valoración controles'!$D$13,'Tabla Valoración controles'!$F$13,'Tabla Valoración controles'!$F$14)</f>
        <v>0</v>
      </c>
      <c r="AE159" s="97">
        <f t="shared" si="111"/>
        <v>0</v>
      </c>
      <c r="AF159" s="97">
        <f t="shared" si="130"/>
        <v>0</v>
      </c>
      <c r="AG159" s="97">
        <f t="shared" si="131"/>
        <v>0.36</v>
      </c>
      <c r="AH159" s="53"/>
      <c r="AI159" s="50">
        <f>+IF(AH159=CONTROLES!$C$50,CONTROLES!$D$50,CONTROLES!$D$51)</f>
        <v>0</v>
      </c>
      <c r="AJ159" s="162"/>
      <c r="AK159" s="162">
        <f>+IF(AJ159=CONTROLES!$C$52,CONTROLES!$D$52,CONTROLES!$D$53)</f>
        <v>0</v>
      </c>
      <c r="AL159" s="162"/>
      <c r="AM159" s="162">
        <f>+IF(AL159=CONTROLES!$C$54,CONTROLES!$D$54,CONTROLES!$D$55)</f>
        <v>0</v>
      </c>
      <c r="AN159" s="163" t="str">
        <f t="shared" si="114"/>
        <v>Tipo Control</v>
      </c>
      <c r="AO159" s="163" t="str">
        <f>+IF(AN159=CONTROLES!$F$54,CONTROLES!$G$54,CONTROLES!$G$55)</f>
        <v>Detectar</v>
      </c>
      <c r="AP159" s="162">
        <f>+IF(AO159=CONTROLES!$C$56,CONTROLES!$D$56,IF(AO159=CONTROLES!$C$57,CONTROLES!$D$57,CONTROLES!$D$58))</f>
        <v>10</v>
      </c>
      <c r="AQ159" s="162"/>
      <c r="AR159" s="162">
        <f>+IF(AQ159=CONTROLES!$C$59,CONTROLES!$D$59,CONTROLES!$D$60)</f>
        <v>0</v>
      </c>
      <c r="AS159" s="162"/>
      <c r="AT159" s="162">
        <f>+IF(AS159=CONTROLES!$C$61,CONTROLES!$D$61,CONTROLES!$D$62)</f>
        <v>0</v>
      </c>
      <c r="AU159" s="162"/>
      <c r="AV159" s="50">
        <f>+IF(AU159=CONTROLES!$C$63,CONTROLES!$D$63,IF(AU159=CONTROLES!$C$64,CONTROLES!$D$64,CONTROLES!$D$65))</f>
        <v>0</v>
      </c>
      <c r="AW159" s="50">
        <f t="shared" si="113"/>
        <v>10</v>
      </c>
      <c r="AX159" s="50" t="str">
        <f t="shared" si="115"/>
        <v>Débil</v>
      </c>
      <c r="AY159" s="337"/>
      <c r="AZ159" s="337"/>
      <c r="BA159" s="337"/>
      <c r="BB159" s="337"/>
      <c r="BC159" s="333"/>
      <c r="BD159" s="340"/>
      <c r="BE159" s="338"/>
      <c r="BF159" s="129"/>
      <c r="BG159" s="129"/>
      <c r="BH159" s="169"/>
      <c r="BI159" s="129"/>
      <c r="BJ159" s="129"/>
      <c r="BK159" s="129"/>
      <c r="BL159" s="129"/>
      <c r="BM159" s="170" t="s">
        <v>233</v>
      </c>
      <c r="BN159" s="338"/>
      <c r="BO159" s="144"/>
      <c r="BP159" s="209"/>
      <c r="BQ159" s="209"/>
      <c r="BR159" s="209"/>
      <c r="BS159" s="209"/>
      <c r="BT159" s="209"/>
      <c r="BU159" s="144"/>
      <c r="BV159" s="209"/>
      <c r="BW159" s="209"/>
      <c r="BX159" s="144"/>
      <c r="BY159" s="132"/>
      <c r="BZ159" s="132"/>
      <c r="CA159" s="132"/>
      <c r="CB159" s="132"/>
      <c r="CC159" s="132"/>
      <c r="CD159" s="132"/>
      <c r="CE159" s="132"/>
      <c r="CF159" s="132"/>
      <c r="CG159" s="144"/>
      <c r="CH159" s="132"/>
      <c r="CI159" s="132"/>
      <c r="CJ159" s="132"/>
      <c r="CK159" s="132"/>
      <c r="CL159" s="132"/>
      <c r="CM159" s="132"/>
      <c r="CN159" s="132"/>
      <c r="CO159" s="132"/>
      <c r="CP159" s="144"/>
      <c r="CQ159" s="132"/>
      <c r="CR159" s="132"/>
      <c r="CS159" s="132"/>
      <c r="CT159" s="132"/>
      <c r="CU159" s="132"/>
      <c r="CV159" s="132"/>
      <c r="CW159" s="132"/>
      <c r="CX159" s="132"/>
      <c r="CY159" s="136"/>
      <c r="CZ159" s="132"/>
      <c r="DA159" s="132"/>
      <c r="DB159" s="132"/>
      <c r="DC159" s="132"/>
      <c r="DD159" s="132"/>
      <c r="DE159" s="132"/>
      <c r="DF159" s="132"/>
      <c r="DG159" s="132"/>
      <c r="DH159" s="136"/>
      <c r="DI159" s="132"/>
      <c r="DJ159" s="132"/>
      <c r="DK159" s="132"/>
      <c r="DL159" s="132"/>
      <c r="DM159" s="132"/>
      <c r="DN159" s="132"/>
      <c r="DO159" s="132"/>
      <c r="DP159" s="132"/>
      <c r="DQ159" s="136"/>
      <c r="DR159" s="132"/>
      <c r="DS159" s="132"/>
      <c r="DT159" s="132"/>
      <c r="DU159" s="132"/>
      <c r="DV159" s="132"/>
      <c r="DW159" s="132"/>
      <c r="DX159" s="132"/>
      <c r="DY159" s="132"/>
      <c r="DZ159" s="136"/>
      <c r="EA159" s="132"/>
      <c r="EB159" s="132"/>
      <c r="EC159" s="132"/>
      <c r="ED159" s="132"/>
      <c r="EE159" s="132"/>
      <c r="EF159" s="132"/>
      <c r="EG159" s="132"/>
      <c r="EH159" s="132"/>
      <c r="EI159" s="136"/>
      <c r="EJ159" s="132"/>
      <c r="EK159" s="132"/>
      <c r="EL159" s="132"/>
      <c r="EM159" s="132"/>
      <c r="EN159" s="132"/>
      <c r="EO159" s="132"/>
      <c r="EP159" s="132"/>
      <c r="EQ159" s="132"/>
      <c r="ER159" s="136"/>
      <c r="ES159" s="132"/>
      <c r="ET159" s="132"/>
      <c r="EU159" s="132"/>
      <c r="EV159" s="132"/>
      <c r="EW159" s="132"/>
      <c r="EX159" s="132"/>
      <c r="EY159" s="132"/>
      <c r="EZ159" s="132"/>
      <c r="FA159" s="136"/>
      <c r="FB159" s="132"/>
      <c r="FC159" s="132"/>
      <c r="FD159" s="132"/>
      <c r="FE159" s="132"/>
      <c r="FF159" s="132"/>
      <c r="FG159" s="132"/>
      <c r="FH159" s="132"/>
      <c r="FI159" s="132"/>
      <c r="FJ159" s="136"/>
      <c r="FK159" s="132"/>
      <c r="FL159" s="132"/>
      <c r="FM159" s="132"/>
      <c r="FN159" s="132"/>
      <c r="FO159" s="132"/>
      <c r="FP159" s="132"/>
      <c r="FQ159" s="132"/>
      <c r="FR159" s="132"/>
      <c r="FS159" s="132"/>
      <c r="FT159" s="144"/>
      <c r="FU159" s="129"/>
      <c r="FV159" s="129"/>
      <c r="FW159" s="129"/>
      <c r="FX159" s="130"/>
      <c r="FY159" s="129"/>
      <c r="FZ159" s="144"/>
      <c r="GA159" s="132"/>
      <c r="GB159" s="129"/>
      <c r="GC159" s="129"/>
      <c r="GD159" s="129"/>
      <c r="GE159" s="129"/>
      <c r="GF159" s="129"/>
      <c r="GG159" s="136"/>
      <c r="GH159" s="129"/>
      <c r="GI159" s="129"/>
      <c r="GJ159" s="129"/>
      <c r="GK159" s="130"/>
      <c r="GL159" s="129"/>
      <c r="GM159" s="132"/>
      <c r="GN159" s="265"/>
      <c r="GO159" s="129"/>
      <c r="GP159" s="129"/>
      <c r="GQ159" s="129"/>
      <c r="GR159" s="129"/>
      <c r="GS159" s="129"/>
      <c r="GT159" s="136"/>
      <c r="GU159" s="129"/>
      <c r="GV159" s="129"/>
      <c r="GW159" s="129"/>
      <c r="GX159" s="130"/>
      <c r="GY159" s="129"/>
      <c r="GZ159" s="132"/>
      <c r="HA159" s="132"/>
      <c r="HB159" s="129"/>
      <c r="HC159" s="129"/>
      <c r="HD159" s="129"/>
      <c r="HE159" s="129"/>
    </row>
    <row r="160" spans="1:213" ht="57" x14ac:dyDescent="0.2">
      <c r="A160" s="364"/>
      <c r="B160" s="357"/>
      <c r="C160" s="358"/>
      <c r="D160" s="358"/>
      <c r="E160" s="357"/>
      <c r="F160" s="365"/>
      <c r="G160" s="365"/>
      <c r="H160" s="365"/>
      <c r="I160" s="357"/>
      <c r="J160" s="360"/>
      <c r="K160" s="335"/>
      <c r="L160" s="361"/>
      <c r="M160" s="359"/>
      <c r="N160" s="335"/>
      <c r="O160" s="333"/>
      <c r="P160" s="333"/>
      <c r="Q160" s="334"/>
      <c r="R160" s="153"/>
      <c r="S160" s="154"/>
      <c r="T160" s="183">
        <f>VLOOKUP(U160,FORMULAS!$A$15:$B$18,2,0)</f>
        <v>0</v>
      </c>
      <c r="U160" s="53" t="s">
        <v>157</v>
      </c>
      <c r="V160" s="54">
        <f>+IF(U160='Tabla Valoración controles'!$D$4,'Tabla Valoración controles'!$F$4,IF('208-PLA-Ft-78 Mapa Gestión'!U160='Tabla Valoración controles'!$D$5,'Tabla Valoración controles'!$F$5,IF(U160=FORMULAS!$A$10,0,'Tabla Valoración controles'!$F$6)))</f>
        <v>0</v>
      </c>
      <c r="W160" s="53"/>
      <c r="X160" s="55">
        <f>+IF(W160='Tabla Valoración controles'!$D$7,'Tabla Valoración controles'!$F$7,IF(U160=FORMULAS!$A$10,0,'Tabla Valoración controles'!$F$8))</f>
        <v>0</v>
      </c>
      <c r="Y160" s="53"/>
      <c r="Z160" s="54">
        <f>+IF(Y160='Tabla Valoración controles'!$D$9,'Tabla Valoración controles'!$F$9,IF(U160=FORMULAS!$A$10,0,'Tabla Valoración controles'!$F$10))</f>
        <v>0</v>
      </c>
      <c r="AA160" s="53"/>
      <c r="AB160" s="54">
        <f>+IF(AA160='Tabla Valoración controles'!$D$9,'Tabla Valoración controles'!$F$9,IF(W160=FORMULAS!$A$10,0,'Tabla Valoración controles'!$F$10))</f>
        <v>0</v>
      </c>
      <c r="AC160" s="53"/>
      <c r="AD160" s="54">
        <f>+IF(AC160='Tabla Valoración controles'!$D$13,'Tabla Valoración controles'!$F$13,'Tabla Valoración controles'!$F$14)</f>
        <v>0</v>
      </c>
      <c r="AE160" s="97">
        <f t="shared" si="111"/>
        <v>0</v>
      </c>
      <c r="AF160" s="97">
        <f t="shared" si="130"/>
        <v>0</v>
      </c>
      <c r="AG160" s="97">
        <f t="shared" si="131"/>
        <v>0.36</v>
      </c>
      <c r="AH160" s="53"/>
      <c r="AI160" s="50">
        <f>+IF(AH160=CONTROLES!$C$50,CONTROLES!$D$50,CONTROLES!$D$51)</f>
        <v>0</v>
      </c>
      <c r="AJ160" s="162"/>
      <c r="AK160" s="162">
        <f>+IF(AJ160=CONTROLES!$C$52,CONTROLES!$D$52,CONTROLES!$D$53)</f>
        <v>0</v>
      </c>
      <c r="AL160" s="162"/>
      <c r="AM160" s="162">
        <f>+IF(AL160=CONTROLES!$C$54,CONTROLES!$D$54,CONTROLES!$D$55)</f>
        <v>0</v>
      </c>
      <c r="AN160" s="163" t="str">
        <f t="shared" si="114"/>
        <v>Tipo Control</v>
      </c>
      <c r="AO160" s="163" t="str">
        <f>+IF(AN160=CONTROLES!$F$54,CONTROLES!$G$54,CONTROLES!$G$55)</f>
        <v>Detectar</v>
      </c>
      <c r="AP160" s="162">
        <f>+IF(AO160=CONTROLES!$C$56,CONTROLES!$D$56,IF(AO160=CONTROLES!$C$57,CONTROLES!$D$57,CONTROLES!$D$58))</f>
        <v>10</v>
      </c>
      <c r="AQ160" s="162"/>
      <c r="AR160" s="162">
        <f>+IF(AQ160=CONTROLES!$C$59,CONTROLES!$D$59,CONTROLES!$D$60)</f>
        <v>0</v>
      </c>
      <c r="AS160" s="162"/>
      <c r="AT160" s="162">
        <f>+IF(AS160=CONTROLES!$C$61,CONTROLES!$D$61,CONTROLES!$D$62)</f>
        <v>0</v>
      </c>
      <c r="AU160" s="162"/>
      <c r="AV160" s="50">
        <f>+IF(AU160=CONTROLES!$C$63,CONTROLES!$D$63,IF(AU160=CONTROLES!$C$64,CONTROLES!$D$64,CONTROLES!$D$65))</f>
        <v>0</v>
      </c>
      <c r="AW160" s="50">
        <f t="shared" si="113"/>
        <v>10</v>
      </c>
      <c r="AX160" s="50" t="str">
        <f t="shared" si="115"/>
        <v>Débil</v>
      </c>
      <c r="AY160" s="337"/>
      <c r="AZ160" s="337"/>
      <c r="BA160" s="337"/>
      <c r="BB160" s="337"/>
      <c r="BC160" s="333"/>
      <c r="BD160" s="340"/>
      <c r="BE160" s="338"/>
      <c r="BF160" s="129"/>
      <c r="BG160" s="129"/>
      <c r="BH160" s="169"/>
      <c r="BI160" s="129"/>
      <c r="BJ160" s="129"/>
      <c r="BK160" s="129"/>
      <c r="BL160" s="129"/>
      <c r="BM160" s="170" t="s">
        <v>233</v>
      </c>
      <c r="BN160" s="338"/>
      <c r="BO160" s="144"/>
      <c r="BP160" s="209"/>
      <c r="BQ160" s="209"/>
      <c r="BR160" s="209"/>
      <c r="BS160" s="209"/>
      <c r="BT160" s="209"/>
      <c r="BU160" s="144"/>
      <c r="BV160" s="209"/>
      <c r="BW160" s="209"/>
      <c r="BX160" s="144"/>
      <c r="BY160" s="132"/>
      <c r="BZ160" s="132"/>
      <c r="CA160" s="132"/>
      <c r="CB160" s="132"/>
      <c r="CC160" s="132"/>
      <c r="CD160" s="132"/>
      <c r="CE160" s="132"/>
      <c r="CF160" s="132"/>
      <c r="CG160" s="144"/>
      <c r="CH160" s="132"/>
      <c r="CI160" s="132"/>
      <c r="CJ160" s="132"/>
      <c r="CK160" s="132"/>
      <c r="CL160" s="132"/>
      <c r="CM160" s="132"/>
      <c r="CN160" s="132"/>
      <c r="CO160" s="132"/>
      <c r="CP160" s="144"/>
      <c r="CQ160" s="132"/>
      <c r="CR160" s="132"/>
      <c r="CS160" s="132"/>
      <c r="CT160" s="132"/>
      <c r="CU160" s="132"/>
      <c r="CV160" s="132"/>
      <c r="CW160" s="132"/>
      <c r="CX160" s="132"/>
      <c r="CY160" s="136"/>
      <c r="CZ160" s="132"/>
      <c r="DA160" s="132"/>
      <c r="DB160" s="132"/>
      <c r="DC160" s="132"/>
      <c r="DD160" s="132"/>
      <c r="DE160" s="132"/>
      <c r="DF160" s="132"/>
      <c r="DG160" s="132"/>
      <c r="DH160" s="136"/>
      <c r="DI160" s="132"/>
      <c r="DJ160" s="132"/>
      <c r="DK160" s="132"/>
      <c r="DL160" s="132"/>
      <c r="DM160" s="132"/>
      <c r="DN160" s="132"/>
      <c r="DO160" s="132"/>
      <c r="DP160" s="132"/>
      <c r="DQ160" s="136"/>
      <c r="DR160" s="132"/>
      <c r="DS160" s="132"/>
      <c r="DT160" s="132"/>
      <c r="DU160" s="132"/>
      <c r="DV160" s="132"/>
      <c r="DW160" s="132"/>
      <c r="DX160" s="132"/>
      <c r="DY160" s="132"/>
      <c r="DZ160" s="136"/>
      <c r="EA160" s="132"/>
      <c r="EB160" s="132"/>
      <c r="EC160" s="132"/>
      <c r="ED160" s="132"/>
      <c r="EE160" s="132"/>
      <c r="EF160" s="132"/>
      <c r="EG160" s="132"/>
      <c r="EH160" s="132"/>
      <c r="EI160" s="136"/>
      <c r="EJ160" s="132"/>
      <c r="EK160" s="132"/>
      <c r="EL160" s="132"/>
      <c r="EM160" s="132"/>
      <c r="EN160" s="132"/>
      <c r="EO160" s="132"/>
      <c r="EP160" s="132"/>
      <c r="EQ160" s="132"/>
      <c r="ER160" s="136"/>
      <c r="ES160" s="132"/>
      <c r="ET160" s="132"/>
      <c r="EU160" s="132"/>
      <c r="EV160" s="132"/>
      <c r="EW160" s="132"/>
      <c r="EX160" s="132"/>
      <c r="EY160" s="132"/>
      <c r="EZ160" s="132"/>
      <c r="FA160" s="136"/>
      <c r="FB160" s="132"/>
      <c r="FC160" s="132"/>
      <c r="FD160" s="132"/>
      <c r="FE160" s="132"/>
      <c r="FF160" s="132"/>
      <c r="FG160" s="132"/>
      <c r="FH160" s="132"/>
      <c r="FI160" s="132"/>
      <c r="FJ160" s="136"/>
      <c r="FK160" s="132"/>
      <c r="FL160" s="132"/>
      <c r="FM160" s="132"/>
      <c r="FN160" s="132"/>
      <c r="FO160" s="132"/>
      <c r="FP160" s="132"/>
      <c r="FQ160" s="132"/>
      <c r="FR160" s="132"/>
      <c r="FS160" s="132"/>
      <c r="FT160" s="144"/>
      <c r="FU160" s="129"/>
      <c r="FV160" s="129"/>
      <c r="FW160" s="129"/>
      <c r="FX160" s="130"/>
      <c r="FY160" s="129"/>
      <c r="FZ160" s="144"/>
      <c r="GA160" s="132"/>
      <c r="GB160" s="129"/>
      <c r="GC160" s="129"/>
      <c r="GD160" s="129"/>
      <c r="GE160" s="129"/>
      <c r="GF160" s="129"/>
      <c r="GG160" s="136"/>
      <c r="GH160" s="129"/>
      <c r="GI160" s="129"/>
      <c r="GJ160" s="129"/>
      <c r="GK160" s="130"/>
      <c r="GL160" s="129"/>
      <c r="GM160" s="132"/>
      <c r="GN160" s="265"/>
      <c r="GO160" s="129"/>
      <c r="GP160" s="129"/>
      <c r="GQ160" s="129"/>
      <c r="GR160" s="129"/>
      <c r="GS160" s="129"/>
      <c r="GT160" s="136"/>
      <c r="GU160" s="129"/>
      <c r="GV160" s="129"/>
      <c r="GW160" s="129"/>
      <c r="GX160" s="130"/>
      <c r="GY160" s="129"/>
      <c r="GZ160" s="132"/>
      <c r="HA160" s="132"/>
      <c r="HB160" s="129"/>
      <c r="HC160" s="129"/>
      <c r="HD160" s="129"/>
      <c r="HE160" s="129"/>
    </row>
    <row r="161" spans="1:213" ht="140.25" customHeight="1" x14ac:dyDescent="0.2">
      <c r="A161" s="364">
        <v>26</v>
      </c>
      <c r="B161" s="357" t="s">
        <v>720</v>
      </c>
      <c r="C161" s="358" t="str">
        <f>VLOOKUP(B161,FORMULAS!$A$30:$B$52,2,0)</f>
        <v>Fortalecer el modelo de gestión, la infraestructura operacional y los sistemas de información de la Caja de Vivienda Popular.</v>
      </c>
      <c r="D161" s="358" t="str">
        <f>VLOOKUP(B161,FORMULAS!$A$30:$C$52,3,0)</f>
        <v xml:space="preserve">Jefe Oficina Asesora de Planeación </v>
      </c>
      <c r="E161" s="357" t="s">
        <v>113</v>
      </c>
      <c r="F161" s="388" t="s">
        <v>434</v>
      </c>
      <c r="G161" s="388" t="s">
        <v>435</v>
      </c>
      <c r="H161" s="393" t="s">
        <v>734</v>
      </c>
      <c r="I161" s="357" t="s">
        <v>261</v>
      </c>
      <c r="J161" s="360">
        <v>12</v>
      </c>
      <c r="K161" s="335" t="str">
        <f>+IF(L161=FORMULAS!$N$2,FORMULAS!$O$2,IF('208-PLA-Ft-78 Mapa Gestión'!L161:L166=FORMULAS!$N$3,FORMULAS!$O$3,IF('208-PLA-Ft-78 Mapa Gestión'!L161:L166=FORMULAS!$N$4,FORMULAS!$O$4,IF('208-PLA-Ft-78 Mapa Gestión'!L161:L166=FORMULAS!$N$5,FORMULAS!$O$5,IF('208-PLA-Ft-78 Mapa Gestión'!L161:L166=FORMULAS!$N$6,FORMULAS!$O$6)))))</f>
        <v>Baja</v>
      </c>
      <c r="L161" s="361">
        <f>+IF(J161&lt;=FORMULAS!$M$2,FORMULAS!$N$2,IF('208-PLA-Ft-78 Mapa Gestión'!J161&lt;=FORMULAS!$M$3,FORMULAS!$N$3,IF('208-PLA-Ft-78 Mapa Gestión'!J161&lt;=FORMULAS!$M$4,FORMULAS!$N$4,IF('208-PLA-Ft-78 Mapa Gestión'!J161&lt;=FORMULAS!$M$5,FORMULAS!$N$5,FORMULAS!$N$6))))</f>
        <v>0.4</v>
      </c>
      <c r="M161" s="359" t="s">
        <v>260</v>
      </c>
      <c r="N161" s="335" t="str">
        <f>+IF(M161=FORMULAS!$H$2,FORMULAS!$I$2,IF('208-PLA-Ft-78 Mapa Gestión'!M161:M166=FORMULAS!$H$3,FORMULAS!$I$3,IF('208-PLA-Ft-78 Mapa Gestión'!M161:M166=FORMULAS!$H$4,FORMULAS!$I$4,IF('208-PLA-Ft-78 Mapa Gestión'!M161:M166=FORMULAS!$H$5,FORMULAS!$I$5,IF('208-PLA-Ft-78 Mapa Gestión'!M161:M166=FORMULAS!$H$6,FORMULAS!$I$6,IF('208-PLA-Ft-78 Mapa Gestión'!M161:M166=FORMULAS!$H$7,FORMULAS!$I$7,IF('208-PLA-Ft-78 Mapa Gestión'!M161:M166=FORMULAS!$H$8,FORMULAS!$I$8,IF('208-PLA-Ft-78 Mapa Gestión'!M161:M166=FORMULAS!$H$9,FORMULAS!$I$9,IF('208-PLA-Ft-78 Mapa Gestión'!M161:M166=FORMULAS!$H$10,FORMULAS!$I$10,IF('208-PLA-Ft-78 Mapa Gestión'!M161:M166=FORMULAS!$H$11,FORMULAS!$I$11))))))))))</f>
        <v>Mayor</v>
      </c>
      <c r="O161" s="333">
        <f>VLOOKUP(N161,FORMULAS!$I$1:$J$6,2,0)</f>
        <v>0.8</v>
      </c>
      <c r="P161" s="333" t="str">
        <f t="shared" ref="P161" si="132">CONCATENATE(N161,K161)</f>
        <v>MayorBaja</v>
      </c>
      <c r="Q161" s="334" t="str">
        <f>VLOOKUP(P161,FORMULAS!$K$17:$L$42,2,0)</f>
        <v>Alto</v>
      </c>
      <c r="R161" s="153">
        <v>1</v>
      </c>
      <c r="S161" s="154" t="s">
        <v>509</v>
      </c>
      <c r="T161" s="183" t="str">
        <f>VLOOKUP(U161,FORMULAS!$A$15:$B$18,2,0)</f>
        <v>Probabilidad</v>
      </c>
      <c r="U161" s="53" t="s">
        <v>13</v>
      </c>
      <c r="V161" s="54">
        <f>+IF(U161='Tabla Valoración controles'!$D$4,'Tabla Valoración controles'!$F$4,IF('208-PLA-Ft-78 Mapa Gestión'!U161='Tabla Valoración controles'!$D$5,'Tabla Valoración controles'!$F$5,IF(U161=FORMULAS!$A$10,0,'Tabla Valoración controles'!$F$6)))</f>
        <v>0.25</v>
      </c>
      <c r="W161" s="53" t="s">
        <v>8</v>
      </c>
      <c r="X161" s="55">
        <f>+IF(W161='Tabla Valoración controles'!$D$7,'Tabla Valoración controles'!$F$7,IF(U161=FORMULAS!$A$10,0,'Tabla Valoración controles'!$F$8))</f>
        <v>0.15</v>
      </c>
      <c r="Y161" s="53" t="s">
        <v>19</v>
      </c>
      <c r="Z161" s="54">
        <f>+IF(Y161='Tabla Valoración controles'!$D$9,'Tabla Valoración controles'!$F$9,IF(U161=FORMULAS!$A$10,0,'Tabla Valoración controles'!$F$10))</f>
        <v>0</v>
      </c>
      <c r="AA161" s="53" t="s">
        <v>21</v>
      </c>
      <c r="AB161" s="54">
        <f>+IF(AA161='Tabla Valoración controles'!$D$9,'Tabla Valoración controles'!$F$9,IF(W161=FORMULAS!$A$10,0,'Tabla Valoración controles'!$F$10))</f>
        <v>0</v>
      </c>
      <c r="AC161" s="53" t="s">
        <v>100</v>
      </c>
      <c r="AD161" s="54">
        <f>+IF(AC161='Tabla Valoración controles'!$D$13,'Tabla Valoración controles'!$F$13,'Tabla Valoración controles'!$F$14)</f>
        <v>0</v>
      </c>
      <c r="AE161" s="97">
        <f t="shared" si="111"/>
        <v>0.4</v>
      </c>
      <c r="AF161" s="97">
        <f>+IF(T161=FORMULAS!$A$8,'208-PLA-Ft-78 Mapa Gestión'!AE161*'208-PLA-Ft-78 Mapa Gestión'!L161:L166,'208-PLA-Ft-78 Mapa Gestión'!AE161*'208-PLA-Ft-78 Mapa Gestión'!O161:O166)</f>
        <v>0.16000000000000003</v>
      </c>
      <c r="AG161" s="97">
        <f>+IF(T161=FORMULAS!$A$8,'208-PLA-Ft-78 Mapa Gestión'!L161:L166-'208-PLA-Ft-78 Mapa Gestión'!AF161,0)</f>
        <v>0.24</v>
      </c>
      <c r="AH161" s="53" t="s">
        <v>347</v>
      </c>
      <c r="AI161" s="50">
        <f>+IF(AH161=CONTROLES!$C$50,CONTROLES!$D$50,CONTROLES!$D$51)</f>
        <v>15</v>
      </c>
      <c r="AJ161" s="162" t="s">
        <v>353</v>
      </c>
      <c r="AK161" s="162">
        <f>+IF(AJ161=CONTROLES!$C$52,CONTROLES!$D$52,CONTROLES!$D$53)</f>
        <v>15</v>
      </c>
      <c r="AL161" s="162" t="s">
        <v>356</v>
      </c>
      <c r="AM161" s="162">
        <f>+IF(AL161=CONTROLES!$C$54,CONTROLES!$D$54,CONTROLES!$D$55)</f>
        <v>15</v>
      </c>
      <c r="AN161" s="163" t="str">
        <f t="shared" si="114"/>
        <v>Preventivo</v>
      </c>
      <c r="AO161" s="163" t="str">
        <f>+IF(AN161=CONTROLES!$F$54,CONTROLES!$G$54,CONTROLES!$G$55)</f>
        <v>Prevenir</v>
      </c>
      <c r="AP161" s="162">
        <f>+IF(AO161=CONTROLES!$C$56,CONTROLES!$D$56,IF(AO161=CONTROLES!$C$57,CONTROLES!$D$57,CONTROLES!$D$58))</f>
        <v>15</v>
      </c>
      <c r="AQ161" s="162" t="s">
        <v>363</v>
      </c>
      <c r="AR161" s="162">
        <f>+IF(AQ161=CONTROLES!$C$59,CONTROLES!$D$59,CONTROLES!$D$60)</f>
        <v>15</v>
      </c>
      <c r="AS161" s="162" t="s">
        <v>366</v>
      </c>
      <c r="AT161" s="162">
        <f>+IF(AS161=CONTROLES!$C$61,CONTROLES!$D$61,CONTROLES!$D$62)</f>
        <v>15</v>
      </c>
      <c r="AU161" s="162" t="s">
        <v>369</v>
      </c>
      <c r="AV161" s="50">
        <f>+IF(AU161=CONTROLES!$C$63,CONTROLES!$D$63,IF(AU161=CONTROLES!$C$64,CONTROLES!$D$64,CONTROLES!$D$65))</f>
        <v>10</v>
      </c>
      <c r="AW161" s="50">
        <f t="shared" si="113"/>
        <v>100</v>
      </c>
      <c r="AX161" s="50" t="str">
        <f t="shared" si="115"/>
        <v>Fuerte</v>
      </c>
      <c r="AY161" s="336">
        <f>+AG166</f>
        <v>0.16799999999999998</v>
      </c>
      <c r="AZ161" s="336" t="str">
        <f>+IF(AY161&lt;=FORMULAS!$N$2,FORMULAS!$O$2,IF(AY161&lt;=FORMULAS!$N$3,FORMULAS!$O$3,IF(AY161&lt;=FORMULAS!$N$4,FORMULAS!$O$4,IF(AY161&lt;=FORMULAS!$N$5,FORMULAS!$O$5,FORMULAS!O156))))</f>
        <v>Muy Baja</v>
      </c>
      <c r="BA161" s="336" t="str">
        <f>+IF(T161=FORMULAS!$A$9,AG166,'208-PLA-Ft-78 Mapa Gestión'!N161:N166)</f>
        <v>Mayor</v>
      </c>
      <c r="BB161" s="336">
        <f>+IF(T161=FORMULAS!B159,'208-PLA-Ft-78 Mapa Gestión'!AG166,'208-PLA-Ft-78 Mapa Gestión'!O161:O166)</f>
        <v>0.8</v>
      </c>
      <c r="BC161" s="333" t="str">
        <f t="shared" ref="BC161" si="133">CONCATENATE(BA161,AZ161)</f>
        <v>MayorMuy Baja</v>
      </c>
      <c r="BD161" s="340" t="str">
        <f>VLOOKUP(BC161,FORMULAS!$K$17:$L$42,2,0)</f>
        <v>Alto</v>
      </c>
      <c r="BE161" s="338" t="s">
        <v>163</v>
      </c>
      <c r="BF161" s="132" t="s">
        <v>575</v>
      </c>
      <c r="BG161" s="132" t="s">
        <v>576</v>
      </c>
      <c r="BH161" s="169" t="s">
        <v>322</v>
      </c>
      <c r="BI161" s="172">
        <v>44958</v>
      </c>
      <c r="BJ161" s="172">
        <v>45291</v>
      </c>
      <c r="BK161" s="132" t="s">
        <v>666</v>
      </c>
      <c r="BL161" s="132" t="s">
        <v>667</v>
      </c>
      <c r="BM161" s="170" t="s">
        <v>235</v>
      </c>
      <c r="BN161" s="332" t="s">
        <v>668</v>
      </c>
      <c r="BO161" s="144" t="s">
        <v>782</v>
      </c>
      <c r="BP161" s="206" t="s">
        <v>816</v>
      </c>
      <c r="BQ161" s="206" t="s">
        <v>817</v>
      </c>
      <c r="BR161" s="128" t="s">
        <v>544</v>
      </c>
      <c r="BS161" s="294"/>
      <c r="BT161" s="128" t="s">
        <v>544</v>
      </c>
      <c r="BU161" s="144" t="s">
        <v>783</v>
      </c>
      <c r="BV161" s="128" t="s">
        <v>544</v>
      </c>
      <c r="BW161" s="206"/>
      <c r="BX161" s="144"/>
      <c r="BY161" s="128" t="s">
        <v>544</v>
      </c>
      <c r="BZ161" s="128" t="s">
        <v>544</v>
      </c>
      <c r="CA161" s="128" t="s">
        <v>544</v>
      </c>
      <c r="CB161" s="128" t="s">
        <v>544</v>
      </c>
      <c r="CC161" s="128" t="s">
        <v>544</v>
      </c>
      <c r="CD161" s="144" t="s">
        <v>783</v>
      </c>
      <c r="CE161" s="128" t="s">
        <v>544</v>
      </c>
      <c r="CF161" s="128" t="s">
        <v>544</v>
      </c>
      <c r="CG161" s="144"/>
      <c r="CH161" s="128" t="s">
        <v>544</v>
      </c>
      <c r="CI161" s="128" t="s">
        <v>544</v>
      </c>
      <c r="CJ161" s="128" t="s">
        <v>544</v>
      </c>
      <c r="CK161" s="128" t="s">
        <v>544</v>
      </c>
      <c r="CL161" s="128" t="s">
        <v>544</v>
      </c>
      <c r="CM161" s="144" t="s">
        <v>783</v>
      </c>
      <c r="CN161" s="128" t="s">
        <v>544</v>
      </c>
      <c r="CO161" s="128" t="s">
        <v>544</v>
      </c>
      <c r="CP161" s="144"/>
      <c r="CQ161" s="128" t="s">
        <v>544</v>
      </c>
      <c r="CR161" s="128" t="s">
        <v>544</v>
      </c>
      <c r="CS161" s="206" t="s">
        <v>818</v>
      </c>
      <c r="CT161" s="206">
        <v>1</v>
      </c>
      <c r="CU161" s="206" t="s">
        <v>819</v>
      </c>
      <c r="CV161" s="144" t="s">
        <v>783</v>
      </c>
      <c r="CW161" s="128" t="s">
        <v>544</v>
      </c>
      <c r="CX161" s="128" t="s">
        <v>544</v>
      </c>
      <c r="CY161" s="126" t="s">
        <v>782</v>
      </c>
      <c r="CZ161" s="128" t="s">
        <v>1265</v>
      </c>
      <c r="DA161" s="128" t="s">
        <v>1043</v>
      </c>
      <c r="DB161" s="128" t="s">
        <v>1266</v>
      </c>
      <c r="DC161" s="128" t="s">
        <v>1043</v>
      </c>
      <c r="DD161" s="128" t="s">
        <v>1043</v>
      </c>
      <c r="DE161" s="128" t="s">
        <v>783</v>
      </c>
      <c r="DF161" s="128" t="s">
        <v>1043</v>
      </c>
      <c r="DG161" s="128" t="s">
        <v>1043</v>
      </c>
      <c r="DH161" s="126" t="s">
        <v>782</v>
      </c>
      <c r="DI161" s="128" t="s">
        <v>1265</v>
      </c>
      <c r="DJ161" s="128" t="s">
        <v>1043</v>
      </c>
      <c r="DK161" s="128" t="s">
        <v>1266</v>
      </c>
      <c r="DL161" s="128" t="s">
        <v>1043</v>
      </c>
      <c r="DM161" s="128" t="s">
        <v>1043</v>
      </c>
      <c r="DN161" s="128" t="s">
        <v>783</v>
      </c>
      <c r="DO161" s="128" t="s">
        <v>1043</v>
      </c>
      <c r="DP161" s="128" t="s">
        <v>1043</v>
      </c>
      <c r="DQ161" s="126" t="s">
        <v>782</v>
      </c>
      <c r="DR161" s="128" t="s">
        <v>1265</v>
      </c>
      <c r="DS161" s="128" t="s">
        <v>1043</v>
      </c>
      <c r="DT161" s="128" t="s">
        <v>1266</v>
      </c>
      <c r="DU161" s="128" t="s">
        <v>1043</v>
      </c>
      <c r="DV161" s="128" t="s">
        <v>1043</v>
      </c>
      <c r="DW161" s="128" t="s">
        <v>783</v>
      </c>
      <c r="DX161" s="128" t="s">
        <v>1043</v>
      </c>
      <c r="DY161" s="128" t="s">
        <v>1043</v>
      </c>
      <c r="DZ161" s="126" t="s">
        <v>782</v>
      </c>
      <c r="EA161" s="128" t="s">
        <v>1265</v>
      </c>
      <c r="EB161" s="128" t="s">
        <v>1043</v>
      </c>
      <c r="EC161" s="250" t="s">
        <v>1526</v>
      </c>
      <c r="ED161" s="251">
        <v>2</v>
      </c>
      <c r="EE161" s="128" t="s">
        <v>1267</v>
      </c>
      <c r="EF161" s="128" t="s">
        <v>783</v>
      </c>
      <c r="EG161" s="128" t="s">
        <v>1043</v>
      </c>
      <c r="EH161" s="128" t="s">
        <v>1043</v>
      </c>
      <c r="EI161" s="126"/>
      <c r="EJ161" s="128"/>
      <c r="EK161" s="128"/>
      <c r="EL161" s="128"/>
      <c r="EM161" s="128"/>
      <c r="EN161" s="128"/>
      <c r="EO161" s="128"/>
      <c r="EP161" s="128"/>
      <c r="EQ161" s="128"/>
      <c r="ER161" s="126"/>
      <c r="ES161" s="128"/>
      <c r="ET161" s="128"/>
      <c r="EU161" s="128"/>
      <c r="EV161" s="128"/>
      <c r="EW161" s="128"/>
      <c r="EX161" s="128"/>
      <c r="EY161" s="128"/>
      <c r="EZ161" s="128"/>
      <c r="FA161" s="126"/>
      <c r="FB161" s="128"/>
      <c r="FC161" s="128"/>
      <c r="FD161" s="128"/>
      <c r="FE161" s="128"/>
      <c r="FF161" s="128"/>
      <c r="FG161" s="128"/>
      <c r="FH161" s="128"/>
      <c r="FI161" s="128"/>
      <c r="FJ161" s="126"/>
      <c r="FK161" s="128"/>
      <c r="FL161" s="128"/>
      <c r="FM161" s="128"/>
      <c r="FN161" s="128"/>
      <c r="FO161" s="128"/>
      <c r="FP161" s="128"/>
      <c r="FQ161" s="128"/>
      <c r="FR161" s="128"/>
      <c r="FS161" s="220">
        <v>45048</v>
      </c>
      <c r="FT161" s="144" t="s">
        <v>782</v>
      </c>
      <c r="FU161" s="132" t="s">
        <v>1178</v>
      </c>
      <c r="FV161" s="129" t="s">
        <v>37</v>
      </c>
      <c r="FW161" s="132" t="s">
        <v>820</v>
      </c>
      <c r="FX161" s="130">
        <v>1</v>
      </c>
      <c r="FY161" s="129" t="s">
        <v>37</v>
      </c>
      <c r="FZ161" s="144" t="s">
        <v>783</v>
      </c>
      <c r="GA161" s="128"/>
      <c r="GB161" s="129"/>
      <c r="GC161" s="129"/>
      <c r="GD161" s="129"/>
      <c r="GE161" s="129"/>
      <c r="GF161" s="134">
        <v>45170</v>
      </c>
      <c r="GG161" s="126" t="s">
        <v>782</v>
      </c>
      <c r="GH161" s="132" t="s">
        <v>1276</v>
      </c>
      <c r="GI161" s="129" t="s">
        <v>1234</v>
      </c>
      <c r="GJ161" s="132" t="s">
        <v>1527</v>
      </c>
      <c r="GK161" s="126">
        <v>0.66666666666666663</v>
      </c>
      <c r="GL161" s="129" t="s">
        <v>37</v>
      </c>
      <c r="GM161" s="126" t="s">
        <v>783</v>
      </c>
      <c r="GN161" s="273"/>
      <c r="GO161" s="128" t="s">
        <v>783</v>
      </c>
      <c r="GP161" s="129"/>
      <c r="GQ161" s="129"/>
      <c r="GR161" s="129"/>
      <c r="GS161" s="129"/>
      <c r="GT161" s="126"/>
      <c r="GU161" s="129"/>
      <c r="GV161" s="129"/>
      <c r="GW161" s="129"/>
      <c r="GX161" s="130"/>
      <c r="GY161" s="129"/>
      <c r="GZ161" s="128"/>
      <c r="HA161" s="128"/>
      <c r="HB161" s="129"/>
      <c r="HC161" s="129"/>
      <c r="HD161" s="129"/>
      <c r="HE161" s="129"/>
    </row>
    <row r="162" spans="1:213" ht="130.5" customHeight="1" x14ac:dyDescent="0.2">
      <c r="A162" s="364"/>
      <c r="B162" s="357"/>
      <c r="C162" s="358"/>
      <c r="D162" s="358"/>
      <c r="E162" s="357"/>
      <c r="F162" s="388"/>
      <c r="G162" s="388"/>
      <c r="H162" s="393"/>
      <c r="I162" s="357"/>
      <c r="J162" s="360"/>
      <c r="K162" s="335"/>
      <c r="L162" s="361"/>
      <c r="M162" s="359"/>
      <c r="N162" s="335"/>
      <c r="O162" s="333"/>
      <c r="P162" s="333"/>
      <c r="Q162" s="334"/>
      <c r="R162" s="153">
        <v>2</v>
      </c>
      <c r="S162" s="157" t="s">
        <v>510</v>
      </c>
      <c r="T162" s="183" t="str">
        <f>VLOOKUP(U162,FORMULAS!$A$15:$B$18,2,0)</f>
        <v>Probabilidad</v>
      </c>
      <c r="U162" s="53" t="s">
        <v>14</v>
      </c>
      <c r="V162" s="54">
        <f>+IF(U162='Tabla Valoración controles'!$D$4,'Tabla Valoración controles'!$F$4,IF('208-PLA-Ft-78 Mapa Gestión'!U162='Tabla Valoración controles'!$D$5,'Tabla Valoración controles'!$F$5,IF(U162=FORMULAS!$A$10,0,'Tabla Valoración controles'!$F$6)))</f>
        <v>0.15</v>
      </c>
      <c r="W162" s="53" t="s">
        <v>8</v>
      </c>
      <c r="X162" s="55">
        <f>+IF(W162='Tabla Valoración controles'!$D$7,'Tabla Valoración controles'!$F$7,IF(U162=FORMULAS!$A$10,0,'Tabla Valoración controles'!$F$8))</f>
        <v>0.15</v>
      </c>
      <c r="Y162" s="53" t="s">
        <v>18</v>
      </c>
      <c r="Z162" s="54">
        <f>+IF(Y162='Tabla Valoración controles'!$D$9,'Tabla Valoración controles'!$F$9,IF(U162=FORMULAS!$A$10,0,'Tabla Valoración controles'!$F$10))</f>
        <v>0</v>
      </c>
      <c r="AA162" s="53" t="s">
        <v>21</v>
      </c>
      <c r="AB162" s="54">
        <f>+IF(AA162='Tabla Valoración controles'!$D$9,'Tabla Valoración controles'!$F$9,IF(W162=FORMULAS!$A$10,0,'Tabla Valoración controles'!$F$10))</f>
        <v>0</v>
      </c>
      <c r="AC162" s="53" t="s">
        <v>100</v>
      </c>
      <c r="AD162" s="54">
        <f>+IF(AC162='Tabla Valoración controles'!$D$13,'Tabla Valoración controles'!$F$13,'Tabla Valoración controles'!$F$14)</f>
        <v>0</v>
      </c>
      <c r="AE162" s="97">
        <f t="shared" si="111"/>
        <v>0.3</v>
      </c>
      <c r="AF162" s="97">
        <f t="shared" ref="AF162" si="134">+AE162*AG161</f>
        <v>7.1999999999999995E-2</v>
      </c>
      <c r="AG162" s="97">
        <f t="shared" ref="AG162" si="135">+AG161-AF162</f>
        <v>0.16799999999999998</v>
      </c>
      <c r="AH162" s="53" t="s">
        <v>347</v>
      </c>
      <c r="AI162" s="50">
        <f>+IF(AH162=CONTROLES!$C$50,CONTROLES!$D$50,CONTROLES!$D$51)</f>
        <v>15</v>
      </c>
      <c r="AJ162" s="162" t="s">
        <v>353</v>
      </c>
      <c r="AK162" s="162">
        <f>+IF(AJ162=CONTROLES!$C$52,CONTROLES!$D$52,CONTROLES!$D$53)</f>
        <v>15</v>
      </c>
      <c r="AL162" s="162" t="s">
        <v>356</v>
      </c>
      <c r="AM162" s="162">
        <f>+IF(AL162=CONTROLES!$C$54,CONTROLES!$D$54,CONTROLES!$D$55)</f>
        <v>15</v>
      </c>
      <c r="AN162" s="163" t="str">
        <f t="shared" si="114"/>
        <v>Detectivo</v>
      </c>
      <c r="AO162" s="163" t="str">
        <f>+IF(AN162=CONTROLES!$F$54,CONTROLES!$G$54,CONTROLES!$G$55)</f>
        <v>Detectar</v>
      </c>
      <c r="AP162" s="162">
        <f>+IF(AO162=CONTROLES!$C$56,CONTROLES!$D$56,IF(AO162=CONTROLES!$C$57,CONTROLES!$D$57,CONTROLES!$D$58))</f>
        <v>10</v>
      </c>
      <c r="AQ162" s="162" t="s">
        <v>363</v>
      </c>
      <c r="AR162" s="162">
        <f>+IF(AQ162=CONTROLES!$C$59,CONTROLES!$D$59,CONTROLES!$D$60)</f>
        <v>15</v>
      </c>
      <c r="AS162" s="162" t="s">
        <v>366</v>
      </c>
      <c r="AT162" s="162">
        <f>+IF(AS162=CONTROLES!$C$61,CONTROLES!$D$61,CONTROLES!$D$62)</f>
        <v>15</v>
      </c>
      <c r="AU162" s="162" t="s">
        <v>369</v>
      </c>
      <c r="AV162" s="50">
        <f>+IF(AU162=CONTROLES!$C$63,CONTROLES!$D$63,IF(AU162=CONTROLES!$C$64,CONTROLES!$D$64,CONTROLES!$D$65))</f>
        <v>10</v>
      </c>
      <c r="AW162" s="50">
        <f t="shared" si="113"/>
        <v>95</v>
      </c>
      <c r="AX162" s="50" t="str">
        <f t="shared" si="115"/>
        <v>Moderado</v>
      </c>
      <c r="AY162" s="337"/>
      <c r="AZ162" s="337"/>
      <c r="BA162" s="337"/>
      <c r="BB162" s="337"/>
      <c r="BC162" s="333"/>
      <c r="BD162" s="340"/>
      <c r="BE162" s="338"/>
      <c r="BF162" s="132"/>
      <c r="BG162" s="132"/>
      <c r="BH162" s="169"/>
      <c r="BI162" s="132"/>
      <c r="BJ162" s="132"/>
      <c r="BK162" s="132"/>
      <c r="BL162" s="132"/>
      <c r="BM162" s="170" t="s">
        <v>233</v>
      </c>
      <c r="BN162" s="332"/>
      <c r="BO162" s="144"/>
      <c r="BP162" s="207"/>
      <c r="BQ162" s="207"/>
      <c r="BR162" s="206"/>
      <c r="BS162" s="206"/>
      <c r="BT162" s="206"/>
      <c r="BU162" s="144"/>
      <c r="BV162" s="206"/>
      <c r="BW162" s="206"/>
      <c r="BX162" s="144"/>
      <c r="BY162" s="127"/>
      <c r="BZ162" s="127"/>
      <c r="CA162" s="128"/>
      <c r="CB162" s="128"/>
      <c r="CC162" s="128"/>
      <c r="CD162" s="128"/>
      <c r="CE162" s="128"/>
      <c r="CF162" s="128"/>
      <c r="CG162" s="144"/>
      <c r="CH162" s="127"/>
      <c r="CI162" s="127"/>
      <c r="CJ162" s="128"/>
      <c r="CK162" s="128"/>
      <c r="CL162" s="128"/>
      <c r="CM162" s="128"/>
      <c r="CN162" s="128"/>
      <c r="CO162" s="128"/>
      <c r="CP162" s="144"/>
      <c r="CQ162" s="127"/>
      <c r="CR162" s="127"/>
      <c r="CS162" s="128"/>
      <c r="CT162" s="128"/>
      <c r="CU162" s="128"/>
      <c r="CV162" s="128"/>
      <c r="CW162" s="128"/>
      <c r="CX162" s="128"/>
      <c r="CY162" s="126" t="s">
        <v>782</v>
      </c>
      <c r="CZ162" s="127" t="s">
        <v>1268</v>
      </c>
      <c r="DA162" s="127" t="s">
        <v>1269</v>
      </c>
      <c r="DB162" s="128" t="s">
        <v>544</v>
      </c>
      <c r="DC162" s="128" t="s">
        <v>1043</v>
      </c>
      <c r="DD162" s="128" t="s">
        <v>1043</v>
      </c>
      <c r="DE162" s="128" t="s">
        <v>783</v>
      </c>
      <c r="DF162" s="128" t="s">
        <v>1043</v>
      </c>
      <c r="DG162" s="128" t="s">
        <v>1043</v>
      </c>
      <c r="DH162" s="126" t="s">
        <v>782</v>
      </c>
      <c r="DI162" s="127" t="s">
        <v>1270</v>
      </c>
      <c r="DJ162" s="127" t="s">
        <v>1271</v>
      </c>
      <c r="DK162" s="128" t="s">
        <v>544</v>
      </c>
      <c r="DL162" s="128" t="s">
        <v>1043</v>
      </c>
      <c r="DM162" s="128" t="s">
        <v>1043</v>
      </c>
      <c r="DN162" s="128" t="s">
        <v>783</v>
      </c>
      <c r="DO162" s="128" t="s">
        <v>1043</v>
      </c>
      <c r="DP162" s="128" t="s">
        <v>1043</v>
      </c>
      <c r="DQ162" s="126" t="s">
        <v>782</v>
      </c>
      <c r="DR162" s="127" t="s">
        <v>1272</v>
      </c>
      <c r="DS162" s="127" t="s">
        <v>1273</v>
      </c>
      <c r="DT162" s="128" t="s">
        <v>544</v>
      </c>
      <c r="DU162" s="128" t="s">
        <v>1043</v>
      </c>
      <c r="DV162" s="128" t="s">
        <v>1043</v>
      </c>
      <c r="DW162" s="128" t="s">
        <v>783</v>
      </c>
      <c r="DX162" s="128" t="s">
        <v>1043</v>
      </c>
      <c r="DY162" s="128" t="s">
        <v>1043</v>
      </c>
      <c r="DZ162" s="126" t="s">
        <v>782</v>
      </c>
      <c r="EA162" s="127" t="s">
        <v>1274</v>
      </c>
      <c r="EB162" s="167" t="s">
        <v>1275</v>
      </c>
      <c r="EC162" s="128" t="s">
        <v>544</v>
      </c>
      <c r="ED162" s="128" t="s">
        <v>1043</v>
      </c>
      <c r="EE162" s="128" t="s">
        <v>1043</v>
      </c>
      <c r="EF162" s="128" t="s">
        <v>783</v>
      </c>
      <c r="EG162" s="128" t="s">
        <v>1043</v>
      </c>
      <c r="EH162" s="128" t="s">
        <v>1043</v>
      </c>
      <c r="EI162" s="126"/>
      <c r="EJ162" s="127"/>
      <c r="EK162" s="127"/>
      <c r="EL162" s="128"/>
      <c r="EM162" s="128"/>
      <c r="EN162" s="128"/>
      <c r="EO162" s="128"/>
      <c r="EP162" s="128"/>
      <c r="EQ162" s="128"/>
      <c r="ER162" s="126"/>
      <c r="ES162" s="127"/>
      <c r="ET162" s="127"/>
      <c r="EU162" s="128"/>
      <c r="EV162" s="128"/>
      <c r="EW162" s="128"/>
      <c r="EX162" s="128"/>
      <c r="EY162" s="128"/>
      <c r="EZ162" s="128"/>
      <c r="FA162" s="126"/>
      <c r="FB162" s="127"/>
      <c r="FC162" s="127"/>
      <c r="FD162" s="128"/>
      <c r="FE162" s="128"/>
      <c r="FF162" s="128"/>
      <c r="FG162" s="128"/>
      <c r="FH162" s="128"/>
      <c r="FI162" s="128"/>
      <c r="FJ162" s="126"/>
      <c r="FK162" s="127"/>
      <c r="FL162" s="127"/>
      <c r="FM162" s="128"/>
      <c r="FN162" s="128"/>
      <c r="FO162" s="128"/>
      <c r="FP162" s="128"/>
      <c r="FQ162" s="128"/>
      <c r="FR162" s="128"/>
      <c r="FS162" s="128"/>
      <c r="FT162" s="144"/>
      <c r="FU162" s="129"/>
      <c r="FV162" s="129"/>
      <c r="FW162" s="129"/>
      <c r="FX162" s="130"/>
      <c r="FY162" s="129"/>
      <c r="FZ162" s="144"/>
      <c r="GA162" s="128"/>
      <c r="GB162" s="129"/>
      <c r="GC162" s="129"/>
      <c r="GD162" s="129"/>
      <c r="GE162" s="129"/>
      <c r="GF162" s="134">
        <v>45170</v>
      </c>
      <c r="GG162" s="126" t="s">
        <v>782</v>
      </c>
      <c r="GH162" s="132" t="s">
        <v>1277</v>
      </c>
      <c r="GI162" s="129" t="s">
        <v>37</v>
      </c>
      <c r="GJ162" s="136" t="s">
        <v>544</v>
      </c>
      <c r="GK162" s="136" t="s">
        <v>544</v>
      </c>
      <c r="GL162" s="136" t="s">
        <v>544</v>
      </c>
      <c r="GM162" s="223" t="s">
        <v>783</v>
      </c>
      <c r="GN162" s="273"/>
      <c r="GO162" s="131"/>
      <c r="GP162" s="129"/>
      <c r="GQ162" s="129"/>
      <c r="GR162" s="129"/>
      <c r="GS162" s="129"/>
      <c r="GT162" s="126"/>
      <c r="GU162" s="129"/>
      <c r="GV162" s="129"/>
      <c r="GW162" s="129"/>
      <c r="GX162" s="130"/>
      <c r="GY162" s="129"/>
      <c r="GZ162" s="128"/>
      <c r="HA162" s="128"/>
      <c r="HB162" s="129"/>
      <c r="HC162" s="129"/>
      <c r="HD162" s="129"/>
      <c r="HE162" s="129"/>
    </row>
    <row r="163" spans="1:213" ht="57" x14ac:dyDescent="0.2">
      <c r="A163" s="364"/>
      <c r="B163" s="357"/>
      <c r="C163" s="358"/>
      <c r="D163" s="358"/>
      <c r="E163" s="357"/>
      <c r="F163" s="388"/>
      <c r="G163" s="388"/>
      <c r="H163" s="393"/>
      <c r="I163" s="357"/>
      <c r="J163" s="360"/>
      <c r="K163" s="335"/>
      <c r="L163" s="361"/>
      <c r="M163" s="359"/>
      <c r="N163" s="335"/>
      <c r="O163" s="333"/>
      <c r="P163" s="333"/>
      <c r="Q163" s="334"/>
      <c r="R163" s="153"/>
      <c r="S163" s="154"/>
      <c r="T163" s="183">
        <f>VLOOKUP(U163,FORMULAS!$A$15:$B$18,2,0)</f>
        <v>0</v>
      </c>
      <c r="U163" s="53" t="s">
        <v>157</v>
      </c>
      <c r="V163" s="54">
        <f>+IF(U163='Tabla Valoración controles'!$D$4,'Tabla Valoración controles'!$F$4,IF('208-PLA-Ft-78 Mapa Gestión'!U163='Tabla Valoración controles'!$D$5,'Tabla Valoración controles'!$F$5,IF(U163=FORMULAS!$A$10,0,'Tabla Valoración controles'!$F$6)))</f>
        <v>0</v>
      </c>
      <c r="W163" s="53"/>
      <c r="X163" s="55">
        <f>+IF(W163='Tabla Valoración controles'!$D$7,'Tabla Valoración controles'!$F$7,IF(U163=FORMULAS!$A$10,0,'Tabla Valoración controles'!$F$8))</f>
        <v>0</v>
      </c>
      <c r="Y163" s="53"/>
      <c r="Z163" s="54">
        <f>+IF(Y163='Tabla Valoración controles'!$D$9,'Tabla Valoración controles'!$F$9,IF(U163=FORMULAS!$A$10,0,'Tabla Valoración controles'!$F$10))</f>
        <v>0</v>
      </c>
      <c r="AA163" s="53"/>
      <c r="AB163" s="54">
        <f>+IF(AA163='Tabla Valoración controles'!$D$9,'Tabla Valoración controles'!$F$9,IF(W163=FORMULAS!$A$10,0,'Tabla Valoración controles'!$F$10))</f>
        <v>0</v>
      </c>
      <c r="AC163" s="53"/>
      <c r="AD163" s="54">
        <f>+IF(AC163='Tabla Valoración controles'!$D$13,'Tabla Valoración controles'!$F$13,'Tabla Valoración controles'!$F$14)</f>
        <v>0</v>
      </c>
      <c r="AE163" s="97">
        <f t="shared" si="111"/>
        <v>0</v>
      </c>
      <c r="AF163" s="97">
        <f t="shared" ref="AF163:AF166" si="136">+AF162*AE163</f>
        <v>0</v>
      </c>
      <c r="AG163" s="97">
        <f t="shared" si="131"/>
        <v>0.16799999999999998</v>
      </c>
      <c r="AH163" s="53"/>
      <c r="AI163" s="50">
        <f>+IF(AH163=CONTROLES!$C$50,CONTROLES!$D$50,CONTROLES!$D$51)</f>
        <v>0</v>
      </c>
      <c r="AJ163" s="162"/>
      <c r="AK163" s="162">
        <f>+IF(AJ163=CONTROLES!$C$52,CONTROLES!$D$52,CONTROLES!$D$53)</f>
        <v>0</v>
      </c>
      <c r="AL163" s="162"/>
      <c r="AM163" s="162">
        <f>+IF(AL163=CONTROLES!$C$54,CONTROLES!$D$54,CONTROLES!$D$55)</f>
        <v>0</v>
      </c>
      <c r="AN163" s="163" t="str">
        <f t="shared" si="114"/>
        <v>Tipo Control</v>
      </c>
      <c r="AO163" s="163" t="str">
        <f>+IF(AN163=CONTROLES!$F$54,CONTROLES!$G$54,CONTROLES!$G$55)</f>
        <v>Detectar</v>
      </c>
      <c r="AP163" s="162">
        <f>+IF(AO163=CONTROLES!$C$56,CONTROLES!$D$56,IF(AO163=CONTROLES!$C$57,CONTROLES!$D$57,CONTROLES!$D$58))</f>
        <v>10</v>
      </c>
      <c r="AQ163" s="162"/>
      <c r="AR163" s="162">
        <f>+IF(AQ163=CONTROLES!$C$59,CONTROLES!$D$59,CONTROLES!$D$60)</f>
        <v>0</v>
      </c>
      <c r="AS163" s="162"/>
      <c r="AT163" s="162">
        <f>+IF(AS163=CONTROLES!$C$61,CONTROLES!$D$61,CONTROLES!$D$62)</f>
        <v>0</v>
      </c>
      <c r="AU163" s="162"/>
      <c r="AV163" s="50">
        <f>+IF(AU163=CONTROLES!$C$63,CONTROLES!$D$63,IF(AU163=CONTROLES!$C$64,CONTROLES!$D$64,CONTROLES!$D$65))</f>
        <v>0</v>
      </c>
      <c r="AW163" s="50">
        <f t="shared" si="113"/>
        <v>10</v>
      </c>
      <c r="AX163" s="50" t="str">
        <f t="shared" si="115"/>
        <v>Débil</v>
      </c>
      <c r="AY163" s="337"/>
      <c r="AZ163" s="337"/>
      <c r="BA163" s="337"/>
      <c r="BB163" s="337"/>
      <c r="BC163" s="333"/>
      <c r="BD163" s="340"/>
      <c r="BE163" s="338"/>
      <c r="BF163" s="132"/>
      <c r="BG163" s="132"/>
      <c r="BH163" s="169"/>
      <c r="BI163" s="132"/>
      <c r="BJ163" s="132"/>
      <c r="BK163" s="132"/>
      <c r="BL163" s="132"/>
      <c r="BM163" s="170" t="s">
        <v>233</v>
      </c>
      <c r="BN163" s="332"/>
      <c r="BO163" s="144"/>
      <c r="BP163" s="209"/>
      <c r="BQ163" s="209"/>
      <c r="BR163" s="209"/>
      <c r="BS163" s="209"/>
      <c r="BT163" s="209"/>
      <c r="BU163" s="144"/>
      <c r="BV163" s="209"/>
      <c r="BW163" s="209"/>
      <c r="BX163" s="144"/>
      <c r="BY163" s="132"/>
      <c r="BZ163" s="132"/>
      <c r="CA163" s="132"/>
      <c r="CB163" s="132"/>
      <c r="CC163" s="132"/>
      <c r="CD163" s="132"/>
      <c r="CE163" s="132"/>
      <c r="CF163" s="132"/>
      <c r="CG163" s="144"/>
      <c r="CH163" s="132"/>
      <c r="CI163" s="132"/>
      <c r="CJ163" s="132"/>
      <c r="CK163" s="132"/>
      <c r="CL163" s="132"/>
      <c r="CM163" s="132"/>
      <c r="CN163" s="132"/>
      <c r="CO163" s="132"/>
      <c r="CP163" s="144"/>
      <c r="CQ163" s="132"/>
      <c r="CR163" s="132"/>
      <c r="CS163" s="132"/>
      <c r="CT163" s="132"/>
      <c r="CU163" s="132"/>
      <c r="CV163" s="132"/>
      <c r="CW163" s="132"/>
      <c r="CX163" s="132"/>
      <c r="CY163" s="126"/>
      <c r="CZ163" s="132"/>
      <c r="DA163" s="132"/>
      <c r="DB163" s="132"/>
      <c r="DC163" s="132"/>
      <c r="DD163" s="132"/>
      <c r="DE163" s="132"/>
      <c r="DF163" s="132"/>
      <c r="DG163" s="132"/>
      <c r="DH163" s="126"/>
      <c r="DI163" s="132"/>
      <c r="DJ163" s="132"/>
      <c r="DK163" s="132"/>
      <c r="DL163" s="132"/>
      <c r="DM163" s="132"/>
      <c r="DN163" s="132"/>
      <c r="DO163" s="132"/>
      <c r="DP163" s="132"/>
      <c r="DQ163" s="126"/>
      <c r="DR163" s="132"/>
      <c r="DS163" s="132"/>
      <c r="DT163" s="132"/>
      <c r="DU163" s="132"/>
      <c r="DV163" s="132"/>
      <c r="DW163" s="132"/>
      <c r="DX163" s="132"/>
      <c r="DY163" s="132"/>
      <c r="DZ163" s="126"/>
      <c r="EA163" s="132"/>
      <c r="EB163" s="132"/>
      <c r="EC163" s="132"/>
      <c r="ED163" s="132"/>
      <c r="EE163" s="132"/>
      <c r="EF163" s="132"/>
      <c r="EG163" s="132"/>
      <c r="EH163" s="132"/>
      <c r="EI163" s="126"/>
      <c r="EJ163" s="132"/>
      <c r="EK163" s="132"/>
      <c r="EL163" s="132"/>
      <c r="EM163" s="132"/>
      <c r="EN163" s="132"/>
      <c r="EO163" s="132"/>
      <c r="EP163" s="132"/>
      <c r="EQ163" s="132"/>
      <c r="ER163" s="126"/>
      <c r="ES163" s="132"/>
      <c r="ET163" s="132"/>
      <c r="EU163" s="132"/>
      <c r="EV163" s="132"/>
      <c r="EW163" s="132"/>
      <c r="EX163" s="132"/>
      <c r="EY163" s="132"/>
      <c r="EZ163" s="132"/>
      <c r="FA163" s="126"/>
      <c r="FB163" s="132"/>
      <c r="FC163" s="132"/>
      <c r="FD163" s="132"/>
      <c r="FE163" s="132"/>
      <c r="FF163" s="132"/>
      <c r="FG163" s="132"/>
      <c r="FH163" s="132"/>
      <c r="FI163" s="132"/>
      <c r="FJ163" s="126"/>
      <c r="FK163" s="132"/>
      <c r="FL163" s="132"/>
      <c r="FM163" s="132"/>
      <c r="FN163" s="132"/>
      <c r="FO163" s="132"/>
      <c r="FP163" s="132"/>
      <c r="FQ163" s="132"/>
      <c r="FR163" s="132"/>
      <c r="FS163" s="132"/>
      <c r="FT163" s="144"/>
      <c r="FU163" s="129"/>
      <c r="FV163" s="129"/>
      <c r="FW163" s="129"/>
      <c r="FX163" s="130"/>
      <c r="FY163" s="129"/>
      <c r="FZ163" s="144"/>
      <c r="GA163" s="132"/>
      <c r="GB163" s="129"/>
      <c r="GC163" s="129"/>
      <c r="GD163" s="129"/>
      <c r="GE163" s="129"/>
      <c r="GF163" s="129"/>
      <c r="GG163" s="126"/>
      <c r="GH163" s="129"/>
      <c r="GI163" s="129"/>
      <c r="GJ163" s="129"/>
      <c r="GK163" s="130"/>
      <c r="GL163" s="129"/>
      <c r="GM163" s="132"/>
      <c r="GN163" s="265"/>
      <c r="GO163" s="129"/>
      <c r="GP163" s="129"/>
      <c r="GQ163" s="129"/>
      <c r="GR163" s="129"/>
      <c r="GS163" s="129"/>
      <c r="GT163" s="126"/>
      <c r="GU163" s="129"/>
      <c r="GV163" s="129"/>
      <c r="GW163" s="129"/>
      <c r="GX163" s="130"/>
      <c r="GY163" s="129"/>
      <c r="GZ163" s="132"/>
      <c r="HA163" s="132"/>
      <c r="HB163" s="129"/>
      <c r="HC163" s="129"/>
      <c r="HD163" s="129"/>
      <c r="HE163" s="129"/>
    </row>
    <row r="164" spans="1:213" ht="57" x14ac:dyDescent="0.2">
      <c r="A164" s="364"/>
      <c r="B164" s="357"/>
      <c r="C164" s="358"/>
      <c r="D164" s="358"/>
      <c r="E164" s="357"/>
      <c r="F164" s="388"/>
      <c r="G164" s="388"/>
      <c r="H164" s="393"/>
      <c r="I164" s="357"/>
      <c r="J164" s="360"/>
      <c r="K164" s="335"/>
      <c r="L164" s="361"/>
      <c r="M164" s="359"/>
      <c r="N164" s="335"/>
      <c r="O164" s="333"/>
      <c r="P164" s="333"/>
      <c r="Q164" s="334"/>
      <c r="R164" s="153"/>
      <c r="S164" s="154"/>
      <c r="T164" s="183">
        <f>VLOOKUP(U164,FORMULAS!$A$15:$B$18,2,0)</f>
        <v>0</v>
      </c>
      <c r="U164" s="53" t="s">
        <v>157</v>
      </c>
      <c r="V164" s="54">
        <f>+IF(U164='Tabla Valoración controles'!$D$4,'Tabla Valoración controles'!$F$4,IF('208-PLA-Ft-78 Mapa Gestión'!U164='Tabla Valoración controles'!$D$5,'Tabla Valoración controles'!$F$5,IF(U164=FORMULAS!$A$10,0,'Tabla Valoración controles'!$F$6)))</f>
        <v>0</v>
      </c>
      <c r="W164" s="53"/>
      <c r="X164" s="55">
        <f>+IF(W164='Tabla Valoración controles'!$D$7,'Tabla Valoración controles'!$F$7,IF(U164=FORMULAS!$A$10,0,'Tabla Valoración controles'!$F$8))</f>
        <v>0</v>
      </c>
      <c r="Y164" s="53"/>
      <c r="Z164" s="54">
        <f>+IF(Y164='Tabla Valoración controles'!$D$9,'Tabla Valoración controles'!$F$9,IF(U164=FORMULAS!$A$10,0,'Tabla Valoración controles'!$F$10))</f>
        <v>0</v>
      </c>
      <c r="AA164" s="53"/>
      <c r="AB164" s="54">
        <f>+IF(AA164='Tabla Valoración controles'!$D$9,'Tabla Valoración controles'!$F$9,IF(W164=FORMULAS!$A$10,0,'Tabla Valoración controles'!$F$10))</f>
        <v>0</v>
      </c>
      <c r="AC164" s="53"/>
      <c r="AD164" s="54">
        <f>+IF(AC164='Tabla Valoración controles'!$D$13,'Tabla Valoración controles'!$F$13,'Tabla Valoración controles'!$F$14)</f>
        <v>0</v>
      </c>
      <c r="AE164" s="97">
        <f t="shared" si="111"/>
        <v>0</v>
      </c>
      <c r="AF164" s="97">
        <f t="shared" si="136"/>
        <v>0</v>
      </c>
      <c r="AG164" s="97">
        <f t="shared" si="131"/>
        <v>0.16799999999999998</v>
      </c>
      <c r="AH164" s="53"/>
      <c r="AI164" s="50">
        <f>+IF(AH164=CONTROLES!$C$50,CONTROLES!$D$50,CONTROLES!$D$51)</f>
        <v>0</v>
      </c>
      <c r="AJ164" s="162"/>
      <c r="AK164" s="162">
        <f>+IF(AJ164=CONTROLES!$C$52,CONTROLES!$D$52,CONTROLES!$D$53)</f>
        <v>0</v>
      </c>
      <c r="AL164" s="162"/>
      <c r="AM164" s="162">
        <f>+IF(AL164=CONTROLES!$C$54,CONTROLES!$D$54,CONTROLES!$D$55)</f>
        <v>0</v>
      </c>
      <c r="AN164" s="163" t="str">
        <f t="shared" si="114"/>
        <v>Tipo Control</v>
      </c>
      <c r="AO164" s="163" t="str">
        <f>+IF(AN164=CONTROLES!$F$54,CONTROLES!$G$54,CONTROLES!$G$55)</f>
        <v>Detectar</v>
      </c>
      <c r="AP164" s="162">
        <f>+IF(AO164=CONTROLES!$C$56,CONTROLES!$D$56,IF(AO164=CONTROLES!$C$57,CONTROLES!$D$57,CONTROLES!$D$58))</f>
        <v>10</v>
      </c>
      <c r="AQ164" s="162"/>
      <c r="AR164" s="162">
        <f>+IF(AQ164=CONTROLES!$C$59,CONTROLES!$D$59,CONTROLES!$D$60)</f>
        <v>0</v>
      </c>
      <c r="AS164" s="162"/>
      <c r="AT164" s="162">
        <f>+IF(AS164=CONTROLES!$C$61,CONTROLES!$D$61,CONTROLES!$D$62)</f>
        <v>0</v>
      </c>
      <c r="AU164" s="162"/>
      <c r="AV164" s="50">
        <f>+IF(AU164=CONTROLES!$C$63,CONTROLES!$D$63,IF(AU164=CONTROLES!$C$64,CONTROLES!$D$64,CONTROLES!$D$65))</f>
        <v>0</v>
      </c>
      <c r="AW164" s="50">
        <f t="shared" si="113"/>
        <v>10</v>
      </c>
      <c r="AX164" s="50" t="str">
        <f t="shared" si="115"/>
        <v>Débil</v>
      </c>
      <c r="AY164" s="337"/>
      <c r="AZ164" s="337"/>
      <c r="BA164" s="337"/>
      <c r="BB164" s="337"/>
      <c r="BC164" s="333"/>
      <c r="BD164" s="340"/>
      <c r="BE164" s="338"/>
      <c r="BF164" s="132"/>
      <c r="BG164" s="132"/>
      <c r="BH164" s="169"/>
      <c r="BI164" s="132"/>
      <c r="BJ164" s="132"/>
      <c r="BK164" s="132"/>
      <c r="BL164" s="132"/>
      <c r="BM164" s="170" t="s">
        <v>233</v>
      </c>
      <c r="BN164" s="332"/>
      <c r="BO164" s="144"/>
      <c r="BP164" s="209"/>
      <c r="BQ164" s="209"/>
      <c r="BR164" s="209"/>
      <c r="BS164" s="209"/>
      <c r="BT164" s="209"/>
      <c r="BU164" s="144"/>
      <c r="BV164" s="209"/>
      <c r="BW164" s="209"/>
      <c r="BX164" s="144"/>
      <c r="BY164" s="132"/>
      <c r="BZ164" s="132"/>
      <c r="CA164" s="132"/>
      <c r="CB164" s="132"/>
      <c r="CC164" s="132"/>
      <c r="CD164" s="132"/>
      <c r="CE164" s="132"/>
      <c r="CF164" s="132"/>
      <c r="CG164" s="144"/>
      <c r="CH164" s="132"/>
      <c r="CI164" s="132"/>
      <c r="CJ164" s="132"/>
      <c r="CK164" s="132"/>
      <c r="CL164" s="132"/>
      <c r="CM164" s="132"/>
      <c r="CN164" s="132"/>
      <c r="CO164" s="132"/>
      <c r="CP164" s="144"/>
      <c r="CQ164" s="132"/>
      <c r="CR164" s="132"/>
      <c r="CS164" s="132"/>
      <c r="CT164" s="132"/>
      <c r="CU164" s="132"/>
      <c r="CV164" s="132"/>
      <c r="CW164" s="132"/>
      <c r="CX164" s="132"/>
      <c r="CY164" s="126"/>
      <c r="CZ164" s="132"/>
      <c r="DA164" s="132"/>
      <c r="DB164" s="132"/>
      <c r="DC164" s="132"/>
      <c r="DD164" s="132"/>
      <c r="DE164" s="132"/>
      <c r="DF164" s="132"/>
      <c r="DG164" s="132"/>
      <c r="DH164" s="126"/>
      <c r="DI164" s="132"/>
      <c r="DJ164" s="132"/>
      <c r="DK164" s="132"/>
      <c r="DL164" s="132"/>
      <c r="DM164" s="132"/>
      <c r="DN164" s="132"/>
      <c r="DO164" s="132"/>
      <c r="DP164" s="132"/>
      <c r="DQ164" s="126"/>
      <c r="DR164" s="132"/>
      <c r="DS164" s="132"/>
      <c r="DT164" s="132"/>
      <c r="DU164" s="132"/>
      <c r="DV164" s="132"/>
      <c r="DW164" s="132"/>
      <c r="DX164" s="132"/>
      <c r="DY164" s="132"/>
      <c r="DZ164" s="126"/>
      <c r="EA164" s="132"/>
      <c r="EB164" s="132"/>
      <c r="EC164" s="132"/>
      <c r="ED164" s="132"/>
      <c r="EE164" s="132"/>
      <c r="EF164" s="132"/>
      <c r="EG164" s="132"/>
      <c r="EH164" s="132"/>
      <c r="EI164" s="126"/>
      <c r="EJ164" s="132"/>
      <c r="EK164" s="132"/>
      <c r="EL164" s="132"/>
      <c r="EM164" s="132"/>
      <c r="EN164" s="132"/>
      <c r="EO164" s="132"/>
      <c r="EP164" s="132"/>
      <c r="EQ164" s="132"/>
      <c r="ER164" s="126"/>
      <c r="ES164" s="132"/>
      <c r="ET164" s="132"/>
      <c r="EU164" s="132"/>
      <c r="EV164" s="132"/>
      <c r="EW164" s="132"/>
      <c r="EX164" s="132"/>
      <c r="EY164" s="132"/>
      <c r="EZ164" s="132"/>
      <c r="FA164" s="126"/>
      <c r="FB164" s="132"/>
      <c r="FC164" s="132"/>
      <c r="FD164" s="132"/>
      <c r="FE164" s="132"/>
      <c r="FF164" s="132"/>
      <c r="FG164" s="132"/>
      <c r="FH164" s="132"/>
      <c r="FI164" s="132"/>
      <c r="FJ164" s="126"/>
      <c r="FK164" s="132"/>
      <c r="FL164" s="132"/>
      <c r="FM164" s="132"/>
      <c r="FN164" s="132"/>
      <c r="FO164" s="132"/>
      <c r="FP164" s="132"/>
      <c r="FQ164" s="132"/>
      <c r="FR164" s="132"/>
      <c r="FS164" s="132"/>
      <c r="FT164" s="144"/>
      <c r="FU164" s="129"/>
      <c r="FV164" s="129"/>
      <c r="FW164" s="129"/>
      <c r="FX164" s="130"/>
      <c r="FY164" s="129"/>
      <c r="FZ164" s="144"/>
      <c r="GA164" s="132"/>
      <c r="GB164" s="129"/>
      <c r="GC164" s="129"/>
      <c r="GD164" s="129"/>
      <c r="GE164" s="129"/>
      <c r="GF164" s="129"/>
      <c r="GG164" s="126"/>
      <c r="GH164" s="129"/>
      <c r="GI164" s="129"/>
      <c r="GJ164" s="129"/>
      <c r="GK164" s="130"/>
      <c r="GL164" s="129"/>
      <c r="GM164" s="132"/>
      <c r="GN164" s="265"/>
      <c r="GO164" s="129"/>
      <c r="GP164" s="129"/>
      <c r="GQ164" s="129"/>
      <c r="GR164" s="129"/>
      <c r="GS164" s="129"/>
      <c r="GT164" s="126"/>
      <c r="GU164" s="129"/>
      <c r="GV164" s="129"/>
      <c r="GW164" s="129"/>
      <c r="GX164" s="130"/>
      <c r="GY164" s="129"/>
      <c r="GZ164" s="132"/>
      <c r="HA164" s="132"/>
      <c r="HB164" s="129"/>
      <c r="HC164" s="129"/>
      <c r="HD164" s="129"/>
      <c r="HE164" s="129"/>
    </row>
    <row r="165" spans="1:213" ht="57" x14ac:dyDescent="0.2">
      <c r="A165" s="364"/>
      <c r="B165" s="357"/>
      <c r="C165" s="358"/>
      <c r="D165" s="358"/>
      <c r="E165" s="357"/>
      <c r="F165" s="388"/>
      <c r="G165" s="388"/>
      <c r="H165" s="393"/>
      <c r="I165" s="357"/>
      <c r="J165" s="360"/>
      <c r="K165" s="335"/>
      <c r="L165" s="361"/>
      <c r="M165" s="359"/>
      <c r="N165" s="335"/>
      <c r="O165" s="333"/>
      <c r="P165" s="333"/>
      <c r="Q165" s="334"/>
      <c r="R165" s="153"/>
      <c r="S165" s="154"/>
      <c r="T165" s="183">
        <f>VLOOKUP(U165,FORMULAS!$A$15:$B$18,2,0)</f>
        <v>0</v>
      </c>
      <c r="U165" s="53" t="s">
        <v>157</v>
      </c>
      <c r="V165" s="54">
        <f>+IF(U165='Tabla Valoración controles'!$D$4,'Tabla Valoración controles'!$F$4,IF('208-PLA-Ft-78 Mapa Gestión'!U165='Tabla Valoración controles'!$D$5,'Tabla Valoración controles'!$F$5,IF(U165=FORMULAS!$A$10,0,'Tabla Valoración controles'!$F$6)))</f>
        <v>0</v>
      </c>
      <c r="W165" s="53"/>
      <c r="X165" s="55">
        <f>+IF(W165='Tabla Valoración controles'!$D$7,'Tabla Valoración controles'!$F$7,IF(U165=FORMULAS!$A$10,0,'Tabla Valoración controles'!$F$8))</f>
        <v>0</v>
      </c>
      <c r="Y165" s="53"/>
      <c r="Z165" s="54">
        <f>+IF(Y165='Tabla Valoración controles'!$D$9,'Tabla Valoración controles'!$F$9,IF(U165=FORMULAS!$A$10,0,'Tabla Valoración controles'!$F$10))</f>
        <v>0</v>
      </c>
      <c r="AA165" s="53"/>
      <c r="AB165" s="54">
        <f>+IF(AA165='Tabla Valoración controles'!$D$9,'Tabla Valoración controles'!$F$9,IF(W165=FORMULAS!$A$10,0,'Tabla Valoración controles'!$F$10))</f>
        <v>0</v>
      </c>
      <c r="AC165" s="53"/>
      <c r="AD165" s="54">
        <f>+IF(AC165='Tabla Valoración controles'!$D$13,'Tabla Valoración controles'!$F$13,'Tabla Valoración controles'!$F$14)</f>
        <v>0</v>
      </c>
      <c r="AE165" s="97">
        <f t="shared" si="111"/>
        <v>0</v>
      </c>
      <c r="AF165" s="97">
        <f t="shared" si="136"/>
        <v>0</v>
      </c>
      <c r="AG165" s="97">
        <f t="shared" si="131"/>
        <v>0.16799999999999998</v>
      </c>
      <c r="AH165" s="53"/>
      <c r="AI165" s="50">
        <f>+IF(AH165=CONTROLES!$C$50,CONTROLES!$D$50,CONTROLES!$D$51)</f>
        <v>0</v>
      </c>
      <c r="AJ165" s="162"/>
      <c r="AK165" s="162">
        <f>+IF(AJ165=CONTROLES!$C$52,CONTROLES!$D$52,CONTROLES!$D$53)</f>
        <v>0</v>
      </c>
      <c r="AL165" s="162"/>
      <c r="AM165" s="162">
        <f>+IF(AL165=CONTROLES!$C$54,CONTROLES!$D$54,CONTROLES!$D$55)</f>
        <v>0</v>
      </c>
      <c r="AN165" s="163" t="str">
        <f t="shared" si="114"/>
        <v>Tipo Control</v>
      </c>
      <c r="AO165" s="163" t="str">
        <f>+IF(AN165=CONTROLES!$F$54,CONTROLES!$G$54,CONTROLES!$G$55)</f>
        <v>Detectar</v>
      </c>
      <c r="AP165" s="162">
        <f>+IF(AO165=CONTROLES!$C$56,CONTROLES!$D$56,IF(AO165=CONTROLES!$C$57,CONTROLES!$D$57,CONTROLES!$D$58))</f>
        <v>10</v>
      </c>
      <c r="AQ165" s="162"/>
      <c r="AR165" s="162">
        <f>+IF(AQ165=CONTROLES!$C$59,CONTROLES!$D$59,CONTROLES!$D$60)</f>
        <v>0</v>
      </c>
      <c r="AS165" s="162"/>
      <c r="AT165" s="162">
        <f>+IF(AS165=CONTROLES!$C$61,CONTROLES!$D$61,CONTROLES!$D$62)</f>
        <v>0</v>
      </c>
      <c r="AU165" s="162"/>
      <c r="AV165" s="50">
        <f>+IF(AU165=CONTROLES!$C$63,CONTROLES!$D$63,IF(AU165=CONTROLES!$C$64,CONTROLES!$D$64,CONTROLES!$D$65))</f>
        <v>0</v>
      </c>
      <c r="AW165" s="50">
        <f t="shared" si="113"/>
        <v>10</v>
      </c>
      <c r="AX165" s="50" t="str">
        <f t="shared" si="115"/>
        <v>Débil</v>
      </c>
      <c r="AY165" s="337"/>
      <c r="AZ165" s="337"/>
      <c r="BA165" s="337"/>
      <c r="BB165" s="337"/>
      <c r="BC165" s="333"/>
      <c r="BD165" s="340"/>
      <c r="BE165" s="338"/>
      <c r="BF165" s="132"/>
      <c r="BG165" s="132"/>
      <c r="BH165" s="169"/>
      <c r="BI165" s="132"/>
      <c r="BJ165" s="132"/>
      <c r="BK165" s="132"/>
      <c r="BL165" s="132"/>
      <c r="BM165" s="170" t="s">
        <v>233</v>
      </c>
      <c r="BN165" s="332"/>
      <c r="BO165" s="144"/>
      <c r="BP165" s="209"/>
      <c r="BQ165" s="209"/>
      <c r="BR165" s="209"/>
      <c r="BS165" s="209"/>
      <c r="BT165" s="209"/>
      <c r="BU165" s="144"/>
      <c r="BV165" s="209"/>
      <c r="BW165" s="209"/>
      <c r="BX165" s="144"/>
      <c r="BY165" s="132"/>
      <c r="BZ165" s="132"/>
      <c r="CA165" s="132"/>
      <c r="CB165" s="132"/>
      <c r="CC165" s="132"/>
      <c r="CD165" s="132"/>
      <c r="CE165" s="132"/>
      <c r="CF165" s="132"/>
      <c r="CG165" s="144"/>
      <c r="CH165" s="132"/>
      <c r="CI165" s="132"/>
      <c r="CJ165" s="132"/>
      <c r="CK165" s="132"/>
      <c r="CL165" s="132"/>
      <c r="CM165" s="132"/>
      <c r="CN165" s="132"/>
      <c r="CO165" s="132"/>
      <c r="CP165" s="144"/>
      <c r="CQ165" s="132"/>
      <c r="CR165" s="132"/>
      <c r="CS165" s="132"/>
      <c r="CT165" s="132"/>
      <c r="CU165" s="132"/>
      <c r="CV165" s="132"/>
      <c r="CW165" s="132"/>
      <c r="CX165" s="132"/>
      <c r="CY165" s="126"/>
      <c r="CZ165" s="132"/>
      <c r="DA165" s="132"/>
      <c r="DB165" s="132"/>
      <c r="DC165" s="132"/>
      <c r="DD165" s="132"/>
      <c r="DE165" s="132"/>
      <c r="DF165" s="132"/>
      <c r="DG165" s="132"/>
      <c r="DH165" s="126"/>
      <c r="DI165" s="132"/>
      <c r="DJ165" s="132"/>
      <c r="DK165" s="132"/>
      <c r="DL165" s="132"/>
      <c r="DM165" s="132"/>
      <c r="DN165" s="132"/>
      <c r="DO165" s="132"/>
      <c r="DP165" s="132"/>
      <c r="DQ165" s="126"/>
      <c r="DR165" s="132"/>
      <c r="DS165" s="132"/>
      <c r="DT165" s="132"/>
      <c r="DU165" s="132"/>
      <c r="DV165" s="132"/>
      <c r="DW165" s="132"/>
      <c r="DX165" s="132"/>
      <c r="DY165" s="132"/>
      <c r="DZ165" s="126"/>
      <c r="EA165" s="132"/>
      <c r="EB165" s="132"/>
      <c r="EC165" s="132"/>
      <c r="ED165" s="132"/>
      <c r="EE165" s="132"/>
      <c r="EF165" s="132"/>
      <c r="EG165" s="132"/>
      <c r="EH165" s="132"/>
      <c r="EI165" s="126"/>
      <c r="EJ165" s="132"/>
      <c r="EK165" s="132"/>
      <c r="EL165" s="132"/>
      <c r="EM165" s="132"/>
      <c r="EN165" s="132"/>
      <c r="EO165" s="132"/>
      <c r="EP165" s="132"/>
      <c r="EQ165" s="132"/>
      <c r="ER165" s="126"/>
      <c r="ES165" s="132"/>
      <c r="ET165" s="132"/>
      <c r="EU165" s="132"/>
      <c r="EV165" s="132"/>
      <c r="EW165" s="132"/>
      <c r="EX165" s="132"/>
      <c r="EY165" s="132"/>
      <c r="EZ165" s="132"/>
      <c r="FA165" s="126"/>
      <c r="FB165" s="132"/>
      <c r="FC165" s="132"/>
      <c r="FD165" s="132"/>
      <c r="FE165" s="132"/>
      <c r="FF165" s="132"/>
      <c r="FG165" s="132"/>
      <c r="FH165" s="132"/>
      <c r="FI165" s="132"/>
      <c r="FJ165" s="126"/>
      <c r="FK165" s="132"/>
      <c r="FL165" s="132"/>
      <c r="FM165" s="132"/>
      <c r="FN165" s="132"/>
      <c r="FO165" s="132"/>
      <c r="FP165" s="132"/>
      <c r="FQ165" s="132"/>
      <c r="FR165" s="132"/>
      <c r="FS165" s="132"/>
      <c r="FT165" s="144"/>
      <c r="FU165" s="129"/>
      <c r="FV165" s="129"/>
      <c r="FW165" s="129"/>
      <c r="FX165" s="130"/>
      <c r="FY165" s="129"/>
      <c r="FZ165" s="144"/>
      <c r="GA165" s="132"/>
      <c r="GB165" s="129"/>
      <c r="GC165" s="129"/>
      <c r="GD165" s="129"/>
      <c r="GE165" s="129"/>
      <c r="GF165" s="129"/>
      <c r="GG165" s="126"/>
      <c r="GH165" s="129"/>
      <c r="GI165" s="129"/>
      <c r="GJ165" s="129"/>
      <c r="GK165" s="130"/>
      <c r="GL165" s="129"/>
      <c r="GM165" s="132"/>
      <c r="GN165" s="265"/>
      <c r="GO165" s="129"/>
      <c r="GP165" s="129"/>
      <c r="GQ165" s="129"/>
      <c r="GR165" s="129"/>
      <c r="GS165" s="129"/>
      <c r="GT165" s="126"/>
      <c r="GU165" s="129"/>
      <c r="GV165" s="129"/>
      <c r="GW165" s="129"/>
      <c r="GX165" s="130"/>
      <c r="GY165" s="129"/>
      <c r="GZ165" s="132"/>
      <c r="HA165" s="132"/>
      <c r="HB165" s="129"/>
      <c r="HC165" s="129"/>
      <c r="HD165" s="129"/>
      <c r="HE165" s="129"/>
    </row>
    <row r="166" spans="1:213" ht="57" x14ac:dyDescent="0.2">
      <c r="A166" s="364"/>
      <c r="B166" s="357"/>
      <c r="C166" s="358"/>
      <c r="D166" s="358"/>
      <c r="E166" s="357"/>
      <c r="F166" s="388"/>
      <c r="G166" s="388"/>
      <c r="H166" s="393"/>
      <c r="I166" s="357"/>
      <c r="J166" s="360"/>
      <c r="K166" s="335"/>
      <c r="L166" s="361"/>
      <c r="M166" s="359"/>
      <c r="N166" s="335"/>
      <c r="O166" s="333"/>
      <c r="P166" s="333"/>
      <c r="Q166" s="334"/>
      <c r="R166" s="153"/>
      <c r="S166" s="154"/>
      <c r="T166" s="183">
        <f>VLOOKUP(U166,FORMULAS!$A$15:$B$18,2,0)</f>
        <v>0</v>
      </c>
      <c r="U166" s="53" t="s">
        <v>157</v>
      </c>
      <c r="V166" s="54">
        <f>+IF(U166='Tabla Valoración controles'!$D$4,'Tabla Valoración controles'!$F$4,IF('208-PLA-Ft-78 Mapa Gestión'!U166='Tabla Valoración controles'!$D$5,'Tabla Valoración controles'!$F$5,IF(U166=FORMULAS!$A$10,0,'Tabla Valoración controles'!$F$6)))</f>
        <v>0</v>
      </c>
      <c r="W166" s="53"/>
      <c r="X166" s="55">
        <f>+IF(W166='Tabla Valoración controles'!$D$7,'Tabla Valoración controles'!$F$7,IF(U166=FORMULAS!$A$10,0,'Tabla Valoración controles'!$F$8))</f>
        <v>0</v>
      </c>
      <c r="Y166" s="53"/>
      <c r="Z166" s="54">
        <f>+IF(Y166='Tabla Valoración controles'!$D$9,'Tabla Valoración controles'!$F$9,IF(U166=FORMULAS!$A$10,0,'Tabla Valoración controles'!$F$10))</f>
        <v>0</v>
      </c>
      <c r="AA166" s="53"/>
      <c r="AB166" s="54">
        <f>+IF(AA166='Tabla Valoración controles'!$D$9,'Tabla Valoración controles'!$F$9,IF(W166=FORMULAS!$A$10,0,'Tabla Valoración controles'!$F$10))</f>
        <v>0</v>
      </c>
      <c r="AC166" s="53"/>
      <c r="AD166" s="54">
        <f>+IF(AC166='Tabla Valoración controles'!$D$13,'Tabla Valoración controles'!$F$13,'Tabla Valoración controles'!$F$14)</f>
        <v>0</v>
      </c>
      <c r="AE166" s="97">
        <f t="shared" si="111"/>
        <v>0</v>
      </c>
      <c r="AF166" s="97">
        <f t="shared" si="136"/>
        <v>0</v>
      </c>
      <c r="AG166" s="97">
        <f t="shared" si="131"/>
        <v>0.16799999999999998</v>
      </c>
      <c r="AH166" s="53"/>
      <c r="AI166" s="50">
        <f>+IF(AH166=CONTROLES!$C$50,CONTROLES!$D$50,CONTROLES!$D$51)</f>
        <v>0</v>
      </c>
      <c r="AJ166" s="162"/>
      <c r="AK166" s="162">
        <f>+IF(AJ166=CONTROLES!$C$52,CONTROLES!$D$52,CONTROLES!$D$53)</f>
        <v>0</v>
      </c>
      <c r="AL166" s="162"/>
      <c r="AM166" s="162">
        <f>+IF(AL166=CONTROLES!$C$54,CONTROLES!$D$54,CONTROLES!$D$55)</f>
        <v>0</v>
      </c>
      <c r="AN166" s="163" t="str">
        <f t="shared" si="114"/>
        <v>Tipo Control</v>
      </c>
      <c r="AO166" s="163" t="str">
        <f>+IF(AN166=CONTROLES!$F$54,CONTROLES!$G$54,CONTROLES!$G$55)</f>
        <v>Detectar</v>
      </c>
      <c r="AP166" s="162">
        <f>+IF(AO166=CONTROLES!$C$56,CONTROLES!$D$56,IF(AO166=CONTROLES!$C$57,CONTROLES!$D$57,CONTROLES!$D$58))</f>
        <v>10</v>
      </c>
      <c r="AQ166" s="162"/>
      <c r="AR166" s="162">
        <f>+IF(AQ166=CONTROLES!$C$59,CONTROLES!$D$59,CONTROLES!$D$60)</f>
        <v>0</v>
      </c>
      <c r="AS166" s="162"/>
      <c r="AT166" s="162">
        <f>+IF(AS166=CONTROLES!$C$61,CONTROLES!$D$61,CONTROLES!$D$62)</f>
        <v>0</v>
      </c>
      <c r="AU166" s="162"/>
      <c r="AV166" s="50">
        <f>+IF(AU166=CONTROLES!$C$63,CONTROLES!$D$63,IF(AU166=CONTROLES!$C$64,CONTROLES!$D$64,CONTROLES!$D$65))</f>
        <v>0</v>
      </c>
      <c r="AW166" s="50">
        <f t="shared" si="113"/>
        <v>10</v>
      </c>
      <c r="AX166" s="50" t="str">
        <f t="shared" si="115"/>
        <v>Débil</v>
      </c>
      <c r="AY166" s="337"/>
      <c r="AZ166" s="337"/>
      <c r="BA166" s="337"/>
      <c r="BB166" s="337"/>
      <c r="BC166" s="333"/>
      <c r="BD166" s="340"/>
      <c r="BE166" s="338"/>
      <c r="BF166" s="132"/>
      <c r="BG166" s="132"/>
      <c r="BH166" s="169"/>
      <c r="BI166" s="132"/>
      <c r="BJ166" s="132"/>
      <c r="BK166" s="132"/>
      <c r="BL166" s="132"/>
      <c r="BM166" s="170" t="s">
        <v>233</v>
      </c>
      <c r="BN166" s="332"/>
      <c r="BO166" s="144"/>
      <c r="BP166" s="209"/>
      <c r="BQ166" s="209"/>
      <c r="BR166" s="209"/>
      <c r="BS166" s="209"/>
      <c r="BT166" s="209"/>
      <c r="BU166" s="144"/>
      <c r="BV166" s="209"/>
      <c r="BW166" s="209"/>
      <c r="BX166" s="144"/>
      <c r="BY166" s="132"/>
      <c r="BZ166" s="132"/>
      <c r="CA166" s="132"/>
      <c r="CB166" s="132"/>
      <c r="CC166" s="132"/>
      <c r="CD166" s="132"/>
      <c r="CE166" s="132"/>
      <c r="CF166" s="132"/>
      <c r="CG166" s="144"/>
      <c r="CH166" s="132"/>
      <c r="CI166" s="132"/>
      <c r="CJ166" s="132"/>
      <c r="CK166" s="132"/>
      <c r="CL166" s="132"/>
      <c r="CM166" s="132"/>
      <c r="CN166" s="132"/>
      <c r="CO166" s="132"/>
      <c r="CP166" s="144"/>
      <c r="CQ166" s="132"/>
      <c r="CR166" s="132"/>
      <c r="CS166" s="132"/>
      <c r="CT166" s="132"/>
      <c r="CU166" s="132"/>
      <c r="CV166" s="132"/>
      <c r="CW166" s="132"/>
      <c r="CX166" s="132"/>
      <c r="CY166" s="126"/>
      <c r="CZ166" s="132"/>
      <c r="DA166" s="132"/>
      <c r="DB166" s="132"/>
      <c r="DC166" s="132"/>
      <c r="DD166" s="132"/>
      <c r="DE166" s="132"/>
      <c r="DF166" s="132"/>
      <c r="DG166" s="132"/>
      <c r="DH166" s="126"/>
      <c r="DI166" s="132"/>
      <c r="DJ166" s="132"/>
      <c r="DK166" s="132"/>
      <c r="DL166" s="132"/>
      <c r="DM166" s="132"/>
      <c r="DN166" s="132"/>
      <c r="DO166" s="132"/>
      <c r="DP166" s="132"/>
      <c r="DQ166" s="126"/>
      <c r="DR166" s="132"/>
      <c r="DS166" s="132"/>
      <c r="DT166" s="132"/>
      <c r="DU166" s="132"/>
      <c r="DV166" s="132"/>
      <c r="DW166" s="132"/>
      <c r="DX166" s="132"/>
      <c r="DY166" s="132"/>
      <c r="DZ166" s="126"/>
      <c r="EA166" s="132"/>
      <c r="EB166" s="132"/>
      <c r="EC166" s="132"/>
      <c r="ED166" s="132"/>
      <c r="EE166" s="132"/>
      <c r="EF166" s="132"/>
      <c r="EG166" s="132"/>
      <c r="EH166" s="132"/>
      <c r="EI166" s="126"/>
      <c r="EJ166" s="132"/>
      <c r="EK166" s="132"/>
      <c r="EL166" s="132"/>
      <c r="EM166" s="132"/>
      <c r="EN166" s="132"/>
      <c r="EO166" s="132"/>
      <c r="EP166" s="132"/>
      <c r="EQ166" s="132"/>
      <c r="ER166" s="126"/>
      <c r="ES166" s="132"/>
      <c r="ET166" s="132"/>
      <c r="EU166" s="132"/>
      <c r="EV166" s="132"/>
      <c r="EW166" s="132"/>
      <c r="EX166" s="132"/>
      <c r="EY166" s="132"/>
      <c r="EZ166" s="132"/>
      <c r="FA166" s="126"/>
      <c r="FB166" s="132"/>
      <c r="FC166" s="132"/>
      <c r="FD166" s="132"/>
      <c r="FE166" s="132"/>
      <c r="FF166" s="132"/>
      <c r="FG166" s="132"/>
      <c r="FH166" s="132"/>
      <c r="FI166" s="132"/>
      <c r="FJ166" s="126"/>
      <c r="FK166" s="132"/>
      <c r="FL166" s="132"/>
      <c r="FM166" s="132"/>
      <c r="FN166" s="132"/>
      <c r="FO166" s="132"/>
      <c r="FP166" s="132"/>
      <c r="FQ166" s="132"/>
      <c r="FR166" s="132"/>
      <c r="FS166" s="132"/>
      <c r="FT166" s="144"/>
      <c r="FU166" s="129"/>
      <c r="FV166" s="129"/>
      <c r="FW166" s="129"/>
      <c r="FX166" s="130"/>
      <c r="FY166" s="129"/>
      <c r="FZ166" s="144"/>
      <c r="GA166" s="132"/>
      <c r="GB166" s="129"/>
      <c r="GC166" s="129"/>
      <c r="GD166" s="129"/>
      <c r="GE166" s="129"/>
      <c r="GF166" s="129"/>
      <c r="GG166" s="126"/>
      <c r="GH166" s="129"/>
      <c r="GI166" s="129"/>
      <c r="GJ166" s="129"/>
      <c r="GK166" s="130"/>
      <c r="GL166" s="129"/>
      <c r="GM166" s="132"/>
      <c r="GN166" s="265"/>
      <c r="GO166" s="129"/>
      <c r="GP166" s="129"/>
      <c r="GQ166" s="129"/>
      <c r="GR166" s="129"/>
      <c r="GS166" s="129"/>
      <c r="GT166" s="126"/>
      <c r="GU166" s="129"/>
      <c r="GV166" s="129"/>
      <c r="GW166" s="129"/>
      <c r="GX166" s="130"/>
      <c r="GY166" s="129"/>
      <c r="GZ166" s="132"/>
      <c r="HA166" s="132"/>
      <c r="HB166" s="129"/>
      <c r="HC166" s="129"/>
      <c r="HD166" s="129"/>
      <c r="HE166" s="129"/>
    </row>
    <row r="167" spans="1:213" ht="123" customHeight="1" x14ac:dyDescent="0.2">
      <c r="A167" s="364">
        <v>27</v>
      </c>
      <c r="B167" s="357" t="s">
        <v>168</v>
      </c>
      <c r="C167" s="358" t="str">
        <f>VLOOKUP(B167,FORMULAS!$A$30:$B$52,2,0)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67" s="358" t="str">
        <f>VLOOKUP(B167,FORMULAS!$A$30:$C$52,3,0)</f>
        <v xml:space="preserve">Jefe Oficina Asesora de Planeación </v>
      </c>
      <c r="E167" s="357" t="s">
        <v>257</v>
      </c>
      <c r="F167" s="388" t="s">
        <v>436</v>
      </c>
      <c r="G167" s="388" t="s">
        <v>437</v>
      </c>
      <c r="H167" s="393" t="s">
        <v>735</v>
      </c>
      <c r="I167" s="357" t="s">
        <v>258</v>
      </c>
      <c r="J167" s="360">
        <v>300</v>
      </c>
      <c r="K167" s="335" t="str">
        <f>+IF(L167=FORMULAS!$N$2,FORMULAS!$O$2,IF('208-PLA-Ft-78 Mapa Gestión'!L167:L172=FORMULAS!$N$3,FORMULAS!$O$3,IF('208-PLA-Ft-78 Mapa Gestión'!L167:L172=FORMULAS!$N$4,FORMULAS!$O$4,IF('208-PLA-Ft-78 Mapa Gestión'!L167:L172=FORMULAS!$N$5,FORMULAS!$O$5,IF('208-PLA-Ft-78 Mapa Gestión'!L167:L172=FORMULAS!$N$6,FORMULAS!$O$6)))))</f>
        <v>Media</v>
      </c>
      <c r="L167" s="361">
        <f>+IF(J167&lt;=FORMULAS!$M$2,FORMULAS!$N$2,IF('208-PLA-Ft-78 Mapa Gestión'!J167&lt;=FORMULAS!$M$3,FORMULAS!$N$3,IF('208-PLA-Ft-78 Mapa Gestión'!J167&lt;=FORMULAS!$M$4,FORMULAS!$N$4,IF('208-PLA-Ft-78 Mapa Gestión'!J167&lt;=FORMULAS!$M$5,FORMULAS!$N$5,FORMULAS!$N$6))))</f>
        <v>0.6</v>
      </c>
      <c r="M167" s="359" t="s">
        <v>259</v>
      </c>
      <c r="N167" s="335" t="str">
        <f>+IF(M167=FORMULAS!$H$2,FORMULAS!$I$2,IF('208-PLA-Ft-78 Mapa Gestión'!M167:M172=FORMULAS!$H$3,FORMULAS!$I$3,IF('208-PLA-Ft-78 Mapa Gestión'!M167:M172=FORMULAS!$H$4,FORMULAS!$I$4,IF('208-PLA-Ft-78 Mapa Gestión'!M167:M172=FORMULAS!$H$5,FORMULAS!$I$5,IF('208-PLA-Ft-78 Mapa Gestión'!M167:M172=FORMULAS!$H$6,FORMULAS!$I$6,IF('208-PLA-Ft-78 Mapa Gestión'!M167:M172=FORMULAS!$H$7,FORMULAS!$I$7,IF('208-PLA-Ft-78 Mapa Gestión'!M167:M172=FORMULAS!$H$8,FORMULAS!$I$8,IF('208-PLA-Ft-78 Mapa Gestión'!M167:M172=FORMULAS!$H$9,FORMULAS!$I$9,IF('208-PLA-Ft-78 Mapa Gestión'!M167:M172=FORMULAS!$H$10,FORMULAS!$I$10,IF('208-PLA-Ft-78 Mapa Gestión'!M167:M172=FORMULAS!$H$11,FORMULAS!$I$11))))))))))</f>
        <v>Menor</v>
      </c>
      <c r="O167" s="333">
        <f>VLOOKUP(N167,FORMULAS!$I$1:$J$6,2,0)</f>
        <v>0.4</v>
      </c>
      <c r="P167" s="333" t="str">
        <f t="shared" ref="P167" si="137">CONCATENATE(N167,K167)</f>
        <v>MenorMedia</v>
      </c>
      <c r="Q167" s="334" t="str">
        <f>VLOOKUP(P167,FORMULAS!$K$17:$L$42,2,0)</f>
        <v>Moderado</v>
      </c>
      <c r="R167" s="153">
        <v>1</v>
      </c>
      <c r="S167" s="154" t="s">
        <v>511</v>
      </c>
      <c r="T167" s="183" t="str">
        <f>VLOOKUP(U167,FORMULAS!$A$15:$B$18,2,0)</f>
        <v>Probabilidad</v>
      </c>
      <c r="U167" s="53" t="s">
        <v>14</v>
      </c>
      <c r="V167" s="54">
        <f>+IF(U167='Tabla Valoración controles'!$D$4,'Tabla Valoración controles'!$F$4,IF('208-PLA-Ft-78 Mapa Gestión'!U167='Tabla Valoración controles'!$D$5,'Tabla Valoración controles'!$F$5,IF(U167=FORMULAS!$A$10,0,'Tabla Valoración controles'!$F$6)))</f>
        <v>0.15</v>
      </c>
      <c r="W167" s="53" t="s">
        <v>8</v>
      </c>
      <c r="X167" s="55">
        <f>+IF(W167='Tabla Valoración controles'!$D$7,'Tabla Valoración controles'!$F$7,IF(U167=FORMULAS!$A$10,0,'Tabla Valoración controles'!$F$8))</f>
        <v>0.15</v>
      </c>
      <c r="Y167" s="53" t="s">
        <v>19</v>
      </c>
      <c r="Z167" s="54">
        <f>+IF(Y167='Tabla Valoración controles'!$D$9,'Tabla Valoración controles'!$F$9,IF(U167=FORMULAS!$A$10,0,'Tabla Valoración controles'!$F$10))</f>
        <v>0</v>
      </c>
      <c r="AA167" s="53" t="s">
        <v>21</v>
      </c>
      <c r="AB167" s="54">
        <f>+IF(AA167='Tabla Valoración controles'!$D$9,'Tabla Valoración controles'!$F$9,IF(W167=FORMULAS!$A$10,0,'Tabla Valoración controles'!$F$10))</f>
        <v>0</v>
      </c>
      <c r="AC167" s="53" t="s">
        <v>100</v>
      </c>
      <c r="AD167" s="54">
        <f>+IF(AC167='Tabla Valoración controles'!$D$13,'Tabla Valoración controles'!$F$13,'Tabla Valoración controles'!$F$14)</f>
        <v>0</v>
      </c>
      <c r="AE167" s="97">
        <f t="shared" si="111"/>
        <v>0.3</v>
      </c>
      <c r="AF167" s="97">
        <f>+IF(T167=FORMULAS!$A$8,'208-PLA-Ft-78 Mapa Gestión'!AE167*'208-PLA-Ft-78 Mapa Gestión'!L167:L172,'208-PLA-Ft-78 Mapa Gestión'!AE167*'208-PLA-Ft-78 Mapa Gestión'!O167:O172)</f>
        <v>0.18</v>
      </c>
      <c r="AG167" s="97">
        <f>+IF(T167=FORMULAS!$A$8,'208-PLA-Ft-78 Mapa Gestión'!L167:L172-'208-PLA-Ft-78 Mapa Gestión'!AF167,0)</f>
        <v>0.42</v>
      </c>
      <c r="AH167" s="53" t="s">
        <v>347</v>
      </c>
      <c r="AI167" s="50">
        <f>+IF(AH167=CONTROLES!$C$50,CONTROLES!$D$50,CONTROLES!$D$51)</f>
        <v>15</v>
      </c>
      <c r="AJ167" s="162" t="s">
        <v>353</v>
      </c>
      <c r="AK167" s="162">
        <f>+IF(AJ167=CONTROLES!$C$52,CONTROLES!$D$52,CONTROLES!$D$53)</f>
        <v>15</v>
      </c>
      <c r="AL167" s="162" t="s">
        <v>356</v>
      </c>
      <c r="AM167" s="162">
        <f>+IF(AL167=CONTROLES!$C$54,CONTROLES!$D$54,CONTROLES!$D$55)</f>
        <v>15</v>
      </c>
      <c r="AN167" s="163" t="str">
        <f t="shared" si="114"/>
        <v>Detectivo</v>
      </c>
      <c r="AO167" s="163" t="str">
        <f>+IF(AN167=CONTROLES!$F$54,CONTROLES!$G$54,CONTROLES!$G$55)</f>
        <v>Detectar</v>
      </c>
      <c r="AP167" s="162">
        <f>+IF(AO167=CONTROLES!$C$56,CONTROLES!$D$56,IF(AO167=CONTROLES!$C$57,CONTROLES!$D$57,CONTROLES!$D$58))</f>
        <v>10</v>
      </c>
      <c r="AQ167" s="162" t="s">
        <v>363</v>
      </c>
      <c r="AR167" s="162">
        <f>+IF(AQ167=CONTROLES!$C$59,CONTROLES!$D$59,CONTROLES!$D$60)</f>
        <v>15</v>
      </c>
      <c r="AS167" s="162" t="s">
        <v>366</v>
      </c>
      <c r="AT167" s="162">
        <f>+IF(AS167=CONTROLES!$C$61,CONTROLES!$D$61,CONTROLES!$D$62)</f>
        <v>15</v>
      </c>
      <c r="AU167" s="162" t="s">
        <v>369</v>
      </c>
      <c r="AV167" s="50">
        <f>+IF(AU167=CONTROLES!$C$63,CONTROLES!$D$63,IF(AU167=CONTROLES!$C$64,CONTROLES!$D$64,CONTROLES!$D$65))</f>
        <v>10</v>
      </c>
      <c r="AW167" s="50">
        <f t="shared" si="113"/>
        <v>95</v>
      </c>
      <c r="AX167" s="50" t="str">
        <f t="shared" si="115"/>
        <v>Moderado</v>
      </c>
      <c r="AY167" s="336">
        <f>+AG172</f>
        <v>0.252</v>
      </c>
      <c r="AZ167" s="336" t="str">
        <f>+IF(AY167&lt;=FORMULAS!$N$2,FORMULAS!$O$2,IF(AY167&lt;=FORMULAS!$N$3,FORMULAS!$O$3,IF(AY167&lt;=FORMULAS!$N$4,FORMULAS!$O$4,IF(AY167&lt;=FORMULAS!$N$5,FORMULAS!$O$5,FORMULAS!O162))))</f>
        <v>Baja</v>
      </c>
      <c r="BA167" s="336" t="str">
        <f>+IF(T167=FORMULAS!$A$9,AG172,'208-PLA-Ft-78 Mapa Gestión'!N167:N172)</f>
        <v>Menor</v>
      </c>
      <c r="BB167" s="336">
        <f>+IF(T167=FORMULAS!B165,'208-PLA-Ft-78 Mapa Gestión'!AG172,'208-PLA-Ft-78 Mapa Gestión'!O167:O172)</f>
        <v>0.4</v>
      </c>
      <c r="BC167" s="333" t="str">
        <f t="shared" ref="BC167" si="138">CONCATENATE(BA167,AZ167)</f>
        <v>MenorBaja</v>
      </c>
      <c r="BD167" s="340" t="str">
        <f>VLOOKUP(BC167,FORMULAS!$K$17:$L$42,2,0)</f>
        <v>Moderado</v>
      </c>
      <c r="BE167" s="338" t="s">
        <v>163</v>
      </c>
      <c r="BF167" s="166" t="s">
        <v>577</v>
      </c>
      <c r="BG167" s="132" t="s">
        <v>578</v>
      </c>
      <c r="BH167" s="169" t="s">
        <v>323</v>
      </c>
      <c r="BI167" s="181">
        <v>44958</v>
      </c>
      <c r="BJ167" s="181">
        <v>45275</v>
      </c>
      <c r="BK167" s="166" t="s">
        <v>669</v>
      </c>
      <c r="BL167" s="166" t="s">
        <v>670</v>
      </c>
      <c r="BM167" s="170" t="s">
        <v>235</v>
      </c>
      <c r="BN167" s="332" t="s">
        <v>671</v>
      </c>
      <c r="BO167" s="144"/>
      <c r="BP167" s="208" t="s">
        <v>544</v>
      </c>
      <c r="BQ167" s="208" t="s">
        <v>544</v>
      </c>
      <c r="BR167" s="208" t="s">
        <v>544</v>
      </c>
      <c r="BS167" s="208" t="s">
        <v>544</v>
      </c>
      <c r="BT167" s="208" t="s">
        <v>544</v>
      </c>
      <c r="BU167" s="144" t="s">
        <v>783</v>
      </c>
      <c r="BV167" s="208" t="s">
        <v>544</v>
      </c>
      <c r="BW167" s="208" t="s">
        <v>544</v>
      </c>
      <c r="BX167" s="144"/>
      <c r="BY167" s="208" t="s">
        <v>544</v>
      </c>
      <c r="BZ167" s="208" t="s">
        <v>544</v>
      </c>
      <c r="CA167" s="208" t="s">
        <v>544</v>
      </c>
      <c r="CB167" s="208" t="s">
        <v>544</v>
      </c>
      <c r="CC167" s="208" t="s">
        <v>544</v>
      </c>
      <c r="CD167" s="144" t="s">
        <v>783</v>
      </c>
      <c r="CE167" s="208" t="s">
        <v>544</v>
      </c>
      <c r="CF167" s="208" t="s">
        <v>544</v>
      </c>
      <c r="CG167" s="144" t="s">
        <v>782</v>
      </c>
      <c r="CH167" s="219" t="s">
        <v>1179</v>
      </c>
      <c r="CI167" s="141"/>
      <c r="CJ167" s="219" t="s">
        <v>800</v>
      </c>
      <c r="CK167" s="141">
        <v>1</v>
      </c>
      <c r="CL167" s="141" t="s">
        <v>801</v>
      </c>
      <c r="CM167" s="144" t="s">
        <v>783</v>
      </c>
      <c r="CN167" s="141" t="s">
        <v>544</v>
      </c>
      <c r="CO167" s="141" t="s">
        <v>544</v>
      </c>
      <c r="CP167" s="144"/>
      <c r="CQ167" s="141" t="s">
        <v>544</v>
      </c>
      <c r="CR167" s="141" t="s">
        <v>544</v>
      </c>
      <c r="CS167" s="141" t="s">
        <v>544</v>
      </c>
      <c r="CT167" s="141" t="s">
        <v>544</v>
      </c>
      <c r="CU167" s="141" t="s">
        <v>544</v>
      </c>
      <c r="CV167" s="144" t="s">
        <v>783</v>
      </c>
      <c r="CW167" s="141" t="s">
        <v>544</v>
      </c>
      <c r="CX167" s="141" t="s">
        <v>544</v>
      </c>
      <c r="CY167" s="126" t="s">
        <v>782</v>
      </c>
      <c r="CZ167" s="141" t="s">
        <v>1279</v>
      </c>
      <c r="DA167" s="141" t="s">
        <v>544</v>
      </c>
      <c r="DB167" s="141" t="s">
        <v>1278</v>
      </c>
      <c r="DC167" s="141" t="s">
        <v>544</v>
      </c>
      <c r="DD167" s="141" t="s">
        <v>544</v>
      </c>
      <c r="DE167" s="141" t="s">
        <v>783</v>
      </c>
      <c r="DF167" s="141" t="s">
        <v>544</v>
      </c>
      <c r="DG167" s="141" t="s">
        <v>544</v>
      </c>
      <c r="DH167" s="126" t="s">
        <v>782</v>
      </c>
      <c r="DI167" s="141" t="s">
        <v>1279</v>
      </c>
      <c r="DJ167" s="141" t="s">
        <v>544</v>
      </c>
      <c r="DK167" s="141" t="s">
        <v>1278</v>
      </c>
      <c r="DL167" s="141" t="s">
        <v>544</v>
      </c>
      <c r="DM167" s="141" t="s">
        <v>544</v>
      </c>
      <c r="DN167" s="141" t="s">
        <v>783</v>
      </c>
      <c r="DO167" s="141" t="s">
        <v>544</v>
      </c>
      <c r="DP167" s="141" t="s">
        <v>544</v>
      </c>
      <c r="DQ167" s="126" t="s">
        <v>782</v>
      </c>
      <c r="DR167" s="141" t="s">
        <v>1279</v>
      </c>
      <c r="DS167" s="141" t="s">
        <v>544</v>
      </c>
      <c r="DT167" s="141" t="s">
        <v>1278</v>
      </c>
      <c r="DU167" s="141" t="s">
        <v>544</v>
      </c>
      <c r="DV167" s="141" t="s">
        <v>544</v>
      </c>
      <c r="DW167" s="141" t="s">
        <v>783</v>
      </c>
      <c r="DX167" s="141" t="s">
        <v>544</v>
      </c>
      <c r="DY167" s="141" t="s">
        <v>544</v>
      </c>
      <c r="DZ167" s="126" t="s">
        <v>782</v>
      </c>
      <c r="EA167" s="141" t="s">
        <v>1279</v>
      </c>
      <c r="EB167" s="141" t="s">
        <v>544</v>
      </c>
      <c r="EC167" s="141" t="s">
        <v>1278</v>
      </c>
      <c r="ED167" s="141" t="s">
        <v>544</v>
      </c>
      <c r="EE167" s="141" t="s">
        <v>544</v>
      </c>
      <c r="EF167" s="141" t="s">
        <v>783</v>
      </c>
      <c r="EG167" s="141" t="s">
        <v>544</v>
      </c>
      <c r="EH167" s="141" t="s">
        <v>544</v>
      </c>
      <c r="EI167" s="126"/>
      <c r="EJ167" s="141"/>
      <c r="EK167" s="141"/>
      <c r="EL167" s="141"/>
      <c r="EM167" s="141"/>
      <c r="EN167" s="141"/>
      <c r="EO167" s="141"/>
      <c r="EP167" s="141"/>
      <c r="EQ167" s="141"/>
      <c r="ER167" s="126"/>
      <c r="ES167" s="141"/>
      <c r="ET167" s="141"/>
      <c r="EU167" s="141"/>
      <c r="EV167" s="141"/>
      <c r="EW167" s="141"/>
      <c r="EX167" s="141"/>
      <c r="EY167" s="141"/>
      <c r="EZ167" s="141"/>
      <c r="FA167" s="126"/>
      <c r="FB167" s="141"/>
      <c r="FC167" s="141"/>
      <c r="FD167" s="141"/>
      <c r="FE167" s="141"/>
      <c r="FF167" s="141"/>
      <c r="FG167" s="141"/>
      <c r="FH167" s="141"/>
      <c r="FI167" s="141"/>
      <c r="FJ167" s="126"/>
      <c r="FK167" s="141"/>
      <c r="FL167" s="141"/>
      <c r="FM167" s="141"/>
      <c r="FN167" s="141"/>
      <c r="FO167" s="141"/>
      <c r="FP167" s="141"/>
      <c r="FQ167" s="141"/>
      <c r="FR167" s="141"/>
      <c r="FS167" s="220">
        <v>45048</v>
      </c>
      <c r="FT167" s="144" t="s">
        <v>782</v>
      </c>
      <c r="FU167" s="132" t="s">
        <v>1180</v>
      </c>
      <c r="FV167" s="129" t="s">
        <v>37</v>
      </c>
      <c r="FW167" s="132" t="s">
        <v>1181</v>
      </c>
      <c r="FX167" s="130">
        <v>1</v>
      </c>
      <c r="FY167" s="129" t="s">
        <v>797</v>
      </c>
      <c r="FZ167" s="144" t="s">
        <v>783</v>
      </c>
      <c r="GA167" s="141"/>
      <c r="GB167" s="129"/>
      <c r="GC167" s="129"/>
      <c r="GD167" s="129"/>
      <c r="GE167" s="129"/>
      <c r="GF167" s="172">
        <v>45170</v>
      </c>
      <c r="GG167" s="126" t="s">
        <v>782</v>
      </c>
      <c r="GH167" s="132" t="s">
        <v>1528</v>
      </c>
      <c r="GI167" s="129" t="s">
        <v>37</v>
      </c>
      <c r="GJ167" s="132" t="s">
        <v>1529</v>
      </c>
      <c r="GK167" s="126">
        <v>0.5</v>
      </c>
      <c r="GL167" s="129" t="s">
        <v>1239</v>
      </c>
      <c r="GM167" s="144" t="s">
        <v>783</v>
      </c>
      <c r="GN167" s="274"/>
      <c r="GO167" s="129"/>
      <c r="GP167" s="129"/>
      <c r="GQ167" s="129"/>
      <c r="GR167" s="129"/>
      <c r="GS167" s="129"/>
      <c r="GT167" s="126"/>
      <c r="GU167" s="129"/>
      <c r="GV167" s="129"/>
      <c r="GW167" s="129"/>
      <c r="GX167" s="130"/>
      <c r="GY167" s="129"/>
      <c r="GZ167" s="141"/>
      <c r="HA167" s="141"/>
      <c r="HB167" s="129"/>
      <c r="HC167" s="129"/>
      <c r="HD167" s="129"/>
      <c r="HE167" s="129"/>
    </row>
    <row r="168" spans="1:213" ht="125.25" customHeight="1" x14ac:dyDescent="0.2">
      <c r="A168" s="364"/>
      <c r="B168" s="357"/>
      <c r="C168" s="358"/>
      <c r="D168" s="358"/>
      <c r="E168" s="357"/>
      <c r="F168" s="388"/>
      <c r="G168" s="388"/>
      <c r="H168" s="393"/>
      <c r="I168" s="357"/>
      <c r="J168" s="360"/>
      <c r="K168" s="335"/>
      <c r="L168" s="361"/>
      <c r="M168" s="359"/>
      <c r="N168" s="335"/>
      <c r="O168" s="333"/>
      <c r="P168" s="333"/>
      <c r="Q168" s="334"/>
      <c r="R168" s="153">
        <v>2</v>
      </c>
      <c r="S168" s="157" t="s">
        <v>512</v>
      </c>
      <c r="T168" s="183" t="str">
        <f>VLOOKUP(U168,FORMULAS!$A$15:$B$18,2,0)</f>
        <v>Probabilidad</v>
      </c>
      <c r="U168" s="53" t="s">
        <v>13</v>
      </c>
      <c r="V168" s="54">
        <f>+IF(U168='Tabla Valoración controles'!$D$4,'Tabla Valoración controles'!$F$4,IF('208-PLA-Ft-78 Mapa Gestión'!U168='Tabla Valoración controles'!$D$5,'Tabla Valoración controles'!$F$5,IF(U168=FORMULAS!$A$10,0,'Tabla Valoración controles'!$F$6)))</f>
        <v>0.25</v>
      </c>
      <c r="W168" s="53" t="s">
        <v>8</v>
      </c>
      <c r="X168" s="55">
        <f>+IF(W168='Tabla Valoración controles'!$D$7,'Tabla Valoración controles'!$F$7,IF(U168=FORMULAS!$A$10,0,'Tabla Valoración controles'!$F$8))</f>
        <v>0.15</v>
      </c>
      <c r="Y168" s="53" t="s">
        <v>18</v>
      </c>
      <c r="Z168" s="54">
        <f>+IF(Y168='Tabla Valoración controles'!$D$9,'Tabla Valoración controles'!$F$9,IF(U168=FORMULAS!$A$10,0,'Tabla Valoración controles'!$F$10))</f>
        <v>0</v>
      </c>
      <c r="AA168" s="53" t="s">
        <v>21</v>
      </c>
      <c r="AB168" s="54">
        <f>+IF(AA168='Tabla Valoración controles'!$D$9,'Tabla Valoración controles'!$F$9,IF(W168=FORMULAS!$A$10,0,'Tabla Valoración controles'!$F$10))</f>
        <v>0</v>
      </c>
      <c r="AC168" s="53" t="s">
        <v>100</v>
      </c>
      <c r="AD168" s="54">
        <f>+IF(AC168='Tabla Valoración controles'!$D$13,'Tabla Valoración controles'!$F$13,'Tabla Valoración controles'!$F$14)</f>
        <v>0</v>
      </c>
      <c r="AE168" s="97">
        <f t="shared" si="111"/>
        <v>0.4</v>
      </c>
      <c r="AF168" s="97">
        <f t="shared" ref="AF168" si="139">+AE168*AG167</f>
        <v>0.16800000000000001</v>
      </c>
      <c r="AG168" s="97">
        <f t="shared" ref="AG168" si="140">+AG167-AF168</f>
        <v>0.252</v>
      </c>
      <c r="AH168" s="53" t="s">
        <v>347</v>
      </c>
      <c r="AI168" s="50">
        <f>+IF(AH168=CONTROLES!$C$50,CONTROLES!$D$50,CONTROLES!$D$51)</f>
        <v>15</v>
      </c>
      <c r="AJ168" s="162" t="s">
        <v>353</v>
      </c>
      <c r="AK168" s="162">
        <f>+IF(AJ168=CONTROLES!$C$52,CONTROLES!$D$52,CONTROLES!$D$53)</f>
        <v>15</v>
      </c>
      <c r="AL168" s="162" t="s">
        <v>356</v>
      </c>
      <c r="AM168" s="162">
        <f>+IF(AL168=CONTROLES!$C$54,CONTROLES!$D$54,CONTROLES!$D$55)</f>
        <v>15</v>
      </c>
      <c r="AN168" s="163" t="str">
        <f t="shared" si="114"/>
        <v>Preventivo</v>
      </c>
      <c r="AO168" s="163" t="str">
        <f>+IF(AN168=CONTROLES!$F$54,CONTROLES!$G$54,CONTROLES!$G$55)</f>
        <v>Prevenir</v>
      </c>
      <c r="AP168" s="162">
        <f>+IF(AO168=CONTROLES!$C$56,CONTROLES!$D$56,IF(AO168=CONTROLES!$C$57,CONTROLES!$D$57,CONTROLES!$D$58))</f>
        <v>15</v>
      </c>
      <c r="AQ168" s="162" t="s">
        <v>363</v>
      </c>
      <c r="AR168" s="162">
        <f>+IF(AQ168=CONTROLES!$C$59,CONTROLES!$D$59,CONTROLES!$D$60)</f>
        <v>15</v>
      </c>
      <c r="AS168" s="162" t="s">
        <v>366</v>
      </c>
      <c r="AT168" s="162">
        <f>+IF(AS168=CONTROLES!$C$61,CONTROLES!$D$61,CONTROLES!$D$62)</f>
        <v>15</v>
      </c>
      <c r="AU168" s="162" t="s">
        <v>369</v>
      </c>
      <c r="AV168" s="50">
        <f>+IF(AU168=CONTROLES!$C$63,CONTROLES!$D$63,IF(AU168=CONTROLES!$C$64,CONTROLES!$D$64,CONTROLES!$D$65))</f>
        <v>10</v>
      </c>
      <c r="AW168" s="50">
        <f t="shared" si="113"/>
        <v>100</v>
      </c>
      <c r="AX168" s="50" t="str">
        <f t="shared" si="115"/>
        <v>Fuerte</v>
      </c>
      <c r="AY168" s="337"/>
      <c r="AZ168" s="337"/>
      <c r="BA168" s="337"/>
      <c r="BB168" s="337"/>
      <c r="BC168" s="333"/>
      <c r="BD168" s="340"/>
      <c r="BE168" s="338"/>
      <c r="BF168" s="166" t="s">
        <v>579</v>
      </c>
      <c r="BG168" s="132" t="s">
        <v>578</v>
      </c>
      <c r="BH168" s="169" t="s">
        <v>323</v>
      </c>
      <c r="BI168" s="181">
        <v>44958</v>
      </c>
      <c r="BJ168" s="181">
        <v>45291</v>
      </c>
      <c r="BK168" s="166" t="s">
        <v>672</v>
      </c>
      <c r="BL168" s="166" t="s">
        <v>673</v>
      </c>
      <c r="BM168" s="170" t="s">
        <v>235</v>
      </c>
      <c r="BN168" s="332"/>
      <c r="BO168" s="144" t="s">
        <v>782</v>
      </c>
      <c r="BP168" s="219" t="s">
        <v>802</v>
      </c>
      <c r="BQ168" s="206" t="s">
        <v>803</v>
      </c>
      <c r="BR168" s="208" t="s">
        <v>544</v>
      </c>
      <c r="BS168" s="208" t="s">
        <v>544</v>
      </c>
      <c r="BT168" s="208" t="s">
        <v>544</v>
      </c>
      <c r="BU168" s="144" t="s">
        <v>783</v>
      </c>
      <c r="BV168" s="208" t="s">
        <v>544</v>
      </c>
      <c r="BW168" s="208" t="s">
        <v>544</v>
      </c>
      <c r="BX168" s="144" t="s">
        <v>782</v>
      </c>
      <c r="BY168" s="219" t="s">
        <v>802</v>
      </c>
      <c r="BZ168" s="206" t="s">
        <v>804</v>
      </c>
      <c r="CA168" s="208" t="s">
        <v>544</v>
      </c>
      <c r="CB168" s="208" t="s">
        <v>544</v>
      </c>
      <c r="CC168" s="208" t="s">
        <v>544</v>
      </c>
      <c r="CD168" s="144" t="s">
        <v>783</v>
      </c>
      <c r="CE168" s="208" t="s">
        <v>544</v>
      </c>
      <c r="CF168" s="208" t="s">
        <v>544</v>
      </c>
      <c r="CG168" s="144" t="s">
        <v>782</v>
      </c>
      <c r="CH168" s="219" t="s">
        <v>802</v>
      </c>
      <c r="CI168" s="206" t="s">
        <v>806</v>
      </c>
      <c r="CJ168" s="208" t="s">
        <v>544</v>
      </c>
      <c r="CK168" s="208" t="s">
        <v>544</v>
      </c>
      <c r="CL168" s="208" t="s">
        <v>544</v>
      </c>
      <c r="CM168" s="144" t="s">
        <v>783</v>
      </c>
      <c r="CN168" s="208" t="s">
        <v>544</v>
      </c>
      <c r="CO168" s="208" t="s">
        <v>544</v>
      </c>
      <c r="CP168" s="144" t="s">
        <v>782</v>
      </c>
      <c r="CQ168" s="219" t="s">
        <v>802</v>
      </c>
      <c r="CR168" s="206" t="s">
        <v>805</v>
      </c>
      <c r="CS168" s="208" t="s">
        <v>808</v>
      </c>
      <c r="CT168" s="208" t="s">
        <v>544</v>
      </c>
      <c r="CU168" s="208" t="s">
        <v>544</v>
      </c>
      <c r="CV168" s="144" t="s">
        <v>783</v>
      </c>
      <c r="CW168" s="208" t="s">
        <v>544</v>
      </c>
      <c r="CX168" s="208" t="s">
        <v>544</v>
      </c>
      <c r="CY168" s="126" t="s">
        <v>782</v>
      </c>
      <c r="CZ168" s="219" t="s">
        <v>802</v>
      </c>
      <c r="DA168" s="127" t="s">
        <v>1280</v>
      </c>
      <c r="DB168" s="127" t="s">
        <v>1281</v>
      </c>
      <c r="DC168" s="141" t="s">
        <v>544</v>
      </c>
      <c r="DD168" s="141" t="s">
        <v>544</v>
      </c>
      <c r="DE168" s="141" t="s">
        <v>783</v>
      </c>
      <c r="DF168" s="141" t="s">
        <v>544</v>
      </c>
      <c r="DG168" s="141" t="s">
        <v>544</v>
      </c>
      <c r="DH168" s="126" t="s">
        <v>782</v>
      </c>
      <c r="DI168" s="219" t="s">
        <v>802</v>
      </c>
      <c r="DJ168" s="127" t="s">
        <v>1280</v>
      </c>
      <c r="DK168" s="127" t="s">
        <v>1282</v>
      </c>
      <c r="DL168" s="128">
        <v>0.5</v>
      </c>
      <c r="DM168" s="127" t="s">
        <v>1283</v>
      </c>
      <c r="DN168" s="141" t="s">
        <v>783</v>
      </c>
      <c r="DO168" s="141" t="s">
        <v>544</v>
      </c>
      <c r="DP168" s="141" t="s">
        <v>544</v>
      </c>
      <c r="DQ168" s="126" t="s">
        <v>782</v>
      </c>
      <c r="DR168" s="219" t="s">
        <v>802</v>
      </c>
      <c r="DS168" s="127" t="s">
        <v>1280</v>
      </c>
      <c r="DT168" s="127" t="s">
        <v>1284</v>
      </c>
      <c r="DU168" s="141" t="s">
        <v>544</v>
      </c>
      <c r="DV168" s="141" t="s">
        <v>544</v>
      </c>
      <c r="DW168" s="141" t="s">
        <v>783</v>
      </c>
      <c r="DX168" s="141" t="s">
        <v>544</v>
      </c>
      <c r="DY168" s="141" t="s">
        <v>544</v>
      </c>
      <c r="DZ168" s="126" t="s">
        <v>782</v>
      </c>
      <c r="EA168" s="219" t="s">
        <v>802</v>
      </c>
      <c r="EB168" s="127" t="s">
        <v>1280</v>
      </c>
      <c r="EC168" s="127" t="s">
        <v>1284</v>
      </c>
      <c r="ED168" s="141" t="s">
        <v>544</v>
      </c>
      <c r="EE168" s="141" t="s">
        <v>544</v>
      </c>
      <c r="EF168" s="141" t="s">
        <v>783</v>
      </c>
      <c r="EG168" s="141" t="s">
        <v>544</v>
      </c>
      <c r="EH168" s="141" t="s">
        <v>544</v>
      </c>
      <c r="EI168" s="126"/>
      <c r="EJ168" s="127"/>
      <c r="EK168" s="127"/>
      <c r="EL168" s="127"/>
      <c r="EM168" s="127"/>
      <c r="EN168" s="127"/>
      <c r="EO168" s="127"/>
      <c r="EP168" s="127"/>
      <c r="EQ168" s="127"/>
      <c r="ER168" s="126"/>
      <c r="ES168" s="127"/>
      <c r="ET168" s="127"/>
      <c r="EU168" s="127"/>
      <c r="EV168" s="127"/>
      <c r="EW168" s="127"/>
      <c r="EX168" s="127"/>
      <c r="EY168" s="127"/>
      <c r="EZ168" s="127"/>
      <c r="FA168" s="126"/>
      <c r="FB168" s="127"/>
      <c r="FC168" s="127"/>
      <c r="FD168" s="127"/>
      <c r="FE168" s="127"/>
      <c r="FF168" s="127"/>
      <c r="FG168" s="127"/>
      <c r="FH168" s="127"/>
      <c r="FI168" s="127"/>
      <c r="FJ168" s="126"/>
      <c r="FK168" s="127"/>
      <c r="FL168" s="127"/>
      <c r="FM168" s="127"/>
      <c r="FN168" s="127"/>
      <c r="FO168" s="127"/>
      <c r="FP168" s="127"/>
      <c r="FQ168" s="127"/>
      <c r="FR168" s="127"/>
      <c r="FS168" s="220">
        <v>45048</v>
      </c>
      <c r="FT168" s="144" t="s">
        <v>782</v>
      </c>
      <c r="FU168" s="132" t="s">
        <v>1182</v>
      </c>
      <c r="FV168" s="129" t="s">
        <v>37</v>
      </c>
      <c r="FW168" s="132" t="s">
        <v>807</v>
      </c>
      <c r="FX168" s="130">
        <v>0</v>
      </c>
      <c r="FY168" s="129" t="s">
        <v>37</v>
      </c>
      <c r="FZ168" s="144" t="s">
        <v>783</v>
      </c>
      <c r="GA168" s="127"/>
      <c r="GB168" s="129"/>
      <c r="GC168" s="129"/>
      <c r="GD168" s="129"/>
      <c r="GE168" s="129"/>
      <c r="GF168" s="172">
        <v>45170</v>
      </c>
      <c r="GG168" s="126" t="s">
        <v>782</v>
      </c>
      <c r="GH168" s="132" t="s">
        <v>1285</v>
      </c>
      <c r="GI168" s="129" t="s">
        <v>37</v>
      </c>
      <c r="GJ168" s="212" t="s">
        <v>1286</v>
      </c>
      <c r="GK168" s="126">
        <v>0.5</v>
      </c>
      <c r="GL168" s="129" t="s">
        <v>1239</v>
      </c>
      <c r="GM168" s="144" t="s">
        <v>783</v>
      </c>
      <c r="GN168" s="268"/>
      <c r="GO168" s="129"/>
      <c r="GP168" s="129"/>
      <c r="GQ168" s="129"/>
      <c r="GR168" s="129"/>
      <c r="GS168" s="129"/>
      <c r="GT168" s="126"/>
      <c r="GU168" s="129"/>
      <c r="GV168" s="129"/>
      <c r="GW168" s="129"/>
      <c r="GX168" s="130"/>
      <c r="GY168" s="129"/>
      <c r="GZ168" s="127"/>
      <c r="HA168" s="127"/>
      <c r="HB168" s="129"/>
      <c r="HC168" s="129"/>
      <c r="HD168" s="129"/>
      <c r="HE168" s="129"/>
    </row>
    <row r="169" spans="1:213" ht="57" x14ac:dyDescent="0.2">
      <c r="A169" s="364"/>
      <c r="B169" s="357"/>
      <c r="C169" s="358"/>
      <c r="D169" s="358"/>
      <c r="E169" s="357"/>
      <c r="F169" s="388"/>
      <c r="G169" s="388"/>
      <c r="H169" s="393"/>
      <c r="I169" s="357"/>
      <c r="J169" s="360"/>
      <c r="K169" s="335"/>
      <c r="L169" s="361"/>
      <c r="M169" s="359"/>
      <c r="N169" s="335"/>
      <c r="O169" s="333"/>
      <c r="P169" s="333"/>
      <c r="Q169" s="334"/>
      <c r="R169" s="153"/>
      <c r="S169" s="154"/>
      <c r="T169" s="183">
        <f>VLOOKUP(U169,FORMULAS!$A$15:$B$18,2,0)</f>
        <v>0</v>
      </c>
      <c r="U169" s="53" t="s">
        <v>157</v>
      </c>
      <c r="V169" s="54">
        <f>+IF(U169='Tabla Valoración controles'!$D$4,'Tabla Valoración controles'!$F$4,IF('208-PLA-Ft-78 Mapa Gestión'!U169='Tabla Valoración controles'!$D$5,'Tabla Valoración controles'!$F$5,IF(U169=FORMULAS!$A$10,0,'Tabla Valoración controles'!$F$6)))</f>
        <v>0</v>
      </c>
      <c r="W169" s="53"/>
      <c r="X169" s="55">
        <f>+IF(W169='Tabla Valoración controles'!$D$7,'Tabla Valoración controles'!$F$7,IF(U169=FORMULAS!$A$10,0,'Tabla Valoración controles'!$F$8))</f>
        <v>0</v>
      </c>
      <c r="Y169" s="53"/>
      <c r="Z169" s="54">
        <f>+IF(Y169='Tabla Valoración controles'!$D$9,'Tabla Valoración controles'!$F$9,IF(U169=FORMULAS!$A$10,0,'Tabla Valoración controles'!$F$10))</f>
        <v>0</v>
      </c>
      <c r="AA169" s="53"/>
      <c r="AB169" s="54">
        <f>+IF(AA169='Tabla Valoración controles'!$D$9,'Tabla Valoración controles'!$F$9,IF(W169=FORMULAS!$A$10,0,'Tabla Valoración controles'!$F$10))</f>
        <v>0</v>
      </c>
      <c r="AC169" s="53"/>
      <c r="AD169" s="54">
        <f>+IF(AC169='Tabla Valoración controles'!$D$13,'Tabla Valoración controles'!$F$13,'Tabla Valoración controles'!$F$14)</f>
        <v>0</v>
      </c>
      <c r="AE169" s="97">
        <f t="shared" si="111"/>
        <v>0</v>
      </c>
      <c r="AF169" s="97">
        <f t="shared" ref="AF169:AF172" si="141">+AF168*AE169</f>
        <v>0</v>
      </c>
      <c r="AG169" s="97">
        <f t="shared" si="131"/>
        <v>0.252</v>
      </c>
      <c r="AH169" s="53"/>
      <c r="AI169" s="50">
        <f>+IF(AH169=CONTROLES!$C$50,CONTROLES!$D$50,CONTROLES!$D$51)</f>
        <v>0</v>
      </c>
      <c r="AJ169" s="162"/>
      <c r="AK169" s="162">
        <f>+IF(AJ169=CONTROLES!$C$52,CONTROLES!$D$52,CONTROLES!$D$53)</f>
        <v>0</v>
      </c>
      <c r="AL169" s="162"/>
      <c r="AM169" s="162">
        <f>+IF(AL169=CONTROLES!$C$54,CONTROLES!$D$54,CONTROLES!$D$55)</f>
        <v>0</v>
      </c>
      <c r="AN169" s="163" t="str">
        <f t="shared" si="114"/>
        <v>Tipo Control</v>
      </c>
      <c r="AO169" s="163" t="str">
        <f>+IF(AN169=CONTROLES!$F$54,CONTROLES!$G$54,CONTROLES!$G$55)</f>
        <v>Detectar</v>
      </c>
      <c r="AP169" s="162">
        <f>+IF(AO169=CONTROLES!$C$56,CONTROLES!$D$56,IF(AO169=CONTROLES!$C$57,CONTROLES!$D$57,CONTROLES!$D$58))</f>
        <v>10</v>
      </c>
      <c r="AQ169" s="162"/>
      <c r="AR169" s="162">
        <f>+IF(AQ169=CONTROLES!$C$59,CONTROLES!$D$59,CONTROLES!$D$60)</f>
        <v>0</v>
      </c>
      <c r="AS169" s="162"/>
      <c r="AT169" s="162">
        <f>+IF(AS169=CONTROLES!$C$61,CONTROLES!$D$61,CONTROLES!$D$62)</f>
        <v>0</v>
      </c>
      <c r="AU169" s="162"/>
      <c r="AV169" s="50">
        <f>+IF(AU169=CONTROLES!$C$63,CONTROLES!$D$63,IF(AU169=CONTROLES!$C$64,CONTROLES!$D$64,CONTROLES!$D$65))</f>
        <v>0</v>
      </c>
      <c r="AW169" s="50">
        <f t="shared" si="113"/>
        <v>10</v>
      </c>
      <c r="AX169" s="50" t="str">
        <f t="shared" si="115"/>
        <v>Débil</v>
      </c>
      <c r="AY169" s="337"/>
      <c r="AZ169" s="337"/>
      <c r="BA169" s="337"/>
      <c r="BB169" s="337"/>
      <c r="BC169" s="333"/>
      <c r="BD169" s="340"/>
      <c r="BE169" s="338"/>
      <c r="BF169" s="129"/>
      <c r="BG169" s="129"/>
      <c r="BH169" s="169"/>
      <c r="BI169" s="129"/>
      <c r="BJ169" s="129"/>
      <c r="BK169" s="129"/>
      <c r="BL169" s="129"/>
      <c r="BM169" s="170" t="s">
        <v>233</v>
      </c>
      <c r="BN169" s="332"/>
      <c r="BO169" s="144"/>
      <c r="BP169" s="209"/>
      <c r="BQ169" s="209"/>
      <c r="BR169" s="209"/>
      <c r="BS169" s="209"/>
      <c r="BT169" s="209"/>
      <c r="BU169" s="144"/>
      <c r="BV169" s="209"/>
      <c r="BW169" s="209"/>
      <c r="BX169" s="144"/>
      <c r="BY169" s="132"/>
      <c r="BZ169" s="132"/>
      <c r="CA169" s="132"/>
      <c r="CB169" s="132"/>
      <c r="CC169" s="132"/>
      <c r="CD169" s="132"/>
      <c r="CE169" s="132"/>
      <c r="CF169" s="132"/>
      <c r="CG169" s="144"/>
      <c r="CH169" s="132"/>
      <c r="CI169" s="132"/>
      <c r="CJ169" s="132"/>
      <c r="CK169" s="132"/>
      <c r="CL169" s="132"/>
      <c r="CM169" s="132"/>
      <c r="CN169" s="132"/>
      <c r="CO169" s="132"/>
      <c r="CP169" s="144"/>
      <c r="CQ169" s="132"/>
      <c r="CR169" s="132"/>
      <c r="CS169" s="132"/>
      <c r="CT169" s="132"/>
      <c r="CU169" s="132"/>
      <c r="CV169" s="132"/>
      <c r="CW169" s="132"/>
      <c r="CX169" s="132"/>
      <c r="CY169" s="126"/>
      <c r="CZ169" s="132"/>
      <c r="DA169" s="132"/>
      <c r="DB169" s="132"/>
      <c r="DC169" s="132"/>
      <c r="DD169" s="132"/>
      <c r="DE169" s="132"/>
      <c r="DF169" s="132"/>
      <c r="DG169" s="132"/>
      <c r="DH169" s="126"/>
      <c r="DI169" s="132"/>
      <c r="DJ169" s="132"/>
      <c r="DK169" s="132"/>
      <c r="DL169" s="132"/>
      <c r="DM169" s="132"/>
      <c r="DN169" s="132"/>
      <c r="DO169" s="132"/>
      <c r="DP169" s="132"/>
      <c r="DQ169" s="126"/>
      <c r="DR169" s="132"/>
      <c r="DS169" s="132"/>
      <c r="DT169" s="132"/>
      <c r="DU169" s="132"/>
      <c r="DV169" s="132"/>
      <c r="DW169" s="132"/>
      <c r="DX169" s="132"/>
      <c r="DY169" s="132"/>
      <c r="DZ169" s="126"/>
      <c r="EA169" s="132"/>
      <c r="EB169" s="132"/>
      <c r="EC169" s="132"/>
      <c r="ED169" s="132"/>
      <c r="EE169" s="132"/>
      <c r="EF169" s="132"/>
      <c r="EG169" s="132"/>
      <c r="EH169" s="132"/>
      <c r="EI169" s="126"/>
      <c r="EJ169" s="132"/>
      <c r="EK169" s="132"/>
      <c r="EL169" s="132"/>
      <c r="EM169" s="132"/>
      <c r="EN169" s="132"/>
      <c r="EO169" s="132"/>
      <c r="EP169" s="132"/>
      <c r="EQ169" s="132"/>
      <c r="ER169" s="126"/>
      <c r="ES169" s="132"/>
      <c r="ET169" s="132"/>
      <c r="EU169" s="132"/>
      <c r="EV169" s="132"/>
      <c r="EW169" s="132"/>
      <c r="EX169" s="132"/>
      <c r="EY169" s="132"/>
      <c r="EZ169" s="132"/>
      <c r="FA169" s="126"/>
      <c r="FB169" s="132"/>
      <c r="FC169" s="132"/>
      <c r="FD169" s="132"/>
      <c r="FE169" s="132"/>
      <c r="FF169" s="132"/>
      <c r="FG169" s="132"/>
      <c r="FH169" s="132"/>
      <c r="FI169" s="132"/>
      <c r="FJ169" s="126"/>
      <c r="FK169" s="132"/>
      <c r="FL169" s="132"/>
      <c r="FM169" s="132"/>
      <c r="FN169" s="132"/>
      <c r="FO169" s="132"/>
      <c r="FP169" s="132"/>
      <c r="FQ169" s="132"/>
      <c r="FR169" s="132"/>
      <c r="FS169" s="132"/>
      <c r="FT169" s="144"/>
      <c r="FU169" s="129"/>
      <c r="FV169" s="129"/>
      <c r="FW169" s="129"/>
      <c r="FX169" s="130"/>
      <c r="FY169" s="129"/>
      <c r="FZ169" s="144"/>
      <c r="GA169" s="132"/>
      <c r="GB169" s="129"/>
      <c r="GC169" s="129"/>
      <c r="GD169" s="129"/>
      <c r="GE169" s="129"/>
      <c r="GF169" s="129"/>
      <c r="GG169" s="126"/>
      <c r="GH169" s="129"/>
      <c r="GI169" s="129"/>
      <c r="GJ169" s="129"/>
      <c r="GK169" s="130"/>
      <c r="GL169" s="129"/>
      <c r="GM169" s="132"/>
      <c r="GN169" s="265"/>
      <c r="GO169" s="129"/>
      <c r="GP169" s="129"/>
      <c r="GQ169" s="129"/>
      <c r="GR169" s="129"/>
      <c r="GS169" s="129"/>
      <c r="GT169" s="126"/>
      <c r="GU169" s="129"/>
      <c r="GV169" s="129"/>
      <c r="GW169" s="129"/>
      <c r="GX169" s="130"/>
      <c r="GY169" s="129"/>
      <c r="GZ169" s="132"/>
      <c r="HA169" s="132"/>
      <c r="HB169" s="129"/>
      <c r="HC169" s="129"/>
      <c r="HD169" s="129"/>
      <c r="HE169" s="129"/>
    </row>
    <row r="170" spans="1:213" ht="57" x14ac:dyDescent="0.2">
      <c r="A170" s="364"/>
      <c r="B170" s="357"/>
      <c r="C170" s="358"/>
      <c r="D170" s="358"/>
      <c r="E170" s="357"/>
      <c r="F170" s="388"/>
      <c r="G170" s="388"/>
      <c r="H170" s="393"/>
      <c r="I170" s="357"/>
      <c r="J170" s="360"/>
      <c r="K170" s="335"/>
      <c r="L170" s="361"/>
      <c r="M170" s="359"/>
      <c r="N170" s="335"/>
      <c r="O170" s="333"/>
      <c r="P170" s="333"/>
      <c r="Q170" s="334"/>
      <c r="R170" s="153"/>
      <c r="S170" s="154"/>
      <c r="T170" s="183">
        <f>VLOOKUP(U170,FORMULAS!$A$15:$B$18,2,0)</f>
        <v>0</v>
      </c>
      <c r="U170" s="53" t="s">
        <v>157</v>
      </c>
      <c r="V170" s="54">
        <f>+IF(U170='Tabla Valoración controles'!$D$4,'Tabla Valoración controles'!$F$4,IF('208-PLA-Ft-78 Mapa Gestión'!U170='Tabla Valoración controles'!$D$5,'Tabla Valoración controles'!$F$5,IF(U170=FORMULAS!$A$10,0,'Tabla Valoración controles'!$F$6)))</f>
        <v>0</v>
      </c>
      <c r="W170" s="53"/>
      <c r="X170" s="55">
        <f>+IF(W170='Tabla Valoración controles'!$D$7,'Tabla Valoración controles'!$F$7,IF(U170=FORMULAS!$A$10,0,'Tabla Valoración controles'!$F$8))</f>
        <v>0</v>
      </c>
      <c r="Y170" s="53"/>
      <c r="Z170" s="54">
        <f>+IF(Y170='Tabla Valoración controles'!$D$9,'Tabla Valoración controles'!$F$9,IF(U170=FORMULAS!$A$10,0,'Tabla Valoración controles'!$F$10))</f>
        <v>0</v>
      </c>
      <c r="AA170" s="53"/>
      <c r="AB170" s="54">
        <f>+IF(AA170='Tabla Valoración controles'!$D$9,'Tabla Valoración controles'!$F$9,IF(W170=FORMULAS!$A$10,0,'Tabla Valoración controles'!$F$10))</f>
        <v>0</v>
      </c>
      <c r="AC170" s="53"/>
      <c r="AD170" s="54">
        <f>+IF(AC170='Tabla Valoración controles'!$D$13,'Tabla Valoración controles'!$F$13,'Tabla Valoración controles'!$F$14)</f>
        <v>0</v>
      </c>
      <c r="AE170" s="97">
        <f t="shared" si="111"/>
        <v>0</v>
      </c>
      <c r="AF170" s="97">
        <f t="shared" si="141"/>
        <v>0</v>
      </c>
      <c r="AG170" s="97">
        <f t="shared" si="131"/>
        <v>0.252</v>
      </c>
      <c r="AH170" s="53"/>
      <c r="AI170" s="50">
        <f>+IF(AH170=CONTROLES!$C$50,CONTROLES!$D$50,CONTROLES!$D$51)</f>
        <v>0</v>
      </c>
      <c r="AJ170" s="162"/>
      <c r="AK170" s="162">
        <f>+IF(AJ170=CONTROLES!$C$52,CONTROLES!$D$52,CONTROLES!$D$53)</f>
        <v>0</v>
      </c>
      <c r="AL170" s="162"/>
      <c r="AM170" s="162">
        <f>+IF(AL170=CONTROLES!$C$54,CONTROLES!$D$54,CONTROLES!$D$55)</f>
        <v>0</v>
      </c>
      <c r="AN170" s="163" t="str">
        <f t="shared" si="114"/>
        <v>Tipo Control</v>
      </c>
      <c r="AO170" s="163" t="str">
        <f>+IF(AN170=CONTROLES!$F$54,CONTROLES!$G$54,CONTROLES!$G$55)</f>
        <v>Detectar</v>
      </c>
      <c r="AP170" s="162">
        <f>+IF(AO170=CONTROLES!$C$56,CONTROLES!$D$56,IF(AO170=CONTROLES!$C$57,CONTROLES!$D$57,CONTROLES!$D$58))</f>
        <v>10</v>
      </c>
      <c r="AQ170" s="162"/>
      <c r="AR170" s="162">
        <f>+IF(AQ170=CONTROLES!$C$59,CONTROLES!$D$59,CONTROLES!$D$60)</f>
        <v>0</v>
      </c>
      <c r="AS170" s="162"/>
      <c r="AT170" s="162">
        <f>+IF(AS170=CONTROLES!$C$61,CONTROLES!$D$61,CONTROLES!$D$62)</f>
        <v>0</v>
      </c>
      <c r="AU170" s="162"/>
      <c r="AV170" s="50">
        <f>+IF(AU170=CONTROLES!$C$63,CONTROLES!$D$63,IF(AU170=CONTROLES!$C$64,CONTROLES!$D$64,CONTROLES!$D$65))</f>
        <v>0</v>
      </c>
      <c r="AW170" s="50">
        <f t="shared" si="113"/>
        <v>10</v>
      </c>
      <c r="AX170" s="50" t="str">
        <f t="shared" si="115"/>
        <v>Débil</v>
      </c>
      <c r="AY170" s="337"/>
      <c r="AZ170" s="337"/>
      <c r="BA170" s="337"/>
      <c r="BB170" s="337"/>
      <c r="BC170" s="333"/>
      <c r="BD170" s="340"/>
      <c r="BE170" s="338"/>
      <c r="BF170" s="129"/>
      <c r="BG170" s="129"/>
      <c r="BH170" s="169"/>
      <c r="BI170" s="129"/>
      <c r="BJ170" s="129"/>
      <c r="BK170" s="129"/>
      <c r="BL170" s="129"/>
      <c r="BM170" s="170" t="s">
        <v>233</v>
      </c>
      <c r="BN170" s="332"/>
      <c r="BO170" s="144"/>
      <c r="BP170" s="209"/>
      <c r="BQ170" s="209"/>
      <c r="BR170" s="209"/>
      <c r="BS170" s="209"/>
      <c r="BT170" s="209"/>
      <c r="BU170" s="144"/>
      <c r="BV170" s="209"/>
      <c r="BW170" s="209"/>
      <c r="BX170" s="144"/>
      <c r="BY170" s="132"/>
      <c r="BZ170" s="132"/>
      <c r="CA170" s="132"/>
      <c r="CB170" s="132"/>
      <c r="CC170" s="132"/>
      <c r="CD170" s="132"/>
      <c r="CE170" s="132"/>
      <c r="CF170" s="132"/>
      <c r="CG170" s="144"/>
      <c r="CH170" s="132"/>
      <c r="CI170" s="132"/>
      <c r="CJ170" s="132"/>
      <c r="CK170" s="132"/>
      <c r="CL170" s="132"/>
      <c r="CM170" s="132"/>
      <c r="CN170" s="132"/>
      <c r="CO170" s="132"/>
      <c r="CP170" s="144"/>
      <c r="CQ170" s="132"/>
      <c r="CR170" s="132"/>
      <c r="CS170" s="132"/>
      <c r="CT170" s="132"/>
      <c r="CU170" s="132"/>
      <c r="CV170" s="132"/>
      <c r="CW170" s="132"/>
      <c r="CX170" s="132"/>
      <c r="CY170" s="126"/>
      <c r="CZ170" s="132"/>
      <c r="DA170" s="132"/>
      <c r="DB170" s="132"/>
      <c r="DC170" s="132"/>
      <c r="DD170" s="132"/>
      <c r="DE170" s="132"/>
      <c r="DF170" s="132"/>
      <c r="DG170" s="132"/>
      <c r="DH170" s="126"/>
      <c r="DI170" s="132"/>
      <c r="DJ170" s="132"/>
      <c r="DK170" s="132"/>
      <c r="DL170" s="132"/>
      <c r="DM170" s="132"/>
      <c r="DN170" s="132"/>
      <c r="DO170" s="132"/>
      <c r="DP170" s="132"/>
      <c r="DQ170" s="126"/>
      <c r="DR170" s="132"/>
      <c r="DS170" s="132"/>
      <c r="DT170" s="132"/>
      <c r="DU170" s="132"/>
      <c r="DV170" s="132"/>
      <c r="DW170" s="132"/>
      <c r="DX170" s="132"/>
      <c r="DY170" s="132"/>
      <c r="DZ170" s="126"/>
      <c r="EA170" s="132"/>
      <c r="EB170" s="132"/>
      <c r="EC170" s="132"/>
      <c r="ED170" s="132"/>
      <c r="EE170" s="132"/>
      <c r="EF170" s="132"/>
      <c r="EG170" s="132"/>
      <c r="EH170" s="132"/>
      <c r="EI170" s="126"/>
      <c r="EJ170" s="132"/>
      <c r="EK170" s="132"/>
      <c r="EL170" s="132"/>
      <c r="EM170" s="132"/>
      <c r="EN170" s="132"/>
      <c r="EO170" s="132"/>
      <c r="EP170" s="132"/>
      <c r="EQ170" s="132"/>
      <c r="ER170" s="126"/>
      <c r="ES170" s="132"/>
      <c r="ET170" s="132"/>
      <c r="EU170" s="132"/>
      <c r="EV170" s="132"/>
      <c r="EW170" s="132"/>
      <c r="EX170" s="132"/>
      <c r="EY170" s="132"/>
      <c r="EZ170" s="132"/>
      <c r="FA170" s="126"/>
      <c r="FB170" s="132"/>
      <c r="FC170" s="132"/>
      <c r="FD170" s="132"/>
      <c r="FE170" s="132"/>
      <c r="FF170" s="132"/>
      <c r="FG170" s="132"/>
      <c r="FH170" s="132"/>
      <c r="FI170" s="132"/>
      <c r="FJ170" s="126"/>
      <c r="FK170" s="132"/>
      <c r="FL170" s="132"/>
      <c r="FM170" s="132"/>
      <c r="FN170" s="132"/>
      <c r="FO170" s="132"/>
      <c r="FP170" s="132"/>
      <c r="FQ170" s="132"/>
      <c r="FR170" s="132"/>
      <c r="FS170" s="132"/>
      <c r="FT170" s="144"/>
      <c r="FU170" s="129"/>
      <c r="FV170" s="129"/>
      <c r="FW170" s="129"/>
      <c r="FX170" s="130"/>
      <c r="FY170" s="129"/>
      <c r="FZ170" s="144"/>
      <c r="GA170" s="132"/>
      <c r="GB170" s="129"/>
      <c r="GC170" s="129"/>
      <c r="GD170" s="129"/>
      <c r="GE170" s="129"/>
      <c r="GF170" s="129"/>
      <c r="GG170" s="126"/>
      <c r="GH170" s="129"/>
      <c r="GI170" s="129"/>
      <c r="GJ170" s="129"/>
      <c r="GK170" s="130"/>
      <c r="GL170" s="129"/>
      <c r="GM170" s="132"/>
      <c r="GN170" s="265"/>
      <c r="GO170" s="129"/>
      <c r="GP170" s="129"/>
      <c r="GQ170" s="129"/>
      <c r="GR170" s="129"/>
      <c r="GS170" s="129"/>
      <c r="GT170" s="126"/>
      <c r="GU170" s="129"/>
      <c r="GV170" s="129"/>
      <c r="GW170" s="129"/>
      <c r="GX170" s="130"/>
      <c r="GY170" s="129"/>
      <c r="GZ170" s="132"/>
      <c r="HA170" s="132"/>
      <c r="HB170" s="129"/>
      <c r="HC170" s="129"/>
      <c r="HD170" s="129"/>
      <c r="HE170" s="129"/>
    </row>
    <row r="171" spans="1:213" ht="57" x14ac:dyDescent="0.2">
      <c r="A171" s="364"/>
      <c r="B171" s="357"/>
      <c r="C171" s="358"/>
      <c r="D171" s="358"/>
      <c r="E171" s="357"/>
      <c r="F171" s="388"/>
      <c r="G171" s="388"/>
      <c r="H171" s="393"/>
      <c r="I171" s="357"/>
      <c r="J171" s="360"/>
      <c r="K171" s="335"/>
      <c r="L171" s="361"/>
      <c r="M171" s="359"/>
      <c r="N171" s="335"/>
      <c r="O171" s="333"/>
      <c r="P171" s="333"/>
      <c r="Q171" s="334"/>
      <c r="R171" s="153"/>
      <c r="S171" s="154"/>
      <c r="T171" s="183">
        <f>VLOOKUP(U171,FORMULAS!$A$15:$B$18,2,0)</f>
        <v>0</v>
      </c>
      <c r="U171" s="53" t="s">
        <v>157</v>
      </c>
      <c r="V171" s="54">
        <f>+IF(U171='Tabla Valoración controles'!$D$4,'Tabla Valoración controles'!$F$4,IF('208-PLA-Ft-78 Mapa Gestión'!U171='Tabla Valoración controles'!$D$5,'Tabla Valoración controles'!$F$5,IF(U171=FORMULAS!$A$10,0,'Tabla Valoración controles'!$F$6)))</f>
        <v>0</v>
      </c>
      <c r="W171" s="53"/>
      <c r="X171" s="55">
        <f>+IF(W171='Tabla Valoración controles'!$D$7,'Tabla Valoración controles'!$F$7,IF(U171=FORMULAS!$A$10,0,'Tabla Valoración controles'!$F$8))</f>
        <v>0</v>
      </c>
      <c r="Y171" s="53"/>
      <c r="Z171" s="54">
        <f>+IF(Y171='Tabla Valoración controles'!$D$9,'Tabla Valoración controles'!$F$9,IF(U171=FORMULAS!$A$10,0,'Tabla Valoración controles'!$F$10))</f>
        <v>0</v>
      </c>
      <c r="AA171" s="53"/>
      <c r="AB171" s="54">
        <f>+IF(AA171='Tabla Valoración controles'!$D$9,'Tabla Valoración controles'!$F$9,IF(W171=FORMULAS!$A$10,0,'Tabla Valoración controles'!$F$10))</f>
        <v>0</v>
      </c>
      <c r="AC171" s="53"/>
      <c r="AD171" s="54">
        <f>+IF(AC171='Tabla Valoración controles'!$D$13,'Tabla Valoración controles'!$F$13,'Tabla Valoración controles'!$F$14)</f>
        <v>0</v>
      </c>
      <c r="AE171" s="97">
        <f t="shared" si="111"/>
        <v>0</v>
      </c>
      <c r="AF171" s="97">
        <f t="shared" si="141"/>
        <v>0</v>
      </c>
      <c r="AG171" s="97">
        <f t="shared" si="131"/>
        <v>0.252</v>
      </c>
      <c r="AH171" s="53"/>
      <c r="AI171" s="50">
        <f>+IF(AH171=CONTROLES!$C$50,CONTROLES!$D$50,CONTROLES!$D$51)</f>
        <v>0</v>
      </c>
      <c r="AJ171" s="162"/>
      <c r="AK171" s="162">
        <f>+IF(AJ171=CONTROLES!$C$52,CONTROLES!$D$52,CONTROLES!$D$53)</f>
        <v>0</v>
      </c>
      <c r="AL171" s="162"/>
      <c r="AM171" s="162">
        <f>+IF(AL171=CONTROLES!$C$54,CONTROLES!$D$54,CONTROLES!$D$55)</f>
        <v>0</v>
      </c>
      <c r="AN171" s="163" t="str">
        <f t="shared" si="114"/>
        <v>Tipo Control</v>
      </c>
      <c r="AO171" s="163" t="str">
        <f>+IF(AN171=CONTROLES!$F$54,CONTROLES!$G$54,CONTROLES!$G$55)</f>
        <v>Detectar</v>
      </c>
      <c r="AP171" s="162">
        <f>+IF(AO171=CONTROLES!$C$56,CONTROLES!$D$56,IF(AO171=CONTROLES!$C$57,CONTROLES!$D$57,CONTROLES!$D$58))</f>
        <v>10</v>
      </c>
      <c r="AQ171" s="162"/>
      <c r="AR171" s="162">
        <f>+IF(AQ171=CONTROLES!$C$59,CONTROLES!$D$59,CONTROLES!$D$60)</f>
        <v>0</v>
      </c>
      <c r="AS171" s="162"/>
      <c r="AT171" s="162">
        <f>+IF(AS171=CONTROLES!$C$61,CONTROLES!$D$61,CONTROLES!$D$62)</f>
        <v>0</v>
      </c>
      <c r="AU171" s="162"/>
      <c r="AV171" s="50">
        <f>+IF(AU171=CONTROLES!$C$63,CONTROLES!$D$63,IF(AU171=CONTROLES!$C$64,CONTROLES!$D$64,CONTROLES!$D$65))</f>
        <v>0</v>
      </c>
      <c r="AW171" s="50">
        <f t="shared" si="113"/>
        <v>10</v>
      </c>
      <c r="AX171" s="50" t="str">
        <f t="shared" si="115"/>
        <v>Débil</v>
      </c>
      <c r="AY171" s="337"/>
      <c r="AZ171" s="337"/>
      <c r="BA171" s="337"/>
      <c r="BB171" s="337"/>
      <c r="BC171" s="333"/>
      <c r="BD171" s="340"/>
      <c r="BE171" s="338"/>
      <c r="BF171" s="129"/>
      <c r="BG171" s="129"/>
      <c r="BH171" s="169"/>
      <c r="BI171" s="129"/>
      <c r="BJ171" s="129"/>
      <c r="BK171" s="129"/>
      <c r="BL171" s="129"/>
      <c r="BM171" s="170" t="s">
        <v>233</v>
      </c>
      <c r="BN171" s="332"/>
      <c r="BO171" s="144"/>
      <c r="BP171" s="209"/>
      <c r="BQ171" s="209"/>
      <c r="BR171" s="209"/>
      <c r="BS171" s="209"/>
      <c r="BT171" s="209"/>
      <c r="BU171" s="144"/>
      <c r="BV171" s="209"/>
      <c r="BW171" s="209"/>
      <c r="BX171" s="144"/>
      <c r="BY171" s="132"/>
      <c r="BZ171" s="132"/>
      <c r="CA171" s="132"/>
      <c r="CB171" s="132"/>
      <c r="CC171" s="132"/>
      <c r="CD171" s="132"/>
      <c r="CE171" s="132"/>
      <c r="CF171" s="132"/>
      <c r="CG171" s="144"/>
      <c r="CH171" s="132"/>
      <c r="CI171" s="132"/>
      <c r="CJ171" s="132"/>
      <c r="CK171" s="132"/>
      <c r="CL171" s="132"/>
      <c r="CM171" s="132"/>
      <c r="CN171" s="132"/>
      <c r="CO171" s="132"/>
      <c r="CP171" s="144"/>
      <c r="CQ171" s="132"/>
      <c r="CR171" s="132"/>
      <c r="CS171" s="132"/>
      <c r="CT171" s="132"/>
      <c r="CU171" s="132"/>
      <c r="CV171" s="132"/>
      <c r="CW171" s="132"/>
      <c r="CX171" s="132"/>
      <c r="CY171" s="126"/>
      <c r="CZ171" s="132"/>
      <c r="DA171" s="132"/>
      <c r="DB171" s="132"/>
      <c r="DC171" s="132"/>
      <c r="DD171" s="132"/>
      <c r="DE171" s="132"/>
      <c r="DF171" s="132"/>
      <c r="DG171" s="132"/>
      <c r="DH171" s="126"/>
      <c r="DI171" s="132"/>
      <c r="DJ171" s="132"/>
      <c r="DK171" s="132"/>
      <c r="DL171" s="132"/>
      <c r="DM171" s="132"/>
      <c r="DN171" s="132"/>
      <c r="DO171" s="132"/>
      <c r="DP171" s="132"/>
      <c r="DQ171" s="126"/>
      <c r="DR171" s="132"/>
      <c r="DS171" s="132"/>
      <c r="DT171" s="132"/>
      <c r="DU171" s="132"/>
      <c r="DV171" s="132"/>
      <c r="DW171" s="132"/>
      <c r="DX171" s="132"/>
      <c r="DY171" s="132"/>
      <c r="DZ171" s="126"/>
      <c r="EA171" s="132"/>
      <c r="EB171" s="132"/>
      <c r="EC171" s="132"/>
      <c r="ED171" s="132"/>
      <c r="EE171" s="132"/>
      <c r="EF171" s="132"/>
      <c r="EG171" s="132"/>
      <c r="EH171" s="132"/>
      <c r="EI171" s="126"/>
      <c r="EJ171" s="132"/>
      <c r="EK171" s="132"/>
      <c r="EL171" s="132"/>
      <c r="EM171" s="132"/>
      <c r="EN171" s="132"/>
      <c r="EO171" s="132"/>
      <c r="EP171" s="132"/>
      <c r="EQ171" s="132"/>
      <c r="ER171" s="126"/>
      <c r="ES171" s="132"/>
      <c r="ET171" s="132"/>
      <c r="EU171" s="132"/>
      <c r="EV171" s="132"/>
      <c r="EW171" s="132"/>
      <c r="EX171" s="132"/>
      <c r="EY171" s="132"/>
      <c r="EZ171" s="132"/>
      <c r="FA171" s="126"/>
      <c r="FB171" s="132"/>
      <c r="FC171" s="132"/>
      <c r="FD171" s="132"/>
      <c r="FE171" s="132"/>
      <c r="FF171" s="132"/>
      <c r="FG171" s="132"/>
      <c r="FH171" s="132"/>
      <c r="FI171" s="132"/>
      <c r="FJ171" s="126"/>
      <c r="FK171" s="132"/>
      <c r="FL171" s="132"/>
      <c r="FM171" s="132"/>
      <c r="FN171" s="132"/>
      <c r="FO171" s="132"/>
      <c r="FP171" s="132"/>
      <c r="FQ171" s="132"/>
      <c r="FR171" s="132"/>
      <c r="FS171" s="132"/>
      <c r="FT171" s="144"/>
      <c r="FU171" s="129"/>
      <c r="FV171" s="129"/>
      <c r="FW171" s="129"/>
      <c r="FX171" s="130"/>
      <c r="FY171" s="129"/>
      <c r="FZ171" s="144"/>
      <c r="GA171" s="132"/>
      <c r="GB171" s="129"/>
      <c r="GC171" s="129"/>
      <c r="GD171" s="129"/>
      <c r="GE171" s="129"/>
      <c r="GF171" s="129"/>
      <c r="GG171" s="126"/>
      <c r="GH171" s="129"/>
      <c r="GI171" s="129"/>
      <c r="GJ171" s="129"/>
      <c r="GK171" s="130"/>
      <c r="GL171" s="129"/>
      <c r="GM171" s="132"/>
      <c r="GN171" s="265"/>
      <c r="GO171" s="129"/>
      <c r="GP171" s="129"/>
      <c r="GQ171" s="129"/>
      <c r="GR171" s="129"/>
      <c r="GS171" s="129"/>
      <c r="GT171" s="126"/>
      <c r="GU171" s="129"/>
      <c r="GV171" s="129"/>
      <c r="GW171" s="129"/>
      <c r="GX171" s="130"/>
      <c r="GY171" s="129"/>
      <c r="GZ171" s="132"/>
      <c r="HA171" s="132"/>
      <c r="HB171" s="129"/>
      <c r="HC171" s="129"/>
      <c r="HD171" s="129"/>
      <c r="HE171" s="129"/>
    </row>
    <row r="172" spans="1:213" ht="57" x14ac:dyDescent="0.2">
      <c r="A172" s="364"/>
      <c r="B172" s="357"/>
      <c r="C172" s="358"/>
      <c r="D172" s="358"/>
      <c r="E172" s="357"/>
      <c r="F172" s="388"/>
      <c r="G172" s="388"/>
      <c r="H172" s="393"/>
      <c r="I172" s="357"/>
      <c r="J172" s="360"/>
      <c r="K172" s="335"/>
      <c r="L172" s="361"/>
      <c r="M172" s="359"/>
      <c r="N172" s="335"/>
      <c r="O172" s="333"/>
      <c r="P172" s="333"/>
      <c r="Q172" s="334"/>
      <c r="R172" s="153"/>
      <c r="S172" s="154"/>
      <c r="T172" s="183">
        <f>VLOOKUP(U172,FORMULAS!$A$15:$B$18,2,0)</f>
        <v>0</v>
      </c>
      <c r="U172" s="53" t="s">
        <v>157</v>
      </c>
      <c r="V172" s="54">
        <f>+IF(U172='Tabla Valoración controles'!$D$4,'Tabla Valoración controles'!$F$4,IF('208-PLA-Ft-78 Mapa Gestión'!U172='Tabla Valoración controles'!$D$5,'Tabla Valoración controles'!$F$5,IF(U172=FORMULAS!$A$10,0,'Tabla Valoración controles'!$F$6)))</f>
        <v>0</v>
      </c>
      <c r="W172" s="53"/>
      <c r="X172" s="55">
        <f>+IF(W172='Tabla Valoración controles'!$D$7,'Tabla Valoración controles'!$F$7,IF(U172=FORMULAS!$A$10,0,'Tabla Valoración controles'!$F$8))</f>
        <v>0</v>
      </c>
      <c r="Y172" s="53"/>
      <c r="Z172" s="54">
        <f>+IF(Y172='Tabla Valoración controles'!$D$9,'Tabla Valoración controles'!$F$9,IF(U172=FORMULAS!$A$10,0,'Tabla Valoración controles'!$F$10))</f>
        <v>0</v>
      </c>
      <c r="AA172" s="53"/>
      <c r="AB172" s="54">
        <f>+IF(AA172='Tabla Valoración controles'!$D$9,'Tabla Valoración controles'!$F$9,IF(W172=FORMULAS!$A$10,0,'Tabla Valoración controles'!$F$10))</f>
        <v>0</v>
      </c>
      <c r="AC172" s="53"/>
      <c r="AD172" s="54">
        <f>+IF(AC172='Tabla Valoración controles'!$D$13,'Tabla Valoración controles'!$F$13,'Tabla Valoración controles'!$F$14)</f>
        <v>0</v>
      </c>
      <c r="AE172" s="97">
        <f t="shared" si="111"/>
        <v>0</v>
      </c>
      <c r="AF172" s="97">
        <f t="shared" si="141"/>
        <v>0</v>
      </c>
      <c r="AG172" s="97">
        <f t="shared" si="131"/>
        <v>0.252</v>
      </c>
      <c r="AH172" s="53"/>
      <c r="AI172" s="50">
        <f>+IF(AH172=CONTROLES!$C$50,CONTROLES!$D$50,CONTROLES!$D$51)</f>
        <v>0</v>
      </c>
      <c r="AJ172" s="162"/>
      <c r="AK172" s="162">
        <f>+IF(AJ172=CONTROLES!$C$52,CONTROLES!$D$52,CONTROLES!$D$53)</f>
        <v>0</v>
      </c>
      <c r="AL172" s="162"/>
      <c r="AM172" s="162">
        <f>+IF(AL172=CONTROLES!$C$54,CONTROLES!$D$54,CONTROLES!$D$55)</f>
        <v>0</v>
      </c>
      <c r="AN172" s="163" t="str">
        <f t="shared" si="114"/>
        <v>Tipo Control</v>
      </c>
      <c r="AO172" s="163" t="str">
        <f>+IF(AN172=CONTROLES!$F$54,CONTROLES!$G$54,CONTROLES!$G$55)</f>
        <v>Detectar</v>
      </c>
      <c r="AP172" s="162">
        <f>+IF(AO172=CONTROLES!$C$56,CONTROLES!$D$56,IF(AO172=CONTROLES!$C$57,CONTROLES!$D$57,CONTROLES!$D$58))</f>
        <v>10</v>
      </c>
      <c r="AQ172" s="162"/>
      <c r="AR172" s="162">
        <f>+IF(AQ172=CONTROLES!$C$59,CONTROLES!$D$59,CONTROLES!$D$60)</f>
        <v>0</v>
      </c>
      <c r="AS172" s="162"/>
      <c r="AT172" s="162">
        <f>+IF(AS172=CONTROLES!$C$61,CONTROLES!$D$61,CONTROLES!$D$62)</f>
        <v>0</v>
      </c>
      <c r="AU172" s="162"/>
      <c r="AV172" s="50">
        <f>+IF(AU172=CONTROLES!$C$63,CONTROLES!$D$63,IF(AU172=CONTROLES!$C$64,CONTROLES!$D$64,CONTROLES!$D$65))</f>
        <v>0</v>
      </c>
      <c r="AW172" s="50">
        <f t="shared" si="113"/>
        <v>10</v>
      </c>
      <c r="AX172" s="50" t="str">
        <f t="shared" si="115"/>
        <v>Débil</v>
      </c>
      <c r="AY172" s="337"/>
      <c r="AZ172" s="337"/>
      <c r="BA172" s="337"/>
      <c r="BB172" s="337"/>
      <c r="BC172" s="333"/>
      <c r="BD172" s="340"/>
      <c r="BE172" s="338"/>
      <c r="BF172" s="129"/>
      <c r="BG172" s="129"/>
      <c r="BH172" s="169"/>
      <c r="BI172" s="129"/>
      <c r="BJ172" s="129"/>
      <c r="BK172" s="129"/>
      <c r="BL172" s="129"/>
      <c r="BM172" s="170" t="s">
        <v>233</v>
      </c>
      <c r="BN172" s="332"/>
      <c r="BO172" s="144"/>
      <c r="BP172" s="209"/>
      <c r="BQ172" s="209"/>
      <c r="BR172" s="209"/>
      <c r="BS172" s="209"/>
      <c r="BT172" s="209"/>
      <c r="BU172" s="144"/>
      <c r="BV172" s="209"/>
      <c r="BW172" s="209"/>
      <c r="BX172" s="144"/>
      <c r="BY172" s="132"/>
      <c r="BZ172" s="132"/>
      <c r="CA172" s="132"/>
      <c r="CB172" s="132"/>
      <c r="CC172" s="132"/>
      <c r="CD172" s="132"/>
      <c r="CE172" s="132"/>
      <c r="CF172" s="132"/>
      <c r="CG172" s="144"/>
      <c r="CH172" s="132"/>
      <c r="CI172" s="132"/>
      <c r="CJ172" s="132"/>
      <c r="CK172" s="132"/>
      <c r="CL172" s="132"/>
      <c r="CM172" s="132"/>
      <c r="CN172" s="132"/>
      <c r="CO172" s="132"/>
      <c r="CP172" s="144"/>
      <c r="CQ172" s="132"/>
      <c r="CR172" s="132"/>
      <c r="CS172" s="132"/>
      <c r="CT172" s="132"/>
      <c r="CU172" s="132"/>
      <c r="CV172" s="132"/>
      <c r="CW172" s="132"/>
      <c r="CX172" s="132"/>
      <c r="CY172" s="126"/>
      <c r="CZ172" s="132"/>
      <c r="DA172" s="132"/>
      <c r="DB172" s="132"/>
      <c r="DC172" s="132"/>
      <c r="DD172" s="132"/>
      <c r="DE172" s="132"/>
      <c r="DF172" s="132"/>
      <c r="DG172" s="132"/>
      <c r="DH172" s="126"/>
      <c r="DI172" s="132"/>
      <c r="DJ172" s="132"/>
      <c r="DK172" s="132"/>
      <c r="DL172" s="132"/>
      <c r="DM172" s="132"/>
      <c r="DN172" s="132"/>
      <c r="DO172" s="132"/>
      <c r="DP172" s="132"/>
      <c r="DQ172" s="126"/>
      <c r="DR172" s="132"/>
      <c r="DS172" s="132"/>
      <c r="DT172" s="132"/>
      <c r="DU172" s="132"/>
      <c r="DV172" s="132"/>
      <c r="DW172" s="132"/>
      <c r="DX172" s="132"/>
      <c r="DY172" s="132"/>
      <c r="DZ172" s="126"/>
      <c r="EA172" s="132"/>
      <c r="EB172" s="132"/>
      <c r="EC172" s="132"/>
      <c r="ED172" s="132"/>
      <c r="EE172" s="132"/>
      <c r="EF172" s="132"/>
      <c r="EG172" s="132"/>
      <c r="EH172" s="132"/>
      <c r="EI172" s="126"/>
      <c r="EJ172" s="132"/>
      <c r="EK172" s="132"/>
      <c r="EL172" s="132"/>
      <c r="EM172" s="132"/>
      <c r="EN172" s="132"/>
      <c r="EO172" s="132"/>
      <c r="EP172" s="132"/>
      <c r="EQ172" s="132"/>
      <c r="ER172" s="126"/>
      <c r="ES172" s="132"/>
      <c r="ET172" s="132"/>
      <c r="EU172" s="132"/>
      <c r="EV172" s="132"/>
      <c r="EW172" s="132"/>
      <c r="EX172" s="132"/>
      <c r="EY172" s="132"/>
      <c r="EZ172" s="132"/>
      <c r="FA172" s="126"/>
      <c r="FB172" s="132"/>
      <c r="FC172" s="132"/>
      <c r="FD172" s="132"/>
      <c r="FE172" s="132"/>
      <c r="FF172" s="132"/>
      <c r="FG172" s="132"/>
      <c r="FH172" s="132"/>
      <c r="FI172" s="132"/>
      <c r="FJ172" s="126"/>
      <c r="FK172" s="132"/>
      <c r="FL172" s="132"/>
      <c r="FM172" s="132"/>
      <c r="FN172" s="132"/>
      <c r="FO172" s="132"/>
      <c r="FP172" s="132"/>
      <c r="FQ172" s="132"/>
      <c r="FR172" s="132"/>
      <c r="FS172" s="132"/>
      <c r="FT172" s="144"/>
      <c r="FU172" s="129"/>
      <c r="FV172" s="129"/>
      <c r="FW172" s="129"/>
      <c r="FX172" s="130"/>
      <c r="FY172" s="129"/>
      <c r="FZ172" s="144"/>
      <c r="GA172" s="132"/>
      <c r="GB172" s="129"/>
      <c r="GC172" s="129"/>
      <c r="GD172" s="129"/>
      <c r="GE172" s="129"/>
      <c r="GF172" s="129"/>
      <c r="GG172" s="126"/>
      <c r="GH172" s="129"/>
      <c r="GI172" s="129"/>
      <c r="GJ172" s="129"/>
      <c r="GK172" s="130"/>
      <c r="GL172" s="129"/>
      <c r="GM172" s="132"/>
      <c r="GN172" s="265"/>
      <c r="GO172" s="129"/>
      <c r="GP172" s="129"/>
      <c r="GQ172" s="129"/>
      <c r="GR172" s="129"/>
      <c r="GS172" s="129"/>
      <c r="GT172" s="126"/>
      <c r="GU172" s="129"/>
      <c r="GV172" s="129"/>
      <c r="GW172" s="129"/>
      <c r="GX172" s="130"/>
      <c r="GY172" s="129"/>
      <c r="GZ172" s="132"/>
      <c r="HA172" s="132"/>
      <c r="HB172" s="129"/>
      <c r="HC172" s="129"/>
      <c r="HD172" s="129"/>
      <c r="HE172" s="129"/>
    </row>
    <row r="173" spans="1:213" ht="120.75" customHeight="1" x14ac:dyDescent="0.2">
      <c r="A173" s="364">
        <v>28</v>
      </c>
      <c r="B173" s="357" t="s">
        <v>168</v>
      </c>
      <c r="C173" s="358" t="str">
        <f>VLOOKUP(B173,FORMULAS!$A$30:$B$52,2,0)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73" s="358" t="str">
        <f>VLOOKUP(B173,FORMULAS!$A$30:$C$52,3,0)</f>
        <v xml:space="preserve">Jefe Oficina Asesora de Planeación </v>
      </c>
      <c r="E173" s="357" t="s">
        <v>257</v>
      </c>
      <c r="F173" s="396" t="s">
        <v>438</v>
      </c>
      <c r="G173" s="396" t="s">
        <v>439</v>
      </c>
      <c r="H173" s="389" t="s">
        <v>736</v>
      </c>
      <c r="I173" s="357" t="s">
        <v>261</v>
      </c>
      <c r="J173" s="360">
        <v>20</v>
      </c>
      <c r="K173" s="335" t="str">
        <f>+IF(L173=FORMULAS!$N$2,FORMULAS!$O$2,IF('208-PLA-Ft-78 Mapa Gestión'!L173:L178=FORMULAS!$N$3,FORMULAS!$O$3,IF('208-PLA-Ft-78 Mapa Gestión'!L173:L178=FORMULAS!$N$4,FORMULAS!$O$4,IF('208-PLA-Ft-78 Mapa Gestión'!L173:L178=FORMULAS!$N$5,FORMULAS!$O$5,IF('208-PLA-Ft-78 Mapa Gestión'!L173:L178=FORMULAS!$N$6,FORMULAS!$O$6)))))</f>
        <v>Baja</v>
      </c>
      <c r="L173" s="361">
        <f>+IF(J173&lt;=FORMULAS!$M$2,FORMULAS!$N$2,IF('208-PLA-Ft-78 Mapa Gestión'!J173&lt;=FORMULAS!$M$3,FORMULAS!$N$3,IF('208-PLA-Ft-78 Mapa Gestión'!J173&lt;=FORMULAS!$M$4,FORMULAS!$N$4,IF('208-PLA-Ft-78 Mapa Gestión'!J173&lt;=FORMULAS!$M$5,FORMULAS!$N$5,FORMULAS!$N$6))))</f>
        <v>0.4</v>
      </c>
      <c r="M173" s="359" t="s">
        <v>91</v>
      </c>
      <c r="N173" s="335" t="str">
        <f>+IF(M173=FORMULAS!$H$2,FORMULAS!$I$2,IF('208-PLA-Ft-78 Mapa Gestión'!M173:M178=FORMULAS!$H$3,FORMULAS!$I$3,IF('208-PLA-Ft-78 Mapa Gestión'!M173:M178=FORMULAS!$H$4,FORMULAS!$I$4,IF('208-PLA-Ft-78 Mapa Gestión'!M173:M178=FORMULAS!$H$5,FORMULAS!$I$5,IF('208-PLA-Ft-78 Mapa Gestión'!M173:M178=FORMULAS!$H$6,FORMULAS!$I$6,IF('208-PLA-Ft-78 Mapa Gestión'!M173:M178=FORMULAS!$H$7,FORMULAS!$I$7,IF('208-PLA-Ft-78 Mapa Gestión'!M173:M178=FORMULAS!$H$8,FORMULAS!$I$8,IF('208-PLA-Ft-78 Mapa Gestión'!M173:M178=FORMULAS!$H$9,FORMULAS!$I$9,IF('208-PLA-Ft-78 Mapa Gestión'!M173:M178=FORMULAS!$H$10,FORMULAS!$I$10,IF('208-PLA-Ft-78 Mapa Gestión'!M173:M178=FORMULAS!$H$11,FORMULAS!$I$11))))))))))</f>
        <v>Moderado</v>
      </c>
      <c r="O173" s="333">
        <f>VLOOKUP(N173,FORMULAS!$I$1:$J$6,2,0)</f>
        <v>0.6</v>
      </c>
      <c r="P173" s="333" t="str">
        <f t="shared" ref="P173" si="142">CONCATENATE(N173,K173)</f>
        <v>ModeradoBaja</v>
      </c>
      <c r="Q173" s="334" t="str">
        <f>VLOOKUP(P173,FORMULAS!$K$17:$L$42,2,0)</f>
        <v>Moderado</v>
      </c>
      <c r="R173" s="154">
        <v>1</v>
      </c>
      <c r="S173" s="154" t="s">
        <v>513</v>
      </c>
      <c r="T173" s="183" t="str">
        <f>VLOOKUP(U173,FORMULAS!$A$15:$B$18,2,0)</f>
        <v>Probabilidad</v>
      </c>
      <c r="U173" s="53" t="s">
        <v>13</v>
      </c>
      <c r="V173" s="54">
        <f>+IF(U173='Tabla Valoración controles'!$D$4,'Tabla Valoración controles'!$F$4,IF('208-PLA-Ft-78 Mapa Gestión'!U173='Tabla Valoración controles'!$D$5,'Tabla Valoración controles'!$F$5,IF(U173=FORMULAS!$A$10,0,'Tabla Valoración controles'!$F$6)))</f>
        <v>0.25</v>
      </c>
      <c r="W173" s="53" t="s">
        <v>8</v>
      </c>
      <c r="X173" s="55">
        <f>+IF(W173='Tabla Valoración controles'!$D$7,'Tabla Valoración controles'!$F$7,IF(U173=FORMULAS!$A$10,0,'Tabla Valoración controles'!$F$8))</f>
        <v>0.15</v>
      </c>
      <c r="Y173" s="53" t="s">
        <v>18</v>
      </c>
      <c r="Z173" s="54">
        <f>+IF(Y173='Tabla Valoración controles'!$D$9,'Tabla Valoración controles'!$F$9,IF(U173=FORMULAS!$A$10,0,'Tabla Valoración controles'!$F$10))</f>
        <v>0</v>
      </c>
      <c r="AA173" s="53" t="s">
        <v>21</v>
      </c>
      <c r="AB173" s="54">
        <f>+IF(AA173='Tabla Valoración controles'!$D$9,'Tabla Valoración controles'!$F$9,IF(W173=FORMULAS!$A$10,0,'Tabla Valoración controles'!$F$10))</f>
        <v>0</v>
      </c>
      <c r="AC173" s="53" t="s">
        <v>100</v>
      </c>
      <c r="AD173" s="54">
        <f>+IF(AC173='Tabla Valoración controles'!$D$13,'Tabla Valoración controles'!$F$13,'Tabla Valoración controles'!$F$14)</f>
        <v>0</v>
      </c>
      <c r="AE173" s="97">
        <f t="shared" si="111"/>
        <v>0.4</v>
      </c>
      <c r="AF173" s="97">
        <f>+IF(T173=FORMULAS!$A$8,'208-PLA-Ft-78 Mapa Gestión'!AE173*'208-PLA-Ft-78 Mapa Gestión'!L173:L178,'208-PLA-Ft-78 Mapa Gestión'!AE173*'208-PLA-Ft-78 Mapa Gestión'!O173:O178)</f>
        <v>0.16000000000000003</v>
      </c>
      <c r="AG173" s="97">
        <f>+IF(T173=FORMULAS!$A$8,'208-PLA-Ft-78 Mapa Gestión'!L173:L178-'208-PLA-Ft-78 Mapa Gestión'!AF173,0)</f>
        <v>0.24</v>
      </c>
      <c r="AH173" s="53" t="s">
        <v>347</v>
      </c>
      <c r="AI173" s="50">
        <f>+IF(AH173=CONTROLES!$C$50,CONTROLES!$D$50,CONTROLES!$D$51)</f>
        <v>15</v>
      </c>
      <c r="AJ173" s="162" t="s">
        <v>353</v>
      </c>
      <c r="AK173" s="162">
        <f>+IF(AJ173=CONTROLES!$C$52,CONTROLES!$D$52,CONTROLES!$D$53)</f>
        <v>15</v>
      </c>
      <c r="AL173" s="162" t="s">
        <v>356</v>
      </c>
      <c r="AM173" s="162">
        <f>+IF(AL173=CONTROLES!$C$54,CONTROLES!$D$54,CONTROLES!$D$55)</f>
        <v>15</v>
      </c>
      <c r="AN173" s="163" t="str">
        <f t="shared" si="114"/>
        <v>Preventivo</v>
      </c>
      <c r="AO173" s="163" t="str">
        <f>+IF(AN173=CONTROLES!$F$54,CONTROLES!$G$54,CONTROLES!$G$55)</f>
        <v>Prevenir</v>
      </c>
      <c r="AP173" s="162">
        <f>+IF(AO173=CONTROLES!$C$56,CONTROLES!$D$56,IF(AO173=CONTROLES!$C$57,CONTROLES!$D$57,CONTROLES!$D$58))</f>
        <v>15</v>
      </c>
      <c r="AQ173" s="162" t="s">
        <v>363</v>
      </c>
      <c r="AR173" s="162">
        <f>+IF(AQ173=CONTROLES!$C$59,CONTROLES!$D$59,CONTROLES!$D$60)</f>
        <v>15</v>
      </c>
      <c r="AS173" s="162" t="s">
        <v>366</v>
      </c>
      <c r="AT173" s="162">
        <f>+IF(AS173=CONTROLES!$C$61,CONTROLES!$D$61,CONTROLES!$D$62)</f>
        <v>15</v>
      </c>
      <c r="AU173" s="162" t="s">
        <v>369</v>
      </c>
      <c r="AV173" s="50">
        <f>+IF(AU173=CONTROLES!$C$63,CONTROLES!$D$63,IF(AU173=CONTROLES!$C$64,CONTROLES!$D$64,CONTROLES!$D$65))</f>
        <v>10</v>
      </c>
      <c r="AW173" s="50">
        <f t="shared" si="113"/>
        <v>100</v>
      </c>
      <c r="AX173" s="50" t="str">
        <f t="shared" si="115"/>
        <v>Fuerte</v>
      </c>
      <c r="AY173" s="336">
        <f>+AG178</f>
        <v>0.24</v>
      </c>
      <c r="AZ173" s="336" t="str">
        <f>+IF(AY173&lt;=FORMULAS!$N$2,FORMULAS!$O$2,IF(AY173&lt;=FORMULAS!$N$3,FORMULAS!$O$3,IF(AY173&lt;=FORMULAS!$N$4,FORMULAS!$O$4,IF(AY173&lt;=FORMULAS!$N$5,FORMULAS!$O$5,FORMULAS!O168))))</f>
        <v>Baja</v>
      </c>
      <c r="BA173" s="336" t="str">
        <f>+IF(T173=FORMULAS!$A$9,AG178,'208-PLA-Ft-78 Mapa Gestión'!N173:N178)</f>
        <v>Moderado</v>
      </c>
      <c r="BB173" s="336">
        <f>+IF(T173=FORMULAS!B171,'208-PLA-Ft-78 Mapa Gestión'!AG178,'208-PLA-Ft-78 Mapa Gestión'!O173:O178)</f>
        <v>0.6</v>
      </c>
      <c r="BC173" s="333" t="str">
        <f t="shared" ref="BC173" si="143">CONCATENATE(BA173,AZ173)</f>
        <v>ModeradoBaja</v>
      </c>
      <c r="BD173" s="340" t="str">
        <f>VLOOKUP(BC173,FORMULAS!$K$17:$L$42,2,0)</f>
        <v>Moderado</v>
      </c>
      <c r="BE173" s="338" t="s">
        <v>163</v>
      </c>
      <c r="BF173" s="132" t="s">
        <v>580</v>
      </c>
      <c r="BG173" s="132" t="s">
        <v>581</v>
      </c>
      <c r="BH173" s="169" t="s">
        <v>323</v>
      </c>
      <c r="BI173" s="172">
        <v>44927</v>
      </c>
      <c r="BJ173" s="172">
        <v>45291</v>
      </c>
      <c r="BK173" s="132" t="s">
        <v>674</v>
      </c>
      <c r="BL173" s="132" t="s">
        <v>673</v>
      </c>
      <c r="BM173" s="170" t="s">
        <v>235</v>
      </c>
      <c r="BN173" s="332" t="s">
        <v>607</v>
      </c>
      <c r="BO173" s="144" t="s">
        <v>782</v>
      </c>
      <c r="BP173" s="142" t="s">
        <v>809</v>
      </c>
      <c r="BQ173" s="127" t="s">
        <v>810</v>
      </c>
      <c r="BR173" s="208" t="s">
        <v>544</v>
      </c>
      <c r="BS173" s="208" t="s">
        <v>544</v>
      </c>
      <c r="BT173" s="208" t="s">
        <v>544</v>
      </c>
      <c r="BU173" s="144" t="s">
        <v>783</v>
      </c>
      <c r="BV173" s="208" t="s">
        <v>544</v>
      </c>
      <c r="BW173" s="208" t="s">
        <v>544</v>
      </c>
      <c r="BX173" s="144" t="s">
        <v>782</v>
      </c>
      <c r="BY173" s="142" t="s">
        <v>811</v>
      </c>
      <c r="BZ173" s="127" t="s">
        <v>810</v>
      </c>
      <c r="CA173" s="221" t="s">
        <v>1183</v>
      </c>
      <c r="CB173" s="133">
        <v>1</v>
      </c>
      <c r="CC173" s="127" t="s">
        <v>814</v>
      </c>
      <c r="CD173" s="144" t="s">
        <v>783</v>
      </c>
      <c r="CE173" s="208" t="s">
        <v>544</v>
      </c>
      <c r="CF173" s="208" t="s">
        <v>544</v>
      </c>
      <c r="CG173" s="144" t="s">
        <v>782</v>
      </c>
      <c r="CH173" s="142" t="s">
        <v>812</v>
      </c>
      <c r="CI173" s="127" t="s">
        <v>810</v>
      </c>
      <c r="CJ173" s="208" t="s">
        <v>544</v>
      </c>
      <c r="CK173" s="208" t="s">
        <v>544</v>
      </c>
      <c r="CL173" s="208" t="s">
        <v>544</v>
      </c>
      <c r="CM173" s="144" t="s">
        <v>783</v>
      </c>
      <c r="CN173" s="208" t="s">
        <v>544</v>
      </c>
      <c r="CO173" s="208" t="s">
        <v>544</v>
      </c>
      <c r="CP173" s="144" t="s">
        <v>782</v>
      </c>
      <c r="CQ173" s="142" t="s">
        <v>813</v>
      </c>
      <c r="CR173" s="127" t="s">
        <v>810</v>
      </c>
      <c r="CS173" s="208" t="s">
        <v>544</v>
      </c>
      <c r="CT173" s="208" t="s">
        <v>544</v>
      </c>
      <c r="CU173" s="208" t="s">
        <v>544</v>
      </c>
      <c r="CV173" s="144" t="s">
        <v>783</v>
      </c>
      <c r="CW173" s="208" t="s">
        <v>544</v>
      </c>
      <c r="CX173" s="208" t="s">
        <v>544</v>
      </c>
      <c r="CY173" s="144" t="s">
        <v>782</v>
      </c>
      <c r="CZ173" s="142" t="s">
        <v>1254</v>
      </c>
      <c r="DA173" s="126" t="s">
        <v>1255</v>
      </c>
      <c r="DB173" s="208" t="s">
        <v>1256</v>
      </c>
      <c r="DC173" s="208" t="s">
        <v>1043</v>
      </c>
      <c r="DD173" s="128" t="s">
        <v>1257</v>
      </c>
      <c r="DE173" s="144" t="s">
        <v>783</v>
      </c>
      <c r="DF173" s="141" t="s">
        <v>783</v>
      </c>
      <c r="DG173" s="141" t="s">
        <v>1043</v>
      </c>
      <c r="DH173" s="126" t="s">
        <v>782</v>
      </c>
      <c r="DI173" s="142" t="s">
        <v>1258</v>
      </c>
      <c r="DJ173" s="126" t="s">
        <v>1255</v>
      </c>
      <c r="DK173" s="208" t="s">
        <v>1256</v>
      </c>
      <c r="DL173" s="208" t="s">
        <v>1043</v>
      </c>
      <c r="DM173" s="128" t="s">
        <v>1259</v>
      </c>
      <c r="DN173" s="128" t="s">
        <v>783</v>
      </c>
      <c r="DO173" s="144" t="s">
        <v>783</v>
      </c>
      <c r="DP173" s="141" t="s">
        <v>1043</v>
      </c>
      <c r="DQ173" s="126" t="s">
        <v>782</v>
      </c>
      <c r="DR173" s="142" t="s">
        <v>1260</v>
      </c>
      <c r="DS173" s="126" t="s">
        <v>1255</v>
      </c>
      <c r="DT173" s="208" t="s">
        <v>1256</v>
      </c>
      <c r="DU173" s="208" t="s">
        <v>1043</v>
      </c>
      <c r="DV173" s="128" t="s">
        <v>1261</v>
      </c>
      <c r="DW173" s="128" t="s">
        <v>783</v>
      </c>
      <c r="DX173" s="144" t="s">
        <v>783</v>
      </c>
      <c r="DY173" s="141" t="s">
        <v>1043</v>
      </c>
      <c r="DZ173" s="126" t="s">
        <v>782</v>
      </c>
      <c r="EA173" s="142" t="s">
        <v>1262</v>
      </c>
      <c r="EB173" s="126" t="s">
        <v>1255</v>
      </c>
      <c r="EC173" s="208" t="s">
        <v>1256</v>
      </c>
      <c r="ED173" s="208" t="s">
        <v>1043</v>
      </c>
      <c r="EE173" s="128" t="s">
        <v>1263</v>
      </c>
      <c r="EF173" s="128" t="s">
        <v>783</v>
      </c>
      <c r="EG173" s="144" t="s">
        <v>783</v>
      </c>
      <c r="EH173" s="141" t="s">
        <v>1043</v>
      </c>
      <c r="EI173" s="126"/>
      <c r="EJ173" s="142"/>
      <c r="EK173" s="127"/>
      <c r="EL173" s="127"/>
      <c r="EM173" s="133"/>
      <c r="EN173" s="133"/>
      <c r="EO173" s="133"/>
      <c r="EP173" s="133"/>
      <c r="EQ173" s="133"/>
      <c r="ER173" s="126"/>
      <c r="ES173" s="142"/>
      <c r="ET173" s="127"/>
      <c r="EU173" s="127"/>
      <c r="EV173" s="133"/>
      <c r="EW173" s="133"/>
      <c r="EX173" s="133"/>
      <c r="EY173" s="133"/>
      <c r="EZ173" s="133"/>
      <c r="FA173" s="126"/>
      <c r="FB173" s="142"/>
      <c r="FC173" s="127"/>
      <c r="FD173" s="127"/>
      <c r="FE173" s="133"/>
      <c r="FF173" s="133"/>
      <c r="FG173" s="133"/>
      <c r="FH173" s="133"/>
      <c r="FI173" s="133"/>
      <c r="FJ173" s="126"/>
      <c r="FK173" s="142"/>
      <c r="FL173" s="127"/>
      <c r="FM173" s="127"/>
      <c r="FN173" s="133"/>
      <c r="FO173" s="133"/>
      <c r="FP173" s="133"/>
      <c r="FQ173" s="133"/>
      <c r="FR173" s="133"/>
      <c r="FS173" s="222">
        <v>45048</v>
      </c>
      <c r="FT173" s="144" t="s">
        <v>782</v>
      </c>
      <c r="FU173" s="132" t="s">
        <v>815</v>
      </c>
      <c r="FV173" s="129" t="s">
        <v>37</v>
      </c>
      <c r="FW173" s="132" t="s">
        <v>1184</v>
      </c>
      <c r="FX173" s="130">
        <v>1</v>
      </c>
      <c r="FY173" s="129" t="s">
        <v>37</v>
      </c>
      <c r="FZ173" s="144" t="s">
        <v>783</v>
      </c>
      <c r="GA173" s="133"/>
      <c r="GB173" s="129"/>
      <c r="GC173" s="129"/>
      <c r="GD173" s="129"/>
      <c r="GE173" s="129"/>
      <c r="GF173" s="172">
        <v>45170</v>
      </c>
      <c r="GG173" s="126" t="s">
        <v>782</v>
      </c>
      <c r="GH173" s="132" t="s">
        <v>1231</v>
      </c>
      <c r="GI173" s="129" t="s">
        <v>37</v>
      </c>
      <c r="GJ173" s="212" t="s">
        <v>1264</v>
      </c>
      <c r="GK173" s="126">
        <v>0.5</v>
      </c>
      <c r="GL173" s="129" t="s">
        <v>1239</v>
      </c>
      <c r="GM173" s="144" t="s">
        <v>783</v>
      </c>
      <c r="GN173" s="264"/>
      <c r="GO173" s="129"/>
      <c r="GP173" s="129"/>
      <c r="GQ173" s="129"/>
      <c r="GR173" s="129"/>
      <c r="GS173" s="129"/>
      <c r="GT173" s="126"/>
      <c r="GU173" s="129"/>
      <c r="GV173" s="129"/>
      <c r="GW173" s="129"/>
      <c r="GX173" s="130"/>
      <c r="GY173" s="129"/>
      <c r="GZ173" s="133"/>
      <c r="HA173" s="133"/>
      <c r="HB173" s="129"/>
      <c r="HC173" s="129"/>
      <c r="HD173" s="129"/>
      <c r="HE173" s="129"/>
    </row>
    <row r="174" spans="1:213" ht="57" x14ac:dyDescent="0.2">
      <c r="A174" s="364"/>
      <c r="B174" s="357"/>
      <c r="C174" s="358"/>
      <c r="D174" s="358"/>
      <c r="E174" s="357"/>
      <c r="F174" s="396"/>
      <c r="G174" s="396"/>
      <c r="H174" s="389"/>
      <c r="I174" s="357"/>
      <c r="J174" s="360"/>
      <c r="K174" s="335"/>
      <c r="L174" s="361"/>
      <c r="M174" s="359"/>
      <c r="N174" s="335"/>
      <c r="O174" s="333"/>
      <c r="P174" s="333"/>
      <c r="Q174" s="334"/>
      <c r="R174" s="153"/>
      <c r="S174" s="154"/>
      <c r="T174" s="183">
        <f>VLOOKUP(U174,FORMULAS!$A$15:$B$18,2,0)</f>
        <v>0</v>
      </c>
      <c r="U174" s="53" t="s">
        <v>157</v>
      </c>
      <c r="V174" s="54">
        <f>+IF(U174='Tabla Valoración controles'!$D$4,'Tabla Valoración controles'!$F$4,IF('208-PLA-Ft-78 Mapa Gestión'!U174='Tabla Valoración controles'!$D$5,'Tabla Valoración controles'!$F$5,IF(U174=FORMULAS!$A$10,0,'Tabla Valoración controles'!$F$6)))</f>
        <v>0</v>
      </c>
      <c r="W174" s="53"/>
      <c r="X174" s="55">
        <f>+IF(W174='Tabla Valoración controles'!$D$7,'Tabla Valoración controles'!$F$7,IF(U174=FORMULAS!$A$10,0,'Tabla Valoración controles'!$F$8))</f>
        <v>0</v>
      </c>
      <c r="Y174" s="53"/>
      <c r="Z174" s="54">
        <f>+IF(Y174='Tabla Valoración controles'!$D$9,'Tabla Valoración controles'!$F$9,IF(U174=FORMULAS!$A$10,0,'Tabla Valoración controles'!$F$10))</f>
        <v>0</v>
      </c>
      <c r="AA174" s="53"/>
      <c r="AB174" s="54">
        <f>+IF(AA174='Tabla Valoración controles'!$D$9,'Tabla Valoración controles'!$F$9,IF(W174=FORMULAS!$A$10,0,'Tabla Valoración controles'!$F$10))</f>
        <v>0</v>
      </c>
      <c r="AC174" s="53"/>
      <c r="AD174" s="54">
        <f>+IF(AC174='Tabla Valoración controles'!$D$13,'Tabla Valoración controles'!$F$13,'Tabla Valoración controles'!$F$14)</f>
        <v>0</v>
      </c>
      <c r="AE174" s="97">
        <f t="shared" si="111"/>
        <v>0</v>
      </c>
      <c r="AF174" s="97">
        <f t="shared" ref="AF174" si="144">+AE174*AG173</f>
        <v>0</v>
      </c>
      <c r="AG174" s="97">
        <f t="shared" ref="AG174" si="145">+AG173-AF174</f>
        <v>0.24</v>
      </c>
      <c r="AH174" s="53"/>
      <c r="AI174" s="50">
        <f>+IF(AH174=CONTROLES!$C$50,CONTROLES!$D$50,CONTROLES!$D$51)</f>
        <v>0</v>
      </c>
      <c r="AJ174" s="162"/>
      <c r="AK174" s="162">
        <f>+IF(AJ174=CONTROLES!$C$52,CONTROLES!$D$52,CONTROLES!$D$53)</f>
        <v>0</v>
      </c>
      <c r="AL174" s="162"/>
      <c r="AM174" s="162">
        <f>+IF(AL174=CONTROLES!$C$54,CONTROLES!$D$54,CONTROLES!$D$55)</f>
        <v>0</v>
      </c>
      <c r="AN174" s="163" t="str">
        <f t="shared" si="114"/>
        <v>Tipo Control</v>
      </c>
      <c r="AO174" s="163" t="str">
        <f>+IF(AN174=CONTROLES!$F$54,CONTROLES!$G$54,CONTROLES!$G$55)</f>
        <v>Detectar</v>
      </c>
      <c r="AP174" s="162">
        <f>+IF(AO174=CONTROLES!$C$56,CONTROLES!$D$56,IF(AO174=CONTROLES!$C$57,CONTROLES!$D$57,CONTROLES!$D$58))</f>
        <v>10</v>
      </c>
      <c r="AQ174" s="162"/>
      <c r="AR174" s="162">
        <f>+IF(AQ174=CONTROLES!$C$59,CONTROLES!$D$59,CONTROLES!$D$60)</f>
        <v>0</v>
      </c>
      <c r="AS174" s="162"/>
      <c r="AT174" s="162">
        <f>+IF(AS174=CONTROLES!$C$61,CONTROLES!$D$61,CONTROLES!$D$62)</f>
        <v>0</v>
      </c>
      <c r="AU174" s="162"/>
      <c r="AV174" s="50">
        <f>+IF(AU174=CONTROLES!$C$63,CONTROLES!$D$63,IF(AU174=CONTROLES!$C$64,CONTROLES!$D$64,CONTROLES!$D$65))</f>
        <v>0</v>
      </c>
      <c r="AW174" s="50">
        <f t="shared" si="113"/>
        <v>10</v>
      </c>
      <c r="AX174" s="50" t="str">
        <f t="shared" si="115"/>
        <v>Débil</v>
      </c>
      <c r="AY174" s="337"/>
      <c r="AZ174" s="337"/>
      <c r="BA174" s="337"/>
      <c r="BB174" s="337"/>
      <c r="BC174" s="333"/>
      <c r="BD174" s="340"/>
      <c r="BE174" s="338"/>
      <c r="BF174" s="132"/>
      <c r="BG174" s="132"/>
      <c r="BH174" s="169"/>
      <c r="BI174" s="132"/>
      <c r="BJ174" s="132"/>
      <c r="BK174" s="132"/>
      <c r="BL174" s="132"/>
      <c r="BM174" s="170" t="s">
        <v>233</v>
      </c>
      <c r="BN174" s="332"/>
      <c r="BO174" s="144"/>
      <c r="BP174" s="209"/>
      <c r="BQ174" s="209"/>
      <c r="BR174" s="209"/>
      <c r="BS174" s="209"/>
      <c r="BT174" s="209"/>
      <c r="BU174" s="144"/>
      <c r="BV174" s="209"/>
      <c r="BW174" s="209"/>
      <c r="BX174" s="144"/>
      <c r="BY174" s="132"/>
      <c r="BZ174" s="132"/>
      <c r="CA174" s="132"/>
      <c r="CB174" s="132"/>
      <c r="CC174" s="132"/>
      <c r="CD174" s="132"/>
      <c r="CE174" s="132"/>
      <c r="CF174" s="132"/>
      <c r="CG174" s="144"/>
      <c r="CH174" s="132"/>
      <c r="CI174" s="132"/>
      <c r="CJ174" s="132"/>
      <c r="CK174" s="132"/>
      <c r="CL174" s="132"/>
      <c r="CM174" s="132"/>
      <c r="CN174" s="132"/>
      <c r="CO174" s="132"/>
      <c r="CP174" s="144"/>
      <c r="CQ174" s="132"/>
      <c r="CR174" s="132"/>
      <c r="CS174" s="132"/>
      <c r="CT174" s="132"/>
      <c r="CU174" s="132"/>
      <c r="CV174" s="132"/>
      <c r="CW174" s="132"/>
      <c r="CX174" s="132"/>
      <c r="CY174" s="126"/>
      <c r="CZ174" s="132"/>
      <c r="DA174" s="132"/>
      <c r="DB174" s="132"/>
      <c r="DC174" s="132"/>
      <c r="DD174" s="132"/>
      <c r="DE174" s="132"/>
      <c r="DF174" s="132"/>
      <c r="DG174" s="132"/>
      <c r="DH174" s="126"/>
      <c r="DI174" s="132"/>
      <c r="DJ174" s="132"/>
      <c r="DK174" s="132"/>
      <c r="DL174" s="132"/>
      <c r="DM174" s="132"/>
      <c r="DN174" s="132"/>
      <c r="DO174" s="132"/>
      <c r="DP174" s="132"/>
      <c r="DQ174" s="126"/>
      <c r="DR174" s="132"/>
      <c r="DS174" s="132"/>
      <c r="DT174" s="132"/>
      <c r="DU174" s="132"/>
      <c r="DV174" s="132"/>
      <c r="DW174" s="132"/>
      <c r="DX174" s="132"/>
      <c r="DY174" s="132"/>
      <c r="DZ174" s="126"/>
      <c r="EA174" s="132"/>
      <c r="EB174" s="132"/>
      <c r="EC174" s="132"/>
      <c r="ED174" s="132"/>
      <c r="EE174" s="132"/>
      <c r="EF174" s="132"/>
      <c r="EG174" s="132"/>
      <c r="EH174" s="132"/>
      <c r="EI174" s="126"/>
      <c r="EJ174" s="132"/>
      <c r="EK174" s="132"/>
      <c r="EL174" s="132"/>
      <c r="EM174" s="132"/>
      <c r="EN174" s="132"/>
      <c r="EO174" s="132"/>
      <c r="EP174" s="132"/>
      <c r="EQ174" s="132"/>
      <c r="ER174" s="126"/>
      <c r="ES174" s="132"/>
      <c r="ET174" s="132"/>
      <c r="EU174" s="132"/>
      <c r="EV174" s="132"/>
      <c r="EW174" s="132"/>
      <c r="EX174" s="132"/>
      <c r="EY174" s="132"/>
      <c r="EZ174" s="132"/>
      <c r="FA174" s="126"/>
      <c r="FB174" s="132"/>
      <c r="FC174" s="132"/>
      <c r="FD174" s="132"/>
      <c r="FE174" s="132"/>
      <c r="FF174" s="132"/>
      <c r="FG174" s="132"/>
      <c r="FH174" s="132"/>
      <c r="FI174" s="132"/>
      <c r="FJ174" s="126"/>
      <c r="FK174" s="132"/>
      <c r="FL174" s="132"/>
      <c r="FM174" s="132"/>
      <c r="FN174" s="132"/>
      <c r="FO174" s="132"/>
      <c r="FP174" s="132"/>
      <c r="FQ174" s="132"/>
      <c r="FR174" s="132"/>
      <c r="FS174" s="132"/>
      <c r="FT174" s="144"/>
      <c r="FU174" s="129"/>
      <c r="FV174" s="129"/>
      <c r="FW174" s="129"/>
      <c r="FX174" s="130"/>
      <c r="FY174" s="129"/>
      <c r="FZ174" s="144"/>
      <c r="GA174" s="132"/>
      <c r="GB174" s="129"/>
      <c r="GC174" s="129"/>
      <c r="GD174" s="129"/>
      <c r="GE174" s="129"/>
      <c r="GF174" s="129"/>
      <c r="GG174" s="126"/>
      <c r="GH174" s="129"/>
      <c r="GI174" s="129"/>
      <c r="GJ174" s="129"/>
      <c r="GK174" s="130"/>
      <c r="GL174" s="129"/>
      <c r="GM174" s="132"/>
      <c r="GN174" s="265"/>
      <c r="GO174" s="129"/>
      <c r="GP174" s="129"/>
      <c r="GQ174" s="129"/>
      <c r="GR174" s="129"/>
      <c r="GS174" s="129"/>
      <c r="GT174" s="126"/>
      <c r="GU174" s="129"/>
      <c r="GV174" s="129"/>
      <c r="GW174" s="129"/>
      <c r="GX174" s="130"/>
      <c r="GY174" s="129"/>
      <c r="GZ174" s="132"/>
      <c r="HA174" s="132"/>
      <c r="HB174" s="129"/>
      <c r="HC174" s="129"/>
      <c r="HD174" s="129"/>
      <c r="HE174" s="129"/>
    </row>
    <row r="175" spans="1:213" ht="57" x14ac:dyDescent="0.2">
      <c r="A175" s="364"/>
      <c r="B175" s="357"/>
      <c r="C175" s="358"/>
      <c r="D175" s="358"/>
      <c r="E175" s="357"/>
      <c r="F175" s="396"/>
      <c r="G175" s="396"/>
      <c r="H175" s="389"/>
      <c r="I175" s="357"/>
      <c r="J175" s="360"/>
      <c r="K175" s="335"/>
      <c r="L175" s="361"/>
      <c r="M175" s="359"/>
      <c r="N175" s="335"/>
      <c r="O175" s="333"/>
      <c r="P175" s="333"/>
      <c r="Q175" s="334"/>
      <c r="R175" s="153"/>
      <c r="S175" s="154"/>
      <c r="T175" s="183">
        <f>VLOOKUP(U175,FORMULAS!$A$15:$B$18,2,0)</f>
        <v>0</v>
      </c>
      <c r="U175" s="53" t="s">
        <v>157</v>
      </c>
      <c r="V175" s="54">
        <f>+IF(U175='Tabla Valoración controles'!$D$4,'Tabla Valoración controles'!$F$4,IF('208-PLA-Ft-78 Mapa Gestión'!U175='Tabla Valoración controles'!$D$5,'Tabla Valoración controles'!$F$5,IF(U175=FORMULAS!$A$10,0,'Tabla Valoración controles'!$F$6)))</f>
        <v>0</v>
      </c>
      <c r="W175" s="53"/>
      <c r="X175" s="55">
        <f>+IF(W175='Tabla Valoración controles'!$D$7,'Tabla Valoración controles'!$F$7,IF(U175=FORMULAS!$A$10,0,'Tabla Valoración controles'!$F$8))</f>
        <v>0</v>
      </c>
      <c r="Y175" s="53"/>
      <c r="Z175" s="54">
        <f>+IF(Y175='Tabla Valoración controles'!$D$9,'Tabla Valoración controles'!$F$9,IF(U175=FORMULAS!$A$10,0,'Tabla Valoración controles'!$F$10))</f>
        <v>0</v>
      </c>
      <c r="AA175" s="53"/>
      <c r="AB175" s="54">
        <f>+IF(AA175='Tabla Valoración controles'!$D$9,'Tabla Valoración controles'!$F$9,IF(W175=FORMULAS!$A$10,0,'Tabla Valoración controles'!$F$10))</f>
        <v>0</v>
      </c>
      <c r="AC175" s="53"/>
      <c r="AD175" s="54">
        <f>+IF(AC175='Tabla Valoración controles'!$D$13,'Tabla Valoración controles'!$F$13,'Tabla Valoración controles'!$F$14)</f>
        <v>0</v>
      </c>
      <c r="AE175" s="97">
        <f t="shared" si="111"/>
        <v>0</v>
      </c>
      <c r="AF175" s="97">
        <f t="shared" ref="AF175:AF178" si="146">+AF174*AE175</f>
        <v>0</v>
      </c>
      <c r="AG175" s="97">
        <f t="shared" si="131"/>
        <v>0.24</v>
      </c>
      <c r="AH175" s="53"/>
      <c r="AI175" s="50">
        <f>+IF(AH175=CONTROLES!$C$50,CONTROLES!$D$50,CONTROLES!$D$51)</f>
        <v>0</v>
      </c>
      <c r="AJ175" s="162"/>
      <c r="AK175" s="162">
        <f>+IF(AJ175=CONTROLES!$C$52,CONTROLES!$D$52,CONTROLES!$D$53)</f>
        <v>0</v>
      </c>
      <c r="AL175" s="162"/>
      <c r="AM175" s="162">
        <f>+IF(AL175=CONTROLES!$C$54,CONTROLES!$D$54,CONTROLES!$D$55)</f>
        <v>0</v>
      </c>
      <c r="AN175" s="163" t="str">
        <f t="shared" si="114"/>
        <v>Tipo Control</v>
      </c>
      <c r="AO175" s="163" t="str">
        <f>+IF(AN175=CONTROLES!$F$54,CONTROLES!$G$54,CONTROLES!$G$55)</f>
        <v>Detectar</v>
      </c>
      <c r="AP175" s="162">
        <f>+IF(AO175=CONTROLES!$C$56,CONTROLES!$D$56,IF(AO175=CONTROLES!$C$57,CONTROLES!$D$57,CONTROLES!$D$58))</f>
        <v>10</v>
      </c>
      <c r="AQ175" s="162"/>
      <c r="AR175" s="162">
        <f>+IF(AQ175=CONTROLES!$C$59,CONTROLES!$D$59,CONTROLES!$D$60)</f>
        <v>0</v>
      </c>
      <c r="AS175" s="162"/>
      <c r="AT175" s="162">
        <f>+IF(AS175=CONTROLES!$C$61,CONTROLES!$D$61,CONTROLES!$D$62)</f>
        <v>0</v>
      </c>
      <c r="AU175" s="162"/>
      <c r="AV175" s="50">
        <f>+IF(AU175=CONTROLES!$C$63,CONTROLES!$D$63,IF(AU175=CONTROLES!$C$64,CONTROLES!$D$64,CONTROLES!$D$65))</f>
        <v>0</v>
      </c>
      <c r="AW175" s="50">
        <f t="shared" si="113"/>
        <v>10</v>
      </c>
      <c r="AX175" s="50" t="str">
        <f t="shared" si="115"/>
        <v>Débil</v>
      </c>
      <c r="AY175" s="337"/>
      <c r="AZ175" s="337"/>
      <c r="BA175" s="337"/>
      <c r="BB175" s="337"/>
      <c r="BC175" s="333"/>
      <c r="BD175" s="340"/>
      <c r="BE175" s="338"/>
      <c r="BF175" s="132"/>
      <c r="BG175" s="132"/>
      <c r="BH175" s="169"/>
      <c r="BI175" s="132"/>
      <c r="BJ175" s="132"/>
      <c r="BK175" s="132"/>
      <c r="BL175" s="132"/>
      <c r="BM175" s="170" t="s">
        <v>233</v>
      </c>
      <c r="BN175" s="332"/>
      <c r="BO175" s="144"/>
      <c r="BP175" s="209"/>
      <c r="BQ175" s="209"/>
      <c r="BR175" s="209"/>
      <c r="BS175" s="209"/>
      <c r="BT175" s="209"/>
      <c r="BU175" s="144"/>
      <c r="BV175" s="209"/>
      <c r="BW175" s="209"/>
      <c r="BX175" s="144"/>
      <c r="BY175" s="132"/>
      <c r="BZ175" s="132"/>
      <c r="CA175" s="132"/>
      <c r="CB175" s="132"/>
      <c r="CC175" s="132"/>
      <c r="CD175" s="132"/>
      <c r="CE175" s="132"/>
      <c r="CF175" s="132"/>
      <c r="CG175" s="144"/>
      <c r="CH175" s="132"/>
      <c r="CI175" s="132"/>
      <c r="CJ175" s="132"/>
      <c r="CK175" s="132"/>
      <c r="CL175" s="132"/>
      <c r="CM175" s="132"/>
      <c r="CN175" s="132"/>
      <c r="CO175" s="132"/>
      <c r="CP175" s="144"/>
      <c r="CQ175" s="132"/>
      <c r="CR175" s="132"/>
      <c r="CS175" s="132"/>
      <c r="CT175" s="132"/>
      <c r="CU175" s="132"/>
      <c r="CV175" s="132"/>
      <c r="CW175" s="132"/>
      <c r="CX175" s="132"/>
      <c r="CY175" s="126"/>
      <c r="CZ175" s="132"/>
      <c r="DA175" s="132"/>
      <c r="DB175" s="132"/>
      <c r="DC175" s="132"/>
      <c r="DD175" s="132"/>
      <c r="DE175" s="132"/>
      <c r="DF175" s="132"/>
      <c r="DG175" s="132"/>
      <c r="DH175" s="126"/>
      <c r="DI175" s="132"/>
      <c r="DJ175" s="132"/>
      <c r="DK175" s="132"/>
      <c r="DL175" s="132"/>
      <c r="DM175" s="132"/>
      <c r="DN175" s="132"/>
      <c r="DO175" s="132"/>
      <c r="DP175" s="132"/>
      <c r="DQ175" s="126"/>
      <c r="DR175" s="132"/>
      <c r="DS175" s="132"/>
      <c r="DT175" s="132"/>
      <c r="DU175" s="132"/>
      <c r="DV175" s="132"/>
      <c r="DW175" s="132"/>
      <c r="DX175" s="132"/>
      <c r="DY175" s="132"/>
      <c r="DZ175" s="126"/>
      <c r="EA175" s="132"/>
      <c r="EB175" s="132"/>
      <c r="EC175" s="132"/>
      <c r="ED175" s="132"/>
      <c r="EE175" s="132"/>
      <c r="EF175" s="132"/>
      <c r="EG175" s="132"/>
      <c r="EH175" s="132"/>
      <c r="EI175" s="126"/>
      <c r="EJ175" s="132"/>
      <c r="EK175" s="132"/>
      <c r="EL175" s="132"/>
      <c r="EM175" s="132"/>
      <c r="EN175" s="132"/>
      <c r="EO175" s="132"/>
      <c r="EP175" s="132"/>
      <c r="EQ175" s="132"/>
      <c r="ER175" s="126"/>
      <c r="ES175" s="132"/>
      <c r="ET175" s="132"/>
      <c r="EU175" s="132"/>
      <c r="EV175" s="132"/>
      <c r="EW175" s="132"/>
      <c r="EX175" s="132"/>
      <c r="EY175" s="132"/>
      <c r="EZ175" s="132"/>
      <c r="FA175" s="126"/>
      <c r="FB175" s="132"/>
      <c r="FC175" s="132"/>
      <c r="FD175" s="132"/>
      <c r="FE175" s="132"/>
      <c r="FF175" s="132"/>
      <c r="FG175" s="132"/>
      <c r="FH175" s="132"/>
      <c r="FI175" s="132"/>
      <c r="FJ175" s="126"/>
      <c r="FK175" s="132"/>
      <c r="FL175" s="132"/>
      <c r="FM175" s="132"/>
      <c r="FN175" s="132"/>
      <c r="FO175" s="132"/>
      <c r="FP175" s="132"/>
      <c r="FQ175" s="132"/>
      <c r="FR175" s="132"/>
      <c r="FS175" s="132"/>
      <c r="FT175" s="144"/>
      <c r="FU175" s="129"/>
      <c r="FV175" s="129"/>
      <c r="FW175" s="129"/>
      <c r="FX175" s="130"/>
      <c r="FY175" s="129"/>
      <c r="FZ175" s="144"/>
      <c r="GA175" s="132"/>
      <c r="GB175" s="129"/>
      <c r="GC175" s="129"/>
      <c r="GD175" s="129"/>
      <c r="GE175" s="129"/>
      <c r="GF175" s="129"/>
      <c r="GG175" s="126"/>
      <c r="GH175" s="129"/>
      <c r="GI175" s="129"/>
      <c r="GJ175" s="129"/>
      <c r="GK175" s="130"/>
      <c r="GL175" s="129"/>
      <c r="GM175" s="132"/>
      <c r="GN175" s="265"/>
      <c r="GO175" s="129"/>
      <c r="GP175" s="129"/>
      <c r="GQ175" s="129"/>
      <c r="GR175" s="129"/>
      <c r="GS175" s="129"/>
      <c r="GT175" s="126"/>
      <c r="GU175" s="129"/>
      <c r="GV175" s="129"/>
      <c r="GW175" s="129"/>
      <c r="GX175" s="130"/>
      <c r="GY175" s="129"/>
      <c r="GZ175" s="132"/>
      <c r="HA175" s="132"/>
      <c r="HB175" s="129"/>
      <c r="HC175" s="129"/>
      <c r="HD175" s="129"/>
      <c r="HE175" s="129"/>
    </row>
    <row r="176" spans="1:213" ht="57" x14ac:dyDescent="0.2">
      <c r="A176" s="364"/>
      <c r="B176" s="357"/>
      <c r="C176" s="358"/>
      <c r="D176" s="358"/>
      <c r="E176" s="357"/>
      <c r="F176" s="396"/>
      <c r="G176" s="396"/>
      <c r="H176" s="389"/>
      <c r="I176" s="357"/>
      <c r="J176" s="360"/>
      <c r="K176" s="335"/>
      <c r="L176" s="361"/>
      <c r="M176" s="359"/>
      <c r="N176" s="335"/>
      <c r="O176" s="333"/>
      <c r="P176" s="333"/>
      <c r="Q176" s="334"/>
      <c r="R176" s="153"/>
      <c r="S176" s="154"/>
      <c r="T176" s="183">
        <f>VLOOKUP(U176,FORMULAS!$A$15:$B$18,2,0)</f>
        <v>0</v>
      </c>
      <c r="U176" s="53" t="s">
        <v>157</v>
      </c>
      <c r="V176" s="54">
        <f>+IF(U176='Tabla Valoración controles'!$D$4,'Tabla Valoración controles'!$F$4,IF('208-PLA-Ft-78 Mapa Gestión'!U176='Tabla Valoración controles'!$D$5,'Tabla Valoración controles'!$F$5,IF(U176=FORMULAS!$A$10,0,'Tabla Valoración controles'!$F$6)))</f>
        <v>0</v>
      </c>
      <c r="W176" s="53"/>
      <c r="X176" s="55">
        <f>+IF(W176='Tabla Valoración controles'!$D$7,'Tabla Valoración controles'!$F$7,IF(U176=FORMULAS!$A$10,0,'Tabla Valoración controles'!$F$8))</f>
        <v>0</v>
      </c>
      <c r="Y176" s="53"/>
      <c r="Z176" s="54">
        <f>+IF(Y176='Tabla Valoración controles'!$D$9,'Tabla Valoración controles'!$F$9,IF(U176=FORMULAS!$A$10,0,'Tabla Valoración controles'!$F$10))</f>
        <v>0</v>
      </c>
      <c r="AA176" s="53"/>
      <c r="AB176" s="54">
        <f>+IF(AA176='Tabla Valoración controles'!$D$9,'Tabla Valoración controles'!$F$9,IF(W176=FORMULAS!$A$10,0,'Tabla Valoración controles'!$F$10))</f>
        <v>0</v>
      </c>
      <c r="AC176" s="53"/>
      <c r="AD176" s="54">
        <f>+IF(AC176='Tabla Valoración controles'!$D$13,'Tabla Valoración controles'!$F$13,'Tabla Valoración controles'!$F$14)</f>
        <v>0</v>
      </c>
      <c r="AE176" s="97">
        <f t="shared" si="111"/>
        <v>0</v>
      </c>
      <c r="AF176" s="97">
        <f t="shared" si="146"/>
        <v>0</v>
      </c>
      <c r="AG176" s="97">
        <f t="shared" si="131"/>
        <v>0.24</v>
      </c>
      <c r="AH176" s="53"/>
      <c r="AI176" s="50">
        <f>+IF(AH176=CONTROLES!$C$50,CONTROLES!$D$50,CONTROLES!$D$51)</f>
        <v>0</v>
      </c>
      <c r="AJ176" s="162"/>
      <c r="AK176" s="162">
        <f>+IF(AJ176=CONTROLES!$C$52,CONTROLES!$D$52,CONTROLES!$D$53)</f>
        <v>0</v>
      </c>
      <c r="AL176" s="162"/>
      <c r="AM176" s="162">
        <f>+IF(AL176=CONTROLES!$C$54,CONTROLES!$D$54,CONTROLES!$D$55)</f>
        <v>0</v>
      </c>
      <c r="AN176" s="163" t="str">
        <f t="shared" si="114"/>
        <v>Tipo Control</v>
      </c>
      <c r="AO176" s="163" t="str">
        <f>+IF(AN176=CONTROLES!$F$54,CONTROLES!$G$54,CONTROLES!$G$55)</f>
        <v>Detectar</v>
      </c>
      <c r="AP176" s="162">
        <f>+IF(AO176=CONTROLES!$C$56,CONTROLES!$D$56,IF(AO176=CONTROLES!$C$57,CONTROLES!$D$57,CONTROLES!$D$58))</f>
        <v>10</v>
      </c>
      <c r="AQ176" s="162"/>
      <c r="AR176" s="162">
        <f>+IF(AQ176=CONTROLES!$C$59,CONTROLES!$D$59,CONTROLES!$D$60)</f>
        <v>0</v>
      </c>
      <c r="AS176" s="162"/>
      <c r="AT176" s="162">
        <f>+IF(AS176=CONTROLES!$C$61,CONTROLES!$D$61,CONTROLES!$D$62)</f>
        <v>0</v>
      </c>
      <c r="AU176" s="162"/>
      <c r="AV176" s="50">
        <f>+IF(AU176=CONTROLES!$C$63,CONTROLES!$D$63,IF(AU176=CONTROLES!$C$64,CONTROLES!$D$64,CONTROLES!$D$65))</f>
        <v>0</v>
      </c>
      <c r="AW176" s="50">
        <f t="shared" si="113"/>
        <v>10</v>
      </c>
      <c r="AX176" s="50" t="str">
        <f t="shared" si="115"/>
        <v>Débil</v>
      </c>
      <c r="AY176" s="337"/>
      <c r="AZ176" s="337"/>
      <c r="BA176" s="337"/>
      <c r="BB176" s="337"/>
      <c r="BC176" s="333"/>
      <c r="BD176" s="340"/>
      <c r="BE176" s="338"/>
      <c r="BF176" s="132"/>
      <c r="BG176" s="132"/>
      <c r="BH176" s="169"/>
      <c r="BI176" s="132"/>
      <c r="BJ176" s="132"/>
      <c r="BK176" s="132"/>
      <c r="BL176" s="132"/>
      <c r="BM176" s="170" t="s">
        <v>233</v>
      </c>
      <c r="BN176" s="332"/>
      <c r="BO176" s="144"/>
      <c r="BP176" s="209"/>
      <c r="BQ176" s="209"/>
      <c r="BR176" s="209"/>
      <c r="BS176" s="209"/>
      <c r="BT176" s="209"/>
      <c r="BU176" s="144"/>
      <c r="BV176" s="209"/>
      <c r="BW176" s="209"/>
      <c r="BX176" s="144"/>
      <c r="BY176" s="132"/>
      <c r="BZ176" s="132"/>
      <c r="CA176" s="132"/>
      <c r="CB176" s="132"/>
      <c r="CC176" s="132"/>
      <c r="CD176" s="132"/>
      <c r="CE176" s="132"/>
      <c r="CF176" s="132"/>
      <c r="CG176" s="144"/>
      <c r="CH176" s="132"/>
      <c r="CI176" s="132"/>
      <c r="CJ176" s="132"/>
      <c r="CK176" s="132"/>
      <c r="CL176" s="132"/>
      <c r="CM176" s="132"/>
      <c r="CN176" s="132"/>
      <c r="CO176" s="132"/>
      <c r="CP176" s="144"/>
      <c r="CQ176" s="132"/>
      <c r="CR176" s="132"/>
      <c r="CS176" s="132"/>
      <c r="CT176" s="132"/>
      <c r="CU176" s="132"/>
      <c r="CV176" s="132"/>
      <c r="CW176" s="132"/>
      <c r="CX176" s="132"/>
      <c r="CY176" s="126"/>
      <c r="CZ176" s="132"/>
      <c r="DA176" s="132"/>
      <c r="DB176" s="132"/>
      <c r="DC176" s="132"/>
      <c r="DD176" s="132"/>
      <c r="DE176" s="132"/>
      <c r="DF176" s="132"/>
      <c r="DG176" s="132"/>
      <c r="DH176" s="126"/>
      <c r="DI176" s="132"/>
      <c r="DJ176" s="132"/>
      <c r="DK176" s="132"/>
      <c r="DL176" s="132"/>
      <c r="DM176" s="132"/>
      <c r="DN176" s="132"/>
      <c r="DO176" s="132"/>
      <c r="DP176" s="132"/>
      <c r="DQ176" s="126"/>
      <c r="DR176" s="132"/>
      <c r="DS176" s="132"/>
      <c r="DT176" s="132"/>
      <c r="DU176" s="132"/>
      <c r="DV176" s="132"/>
      <c r="DW176" s="132"/>
      <c r="DX176" s="132"/>
      <c r="DY176" s="132"/>
      <c r="DZ176" s="126"/>
      <c r="EA176" s="132"/>
      <c r="EB176" s="132"/>
      <c r="EC176" s="132"/>
      <c r="ED176" s="132"/>
      <c r="EE176" s="132"/>
      <c r="EF176" s="132"/>
      <c r="EG176" s="132"/>
      <c r="EH176" s="132"/>
      <c r="EI176" s="126"/>
      <c r="EJ176" s="132"/>
      <c r="EK176" s="132"/>
      <c r="EL176" s="132"/>
      <c r="EM176" s="132"/>
      <c r="EN176" s="132"/>
      <c r="EO176" s="132"/>
      <c r="EP176" s="132"/>
      <c r="EQ176" s="132"/>
      <c r="ER176" s="126"/>
      <c r="ES176" s="132"/>
      <c r="ET176" s="132"/>
      <c r="EU176" s="132"/>
      <c r="EV176" s="132"/>
      <c r="EW176" s="132"/>
      <c r="EX176" s="132"/>
      <c r="EY176" s="132"/>
      <c r="EZ176" s="132"/>
      <c r="FA176" s="126"/>
      <c r="FB176" s="132"/>
      <c r="FC176" s="132"/>
      <c r="FD176" s="132"/>
      <c r="FE176" s="132"/>
      <c r="FF176" s="132"/>
      <c r="FG176" s="132"/>
      <c r="FH176" s="132"/>
      <c r="FI176" s="132"/>
      <c r="FJ176" s="126"/>
      <c r="FK176" s="132"/>
      <c r="FL176" s="132"/>
      <c r="FM176" s="132"/>
      <c r="FN176" s="132"/>
      <c r="FO176" s="132"/>
      <c r="FP176" s="132"/>
      <c r="FQ176" s="132"/>
      <c r="FR176" s="132"/>
      <c r="FS176" s="132"/>
      <c r="FT176" s="144"/>
      <c r="FU176" s="129"/>
      <c r="FV176" s="129"/>
      <c r="FW176" s="129"/>
      <c r="FX176" s="130"/>
      <c r="FY176" s="129"/>
      <c r="FZ176" s="144"/>
      <c r="GA176" s="132"/>
      <c r="GB176" s="129"/>
      <c r="GC176" s="129"/>
      <c r="GD176" s="129"/>
      <c r="GE176" s="129"/>
      <c r="GF176" s="129"/>
      <c r="GG176" s="126"/>
      <c r="GH176" s="129"/>
      <c r="GI176" s="129"/>
      <c r="GJ176" s="129"/>
      <c r="GK176" s="130"/>
      <c r="GL176" s="129"/>
      <c r="GM176" s="132"/>
      <c r="GN176" s="265"/>
      <c r="GO176" s="129"/>
      <c r="GP176" s="129"/>
      <c r="GQ176" s="129"/>
      <c r="GR176" s="129"/>
      <c r="GS176" s="129"/>
      <c r="GT176" s="126"/>
      <c r="GU176" s="129"/>
      <c r="GV176" s="129"/>
      <c r="GW176" s="129"/>
      <c r="GX176" s="130"/>
      <c r="GY176" s="129"/>
      <c r="GZ176" s="132"/>
      <c r="HA176" s="132"/>
      <c r="HB176" s="129"/>
      <c r="HC176" s="129"/>
      <c r="HD176" s="129"/>
      <c r="HE176" s="129"/>
    </row>
    <row r="177" spans="1:213" ht="57" x14ac:dyDescent="0.2">
      <c r="A177" s="364"/>
      <c r="B177" s="357"/>
      <c r="C177" s="358"/>
      <c r="D177" s="358"/>
      <c r="E177" s="357"/>
      <c r="F177" s="396"/>
      <c r="G177" s="396"/>
      <c r="H177" s="389"/>
      <c r="I177" s="357"/>
      <c r="J177" s="360"/>
      <c r="K177" s="335"/>
      <c r="L177" s="361"/>
      <c r="M177" s="359"/>
      <c r="N177" s="335"/>
      <c r="O177" s="333"/>
      <c r="P177" s="333"/>
      <c r="Q177" s="334"/>
      <c r="R177" s="153"/>
      <c r="S177" s="154"/>
      <c r="T177" s="183">
        <f>VLOOKUP(U177,FORMULAS!$A$15:$B$18,2,0)</f>
        <v>0</v>
      </c>
      <c r="U177" s="53" t="s">
        <v>157</v>
      </c>
      <c r="V177" s="54">
        <f>+IF(U177='Tabla Valoración controles'!$D$4,'Tabla Valoración controles'!$F$4,IF('208-PLA-Ft-78 Mapa Gestión'!U177='Tabla Valoración controles'!$D$5,'Tabla Valoración controles'!$F$5,IF(U177=FORMULAS!$A$10,0,'Tabla Valoración controles'!$F$6)))</f>
        <v>0</v>
      </c>
      <c r="W177" s="53"/>
      <c r="X177" s="55">
        <f>+IF(W177='Tabla Valoración controles'!$D$7,'Tabla Valoración controles'!$F$7,IF(U177=FORMULAS!$A$10,0,'Tabla Valoración controles'!$F$8))</f>
        <v>0</v>
      </c>
      <c r="Y177" s="53"/>
      <c r="Z177" s="54">
        <f>+IF(Y177='Tabla Valoración controles'!$D$9,'Tabla Valoración controles'!$F$9,IF(U177=FORMULAS!$A$10,0,'Tabla Valoración controles'!$F$10))</f>
        <v>0</v>
      </c>
      <c r="AA177" s="53"/>
      <c r="AB177" s="54">
        <f>+IF(AA177='Tabla Valoración controles'!$D$9,'Tabla Valoración controles'!$F$9,IF(W177=FORMULAS!$A$10,0,'Tabla Valoración controles'!$F$10))</f>
        <v>0</v>
      </c>
      <c r="AC177" s="53"/>
      <c r="AD177" s="54">
        <f>+IF(AC177='Tabla Valoración controles'!$D$13,'Tabla Valoración controles'!$F$13,'Tabla Valoración controles'!$F$14)</f>
        <v>0</v>
      </c>
      <c r="AE177" s="97">
        <f t="shared" si="111"/>
        <v>0</v>
      </c>
      <c r="AF177" s="97">
        <f t="shared" si="146"/>
        <v>0</v>
      </c>
      <c r="AG177" s="97">
        <f t="shared" si="131"/>
        <v>0.24</v>
      </c>
      <c r="AH177" s="53"/>
      <c r="AI177" s="50">
        <f>+IF(AH177=CONTROLES!$C$50,CONTROLES!$D$50,CONTROLES!$D$51)</f>
        <v>0</v>
      </c>
      <c r="AJ177" s="162"/>
      <c r="AK177" s="162">
        <f>+IF(AJ177=CONTROLES!$C$52,CONTROLES!$D$52,CONTROLES!$D$53)</f>
        <v>0</v>
      </c>
      <c r="AL177" s="162"/>
      <c r="AM177" s="162">
        <f>+IF(AL177=CONTROLES!$C$54,CONTROLES!$D$54,CONTROLES!$D$55)</f>
        <v>0</v>
      </c>
      <c r="AN177" s="163" t="str">
        <f t="shared" si="114"/>
        <v>Tipo Control</v>
      </c>
      <c r="AO177" s="163" t="str">
        <f>+IF(AN177=CONTROLES!$F$54,CONTROLES!$G$54,CONTROLES!$G$55)</f>
        <v>Detectar</v>
      </c>
      <c r="AP177" s="162">
        <f>+IF(AO177=CONTROLES!$C$56,CONTROLES!$D$56,IF(AO177=CONTROLES!$C$57,CONTROLES!$D$57,CONTROLES!$D$58))</f>
        <v>10</v>
      </c>
      <c r="AQ177" s="162"/>
      <c r="AR177" s="162">
        <f>+IF(AQ177=CONTROLES!$C$59,CONTROLES!$D$59,CONTROLES!$D$60)</f>
        <v>0</v>
      </c>
      <c r="AS177" s="162"/>
      <c r="AT177" s="162">
        <f>+IF(AS177=CONTROLES!$C$61,CONTROLES!$D$61,CONTROLES!$D$62)</f>
        <v>0</v>
      </c>
      <c r="AU177" s="162"/>
      <c r="AV177" s="50">
        <f>+IF(AU177=CONTROLES!$C$63,CONTROLES!$D$63,IF(AU177=CONTROLES!$C$64,CONTROLES!$D$64,CONTROLES!$D$65))</f>
        <v>0</v>
      </c>
      <c r="AW177" s="50">
        <f t="shared" si="113"/>
        <v>10</v>
      </c>
      <c r="AX177" s="50" t="str">
        <f t="shared" si="115"/>
        <v>Débil</v>
      </c>
      <c r="AY177" s="337"/>
      <c r="AZ177" s="337"/>
      <c r="BA177" s="337"/>
      <c r="BB177" s="337"/>
      <c r="BC177" s="333"/>
      <c r="BD177" s="340"/>
      <c r="BE177" s="338"/>
      <c r="BF177" s="132"/>
      <c r="BG177" s="132"/>
      <c r="BH177" s="169"/>
      <c r="BI177" s="132"/>
      <c r="BJ177" s="132"/>
      <c r="BK177" s="132"/>
      <c r="BL177" s="132"/>
      <c r="BM177" s="170" t="s">
        <v>233</v>
      </c>
      <c r="BN177" s="332"/>
      <c r="BO177" s="144"/>
      <c r="BP177" s="209"/>
      <c r="BQ177" s="209"/>
      <c r="BR177" s="209"/>
      <c r="BS177" s="209"/>
      <c r="BT177" s="209"/>
      <c r="BU177" s="144"/>
      <c r="BV177" s="209"/>
      <c r="BW177" s="209"/>
      <c r="BX177" s="144"/>
      <c r="BY177" s="132"/>
      <c r="BZ177" s="132"/>
      <c r="CA177" s="132"/>
      <c r="CB177" s="132"/>
      <c r="CC177" s="132"/>
      <c r="CD177" s="132"/>
      <c r="CE177" s="132"/>
      <c r="CF177" s="132"/>
      <c r="CG177" s="144"/>
      <c r="CH177" s="132"/>
      <c r="CI177" s="132"/>
      <c r="CJ177" s="132"/>
      <c r="CK177" s="132"/>
      <c r="CL177" s="132"/>
      <c r="CM177" s="132"/>
      <c r="CN177" s="132"/>
      <c r="CO177" s="132"/>
      <c r="CP177" s="144"/>
      <c r="CQ177" s="132"/>
      <c r="CR177" s="132"/>
      <c r="CS177" s="132"/>
      <c r="CT177" s="132"/>
      <c r="CU177" s="132"/>
      <c r="CV177" s="132"/>
      <c r="CW177" s="132"/>
      <c r="CX177" s="132"/>
      <c r="CY177" s="126"/>
      <c r="CZ177" s="132"/>
      <c r="DA177" s="132"/>
      <c r="DB177" s="132"/>
      <c r="DC177" s="132"/>
      <c r="DD177" s="132"/>
      <c r="DE177" s="132"/>
      <c r="DF177" s="132"/>
      <c r="DG177" s="132"/>
      <c r="DH177" s="126"/>
      <c r="DI177" s="132"/>
      <c r="DJ177" s="132"/>
      <c r="DK177" s="132"/>
      <c r="DL177" s="132"/>
      <c r="DM177" s="132"/>
      <c r="DN177" s="132"/>
      <c r="DO177" s="132"/>
      <c r="DP177" s="132"/>
      <c r="DQ177" s="126"/>
      <c r="DR177" s="132"/>
      <c r="DS177" s="132"/>
      <c r="DT177" s="132"/>
      <c r="DU177" s="132"/>
      <c r="DV177" s="132"/>
      <c r="DW177" s="132"/>
      <c r="DX177" s="132"/>
      <c r="DY177" s="132"/>
      <c r="DZ177" s="126"/>
      <c r="EA177" s="132"/>
      <c r="EB177" s="132"/>
      <c r="EC177" s="132"/>
      <c r="ED177" s="132"/>
      <c r="EE177" s="132"/>
      <c r="EF177" s="132"/>
      <c r="EG177" s="132"/>
      <c r="EH177" s="132"/>
      <c r="EI177" s="126"/>
      <c r="EJ177" s="132"/>
      <c r="EK177" s="132"/>
      <c r="EL177" s="132"/>
      <c r="EM177" s="132"/>
      <c r="EN177" s="132"/>
      <c r="EO177" s="132"/>
      <c r="EP177" s="132"/>
      <c r="EQ177" s="132"/>
      <c r="ER177" s="126"/>
      <c r="ES177" s="132"/>
      <c r="ET177" s="132"/>
      <c r="EU177" s="132"/>
      <c r="EV177" s="132"/>
      <c r="EW177" s="132"/>
      <c r="EX177" s="132"/>
      <c r="EY177" s="132"/>
      <c r="EZ177" s="132"/>
      <c r="FA177" s="126"/>
      <c r="FB177" s="132"/>
      <c r="FC177" s="132"/>
      <c r="FD177" s="132"/>
      <c r="FE177" s="132"/>
      <c r="FF177" s="132"/>
      <c r="FG177" s="132"/>
      <c r="FH177" s="132"/>
      <c r="FI177" s="132"/>
      <c r="FJ177" s="126"/>
      <c r="FK177" s="132"/>
      <c r="FL177" s="132"/>
      <c r="FM177" s="132"/>
      <c r="FN177" s="132"/>
      <c r="FO177" s="132"/>
      <c r="FP177" s="132"/>
      <c r="FQ177" s="132"/>
      <c r="FR177" s="132"/>
      <c r="FS177" s="132"/>
      <c r="FT177" s="144"/>
      <c r="FU177" s="129"/>
      <c r="FV177" s="129"/>
      <c r="FW177" s="129"/>
      <c r="FX177" s="130"/>
      <c r="FY177" s="129"/>
      <c r="FZ177" s="144"/>
      <c r="GA177" s="132"/>
      <c r="GB177" s="129"/>
      <c r="GC177" s="129"/>
      <c r="GD177" s="129"/>
      <c r="GE177" s="129"/>
      <c r="GF177" s="129"/>
      <c r="GG177" s="126"/>
      <c r="GH177" s="129"/>
      <c r="GI177" s="129"/>
      <c r="GJ177" s="129"/>
      <c r="GK177" s="130"/>
      <c r="GL177" s="129"/>
      <c r="GM177" s="132"/>
      <c r="GN177" s="265"/>
      <c r="GO177" s="129"/>
      <c r="GP177" s="129"/>
      <c r="GQ177" s="129"/>
      <c r="GR177" s="129"/>
      <c r="GS177" s="129"/>
      <c r="GT177" s="126"/>
      <c r="GU177" s="129"/>
      <c r="GV177" s="129"/>
      <c r="GW177" s="129"/>
      <c r="GX177" s="130"/>
      <c r="GY177" s="129"/>
      <c r="GZ177" s="132"/>
      <c r="HA177" s="132"/>
      <c r="HB177" s="129"/>
      <c r="HC177" s="129"/>
      <c r="HD177" s="129"/>
      <c r="HE177" s="129"/>
    </row>
    <row r="178" spans="1:213" ht="57" x14ac:dyDescent="0.2">
      <c r="A178" s="364"/>
      <c r="B178" s="357"/>
      <c r="C178" s="358"/>
      <c r="D178" s="358"/>
      <c r="E178" s="357"/>
      <c r="F178" s="396"/>
      <c r="G178" s="396"/>
      <c r="H178" s="389"/>
      <c r="I178" s="357"/>
      <c r="J178" s="360"/>
      <c r="K178" s="335"/>
      <c r="L178" s="361"/>
      <c r="M178" s="359"/>
      <c r="N178" s="335"/>
      <c r="O178" s="333"/>
      <c r="P178" s="333"/>
      <c r="Q178" s="334"/>
      <c r="R178" s="153"/>
      <c r="S178" s="154"/>
      <c r="T178" s="183">
        <f>VLOOKUP(U178,FORMULAS!$A$15:$B$18,2,0)</f>
        <v>0</v>
      </c>
      <c r="U178" s="53" t="s">
        <v>157</v>
      </c>
      <c r="V178" s="54">
        <f>+IF(U178='Tabla Valoración controles'!$D$4,'Tabla Valoración controles'!$F$4,IF('208-PLA-Ft-78 Mapa Gestión'!U178='Tabla Valoración controles'!$D$5,'Tabla Valoración controles'!$F$5,IF(U178=FORMULAS!$A$10,0,'Tabla Valoración controles'!$F$6)))</f>
        <v>0</v>
      </c>
      <c r="W178" s="53"/>
      <c r="X178" s="55">
        <f>+IF(W178='Tabla Valoración controles'!$D$7,'Tabla Valoración controles'!$F$7,IF(U178=FORMULAS!$A$10,0,'Tabla Valoración controles'!$F$8))</f>
        <v>0</v>
      </c>
      <c r="Y178" s="53"/>
      <c r="Z178" s="54">
        <f>+IF(Y178='Tabla Valoración controles'!$D$9,'Tabla Valoración controles'!$F$9,IF(U178=FORMULAS!$A$10,0,'Tabla Valoración controles'!$F$10))</f>
        <v>0</v>
      </c>
      <c r="AA178" s="53"/>
      <c r="AB178" s="54">
        <f>+IF(AA178='Tabla Valoración controles'!$D$9,'Tabla Valoración controles'!$F$9,IF(W178=FORMULAS!$A$10,0,'Tabla Valoración controles'!$F$10))</f>
        <v>0</v>
      </c>
      <c r="AC178" s="53"/>
      <c r="AD178" s="54">
        <f>+IF(AC178='Tabla Valoración controles'!$D$13,'Tabla Valoración controles'!$F$13,'Tabla Valoración controles'!$F$14)</f>
        <v>0</v>
      </c>
      <c r="AE178" s="97">
        <f t="shared" si="111"/>
        <v>0</v>
      </c>
      <c r="AF178" s="97">
        <f t="shared" si="146"/>
        <v>0</v>
      </c>
      <c r="AG178" s="97">
        <f t="shared" si="131"/>
        <v>0.24</v>
      </c>
      <c r="AH178" s="53"/>
      <c r="AI178" s="50">
        <f>+IF(AH178=CONTROLES!$C$50,CONTROLES!$D$50,CONTROLES!$D$51)</f>
        <v>0</v>
      </c>
      <c r="AJ178" s="162"/>
      <c r="AK178" s="162">
        <f>+IF(AJ178=CONTROLES!$C$52,CONTROLES!$D$52,CONTROLES!$D$53)</f>
        <v>0</v>
      </c>
      <c r="AL178" s="162"/>
      <c r="AM178" s="162">
        <f>+IF(AL178=CONTROLES!$C$54,CONTROLES!$D$54,CONTROLES!$D$55)</f>
        <v>0</v>
      </c>
      <c r="AN178" s="163" t="str">
        <f t="shared" si="114"/>
        <v>Tipo Control</v>
      </c>
      <c r="AO178" s="163" t="str">
        <f>+IF(AN178=CONTROLES!$F$54,CONTROLES!$G$54,CONTROLES!$G$55)</f>
        <v>Detectar</v>
      </c>
      <c r="AP178" s="162">
        <f>+IF(AO178=CONTROLES!$C$56,CONTROLES!$D$56,IF(AO178=CONTROLES!$C$57,CONTROLES!$D$57,CONTROLES!$D$58))</f>
        <v>10</v>
      </c>
      <c r="AQ178" s="162"/>
      <c r="AR178" s="162">
        <f>+IF(AQ178=CONTROLES!$C$59,CONTROLES!$D$59,CONTROLES!$D$60)</f>
        <v>0</v>
      </c>
      <c r="AS178" s="162"/>
      <c r="AT178" s="162">
        <f>+IF(AS178=CONTROLES!$C$61,CONTROLES!$D$61,CONTROLES!$D$62)</f>
        <v>0</v>
      </c>
      <c r="AU178" s="162"/>
      <c r="AV178" s="50">
        <f>+IF(AU178=CONTROLES!$C$63,CONTROLES!$D$63,IF(AU178=CONTROLES!$C$64,CONTROLES!$D$64,CONTROLES!$D$65))</f>
        <v>0</v>
      </c>
      <c r="AW178" s="50">
        <f t="shared" si="113"/>
        <v>10</v>
      </c>
      <c r="AX178" s="50" t="str">
        <f t="shared" si="115"/>
        <v>Débil</v>
      </c>
      <c r="AY178" s="337"/>
      <c r="AZ178" s="337"/>
      <c r="BA178" s="337"/>
      <c r="BB178" s="337"/>
      <c r="BC178" s="333"/>
      <c r="BD178" s="340"/>
      <c r="BE178" s="338"/>
      <c r="BF178" s="132"/>
      <c r="BG178" s="132"/>
      <c r="BH178" s="169"/>
      <c r="BI178" s="132"/>
      <c r="BJ178" s="132"/>
      <c r="BK178" s="132"/>
      <c r="BL178" s="132"/>
      <c r="BM178" s="170" t="s">
        <v>233</v>
      </c>
      <c r="BN178" s="332"/>
      <c r="BO178" s="144"/>
      <c r="BP178" s="209"/>
      <c r="BQ178" s="209"/>
      <c r="BR178" s="209"/>
      <c r="BS178" s="209"/>
      <c r="BT178" s="209"/>
      <c r="BU178" s="144"/>
      <c r="BV178" s="209"/>
      <c r="BW178" s="209"/>
      <c r="BX178" s="144"/>
      <c r="BY178" s="132"/>
      <c r="BZ178" s="132"/>
      <c r="CA178" s="132"/>
      <c r="CB178" s="132"/>
      <c r="CC178" s="132"/>
      <c r="CD178" s="132"/>
      <c r="CE178" s="132"/>
      <c r="CF178" s="132"/>
      <c r="CG178" s="144"/>
      <c r="CH178" s="132"/>
      <c r="CI178" s="132"/>
      <c r="CJ178" s="132"/>
      <c r="CK178" s="132"/>
      <c r="CL178" s="132"/>
      <c r="CM178" s="132"/>
      <c r="CN178" s="132"/>
      <c r="CO178" s="132"/>
      <c r="CP178" s="144"/>
      <c r="CQ178" s="132"/>
      <c r="CR178" s="132"/>
      <c r="CS178" s="132"/>
      <c r="CT178" s="132"/>
      <c r="CU178" s="132"/>
      <c r="CV178" s="132"/>
      <c r="CW178" s="132"/>
      <c r="CX178" s="132"/>
      <c r="CY178" s="126"/>
      <c r="CZ178" s="132"/>
      <c r="DA178" s="132"/>
      <c r="DB178" s="132"/>
      <c r="DC178" s="132"/>
      <c r="DD178" s="132"/>
      <c r="DE178" s="132"/>
      <c r="DF178" s="132"/>
      <c r="DG178" s="132"/>
      <c r="DH178" s="126"/>
      <c r="DI178" s="132"/>
      <c r="DJ178" s="132"/>
      <c r="DK178" s="132"/>
      <c r="DL178" s="132"/>
      <c r="DM178" s="132"/>
      <c r="DN178" s="132"/>
      <c r="DO178" s="132"/>
      <c r="DP178" s="132"/>
      <c r="DQ178" s="126"/>
      <c r="DR178" s="132"/>
      <c r="DS178" s="132"/>
      <c r="DT178" s="132"/>
      <c r="DU178" s="132"/>
      <c r="DV178" s="132"/>
      <c r="DW178" s="132"/>
      <c r="DX178" s="132"/>
      <c r="DY178" s="132"/>
      <c r="DZ178" s="126"/>
      <c r="EA178" s="132"/>
      <c r="EB178" s="132"/>
      <c r="EC178" s="132"/>
      <c r="ED178" s="132"/>
      <c r="EE178" s="132"/>
      <c r="EF178" s="132"/>
      <c r="EG178" s="132"/>
      <c r="EH178" s="132"/>
      <c r="EI178" s="126"/>
      <c r="EJ178" s="132"/>
      <c r="EK178" s="132"/>
      <c r="EL178" s="132"/>
      <c r="EM178" s="132"/>
      <c r="EN178" s="132"/>
      <c r="EO178" s="132"/>
      <c r="EP178" s="132"/>
      <c r="EQ178" s="132"/>
      <c r="ER178" s="126"/>
      <c r="ES178" s="132"/>
      <c r="ET178" s="132"/>
      <c r="EU178" s="132"/>
      <c r="EV178" s="132"/>
      <c r="EW178" s="132"/>
      <c r="EX178" s="132"/>
      <c r="EY178" s="132"/>
      <c r="EZ178" s="132"/>
      <c r="FA178" s="126"/>
      <c r="FB178" s="132"/>
      <c r="FC178" s="132"/>
      <c r="FD178" s="132"/>
      <c r="FE178" s="132"/>
      <c r="FF178" s="132"/>
      <c r="FG178" s="132"/>
      <c r="FH178" s="132"/>
      <c r="FI178" s="132"/>
      <c r="FJ178" s="126"/>
      <c r="FK178" s="132"/>
      <c r="FL178" s="132"/>
      <c r="FM178" s="132"/>
      <c r="FN178" s="132"/>
      <c r="FO178" s="132"/>
      <c r="FP178" s="132"/>
      <c r="FQ178" s="132"/>
      <c r="FR178" s="132"/>
      <c r="FS178" s="132"/>
      <c r="FT178" s="144"/>
      <c r="FU178" s="129"/>
      <c r="FV178" s="129"/>
      <c r="FW178" s="129"/>
      <c r="FX178" s="130"/>
      <c r="FY178" s="129"/>
      <c r="FZ178" s="144"/>
      <c r="GA178" s="132"/>
      <c r="GB178" s="129"/>
      <c r="GC178" s="129"/>
      <c r="GD178" s="129"/>
      <c r="GE178" s="129"/>
      <c r="GF178" s="129"/>
      <c r="GG178" s="126"/>
      <c r="GH178" s="129"/>
      <c r="GI178" s="129"/>
      <c r="GJ178" s="129"/>
      <c r="GK178" s="130"/>
      <c r="GL178" s="129"/>
      <c r="GM178" s="132"/>
      <c r="GN178" s="265"/>
      <c r="GO178" s="129"/>
      <c r="GP178" s="129"/>
      <c r="GQ178" s="129"/>
      <c r="GR178" s="129"/>
      <c r="GS178" s="129"/>
      <c r="GT178" s="126"/>
      <c r="GU178" s="129"/>
      <c r="GV178" s="129"/>
      <c r="GW178" s="129"/>
      <c r="GX178" s="130"/>
      <c r="GY178" s="129"/>
      <c r="GZ178" s="132"/>
      <c r="HA178" s="132"/>
      <c r="HB178" s="129"/>
      <c r="HC178" s="129"/>
      <c r="HD178" s="129"/>
      <c r="HE178" s="129"/>
    </row>
    <row r="179" spans="1:213" ht="122.25" customHeight="1" x14ac:dyDescent="0.2">
      <c r="A179" s="364">
        <v>29</v>
      </c>
      <c r="B179" s="357" t="s">
        <v>177</v>
      </c>
      <c r="C179" s="358" t="str">
        <f>VLOOKUP(B179,FORMULAS!$A$30:$B$52,2,0)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79" s="358" t="str">
        <f>VLOOKUP(B179,FORMULAS!$A$30:$C$52,3,0)</f>
        <v>Subdirector Financiero</v>
      </c>
      <c r="E179" s="357" t="s">
        <v>112</v>
      </c>
      <c r="F179" s="365" t="s">
        <v>440</v>
      </c>
      <c r="G179" s="365" t="s">
        <v>411</v>
      </c>
      <c r="H179" s="367" t="s">
        <v>762</v>
      </c>
      <c r="I179" s="357" t="s">
        <v>258</v>
      </c>
      <c r="J179" s="360">
        <v>1250</v>
      </c>
      <c r="K179" s="335" t="str">
        <f>+IF(L179=FORMULAS!$N$2,FORMULAS!$O$2,IF('208-PLA-Ft-78 Mapa Gestión'!L179:L184=FORMULAS!$N$3,FORMULAS!$O$3,IF('208-PLA-Ft-78 Mapa Gestión'!L179:L184=FORMULAS!$N$4,FORMULAS!$O$4,IF('208-PLA-Ft-78 Mapa Gestión'!L179:L184=FORMULAS!$N$5,FORMULAS!$O$5,IF('208-PLA-Ft-78 Mapa Gestión'!L179:L184=FORMULAS!$N$6,FORMULAS!$O$6)))))</f>
        <v>Alta</v>
      </c>
      <c r="L179" s="361">
        <f>+IF(J179&lt;=FORMULAS!$M$2,FORMULAS!$N$2,IF('208-PLA-Ft-78 Mapa Gestión'!J179&lt;=FORMULAS!$M$3,FORMULAS!$N$3,IF('208-PLA-Ft-78 Mapa Gestión'!J179&lt;=FORMULAS!$M$4,FORMULAS!$N$4,IF('208-PLA-Ft-78 Mapa Gestión'!J179&lt;=FORMULAS!$M$5,FORMULAS!$N$5,FORMULAS!$N$6))))</f>
        <v>0.8</v>
      </c>
      <c r="M179" s="359" t="s">
        <v>86</v>
      </c>
      <c r="N179" s="335" t="str">
        <f>+IF(M179=FORMULAS!$H$2,FORMULAS!$I$2,IF('208-PLA-Ft-78 Mapa Gestión'!M179:M184=FORMULAS!$H$3,FORMULAS!$I$3,IF('208-PLA-Ft-78 Mapa Gestión'!M179:M184=FORMULAS!$H$4,FORMULAS!$I$4,IF('208-PLA-Ft-78 Mapa Gestión'!M179:M184=FORMULAS!$H$5,FORMULAS!$I$5,IF('208-PLA-Ft-78 Mapa Gestión'!M179:M184=FORMULAS!$H$6,FORMULAS!$I$6,IF('208-PLA-Ft-78 Mapa Gestión'!M179:M184=FORMULAS!$H$7,FORMULAS!$I$7,IF('208-PLA-Ft-78 Mapa Gestión'!M179:M184=FORMULAS!$H$8,FORMULAS!$I$8,IF('208-PLA-Ft-78 Mapa Gestión'!M179:M184=FORMULAS!$H$9,FORMULAS!$I$9,IF('208-PLA-Ft-78 Mapa Gestión'!M179:M184=FORMULAS!$H$10,FORMULAS!$I$10,IF('208-PLA-Ft-78 Mapa Gestión'!M179:M184=FORMULAS!$H$11,FORMULAS!$I$11))))))))))</f>
        <v>Mayor</v>
      </c>
      <c r="O179" s="333">
        <f>VLOOKUP(N179,FORMULAS!$I$1:$J$6,2,0)</f>
        <v>0.8</v>
      </c>
      <c r="P179" s="333" t="str">
        <f t="shared" ref="P179" si="147">CONCATENATE(N179,K179)</f>
        <v>MayorAlta</v>
      </c>
      <c r="Q179" s="334" t="str">
        <f>VLOOKUP(P179,FORMULAS!$K$17:$L$42,2,0)</f>
        <v>Alto</v>
      </c>
      <c r="R179" s="158">
        <v>1</v>
      </c>
      <c r="S179" s="154" t="s">
        <v>514</v>
      </c>
      <c r="T179" s="183" t="str">
        <f>VLOOKUP(U179,FORMULAS!$A$15:$B$18,2,0)</f>
        <v>Probabilidad</v>
      </c>
      <c r="U179" s="53" t="s">
        <v>14</v>
      </c>
      <c r="V179" s="54">
        <f>+IF(U179='Tabla Valoración controles'!$D$4,'Tabla Valoración controles'!$F$4,IF('208-PLA-Ft-78 Mapa Gestión'!U179='Tabla Valoración controles'!$D$5,'Tabla Valoración controles'!$F$5,IF(U179=FORMULAS!$A$10,0,'Tabla Valoración controles'!$F$6)))</f>
        <v>0.15</v>
      </c>
      <c r="W179" s="53" t="s">
        <v>8</v>
      </c>
      <c r="X179" s="55">
        <f>+IF(W179='Tabla Valoración controles'!$D$7,'Tabla Valoración controles'!$F$7,IF(U179=FORMULAS!$A$10,0,'Tabla Valoración controles'!$F$8))</f>
        <v>0.15</v>
      </c>
      <c r="Y179" s="53" t="s">
        <v>19</v>
      </c>
      <c r="Z179" s="54">
        <f>+IF(Y179='Tabla Valoración controles'!$D$9,'Tabla Valoración controles'!$F$9,IF(U179=FORMULAS!$A$10,0,'Tabla Valoración controles'!$F$10))</f>
        <v>0</v>
      </c>
      <c r="AA179" s="53" t="s">
        <v>21</v>
      </c>
      <c r="AB179" s="54">
        <f>+IF(AA179='Tabla Valoración controles'!$D$9,'Tabla Valoración controles'!$F$9,IF(W179=FORMULAS!$A$10,0,'Tabla Valoración controles'!$F$10))</f>
        <v>0</v>
      </c>
      <c r="AC179" s="53" t="s">
        <v>100</v>
      </c>
      <c r="AD179" s="54">
        <f>+IF(AC179='Tabla Valoración controles'!$D$13,'Tabla Valoración controles'!$F$13,'Tabla Valoración controles'!$F$14)</f>
        <v>0</v>
      </c>
      <c r="AE179" s="97">
        <f t="shared" si="111"/>
        <v>0.3</v>
      </c>
      <c r="AF179" s="97">
        <f>+IF(T179=FORMULAS!$A$8,'208-PLA-Ft-78 Mapa Gestión'!AE179*'208-PLA-Ft-78 Mapa Gestión'!L179:L184,'208-PLA-Ft-78 Mapa Gestión'!AE179*'208-PLA-Ft-78 Mapa Gestión'!O179:O184)</f>
        <v>0.24</v>
      </c>
      <c r="AG179" s="97">
        <f>+IF(T179=FORMULAS!$A$8,'208-PLA-Ft-78 Mapa Gestión'!L179:L184-'208-PLA-Ft-78 Mapa Gestión'!AF179,0)</f>
        <v>0.56000000000000005</v>
      </c>
      <c r="AH179" s="53" t="s">
        <v>347</v>
      </c>
      <c r="AI179" s="50">
        <f>+IF(AH179=CONTROLES!$C$50,CONTROLES!$D$50,CONTROLES!$D$51)</f>
        <v>15</v>
      </c>
      <c r="AJ179" s="162" t="s">
        <v>353</v>
      </c>
      <c r="AK179" s="162">
        <f>+IF(AJ179=CONTROLES!$C$52,CONTROLES!$D$52,CONTROLES!$D$53)</f>
        <v>15</v>
      </c>
      <c r="AL179" s="162" t="s">
        <v>356</v>
      </c>
      <c r="AM179" s="162">
        <f>+IF(AL179=CONTROLES!$C$54,CONTROLES!$D$54,CONTROLES!$D$55)</f>
        <v>15</v>
      </c>
      <c r="AN179" s="163" t="str">
        <f t="shared" si="114"/>
        <v>Detectivo</v>
      </c>
      <c r="AO179" s="163" t="str">
        <f>+IF(AN179=CONTROLES!$F$54,CONTROLES!$G$54,CONTROLES!$G$55)</f>
        <v>Detectar</v>
      </c>
      <c r="AP179" s="162">
        <f>+IF(AO179=CONTROLES!$C$56,CONTROLES!$D$56,IF(AO179=CONTROLES!$C$57,CONTROLES!$D$57,CONTROLES!$D$58))</f>
        <v>10</v>
      </c>
      <c r="AQ179" s="162" t="s">
        <v>363</v>
      </c>
      <c r="AR179" s="162">
        <f>+IF(AQ179=CONTROLES!$C$59,CONTROLES!$D$59,CONTROLES!$D$60)</f>
        <v>15</v>
      </c>
      <c r="AS179" s="162" t="s">
        <v>366</v>
      </c>
      <c r="AT179" s="162">
        <f>+IF(AS179=CONTROLES!$C$61,CONTROLES!$D$61,CONTROLES!$D$62)</f>
        <v>15</v>
      </c>
      <c r="AU179" s="162" t="s">
        <v>369</v>
      </c>
      <c r="AV179" s="50">
        <f>+IF(AU179=CONTROLES!$C$63,CONTROLES!$D$63,IF(AU179=CONTROLES!$C$64,CONTROLES!$D$64,CONTROLES!$D$65))</f>
        <v>10</v>
      </c>
      <c r="AW179" s="50">
        <f t="shared" si="113"/>
        <v>95</v>
      </c>
      <c r="AX179" s="50" t="str">
        <f t="shared" si="115"/>
        <v>Moderado</v>
      </c>
      <c r="AY179" s="336">
        <f>+AG184</f>
        <v>0.56000000000000005</v>
      </c>
      <c r="AZ179" s="336" t="str">
        <f>+IF(AY179&lt;=FORMULAS!$N$2,FORMULAS!$O$2,IF(AY179&lt;=FORMULAS!$N$3,FORMULAS!$O$3,IF(AY179&lt;=FORMULAS!$N$4,FORMULAS!$O$4,IF(AY179&lt;=FORMULAS!$N$5,FORMULAS!$O$5,FORMULAS!O174))))</f>
        <v>Media</v>
      </c>
      <c r="BA179" s="336" t="str">
        <f>+IF(T179=FORMULAS!$A$9,AG184,'208-PLA-Ft-78 Mapa Gestión'!N179:N184)</f>
        <v>Mayor</v>
      </c>
      <c r="BB179" s="336">
        <f>+IF(T179=FORMULAS!B177,'208-PLA-Ft-78 Mapa Gestión'!AG184,'208-PLA-Ft-78 Mapa Gestión'!O179:O184)</f>
        <v>0.8</v>
      </c>
      <c r="BC179" s="333" t="str">
        <f t="shared" ref="BC179" si="148">CONCATENATE(BA179,AZ179)</f>
        <v>MayorMedia</v>
      </c>
      <c r="BD179" s="340" t="str">
        <f>VLOOKUP(BC179,FORMULAS!$K$17:$L$42,2,0)</f>
        <v>Alto</v>
      </c>
      <c r="BE179" s="338" t="s">
        <v>163</v>
      </c>
      <c r="BF179" s="132" t="s">
        <v>582</v>
      </c>
      <c r="BG179" s="165" t="s">
        <v>583</v>
      </c>
      <c r="BH179" s="169" t="s">
        <v>319</v>
      </c>
      <c r="BI179" s="180">
        <v>44927</v>
      </c>
      <c r="BJ179" s="180">
        <v>45291</v>
      </c>
      <c r="BK179" s="165" t="s">
        <v>675</v>
      </c>
      <c r="BL179" s="165" t="s">
        <v>676</v>
      </c>
      <c r="BM179" s="170" t="s">
        <v>235</v>
      </c>
      <c r="BN179" s="332" t="s">
        <v>677</v>
      </c>
      <c r="BO179" s="144" t="s">
        <v>782</v>
      </c>
      <c r="BP179" s="213" t="s">
        <v>544</v>
      </c>
      <c r="BQ179" s="213" t="s">
        <v>544</v>
      </c>
      <c r="BR179" s="137" t="s">
        <v>1010</v>
      </c>
      <c r="BS179" s="229">
        <f>1/12</f>
        <v>8.3333333333333329E-2</v>
      </c>
      <c r="BT179" s="213" t="s">
        <v>1011</v>
      </c>
      <c r="BU179" s="144" t="s">
        <v>783</v>
      </c>
      <c r="BV179" s="210"/>
      <c r="BW179" s="210"/>
      <c r="BX179" s="126"/>
      <c r="BY179" s="213" t="s">
        <v>544</v>
      </c>
      <c r="BZ179" s="213" t="s">
        <v>544</v>
      </c>
      <c r="CA179" s="137" t="s">
        <v>1010</v>
      </c>
      <c r="CB179" s="229">
        <f>1/12*2</f>
        <v>0.16666666666666666</v>
      </c>
      <c r="CC179" s="213" t="s">
        <v>1011</v>
      </c>
      <c r="CD179" s="144" t="s">
        <v>783</v>
      </c>
      <c r="CE179" s="253"/>
      <c r="CF179" s="253"/>
      <c r="CG179" s="126"/>
      <c r="CH179" s="137" t="s">
        <v>1012</v>
      </c>
      <c r="CI179" s="223" t="s">
        <v>1013</v>
      </c>
      <c r="CJ179" s="137" t="s">
        <v>1010</v>
      </c>
      <c r="CK179" s="229">
        <f>1/12*3</f>
        <v>0.25</v>
      </c>
      <c r="CL179" s="213" t="s">
        <v>1011</v>
      </c>
      <c r="CM179" s="144" t="s">
        <v>783</v>
      </c>
      <c r="CN179" s="253"/>
      <c r="CO179" s="253"/>
      <c r="CP179" s="126"/>
      <c r="CQ179" s="213" t="s">
        <v>544</v>
      </c>
      <c r="CR179" s="213" t="s">
        <v>544</v>
      </c>
      <c r="CS179" s="137" t="s">
        <v>1010</v>
      </c>
      <c r="CT179" s="229">
        <f>1/12*3</f>
        <v>0.25</v>
      </c>
      <c r="CU179" s="213" t="s">
        <v>1011</v>
      </c>
      <c r="CV179" s="144" t="s">
        <v>783</v>
      </c>
      <c r="CW179" s="295" t="s">
        <v>544</v>
      </c>
      <c r="CX179" s="295" t="s">
        <v>544</v>
      </c>
      <c r="CY179" s="306" t="s">
        <v>782</v>
      </c>
      <c r="CZ179" s="306" t="s">
        <v>544</v>
      </c>
      <c r="DA179" s="306" t="s">
        <v>544</v>
      </c>
      <c r="DB179" s="307" t="s">
        <v>1010</v>
      </c>
      <c r="DC179" s="297">
        <f>1/12*5</f>
        <v>0.41666666666666663</v>
      </c>
      <c r="DD179" s="307" t="s">
        <v>1394</v>
      </c>
      <c r="DE179" s="299" t="s">
        <v>783</v>
      </c>
      <c r="DF179" s="308" t="s">
        <v>544</v>
      </c>
      <c r="DG179" s="308" t="s">
        <v>544</v>
      </c>
      <c r="DH179" s="306" t="s">
        <v>782</v>
      </c>
      <c r="DI179" s="307" t="s">
        <v>1395</v>
      </c>
      <c r="DJ179" s="307" t="s">
        <v>1396</v>
      </c>
      <c r="DK179" s="307" t="s">
        <v>1010</v>
      </c>
      <c r="DL179" s="297">
        <f>1/12*6</f>
        <v>0.5</v>
      </c>
      <c r="DM179" s="307" t="s">
        <v>1397</v>
      </c>
      <c r="DN179" s="299" t="s">
        <v>783</v>
      </c>
      <c r="DO179" s="308" t="s">
        <v>544</v>
      </c>
      <c r="DP179" s="308" t="s">
        <v>544</v>
      </c>
      <c r="DQ179" s="306" t="s">
        <v>782</v>
      </c>
      <c r="DR179" s="307" t="s">
        <v>544</v>
      </c>
      <c r="DS179" s="307" t="s">
        <v>544</v>
      </c>
      <c r="DT179" s="307" t="s">
        <v>1010</v>
      </c>
      <c r="DU179" s="297">
        <f>1/12*7</f>
        <v>0.58333333333333326</v>
      </c>
      <c r="DV179" s="307" t="s">
        <v>1397</v>
      </c>
      <c r="DW179" s="299" t="s">
        <v>783</v>
      </c>
      <c r="DX179" s="308" t="s">
        <v>544</v>
      </c>
      <c r="DY179" s="308" t="s">
        <v>544</v>
      </c>
      <c r="DZ179" s="306" t="s">
        <v>782</v>
      </c>
      <c r="EA179" s="307" t="s">
        <v>544</v>
      </c>
      <c r="EB179" s="307" t="s">
        <v>544</v>
      </c>
      <c r="EC179" s="307" t="s">
        <v>1010</v>
      </c>
      <c r="ED179" s="297">
        <f>1/12*8</f>
        <v>0.66666666666666663</v>
      </c>
      <c r="EE179" s="307" t="s">
        <v>1397</v>
      </c>
      <c r="EF179" s="299" t="s">
        <v>783</v>
      </c>
      <c r="EG179" s="308" t="s">
        <v>544</v>
      </c>
      <c r="EH179" s="308" t="s">
        <v>544</v>
      </c>
      <c r="EI179" s="126"/>
      <c r="EJ179" s="130"/>
      <c r="EK179" s="130"/>
      <c r="EL179" s="130"/>
      <c r="EM179" s="130"/>
      <c r="EN179" s="130"/>
      <c r="EO179" s="130"/>
      <c r="EP179" s="130"/>
      <c r="EQ179" s="130"/>
      <c r="ER179" s="126"/>
      <c r="ES179" s="130"/>
      <c r="ET179" s="130"/>
      <c r="EU179" s="130"/>
      <c r="EV179" s="130"/>
      <c r="EW179" s="130"/>
      <c r="EX179" s="130"/>
      <c r="EY179" s="130"/>
      <c r="EZ179" s="130"/>
      <c r="FA179" s="126"/>
      <c r="FB179" s="130"/>
      <c r="FC179" s="130"/>
      <c r="FD179" s="130"/>
      <c r="FE179" s="130"/>
      <c r="FF179" s="130"/>
      <c r="FG179" s="130"/>
      <c r="FH179" s="130"/>
      <c r="FI179" s="130"/>
      <c r="FJ179" s="126"/>
      <c r="FK179" s="130"/>
      <c r="FL179" s="130"/>
      <c r="FM179" s="130"/>
      <c r="FN179" s="130"/>
      <c r="FO179" s="130"/>
      <c r="FP179" s="130"/>
      <c r="FQ179" s="130"/>
      <c r="FR179" s="130"/>
      <c r="FS179" s="224">
        <v>45054</v>
      </c>
      <c r="FT179" s="144" t="s">
        <v>782</v>
      </c>
      <c r="FU179" s="154" t="s">
        <v>1014</v>
      </c>
      <c r="FV179" s="129" t="s">
        <v>37</v>
      </c>
      <c r="FW179" s="132" t="s">
        <v>1015</v>
      </c>
      <c r="FX179" s="130">
        <v>4</v>
      </c>
      <c r="FY179" s="129" t="s">
        <v>37</v>
      </c>
      <c r="FZ179" s="144" t="s">
        <v>783</v>
      </c>
      <c r="GA179" s="130"/>
      <c r="GB179" s="129"/>
      <c r="GC179" s="129"/>
      <c r="GD179" s="129"/>
      <c r="GE179" s="129"/>
      <c r="GF179" s="172">
        <v>45175</v>
      </c>
      <c r="GG179" s="126" t="s">
        <v>782</v>
      </c>
      <c r="GH179" s="132" t="s">
        <v>1216</v>
      </c>
      <c r="GI179" s="129" t="s">
        <v>37</v>
      </c>
      <c r="GJ179" s="132" t="s">
        <v>1398</v>
      </c>
      <c r="GK179" s="237">
        <v>0.67</v>
      </c>
      <c r="GL179" s="129" t="s">
        <v>37</v>
      </c>
      <c r="GM179" s="126" t="s">
        <v>783</v>
      </c>
      <c r="GN179" s="263"/>
      <c r="GO179" s="129"/>
      <c r="GP179" s="129"/>
      <c r="GQ179" s="129"/>
      <c r="GR179" s="129"/>
      <c r="GS179" s="129"/>
      <c r="GT179" s="126"/>
      <c r="GU179" s="129"/>
      <c r="GV179" s="129"/>
      <c r="GW179" s="129"/>
      <c r="GX179" s="130"/>
      <c r="GY179" s="129"/>
      <c r="GZ179" s="130"/>
      <c r="HA179" s="130"/>
      <c r="HB179" s="129"/>
      <c r="HC179" s="129"/>
      <c r="HD179" s="129"/>
      <c r="HE179" s="129"/>
    </row>
    <row r="180" spans="1:213" ht="57" x14ac:dyDescent="0.2">
      <c r="A180" s="364"/>
      <c r="B180" s="357"/>
      <c r="C180" s="358"/>
      <c r="D180" s="358"/>
      <c r="E180" s="357"/>
      <c r="F180" s="365"/>
      <c r="G180" s="365"/>
      <c r="H180" s="367"/>
      <c r="I180" s="357"/>
      <c r="J180" s="360"/>
      <c r="K180" s="335"/>
      <c r="L180" s="361"/>
      <c r="M180" s="359"/>
      <c r="N180" s="335"/>
      <c r="O180" s="333"/>
      <c r="P180" s="333"/>
      <c r="Q180" s="334"/>
      <c r="R180" s="153"/>
      <c r="S180" s="154"/>
      <c r="T180" s="183">
        <f>VLOOKUP(U180,FORMULAS!$A$15:$B$18,2,0)</f>
        <v>0</v>
      </c>
      <c r="U180" s="53" t="s">
        <v>157</v>
      </c>
      <c r="V180" s="54">
        <f>+IF(U180='Tabla Valoración controles'!$D$4,'Tabla Valoración controles'!$F$4,IF('208-PLA-Ft-78 Mapa Gestión'!U180='Tabla Valoración controles'!$D$5,'Tabla Valoración controles'!$F$5,IF(U180=FORMULAS!$A$10,0,'Tabla Valoración controles'!$F$6)))</f>
        <v>0</v>
      </c>
      <c r="W180" s="53"/>
      <c r="X180" s="55">
        <f>+IF(W180='Tabla Valoración controles'!$D$7,'Tabla Valoración controles'!$F$7,IF(U180=FORMULAS!$A$10,0,'Tabla Valoración controles'!$F$8))</f>
        <v>0</v>
      </c>
      <c r="Y180" s="53"/>
      <c r="Z180" s="54">
        <f>+IF(Y180='Tabla Valoración controles'!$D$9,'Tabla Valoración controles'!$F$9,IF(U180=FORMULAS!$A$10,0,'Tabla Valoración controles'!$F$10))</f>
        <v>0</v>
      </c>
      <c r="AA180" s="53"/>
      <c r="AB180" s="54">
        <f>+IF(AA180='Tabla Valoración controles'!$D$9,'Tabla Valoración controles'!$F$9,IF(W180=FORMULAS!$A$10,0,'Tabla Valoración controles'!$F$10))</f>
        <v>0</v>
      </c>
      <c r="AC180" s="53"/>
      <c r="AD180" s="54">
        <f>+IF(AC180='Tabla Valoración controles'!$D$13,'Tabla Valoración controles'!$F$13,'Tabla Valoración controles'!$F$14)</f>
        <v>0</v>
      </c>
      <c r="AE180" s="97">
        <f t="shared" si="111"/>
        <v>0</v>
      </c>
      <c r="AF180" s="97">
        <f t="shared" ref="AF180" si="149">+AE180*AG179</f>
        <v>0</v>
      </c>
      <c r="AG180" s="97">
        <f t="shared" ref="AG180" si="150">+AG179-AF180</f>
        <v>0.56000000000000005</v>
      </c>
      <c r="AH180" s="53"/>
      <c r="AI180" s="50">
        <f>+IF(AH180=CONTROLES!$C$50,CONTROLES!$D$50,CONTROLES!$D$51)</f>
        <v>0</v>
      </c>
      <c r="AJ180" s="162"/>
      <c r="AK180" s="162">
        <f>+IF(AJ180=CONTROLES!$C$52,CONTROLES!$D$52,CONTROLES!$D$53)</f>
        <v>0</v>
      </c>
      <c r="AL180" s="162"/>
      <c r="AM180" s="162">
        <f>+IF(AL180=CONTROLES!$C$54,CONTROLES!$D$54,CONTROLES!$D$55)</f>
        <v>0</v>
      </c>
      <c r="AN180" s="163" t="str">
        <f t="shared" si="114"/>
        <v>Tipo Control</v>
      </c>
      <c r="AO180" s="163" t="str">
        <f>+IF(AN180=CONTROLES!$F$54,CONTROLES!$G$54,CONTROLES!$G$55)</f>
        <v>Detectar</v>
      </c>
      <c r="AP180" s="162">
        <f>+IF(AO180=CONTROLES!$C$56,CONTROLES!$D$56,IF(AO180=CONTROLES!$C$57,CONTROLES!$D$57,CONTROLES!$D$58))</f>
        <v>10</v>
      </c>
      <c r="AQ180" s="162"/>
      <c r="AR180" s="162">
        <f>+IF(AQ180=CONTROLES!$C$59,CONTROLES!$D$59,CONTROLES!$D$60)</f>
        <v>0</v>
      </c>
      <c r="AS180" s="162"/>
      <c r="AT180" s="162">
        <f>+IF(AS180=CONTROLES!$C$61,CONTROLES!$D$61,CONTROLES!$D$62)</f>
        <v>0</v>
      </c>
      <c r="AU180" s="162"/>
      <c r="AV180" s="50">
        <f>+IF(AU180=CONTROLES!$C$63,CONTROLES!$D$63,IF(AU180=CONTROLES!$C$64,CONTROLES!$D$64,CONTROLES!$D$65))</f>
        <v>0</v>
      </c>
      <c r="AW180" s="50">
        <f t="shared" si="113"/>
        <v>10</v>
      </c>
      <c r="AX180" s="50" t="str">
        <f t="shared" si="115"/>
        <v>Débil</v>
      </c>
      <c r="AY180" s="337"/>
      <c r="AZ180" s="337"/>
      <c r="BA180" s="337"/>
      <c r="BB180" s="337"/>
      <c r="BC180" s="333"/>
      <c r="BD180" s="340"/>
      <c r="BE180" s="338"/>
      <c r="BF180" s="132"/>
      <c r="BG180" s="132"/>
      <c r="BH180" s="169"/>
      <c r="BI180" s="172"/>
      <c r="BJ180" s="172"/>
      <c r="BK180" s="132"/>
      <c r="BL180" s="132"/>
      <c r="BM180" s="170" t="s">
        <v>233</v>
      </c>
      <c r="BN180" s="332"/>
      <c r="BO180" s="144"/>
      <c r="BP180" s="210"/>
      <c r="BQ180" s="210"/>
      <c r="BR180" s="210"/>
      <c r="BS180" s="210"/>
      <c r="BT180" s="210"/>
      <c r="BU180" s="144"/>
      <c r="BV180" s="210"/>
      <c r="BW180" s="210"/>
      <c r="BX180" s="144"/>
      <c r="BY180" s="130"/>
      <c r="BZ180" s="130"/>
      <c r="CA180" s="130"/>
      <c r="CB180" s="130"/>
      <c r="CC180" s="130"/>
      <c r="CD180" s="130"/>
      <c r="CE180" s="130"/>
      <c r="CF180" s="130"/>
      <c r="CG180" s="144"/>
      <c r="CH180" s="130"/>
      <c r="CI180" s="130"/>
      <c r="CJ180" s="130"/>
      <c r="CK180" s="130"/>
      <c r="CL180" s="130"/>
      <c r="CM180" s="130"/>
      <c r="CN180" s="130"/>
      <c r="CO180" s="130"/>
      <c r="CP180" s="144"/>
      <c r="CQ180" s="130"/>
      <c r="CR180" s="130"/>
      <c r="CS180" s="130"/>
      <c r="CT180" s="130"/>
      <c r="CU180" s="130"/>
      <c r="CV180" s="130"/>
      <c r="CW180" s="130"/>
      <c r="CX180" s="130"/>
      <c r="CY180" s="126"/>
      <c r="CZ180" s="130"/>
      <c r="DA180" s="130"/>
      <c r="DB180" s="130"/>
      <c r="DC180" s="130"/>
      <c r="DD180" s="130"/>
      <c r="DE180" s="130"/>
      <c r="DF180" s="130"/>
      <c r="DG180" s="130"/>
      <c r="DH180" s="126"/>
      <c r="DI180" s="130"/>
      <c r="DJ180" s="130"/>
      <c r="DK180" s="130"/>
      <c r="DL180" s="130"/>
      <c r="DM180" s="130"/>
      <c r="DN180" s="130"/>
      <c r="DO180" s="130"/>
      <c r="DP180" s="130"/>
      <c r="DQ180" s="126"/>
      <c r="DR180" s="130"/>
      <c r="DS180" s="130"/>
      <c r="DT180" s="130"/>
      <c r="DU180" s="130"/>
      <c r="DV180" s="130"/>
      <c r="DW180" s="130"/>
      <c r="DX180" s="130"/>
      <c r="DY180" s="130"/>
      <c r="DZ180" s="126"/>
      <c r="EA180" s="130"/>
      <c r="EB180" s="130"/>
      <c r="EC180" s="130"/>
      <c r="ED180" s="130"/>
      <c r="EE180" s="130"/>
      <c r="EF180" s="130"/>
      <c r="EG180" s="130"/>
      <c r="EH180" s="130"/>
      <c r="EI180" s="126"/>
      <c r="EJ180" s="130"/>
      <c r="EK180" s="130"/>
      <c r="EL180" s="130"/>
      <c r="EM180" s="130"/>
      <c r="EN180" s="130"/>
      <c r="EO180" s="130"/>
      <c r="EP180" s="130"/>
      <c r="EQ180" s="130"/>
      <c r="ER180" s="126"/>
      <c r="ES180" s="130"/>
      <c r="ET180" s="130"/>
      <c r="EU180" s="130"/>
      <c r="EV180" s="130"/>
      <c r="EW180" s="130"/>
      <c r="EX180" s="130"/>
      <c r="EY180" s="130"/>
      <c r="EZ180" s="130"/>
      <c r="FA180" s="126"/>
      <c r="FB180" s="130"/>
      <c r="FC180" s="130"/>
      <c r="FD180" s="130"/>
      <c r="FE180" s="130"/>
      <c r="FF180" s="130"/>
      <c r="FG180" s="130"/>
      <c r="FH180" s="130"/>
      <c r="FI180" s="130"/>
      <c r="FJ180" s="126"/>
      <c r="FK180" s="130"/>
      <c r="FL180" s="130"/>
      <c r="FM180" s="130"/>
      <c r="FN180" s="130"/>
      <c r="FO180" s="130"/>
      <c r="FP180" s="130"/>
      <c r="FQ180" s="130"/>
      <c r="FR180" s="130"/>
      <c r="FS180" s="130"/>
      <c r="FT180" s="144"/>
      <c r="FU180" s="129"/>
      <c r="FV180" s="129"/>
      <c r="FW180" s="129"/>
      <c r="FX180" s="130"/>
      <c r="FY180" s="129"/>
      <c r="FZ180" s="144"/>
      <c r="GA180" s="130"/>
      <c r="GB180" s="129"/>
      <c r="GC180" s="129"/>
      <c r="GD180" s="129"/>
      <c r="GE180" s="129"/>
      <c r="GF180" s="129"/>
      <c r="GG180" s="126"/>
      <c r="GH180" s="129"/>
      <c r="GI180" s="129"/>
      <c r="GJ180" s="129"/>
      <c r="GK180" s="130"/>
      <c r="GL180" s="129"/>
      <c r="GM180" s="130"/>
      <c r="GN180" s="263"/>
      <c r="GO180" s="129"/>
      <c r="GP180" s="129"/>
      <c r="GQ180" s="129"/>
      <c r="GR180" s="129"/>
      <c r="GS180" s="129"/>
      <c r="GT180" s="126"/>
      <c r="GU180" s="129"/>
      <c r="GV180" s="129"/>
      <c r="GW180" s="129"/>
      <c r="GX180" s="130"/>
      <c r="GY180" s="129"/>
      <c r="GZ180" s="130"/>
      <c r="HA180" s="130"/>
      <c r="HB180" s="129"/>
      <c r="HC180" s="129"/>
      <c r="HD180" s="129"/>
      <c r="HE180" s="129"/>
    </row>
    <row r="181" spans="1:213" ht="57" x14ac:dyDescent="0.2">
      <c r="A181" s="364"/>
      <c r="B181" s="357"/>
      <c r="C181" s="358"/>
      <c r="D181" s="358"/>
      <c r="E181" s="357"/>
      <c r="F181" s="365"/>
      <c r="G181" s="365"/>
      <c r="H181" s="367"/>
      <c r="I181" s="357"/>
      <c r="J181" s="360"/>
      <c r="K181" s="335"/>
      <c r="L181" s="361"/>
      <c r="M181" s="359"/>
      <c r="N181" s="335"/>
      <c r="O181" s="333"/>
      <c r="P181" s="333"/>
      <c r="Q181" s="334"/>
      <c r="R181" s="153"/>
      <c r="S181" s="154"/>
      <c r="T181" s="183">
        <f>VLOOKUP(U181,FORMULAS!$A$15:$B$18,2,0)</f>
        <v>0</v>
      </c>
      <c r="U181" s="53" t="s">
        <v>157</v>
      </c>
      <c r="V181" s="54">
        <f>+IF(U181='Tabla Valoración controles'!$D$4,'Tabla Valoración controles'!$F$4,IF('208-PLA-Ft-78 Mapa Gestión'!U181='Tabla Valoración controles'!$D$5,'Tabla Valoración controles'!$F$5,IF(U181=FORMULAS!$A$10,0,'Tabla Valoración controles'!$F$6)))</f>
        <v>0</v>
      </c>
      <c r="W181" s="53"/>
      <c r="X181" s="55">
        <f>+IF(W181='Tabla Valoración controles'!$D$7,'Tabla Valoración controles'!$F$7,IF(U181=FORMULAS!$A$10,0,'Tabla Valoración controles'!$F$8))</f>
        <v>0</v>
      </c>
      <c r="Y181" s="53"/>
      <c r="Z181" s="54">
        <f>+IF(Y181='Tabla Valoración controles'!$D$9,'Tabla Valoración controles'!$F$9,IF(U181=FORMULAS!$A$10,0,'Tabla Valoración controles'!$F$10))</f>
        <v>0</v>
      </c>
      <c r="AA181" s="53"/>
      <c r="AB181" s="54">
        <f>+IF(AA181='Tabla Valoración controles'!$D$9,'Tabla Valoración controles'!$F$9,IF(W181=FORMULAS!$A$10,0,'Tabla Valoración controles'!$F$10))</f>
        <v>0</v>
      </c>
      <c r="AC181" s="53"/>
      <c r="AD181" s="54">
        <f>+IF(AC181='Tabla Valoración controles'!$D$13,'Tabla Valoración controles'!$F$13,'Tabla Valoración controles'!$F$14)</f>
        <v>0</v>
      </c>
      <c r="AE181" s="97">
        <f t="shared" si="111"/>
        <v>0</v>
      </c>
      <c r="AF181" s="97">
        <f t="shared" ref="AF181:AF184" si="151">+AF180*AE181</f>
        <v>0</v>
      </c>
      <c r="AG181" s="97">
        <f t="shared" si="131"/>
        <v>0.56000000000000005</v>
      </c>
      <c r="AH181" s="53"/>
      <c r="AI181" s="50">
        <f>+IF(AH181=CONTROLES!$C$50,CONTROLES!$D$50,CONTROLES!$D$51)</f>
        <v>0</v>
      </c>
      <c r="AJ181" s="162"/>
      <c r="AK181" s="162">
        <f>+IF(AJ181=CONTROLES!$C$52,CONTROLES!$D$52,CONTROLES!$D$53)</f>
        <v>0</v>
      </c>
      <c r="AL181" s="162"/>
      <c r="AM181" s="162">
        <f>+IF(AL181=CONTROLES!$C$54,CONTROLES!$D$54,CONTROLES!$D$55)</f>
        <v>0</v>
      </c>
      <c r="AN181" s="163" t="str">
        <f t="shared" si="114"/>
        <v>Tipo Control</v>
      </c>
      <c r="AO181" s="163" t="str">
        <f>+IF(AN181=CONTROLES!$F$54,CONTROLES!$G$54,CONTROLES!$G$55)</f>
        <v>Detectar</v>
      </c>
      <c r="AP181" s="162">
        <f>+IF(AO181=CONTROLES!$C$56,CONTROLES!$D$56,IF(AO181=CONTROLES!$C$57,CONTROLES!$D$57,CONTROLES!$D$58))</f>
        <v>10</v>
      </c>
      <c r="AQ181" s="162"/>
      <c r="AR181" s="162">
        <f>+IF(AQ181=CONTROLES!$C$59,CONTROLES!$D$59,CONTROLES!$D$60)</f>
        <v>0</v>
      </c>
      <c r="AS181" s="162"/>
      <c r="AT181" s="162">
        <f>+IF(AS181=CONTROLES!$C$61,CONTROLES!$D$61,CONTROLES!$D$62)</f>
        <v>0</v>
      </c>
      <c r="AU181" s="162"/>
      <c r="AV181" s="50">
        <f>+IF(AU181=CONTROLES!$C$63,CONTROLES!$D$63,IF(AU181=CONTROLES!$C$64,CONTROLES!$D$64,CONTROLES!$D$65))</f>
        <v>0</v>
      </c>
      <c r="AW181" s="50">
        <f t="shared" si="113"/>
        <v>10</v>
      </c>
      <c r="AX181" s="50" t="str">
        <f t="shared" si="115"/>
        <v>Débil</v>
      </c>
      <c r="AY181" s="337"/>
      <c r="AZ181" s="337"/>
      <c r="BA181" s="337"/>
      <c r="BB181" s="337"/>
      <c r="BC181" s="333"/>
      <c r="BD181" s="340"/>
      <c r="BE181" s="338"/>
      <c r="BF181" s="132"/>
      <c r="BG181" s="132"/>
      <c r="BH181" s="169"/>
      <c r="BI181" s="172"/>
      <c r="BJ181" s="172"/>
      <c r="BK181" s="132"/>
      <c r="BL181" s="132"/>
      <c r="BM181" s="170" t="s">
        <v>233</v>
      </c>
      <c r="BN181" s="332"/>
      <c r="BO181" s="144"/>
      <c r="BP181" s="210"/>
      <c r="BQ181" s="210"/>
      <c r="BR181" s="210"/>
      <c r="BS181" s="210"/>
      <c r="BT181" s="210"/>
      <c r="BU181" s="144"/>
      <c r="BV181" s="210"/>
      <c r="BW181" s="210"/>
      <c r="BX181" s="144"/>
      <c r="BY181" s="130"/>
      <c r="BZ181" s="130"/>
      <c r="CA181" s="130"/>
      <c r="CB181" s="130"/>
      <c r="CC181" s="130"/>
      <c r="CD181" s="130"/>
      <c r="CE181" s="130"/>
      <c r="CF181" s="130"/>
      <c r="CG181" s="144"/>
      <c r="CH181" s="130"/>
      <c r="CI181" s="130"/>
      <c r="CJ181" s="130"/>
      <c r="CK181" s="130"/>
      <c r="CL181" s="130"/>
      <c r="CM181" s="130"/>
      <c r="CN181" s="130"/>
      <c r="CO181" s="130"/>
      <c r="CP181" s="144"/>
      <c r="CQ181" s="130"/>
      <c r="CR181" s="130"/>
      <c r="CS181" s="130"/>
      <c r="CT181" s="130"/>
      <c r="CU181" s="130"/>
      <c r="CV181" s="130"/>
      <c r="CW181" s="130"/>
      <c r="CX181" s="130"/>
      <c r="CY181" s="126"/>
      <c r="CZ181" s="130"/>
      <c r="DA181" s="130"/>
      <c r="DB181" s="130"/>
      <c r="DC181" s="130"/>
      <c r="DD181" s="130"/>
      <c r="DE181" s="130"/>
      <c r="DF181" s="130"/>
      <c r="DG181" s="130"/>
      <c r="DH181" s="126"/>
      <c r="DI181" s="130"/>
      <c r="DJ181" s="130"/>
      <c r="DK181" s="130"/>
      <c r="DL181" s="130"/>
      <c r="DM181" s="130"/>
      <c r="DN181" s="130"/>
      <c r="DO181" s="130"/>
      <c r="DP181" s="130"/>
      <c r="DQ181" s="126"/>
      <c r="DR181" s="130"/>
      <c r="DS181" s="130"/>
      <c r="DT181" s="130"/>
      <c r="DU181" s="130"/>
      <c r="DV181" s="130"/>
      <c r="DW181" s="130"/>
      <c r="DX181" s="130"/>
      <c r="DY181" s="130"/>
      <c r="DZ181" s="126"/>
      <c r="EA181" s="130"/>
      <c r="EB181" s="130"/>
      <c r="EC181" s="130"/>
      <c r="ED181" s="130"/>
      <c r="EE181" s="130"/>
      <c r="EF181" s="130"/>
      <c r="EG181" s="130"/>
      <c r="EH181" s="130"/>
      <c r="EI181" s="126"/>
      <c r="EJ181" s="130"/>
      <c r="EK181" s="130"/>
      <c r="EL181" s="130"/>
      <c r="EM181" s="130"/>
      <c r="EN181" s="130"/>
      <c r="EO181" s="130"/>
      <c r="EP181" s="130"/>
      <c r="EQ181" s="130"/>
      <c r="ER181" s="126"/>
      <c r="ES181" s="130"/>
      <c r="ET181" s="130"/>
      <c r="EU181" s="130"/>
      <c r="EV181" s="130"/>
      <c r="EW181" s="130"/>
      <c r="EX181" s="130"/>
      <c r="EY181" s="130"/>
      <c r="EZ181" s="130"/>
      <c r="FA181" s="126"/>
      <c r="FB181" s="130"/>
      <c r="FC181" s="130"/>
      <c r="FD181" s="130"/>
      <c r="FE181" s="130"/>
      <c r="FF181" s="130"/>
      <c r="FG181" s="130"/>
      <c r="FH181" s="130"/>
      <c r="FI181" s="130"/>
      <c r="FJ181" s="126"/>
      <c r="FK181" s="130"/>
      <c r="FL181" s="130"/>
      <c r="FM181" s="130"/>
      <c r="FN181" s="130"/>
      <c r="FO181" s="130"/>
      <c r="FP181" s="130"/>
      <c r="FQ181" s="130"/>
      <c r="FR181" s="130"/>
      <c r="FS181" s="130"/>
      <c r="FT181" s="144"/>
      <c r="FU181" s="129"/>
      <c r="FV181" s="129"/>
      <c r="FW181" s="129"/>
      <c r="FX181" s="130"/>
      <c r="FY181" s="129"/>
      <c r="FZ181" s="144"/>
      <c r="GA181" s="130"/>
      <c r="GB181" s="129"/>
      <c r="GC181" s="129"/>
      <c r="GD181" s="129"/>
      <c r="GE181" s="129"/>
      <c r="GF181" s="129"/>
      <c r="GG181" s="126"/>
      <c r="GH181" s="129"/>
      <c r="GI181" s="129"/>
      <c r="GJ181" s="129"/>
      <c r="GK181" s="130"/>
      <c r="GL181" s="129"/>
      <c r="GM181" s="130"/>
      <c r="GN181" s="263"/>
      <c r="GO181" s="129"/>
      <c r="GP181" s="129"/>
      <c r="GQ181" s="129"/>
      <c r="GR181" s="129"/>
      <c r="GS181" s="129"/>
      <c r="GT181" s="126"/>
      <c r="GU181" s="129"/>
      <c r="GV181" s="129"/>
      <c r="GW181" s="129"/>
      <c r="GX181" s="130"/>
      <c r="GY181" s="129"/>
      <c r="GZ181" s="130"/>
      <c r="HA181" s="130"/>
      <c r="HB181" s="129"/>
      <c r="HC181" s="129"/>
      <c r="HD181" s="129"/>
      <c r="HE181" s="129"/>
    </row>
    <row r="182" spans="1:213" ht="57" x14ac:dyDescent="0.2">
      <c r="A182" s="364"/>
      <c r="B182" s="357"/>
      <c r="C182" s="358"/>
      <c r="D182" s="358"/>
      <c r="E182" s="357"/>
      <c r="F182" s="365"/>
      <c r="G182" s="365"/>
      <c r="H182" s="367"/>
      <c r="I182" s="357"/>
      <c r="J182" s="360"/>
      <c r="K182" s="335"/>
      <c r="L182" s="361"/>
      <c r="M182" s="359"/>
      <c r="N182" s="335"/>
      <c r="O182" s="333"/>
      <c r="P182" s="333"/>
      <c r="Q182" s="334"/>
      <c r="R182" s="153"/>
      <c r="S182" s="154"/>
      <c r="T182" s="183">
        <f>VLOOKUP(U182,FORMULAS!$A$15:$B$18,2,0)</f>
        <v>0</v>
      </c>
      <c r="U182" s="53" t="s">
        <v>157</v>
      </c>
      <c r="V182" s="54">
        <f>+IF(U182='Tabla Valoración controles'!$D$4,'Tabla Valoración controles'!$F$4,IF('208-PLA-Ft-78 Mapa Gestión'!U182='Tabla Valoración controles'!$D$5,'Tabla Valoración controles'!$F$5,IF(U182=FORMULAS!$A$10,0,'Tabla Valoración controles'!$F$6)))</f>
        <v>0</v>
      </c>
      <c r="W182" s="53"/>
      <c r="X182" s="55">
        <f>+IF(W182='Tabla Valoración controles'!$D$7,'Tabla Valoración controles'!$F$7,IF(U182=FORMULAS!$A$10,0,'Tabla Valoración controles'!$F$8))</f>
        <v>0</v>
      </c>
      <c r="Y182" s="53"/>
      <c r="Z182" s="54">
        <f>+IF(Y182='Tabla Valoración controles'!$D$9,'Tabla Valoración controles'!$F$9,IF(U182=FORMULAS!$A$10,0,'Tabla Valoración controles'!$F$10))</f>
        <v>0</v>
      </c>
      <c r="AA182" s="53"/>
      <c r="AB182" s="54">
        <f>+IF(AA182='Tabla Valoración controles'!$D$9,'Tabla Valoración controles'!$F$9,IF(W182=FORMULAS!$A$10,0,'Tabla Valoración controles'!$F$10))</f>
        <v>0</v>
      </c>
      <c r="AC182" s="53"/>
      <c r="AD182" s="54">
        <f>+IF(AC182='Tabla Valoración controles'!$D$13,'Tabla Valoración controles'!$F$13,'Tabla Valoración controles'!$F$14)</f>
        <v>0</v>
      </c>
      <c r="AE182" s="97">
        <f t="shared" si="111"/>
        <v>0</v>
      </c>
      <c r="AF182" s="97">
        <f t="shared" si="151"/>
        <v>0</v>
      </c>
      <c r="AG182" s="97">
        <f t="shared" si="131"/>
        <v>0.56000000000000005</v>
      </c>
      <c r="AH182" s="53"/>
      <c r="AI182" s="50">
        <f>+IF(AH182=CONTROLES!$C$50,CONTROLES!$D$50,CONTROLES!$D$51)</f>
        <v>0</v>
      </c>
      <c r="AJ182" s="162"/>
      <c r="AK182" s="162">
        <f>+IF(AJ182=CONTROLES!$C$52,CONTROLES!$D$52,CONTROLES!$D$53)</f>
        <v>0</v>
      </c>
      <c r="AL182" s="162"/>
      <c r="AM182" s="162">
        <f>+IF(AL182=CONTROLES!$C$54,CONTROLES!$D$54,CONTROLES!$D$55)</f>
        <v>0</v>
      </c>
      <c r="AN182" s="163" t="str">
        <f t="shared" si="114"/>
        <v>Tipo Control</v>
      </c>
      <c r="AO182" s="163" t="str">
        <f>+IF(AN182=CONTROLES!$F$54,CONTROLES!$G$54,CONTROLES!$G$55)</f>
        <v>Detectar</v>
      </c>
      <c r="AP182" s="162">
        <f>+IF(AO182=CONTROLES!$C$56,CONTROLES!$D$56,IF(AO182=CONTROLES!$C$57,CONTROLES!$D$57,CONTROLES!$D$58))</f>
        <v>10</v>
      </c>
      <c r="AQ182" s="162"/>
      <c r="AR182" s="162">
        <f>+IF(AQ182=CONTROLES!$C$59,CONTROLES!$D$59,CONTROLES!$D$60)</f>
        <v>0</v>
      </c>
      <c r="AS182" s="162"/>
      <c r="AT182" s="162">
        <f>+IF(AS182=CONTROLES!$C$61,CONTROLES!$D$61,CONTROLES!$D$62)</f>
        <v>0</v>
      </c>
      <c r="AU182" s="162"/>
      <c r="AV182" s="50">
        <f>+IF(AU182=CONTROLES!$C$63,CONTROLES!$D$63,IF(AU182=CONTROLES!$C$64,CONTROLES!$D$64,CONTROLES!$D$65))</f>
        <v>0</v>
      </c>
      <c r="AW182" s="50">
        <f t="shared" si="113"/>
        <v>10</v>
      </c>
      <c r="AX182" s="50" t="str">
        <f t="shared" si="115"/>
        <v>Débil</v>
      </c>
      <c r="AY182" s="337"/>
      <c r="AZ182" s="337"/>
      <c r="BA182" s="337"/>
      <c r="BB182" s="337"/>
      <c r="BC182" s="333"/>
      <c r="BD182" s="340"/>
      <c r="BE182" s="338"/>
      <c r="BF182" s="132"/>
      <c r="BG182" s="132"/>
      <c r="BH182" s="169"/>
      <c r="BI182" s="172"/>
      <c r="BJ182" s="172"/>
      <c r="BK182" s="132"/>
      <c r="BL182" s="132"/>
      <c r="BM182" s="170" t="s">
        <v>233</v>
      </c>
      <c r="BN182" s="332"/>
      <c r="BO182" s="144"/>
      <c r="BP182" s="210"/>
      <c r="BQ182" s="210"/>
      <c r="BR182" s="210"/>
      <c r="BS182" s="210"/>
      <c r="BT182" s="210"/>
      <c r="BU182" s="144"/>
      <c r="BV182" s="210"/>
      <c r="BW182" s="210"/>
      <c r="BX182" s="144"/>
      <c r="BY182" s="130"/>
      <c r="BZ182" s="130"/>
      <c r="CA182" s="130"/>
      <c r="CB182" s="130"/>
      <c r="CC182" s="130"/>
      <c r="CD182" s="130"/>
      <c r="CE182" s="130"/>
      <c r="CF182" s="130"/>
      <c r="CG182" s="144"/>
      <c r="CH182" s="130"/>
      <c r="CI182" s="130"/>
      <c r="CJ182" s="130"/>
      <c r="CK182" s="130"/>
      <c r="CL182" s="130"/>
      <c r="CM182" s="130"/>
      <c r="CN182" s="130"/>
      <c r="CO182" s="130"/>
      <c r="CP182" s="144"/>
      <c r="CQ182" s="130"/>
      <c r="CR182" s="130"/>
      <c r="CS182" s="130"/>
      <c r="CT182" s="130"/>
      <c r="CU182" s="130"/>
      <c r="CV182" s="130"/>
      <c r="CW182" s="130"/>
      <c r="CX182" s="130"/>
      <c r="CY182" s="126"/>
      <c r="CZ182" s="130"/>
      <c r="DA182" s="130"/>
      <c r="DB182" s="130"/>
      <c r="DC182" s="130"/>
      <c r="DD182" s="130"/>
      <c r="DE182" s="130"/>
      <c r="DF182" s="130"/>
      <c r="DG182" s="130"/>
      <c r="DH182" s="126"/>
      <c r="DI182" s="130"/>
      <c r="DJ182" s="130"/>
      <c r="DK182" s="130"/>
      <c r="DL182" s="130"/>
      <c r="DM182" s="130"/>
      <c r="DN182" s="130"/>
      <c r="DO182" s="130"/>
      <c r="DP182" s="130"/>
      <c r="DQ182" s="126"/>
      <c r="DR182" s="130"/>
      <c r="DS182" s="130"/>
      <c r="DT182" s="130"/>
      <c r="DU182" s="130"/>
      <c r="DV182" s="130"/>
      <c r="DW182" s="130"/>
      <c r="DX182" s="130"/>
      <c r="DY182" s="130"/>
      <c r="DZ182" s="126"/>
      <c r="EA182" s="130"/>
      <c r="EB182" s="130"/>
      <c r="EC182" s="130"/>
      <c r="ED182" s="130"/>
      <c r="EE182" s="130"/>
      <c r="EF182" s="130"/>
      <c r="EG182" s="130"/>
      <c r="EH182" s="130"/>
      <c r="EI182" s="126"/>
      <c r="EJ182" s="130"/>
      <c r="EK182" s="130"/>
      <c r="EL182" s="130"/>
      <c r="EM182" s="130"/>
      <c r="EN182" s="130"/>
      <c r="EO182" s="130"/>
      <c r="EP182" s="130"/>
      <c r="EQ182" s="130"/>
      <c r="ER182" s="126"/>
      <c r="ES182" s="130"/>
      <c r="ET182" s="130"/>
      <c r="EU182" s="130"/>
      <c r="EV182" s="130"/>
      <c r="EW182" s="130"/>
      <c r="EX182" s="130"/>
      <c r="EY182" s="130"/>
      <c r="EZ182" s="130"/>
      <c r="FA182" s="126"/>
      <c r="FB182" s="130"/>
      <c r="FC182" s="130"/>
      <c r="FD182" s="130"/>
      <c r="FE182" s="130"/>
      <c r="FF182" s="130"/>
      <c r="FG182" s="130"/>
      <c r="FH182" s="130"/>
      <c r="FI182" s="130"/>
      <c r="FJ182" s="126"/>
      <c r="FK182" s="130"/>
      <c r="FL182" s="130"/>
      <c r="FM182" s="130"/>
      <c r="FN182" s="130"/>
      <c r="FO182" s="130"/>
      <c r="FP182" s="130"/>
      <c r="FQ182" s="130"/>
      <c r="FR182" s="130"/>
      <c r="FS182" s="130"/>
      <c r="FT182" s="144"/>
      <c r="FU182" s="129"/>
      <c r="FV182" s="129"/>
      <c r="FW182" s="129"/>
      <c r="FX182" s="130"/>
      <c r="FY182" s="129"/>
      <c r="FZ182" s="144"/>
      <c r="GA182" s="130"/>
      <c r="GB182" s="129"/>
      <c r="GC182" s="129"/>
      <c r="GD182" s="129"/>
      <c r="GE182" s="129"/>
      <c r="GF182" s="129"/>
      <c r="GG182" s="126"/>
      <c r="GH182" s="129"/>
      <c r="GI182" s="129"/>
      <c r="GJ182" s="129"/>
      <c r="GK182" s="130"/>
      <c r="GL182" s="129"/>
      <c r="GM182" s="130"/>
      <c r="GN182" s="263"/>
      <c r="GO182" s="129"/>
      <c r="GP182" s="129"/>
      <c r="GQ182" s="129"/>
      <c r="GR182" s="129"/>
      <c r="GS182" s="129"/>
      <c r="GT182" s="126"/>
      <c r="GU182" s="129"/>
      <c r="GV182" s="129"/>
      <c r="GW182" s="129"/>
      <c r="GX182" s="130"/>
      <c r="GY182" s="129"/>
      <c r="GZ182" s="130"/>
      <c r="HA182" s="130"/>
      <c r="HB182" s="129"/>
      <c r="HC182" s="129"/>
      <c r="HD182" s="129"/>
      <c r="HE182" s="129"/>
    </row>
    <row r="183" spans="1:213" ht="57" x14ac:dyDescent="0.2">
      <c r="A183" s="364"/>
      <c r="B183" s="357"/>
      <c r="C183" s="358"/>
      <c r="D183" s="358"/>
      <c r="E183" s="357"/>
      <c r="F183" s="365"/>
      <c r="G183" s="365"/>
      <c r="H183" s="367"/>
      <c r="I183" s="357"/>
      <c r="J183" s="360"/>
      <c r="K183" s="335"/>
      <c r="L183" s="361"/>
      <c r="M183" s="359"/>
      <c r="N183" s="335"/>
      <c r="O183" s="333"/>
      <c r="P183" s="333"/>
      <c r="Q183" s="334"/>
      <c r="R183" s="153"/>
      <c r="S183" s="154"/>
      <c r="T183" s="183">
        <f>VLOOKUP(U183,FORMULAS!$A$15:$B$18,2,0)</f>
        <v>0</v>
      </c>
      <c r="U183" s="53" t="s">
        <v>157</v>
      </c>
      <c r="V183" s="54">
        <f>+IF(U183='Tabla Valoración controles'!$D$4,'Tabla Valoración controles'!$F$4,IF('208-PLA-Ft-78 Mapa Gestión'!U183='Tabla Valoración controles'!$D$5,'Tabla Valoración controles'!$F$5,IF(U183=FORMULAS!$A$10,0,'Tabla Valoración controles'!$F$6)))</f>
        <v>0</v>
      </c>
      <c r="W183" s="53"/>
      <c r="X183" s="55">
        <f>+IF(W183='Tabla Valoración controles'!$D$7,'Tabla Valoración controles'!$F$7,IF(U183=FORMULAS!$A$10,0,'Tabla Valoración controles'!$F$8))</f>
        <v>0</v>
      </c>
      <c r="Y183" s="53"/>
      <c r="Z183" s="54">
        <f>+IF(Y183='Tabla Valoración controles'!$D$9,'Tabla Valoración controles'!$F$9,IF(U183=FORMULAS!$A$10,0,'Tabla Valoración controles'!$F$10))</f>
        <v>0</v>
      </c>
      <c r="AA183" s="53"/>
      <c r="AB183" s="54">
        <f>+IF(AA183='Tabla Valoración controles'!$D$9,'Tabla Valoración controles'!$F$9,IF(W183=FORMULAS!$A$10,0,'Tabla Valoración controles'!$F$10))</f>
        <v>0</v>
      </c>
      <c r="AC183" s="53"/>
      <c r="AD183" s="54">
        <f>+IF(AC183='Tabla Valoración controles'!$D$13,'Tabla Valoración controles'!$F$13,'Tabla Valoración controles'!$F$14)</f>
        <v>0</v>
      </c>
      <c r="AE183" s="97">
        <f t="shared" si="111"/>
        <v>0</v>
      </c>
      <c r="AF183" s="97">
        <f t="shared" si="151"/>
        <v>0</v>
      </c>
      <c r="AG183" s="97">
        <f t="shared" si="131"/>
        <v>0.56000000000000005</v>
      </c>
      <c r="AH183" s="53"/>
      <c r="AI183" s="50">
        <f>+IF(AH183=CONTROLES!$C$50,CONTROLES!$D$50,CONTROLES!$D$51)</f>
        <v>0</v>
      </c>
      <c r="AJ183" s="162"/>
      <c r="AK183" s="162">
        <f>+IF(AJ183=CONTROLES!$C$52,CONTROLES!$D$52,CONTROLES!$D$53)</f>
        <v>0</v>
      </c>
      <c r="AL183" s="162"/>
      <c r="AM183" s="162">
        <f>+IF(AL183=CONTROLES!$C$54,CONTROLES!$D$54,CONTROLES!$D$55)</f>
        <v>0</v>
      </c>
      <c r="AN183" s="163" t="str">
        <f t="shared" si="114"/>
        <v>Tipo Control</v>
      </c>
      <c r="AO183" s="163" t="str">
        <f>+IF(AN183=CONTROLES!$F$54,CONTROLES!$G$54,CONTROLES!$G$55)</f>
        <v>Detectar</v>
      </c>
      <c r="AP183" s="162">
        <f>+IF(AO183=CONTROLES!$C$56,CONTROLES!$D$56,IF(AO183=CONTROLES!$C$57,CONTROLES!$D$57,CONTROLES!$D$58))</f>
        <v>10</v>
      </c>
      <c r="AQ183" s="162"/>
      <c r="AR183" s="162">
        <f>+IF(AQ183=CONTROLES!$C$59,CONTROLES!$D$59,CONTROLES!$D$60)</f>
        <v>0</v>
      </c>
      <c r="AS183" s="162"/>
      <c r="AT183" s="162">
        <f>+IF(AS183=CONTROLES!$C$61,CONTROLES!$D$61,CONTROLES!$D$62)</f>
        <v>0</v>
      </c>
      <c r="AU183" s="162"/>
      <c r="AV183" s="50">
        <f>+IF(AU183=CONTROLES!$C$63,CONTROLES!$D$63,IF(AU183=CONTROLES!$C$64,CONTROLES!$D$64,CONTROLES!$D$65))</f>
        <v>0</v>
      </c>
      <c r="AW183" s="50">
        <f t="shared" si="113"/>
        <v>10</v>
      </c>
      <c r="AX183" s="50" t="str">
        <f t="shared" si="115"/>
        <v>Débil</v>
      </c>
      <c r="AY183" s="337"/>
      <c r="AZ183" s="337"/>
      <c r="BA183" s="337"/>
      <c r="BB183" s="337"/>
      <c r="BC183" s="333"/>
      <c r="BD183" s="340"/>
      <c r="BE183" s="338"/>
      <c r="BF183" s="132"/>
      <c r="BG183" s="132"/>
      <c r="BH183" s="169"/>
      <c r="BI183" s="172"/>
      <c r="BJ183" s="172"/>
      <c r="BK183" s="132"/>
      <c r="BL183" s="132"/>
      <c r="BM183" s="170" t="s">
        <v>233</v>
      </c>
      <c r="BN183" s="332"/>
      <c r="BO183" s="144"/>
      <c r="BP183" s="210"/>
      <c r="BQ183" s="210"/>
      <c r="BR183" s="210"/>
      <c r="BS183" s="210"/>
      <c r="BT183" s="210"/>
      <c r="BU183" s="144"/>
      <c r="BV183" s="210"/>
      <c r="BW183" s="210"/>
      <c r="BX183" s="144"/>
      <c r="BY183" s="130"/>
      <c r="BZ183" s="130"/>
      <c r="CA183" s="130"/>
      <c r="CB183" s="130"/>
      <c r="CC183" s="130"/>
      <c r="CD183" s="130"/>
      <c r="CE183" s="130"/>
      <c r="CF183" s="130"/>
      <c r="CG183" s="144"/>
      <c r="CH183" s="130"/>
      <c r="CI183" s="130"/>
      <c r="CJ183" s="130"/>
      <c r="CK183" s="130"/>
      <c r="CL183" s="130"/>
      <c r="CM183" s="130"/>
      <c r="CN183" s="130"/>
      <c r="CO183" s="130"/>
      <c r="CP183" s="144"/>
      <c r="CQ183" s="130"/>
      <c r="CR183" s="130"/>
      <c r="CS183" s="130"/>
      <c r="CT183" s="130"/>
      <c r="CU183" s="130"/>
      <c r="CV183" s="130"/>
      <c r="CW183" s="130"/>
      <c r="CX183" s="130"/>
      <c r="CY183" s="126"/>
      <c r="CZ183" s="130"/>
      <c r="DA183" s="130"/>
      <c r="DB183" s="130"/>
      <c r="DC183" s="130"/>
      <c r="DD183" s="130"/>
      <c r="DE183" s="130"/>
      <c r="DF183" s="130"/>
      <c r="DG183" s="130"/>
      <c r="DH183" s="126"/>
      <c r="DI183" s="130"/>
      <c r="DJ183" s="130"/>
      <c r="DK183" s="130"/>
      <c r="DL183" s="130"/>
      <c r="DM183" s="130"/>
      <c r="DN183" s="130"/>
      <c r="DO183" s="130"/>
      <c r="DP183" s="130"/>
      <c r="DQ183" s="126"/>
      <c r="DR183" s="130"/>
      <c r="DS183" s="130"/>
      <c r="DT183" s="130"/>
      <c r="DU183" s="130"/>
      <c r="DV183" s="130"/>
      <c r="DW183" s="130"/>
      <c r="DX183" s="130"/>
      <c r="DY183" s="130"/>
      <c r="DZ183" s="126"/>
      <c r="EA183" s="130"/>
      <c r="EB183" s="130"/>
      <c r="EC183" s="130"/>
      <c r="ED183" s="130"/>
      <c r="EE183" s="130"/>
      <c r="EF183" s="130"/>
      <c r="EG183" s="130"/>
      <c r="EH183" s="130"/>
      <c r="EI183" s="126"/>
      <c r="EJ183" s="130"/>
      <c r="EK183" s="130"/>
      <c r="EL183" s="130"/>
      <c r="EM183" s="130"/>
      <c r="EN183" s="130"/>
      <c r="EO183" s="130"/>
      <c r="EP183" s="130"/>
      <c r="EQ183" s="130"/>
      <c r="ER183" s="126"/>
      <c r="ES183" s="130"/>
      <c r="ET183" s="130"/>
      <c r="EU183" s="130"/>
      <c r="EV183" s="130"/>
      <c r="EW183" s="130"/>
      <c r="EX183" s="130"/>
      <c r="EY183" s="130"/>
      <c r="EZ183" s="130"/>
      <c r="FA183" s="126"/>
      <c r="FB183" s="130"/>
      <c r="FC183" s="130"/>
      <c r="FD183" s="130"/>
      <c r="FE183" s="130"/>
      <c r="FF183" s="130"/>
      <c r="FG183" s="130"/>
      <c r="FH183" s="130"/>
      <c r="FI183" s="130"/>
      <c r="FJ183" s="126"/>
      <c r="FK183" s="130"/>
      <c r="FL183" s="130"/>
      <c r="FM183" s="130"/>
      <c r="FN183" s="130"/>
      <c r="FO183" s="130"/>
      <c r="FP183" s="130"/>
      <c r="FQ183" s="130"/>
      <c r="FR183" s="130"/>
      <c r="FS183" s="130"/>
      <c r="FT183" s="144"/>
      <c r="FU183" s="129"/>
      <c r="FV183" s="129"/>
      <c r="FW183" s="129"/>
      <c r="FX183" s="130"/>
      <c r="FY183" s="129"/>
      <c r="FZ183" s="144"/>
      <c r="GA183" s="130"/>
      <c r="GB183" s="129"/>
      <c r="GC183" s="129"/>
      <c r="GD183" s="129"/>
      <c r="GE183" s="129"/>
      <c r="GF183" s="129"/>
      <c r="GG183" s="126"/>
      <c r="GH183" s="129"/>
      <c r="GI183" s="129"/>
      <c r="GJ183" s="129"/>
      <c r="GK183" s="130"/>
      <c r="GL183" s="129"/>
      <c r="GM183" s="130"/>
      <c r="GN183" s="263"/>
      <c r="GO183" s="129"/>
      <c r="GP183" s="129"/>
      <c r="GQ183" s="129"/>
      <c r="GR183" s="129"/>
      <c r="GS183" s="129"/>
      <c r="GT183" s="126"/>
      <c r="GU183" s="129"/>
      <c r="GV183" s="129"/>
      <c r="GW183" s="129"/>
      <c r="GX183" s="130"/>
      <c r="GY183" s="129"/>
      <c r="GZ183" s="130"/>
      <c r="HA183" s="130"/>
      <c r="HB183" s="129"/>
      <c r="HC183" s="129"/>
      <c r="HD183" s="129"/>
      <c r="HE183" s="129"/>
    </row>
    <row r="184" spans="1:213" ht="57" x14ac:dyDescent="0.2">
      <c r="A184" s="364"/>
      <c r="B184" s="357"/>
      <c r="C184" s="358"/>
      <c r="D184" s="358"/>
      <c r="E184" s="357"/>
      <c r="F184" s="365"/>
      <c r="G184" s="365"/>
      <c r="H184" s="367"/>
      <c r="I184" s="357"/>
      <c r="J184" s="360"/>
      <c r="K184" s="335"/>
      <c r="L184" s="361"/>
      <c r="M184" s="359"/>
      <c r="N184" s="335"/>
      <c r="O184" s="333"/>
      <c r="P184" s="333"/>
      <c r="Q184" s="334"/>
      <c r="R184" s="153"/>
      <c r="S184" s="154"/>
      <c r="T184" s="183">
        <f>VLOOKUP(U184,FORMULAS!$A$15:$B$18,2,0)</f>
        <v>0</v>
      </c>
      <c r="U184" s="53" t="s">
        <v>157</v>
      </c>
      <c r="V184" s="54">
        <f>+IF(U184='Tabla Valoración controles'!$D$4,'Tabla Valoración controles'!$F$4,IF('208-PLA-Ft-78 Mapa Gestión'!U184='Tabla Valoración controles'!$D$5,'Tabla Valoración controles'!$F$5,IF(U184=FORMULAS!$A$10,0,'Tabla Valoración controles'!$F$6)))</f>
        <v>0</v>
      </c>
      <c r="W184" s="53"/>
      <c r="X184" s="55">
        <f>+IF(W184='Tabla Valoración controles'!$D$7,'Tabla Valoración controles'!$F$7,IF(U184=FORMULAS!$A$10,0,'Tabla Valoración controles'!$F$8))</f>
        <v>0</v>
      </c>
      <c r="Y184" s="53"/>
      <c r="Z184" s="54">
        <f>+IF(Y184='Tabla Valoración controles'!$D$9,'Tabla Valoración controles'!$F$9,IF(U184=FORMULAS!$A$10,0,'Tabla Valoración controles'!$F$10))</f>
        <v>0</v>
      </c>
      <c r="AA184" s="53"/>
      <c r="AB184" s="54">
        <f>+IF(AA184='Tabla Valoración controles'!$D$9,'Tabla Valoración controles'!$F$9,IF(W184=FORMULAS!$A$10,0,'Tabla Valoración controles'!$F$10))</f>
        <v>0</v>
      </c>
      <c r="AC184" s="53"/>
      <c r="AD184" s="54">
        <f>+IF(AC184='Tabla Valoración controles'!$D$13,'Tabla Valoración controles'!$F$13,'Tabla Valoración controles'!$F$14)</f>
        <v>0</v>
      </c>
      <c r="AE184" s="97">
        <f t="shared" si="111"/>
        <v>0</v>
      </c>
      <c r="AF184" s="97">
        <f t="shared" si="151"/>
        <v>0</v>
      </c>
      <c r="AG184" s="97">
        <f t="shared" si="131"/>
        <v>0.56000000000000005</v>
      </c>
      <c r="AH184" s="53"/>
      <c r="AI184" s="50">
        <f>+IF(AH184=CONTROLES!$C$50,CONTROLES!$D$50,CONTROLES!$D$51)</f>
        <v>0</v>
      </c>
      <c r="AJ184" s="162"/>
      <c r="AK184" s="162">
        <f>+IF(AJ184=CONTROLES!$C$52,CONTROLES!$D$52,CONTROLES!$D$53)</f>
        <v>0</v>
      </c>
      <c r="AL184" s="162"/>
      <c r="AM184" s="162">
        <f>+IF(AL184=CONTROLES!$C$54,CONTROLES!$D$54,CONTROLES!$D$55)</f>
        <v>0</v>
      </c>
      <c r="AN184" s="163" t="str">
        <f t="shared" si="114"/>
        <v>Tipo Control</v>
      </c>
      <c r="AO184" s="163" t="str">
        <f>+IF(AN184=CONTROLES!$F$54,CONTROLES!$G$54,CONTROLES!$G$55)</f>
        <v>Detectar</v>
      </c>
      <c r="AP184" s="162">
        <f>+IF(AO184=CONTROLES!$C$56,CONTROLES!$D$56,IF(AO184=CONTROLES!$C$57,CONTROLES!$D$57,CONTROLES!$D$58))</f>
        <v>10</v>
      </c>
      <c r="AQ184" s="162"/>
      <c r="AR184" s="162">
        <f>+IF(AQ184=CONTROLES!$C$59,CONTROLES!$D$59,CONTROLES!$D$60)</f>
        <v>0</v>
      </c>
      <c r="AS184" s="162"/>
      <c r="AT184" s="162">
        <f>+IF(AS184=CONTROLES!$C$61,CONTROLES!$D$61,CONTROLES!$D$62)</f>
        <v>0</v>
      </c>
      <c r="AU184" s="162"/>
      <c r="AV184" s="50">
        <f>+IF(AU184=CONTROLES!$C$63,CONTROLES!$D$63,IF(AU184=CONTROLES!$C$64,CONTROLES!$D$64,CONTROLES!$D$65))</f>
        <v>0</v>
      </c>
      <c r="AW184" s="50">
        <f t="shared" si="113"/>
        <v>10</v>
      </c>
      <c r="AX184" s="50" t="str">
        <f t="shared" si="115"/>
        <v>Débil</v>
      </c>
      <c r="AY184" s="337"/>
      <c r="AZ184" s="337"/>
      <c r="BA184" s="337"/>
      <c r="BB184" s="337"/>
      <c r="BC184" s="333"/>
      <c r="BD184" s="340"/>
      <c r="BE184" s="338"/>
      <c r="BF184" s="132"/>
      <c r="BG184" s="132"/>
      <c r="BH184" s="169"/>
      <c r="BI184" s="172"/>
      <c r="BJ184" s="172"/>
      <c r="BK184" s="132"/>
      <c r="BL184" s="132"/>
      <c r="BM184" s="170" t="s">
        <v>233</v>
      </c>
      <c r="BN184" s="332"/>
      <c r="BO184" s="144"/>
      <c r="BP184" s="210"/>
      <c r="BQ184" s="210"/>
      <c r="BR184" s="210"/>
      <c r="BS184" s="210"/>
      <c r="BT184" s="210"/>
      <c r="BU184" s="144"/>
      <c r="BV184" s="210"/>
      <c r="BW184" s="210"/>
      <c r="BX184" s="144"/>
      <c r="BY184" s="130"/>
      <c r="BZ184" s="130"/>
      <c r="CA184" s="130"/>
      <c r="CB184" s="130"/>
      <c r="CC184" s="130"/>
      <c r="CD184" s="130"/>
      <c r="CE184" s="130"/>
      <c r="CF184" s="130"/>
      <c r="CG184" s="144"/>
      <c r="CH184" s="130"/>
      <c r="CI184" s="130"/>
      <c r="CJ184" s="130"/>
      <c r="CK184" s="130"/>
      <c r="CL184" s="130"/>
      <c r="CM184" s="130"/>
      <c r="CN184" s="130"/>
      <c r="CO184" s="130"/>
      <c r="CP184" s="144"/>
      <c r="CQ184" s="130"/>
      <c r="CR184" s="130"/>
      <c r="CS184" s="130"/>
      <c r="CT184" s="130"/>
      <c r="CU184" s="130"/>
      <c r="CV184" s="130"/>
      <c r="CW184" s="130"/>
      <c r="CX184" s="130"/>
      <c r="CY184" s="126"/>
      <c r="CZ184" s="130"/>
      <c r="DA184" s="130"/>
      <c r="DB184" s="130"/>
      <c r="DC184" s="130"/>
      <c r="DD184" s="130"/>
      <c r="DE184" s="130"/>
      <c r="DF184" s="130"/>
      <c r="DG184" s="130"/>
      <c r="DH184" s="126"/>
      <c r="DI184" s="130"/>
      <c r="DJ184" s="130"/>
      <c r="DK184" s="130"/>
      <c r="DL184" s="130"/>
      <c r="DM184" s="130"/>
      <c r="DN184" s="130"/>
      <c r="DO184" s="130"/>
      <c r="DP184" s="130"/>
      <c r="DQ184" s="126"/>
      <c r="DR184" s="130"/>
      <c r="DS184" s="130"/>
      <c r="DT184" s="130"/>
      <c r="DU184" s="130"/>
      <c r="DV184" s="130"/>
      <c r="DW184" s="130"/>
      <c r="DX184" s="130"/>
      <c r="DY184" s="130"/>
      <c r="DZ184" s="126"/>
      <c r="EA184" s="130"/>
      <c r="EB184" s="130"/>
      <c r="EC184" s="130"/>
      <c r="ED184" s="130"/>
      <c r="EE184" s="130"/>
      <c r="EF184" s="130"/>
      <c r="EG184" s="130"/>
      <c r="EH184" s="130"/>
      <c r="EI184" s="126"/>
      <c r="EJ184" s="130"/>
      <c r="EK184" s="130"/>
      <c r="EL184" s="130"/>
      <c r="EM184" s="130"/>
      <c r="EN184" s="130"/>
      <c r="EO184" s="130"/>
      <c r="EP184" s="130"/>
      <c r="EQ184" s="130"/>
      <c r="ER184" s="126"/>
      <c r="ES184" s="130"/>
      <c r="ET184" s="130"/>
      <c r="EU184" s="130"/>
      <c r="EV184" s="130"/>
      <c r="EW184" s="130"/>
      <c r="EX184" s="130"/>
      <c r="EY184" s="130"/>
      <c r="EZ184" s="130"/>
      <c r="FA184" s="126"/>
      <c r="FB184" s="130"/>
      <c r="FC184" s="130"/>
      <c r="FD184" s="130"/>
      <c r="FE184" s="130"/>
      <c r="FF184" s="130"/>
      <c r="FG184" s="130"/>
      <c r="FH184" s="130"/>
      <c r="FI184" s="130"/>
      <c r="FJ184" s="126"/>
      <c r="FK184" s="130"/>
      <c r="FL184" s="130"/>
      <c r="FM184" s="130"/>
      <c r="FN184" s="130"/>
      <c r="FO184" s="130"/>
      <c r="FP184" s="130"/>
      <c r="FQ184" s="130"/>
      <c r="FR184" s="130"/>
      <c r="FS184" s="130"/>
      <c r="FT184" s="144"/>
      <c r="FU184" s="129"/>
      <c r="FV184" s="129"/>
      <c r="FW184" s="129"/>
      <c r="FX184" s="130"/>
      <c r="FY184" s="129"/>
      <c r="FZ184" s="144"/>
      <c r="GA184" s="130"/>
      <c r="GB184" s="129"/>
      <c r="GC184" s="129"/>
      <c r="GD184" s="129"/>
      <c r="GE184" s="129"/>
      <c r="GF184" s="129"/>
      <c r="GG184" s="126"/>
      <c r="GH184" s="129"/>
      <c r="GI184" s="129"/>
      <c r="GJ184" s="129"/>
      <c r="GK184" s="130"/>
      <c r="GL184" s="129"/>
      <c r="GM184" s="130"/>
      <c r="GN184" s="263"/>
      <c r="GO184" s="129"/>
      <c r="GP184" s="129"/>
      <c r="GQ184" s="129"/>
      <c r="GR184" s="129"/>
      <c r="GS184" s="129"/>
      <c r="GT184" s="126"/>
      <c r="GU184" s="129"/>
      <c r="GV184" s="129"/>
      <c r="GW184" s="129"/>
      <c r="GX184" s="130"/>
      <c r="GY184" s="129"/>
      <c r="GZ184" s="130"/>
      <c r="HA184" s="130"/>
      <c r="HB184" s="129"/>
      <c r="HC184" s="129"/>
      <c r="HD184" s="129"/>
      <c r="HE184" s="129"/>
    </row>
    <row r="185" spans="1:213" ht="127.5" customHeight="1" x14ac:dyDescent="0.2">
      <c r="A185" s="364">
        <v>30</v>
      </c>
      <c r="B185" s="357" t="s">
        <v>177</v>
      </c>
      <c r="C185" s="358" t="str">
        <f>VLOOKUP(B185,FORMULAS!$A$30:$B$52,2,0)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85" s="358" t="str">
        <f>VLOOKUP(B185,FORMULAS!$A$30:$C$52,3,0)</f>
        <v>Subdirector Financiero</v>
      </c>
      <c r="E185" s="357" t="s">
        <v>113</v>
      </c>
      <c r="F185" s="365" t="s">
        <v>441</v>
      </c>
      <c r="G185" s="365" t="s">
        <v>442</v>
      </c>
      <c r="H185" s="366" t="s">
        <v>737</v>
      </c>
      <c r="I185" s="357" t="s">
        <v>258</v>
      </c>
      <c r="J185" s="360">
        <v>12</v>
      </c>
      <c r="K185" s="335" t="str">
        <f>+IF(L185=FORMULAS!$N$2,FORMULAS!$O$2,IF('208-PLA-Ft-78 Mapa Gestión'!L185:L190=FORMULAS!$N$3,FORMULAS!$O$3,IF('208-PLA-Ft-78 Mapa Gestión'!L185:L190=FORMULAS!$N$4,FORMULAS!$O$4,IF('208-PLA-Ft-78 Mapa Gestión'!L185:L190=FORMULAS!$N$5,FORMULAS!$O$5,IF('208-PLA-Ft-78 Mapa Gestión'!L185:L190=FORMULAS!$N$6,FORMULAS!$O$6)))))</f>
        <v>Baja</v>
      </c>
      <c r="L185" s="361">
        <f>+IF(J185&lt;=FORMULAS!$M$2,FORMULAS!$N$2,IF('208-PLA-Ft-78 Mapa Gestión'!J185&lt;=FORMULAS!$M$3,FORMULAS!$N$3,IF('208-PLA-Ft-78 Mapa Gestión'!J185&lt;=FORMULAS!$M$4,FORMULAS!$N$4,IF('208-PLA-Ft-78 Mapa Gestión'!J185&lt;=FORMULAS!$M$5,FORMULAS!$N$5,FORMULAS!$N$6))))</f>
        <v>0.4</v>
      </c>
      <c r="M185" s="359" t="s">
        <v>85</v>
      </c>
      <c r="N185" s="335" t="str">
        <f>+IF(M185=FORMULAS!$H$2,FORMULAS!$I$2,IF('208-PLA-Ft-78 Mapa Gestión'!M185:M190=FORMULAS!$H$3,FORMULAS!$I$3,IF('208-PLA-Ft-78 Mapa Gestión'!M185:M190=FORMULAS!$H$4,FORMULAS!$I$4,IF('208-PLA-Ft-78 Mapa Gestión'!M185:M190=FORMULAS!$H$5,FORMULAS!$I$5,IF('208-PLA-Ft-78 Mapa Gestión'!M185:M190=FORMULAS!$H$6,FORMULAS!$I$6,IF('208-PLA-Ft-78 Mapa Gestión'!M185:M190=FORMULAS!$H$7,FORMULAS!$I$7,IF('208-PLA-Ft-78 Mapa Gestión'!M185:M190=FORMULAS!$H$8,FORMULAS!$I$8,IF('208-PLA-Ft-78 Mapa Gestión'!M185:M190=FORMULAS!$H$9,FORMULAS!$I$9,IF('208-PLA-Ft-78 Mapa Gestión'!M185:M190=FORMULAS!$H$10,FORMULAS!$I$10,IF('208-PLA-Ft-78 Mapa Gestión'!M185:M190=FORMULAS!$H$11,FORMULAS!$I$11))))))))))</f>
        <v>Moderado</v>
      </c>
      <c r="O185" s="333">
        <f>VLOOKUP(N185,FORMULAS!$I$1:$J$6,2,0)</f>
        <v>0.6</v>
      </c>
      <c r="P185" s="333" t="str">
        <f t="shared" ref="P185" si="152">CONCATENATE(N185,K185)</f>
        <v>ModeradoBaja</v>
      </c>
      <c r="Q185" s="334" t="str">
        <f>VLOOKUP(P185,FORMULAS!$K$17:$L$42,2,0)</f>
        <v>Moderado</v>
      </c>
      <c r="R185" s="153">
        <v>1</v>
      </c>
      <c r="S185" s="154" t="s">
        <v>515</v>
      </c>
      <c r="T185" s="183" t="str">
        <f>VLOOKUP(U185,FORMULAS!$A$15:$B$18,2,0)</f>
        <v>Probabilidad</v>
      </c>
      <c r="U185" s="53" t="s">
        <v>14</v>
      </c>
      <c r="V185" s="54">
        <f>+IF(U185='Tabla Valoración controles'!$D$4,'Tabla Valoración controles'!$F$4,IF('208-PLA-Ft-78 Mapa Gestión'!U185='Tabla Valoración controles'!$D$5,'Tabla Valoración controles'!$F$5,IF(U185=FORMULAS!$A$10,0,'Tabla Valoración controles'!$F$6)))</f>
        <v>0.15</v>
      </c>
      <c r="W185" s="53" t="s">
        <v>8</v>
      </c>
      <c r="X185" s="55">
        <f>+IF(W185='Tabla Valoración controles'!$D$7,'Tabla Valoración controles'!$F$7,IF(U185=FORMULAS!$A$10,0,'Tabla Valoración controles'!$F$8))</f>
        <v>0.15</v>
      </c>
      <c r="Y185" s="53" t="s">
        <v>18</v>
      </c>
      <c r="Z185" s="54">
        <f>+IF(Y185='Tabla Valoración controles'!$D$9,'Tabla Valoración controles'!$F$9,IF(U185=FORMULAS!$A$10,0,'Tabla Valoración controles'!$F$10))</f>
        <v>0</v>
      </c>
      <c r="AA185" s="53" t="s">
        <v>21</v>
      </c>
      <c r="AB185" s="54">
        <f>+IF(AA185='Tabla Valoración controles'!$D$9,'Tabla Valoración controles'!$F$9,IF(W185=FORMULAS!$A$10,0,'Tabla Valoración controles'!$F$10))</f>
        <v>0</v>
      </c>
      <c r="AC185" s="53" t="s">
        <v>100</v>
      </c>
      <c r="AD185" s="54">
        <f>+IF(AC185='Tabla Valoración controles'!$D$13,'Tabla Valoración controles'!$F$13,'Tabla Valoración controles'!$F$14)</f>
        <v>0</v>
      </c>
      <c r="AE185" s="97">
        <f t="shared" si="111"/>
        <v>0.3</v>
      </c>
      <c r="AF185" s="97">
        <f>+IF(T185=FORMULAS!$A$8,'208-PLA-Ft-78 Mapa Gestión'!AE185*'208-PLA-Ft-78 Mapa Gestión'!L185:L190,'208-PLA-Ft-78 Mapa Gestión'!AE185*'208-PLA-Ft-78 Mapa Gestión'!O185:O190)</f>
        <v>0.12</v>
      </c>
      <c r="AG185" s="97">
        <f>+IF(T185=FORMULAS!$A$8,'208-PLA-Ft-78 Mapa Gestión'!L185:L190-'208-PLA-Ft-78 Mapa Gestión'!AF185,0)</f>
        <v>0.28000000000000003</v>
      </c>
      <c r="AH185" s="53" t="s">
        <v>347</v>
      </c>
      <c r="AI185" s="50">
        <f>+IF(AH185=CONTROLES!$C$50,CONTROLES!$D$50,CONTROLES!$D$51)</f>
        <v>15</v>
      </c>
      <c r="AJ185" s="162" t="s">
        <v>353</v>
      </c>
      <c r="AK185" s="162">
        <f>+IF(AJ185=CONTROLES!$C$52,CONTROLES!$D$52,CONTROLES!$D$53)</f>
        <v>15</v>
      </c>
      <c r="AL185" s="162" t="s">
        <v>356</v>
      </c>
      <c r="AM185" s="162">
        <f>+IF(AL185=CONTROLES!$C$54,CONTROLES!$D$54,CONTROLES!$D$55)</f>
        <v>15</v>
      </c>
      <c r="AN185" s="163" t="str">
        <f t="shared" si="114"/>
        <v>Detectivo</v>
      </c>
      <c r="AO185" s="163" t="str">
        <f>+IF(AN185=CONTROLES!$F$54,CONTROLES!$G$54,CONTROLES!$G$55)</f>
        <v>Detectar</v>
      </c>
      <c r="AP185" s="162">
        <f>+IF(AO185=CONTROLES!$C$56,CONTROLES!$D$56,IF(AO185=CONTROLES!$C$57,CONTROLES!$D$57,CONTROLES!$D$58))</f>
        <v>10</v>
      </c>
      <c r="AQ185" s="162" t="s">
        <v>363</v>
      </c>
      <c r="AR185" s="162">
        <f>+IF(AQ185=CONTROLES!$C$59,CONTROLES!$D$59,CONTROLES!$D$60)</f>
        <v>15</v>
      </c>
      <c r="AS185" s="162" t="s">
        <v>366</v>
      </c>
      <c r="AT185" s="162">
        <f>+IF(AS185=CONTROLES!$C$61,CONTROLES!$D$61,CONTROLES!$D$62)</f>
        <v>15</v>
      </c>
      <c r="AU185" s="162" t="s">
        <v>369</v>
      </c>
      <c r="AV185" s="50">
        <f>+IF(AU185=CONTROLES!$C$63,CONTROLES!$D$63,IF(AU185=CONTROLES!$C$64,CONTROLES!$D$64,CONTROLES!$D$65))</f>
        <v>10</v>
      </c>
      <c r="AW185" s="50">
        <f t="shared" si="113"/>
        <v>95</v>
      </c>
      <c r="AX185" s="50" t="str">
        <f t="shared" si="115"/>
        <v>Moderado</v>
      </c>
      <c r="AY185" s="336">
        <f>+AG190</f>
        <v>0.28000000000000003</v>
      </c>
      <c r="AZ185" s="336" t="str">
        <f>+IF(AY185&lt;=FORMULAS!$N$2,FORMULAS!$O$2,IF(AY185&lt;=FORMULAS!$N$3,FORMULAS!$O$3,IF(AY185&lt;=FORMULAS!$N$4,FORMULAS!$O$4,IF(AY185&lt;=FORMULAS!$N$5,FORMULAS!$O$5,FORMULAS!O180))))</f>
        <v>Baja</v>
      </c>
      <c r="BA185" s="336" t="str">
        <f>+IF(T185=FORMULAS!$A$9,AG190,'208-PLA-Ft-78 Mapa Gestión'!N185:N190)</f>
        <v>Moderado</v>
      </c>
      <c r="BB185" s="336">
        <f>+IF(T185=FORMULAS!B183,'208-PLA-Ft-78 Mapa Gestión'!AG190,'208-PLA-Ft-78 Mapa Gestión'!O185:O190)</f>
        <v>0.6</v>
      </c>
      <c r="BC185" s="333" t="str">
        <f t="shared" ref="BC185" si="153">CONCATENATE(BA185,AZ185)</f>
        <v>ModeradoBaja</v>
      </c>
      <c r="BD185" s="340" t="str">
        <f>VLOOKUP(BC185,FORMULAS!$K$17:$L$42,2,0)</f>
        <v>Moderado</v>
      </c>
      <c r="BE185" s="338" t="s">
        <v>163</v>
      </c>
      <c r="BF185" s="132" t="s">
        <v>584</v>
      </c>
      <c r="BG185" s="132" t="s">
        <v>585</v>
      </c>
      <c r="BH185" s="169" t="s">
        <v>319</v>
      </c>
      <c r="BI185" s="181">
        <v>44958</v>
      </c>
      <c r="BJ185" s="181">
        <v>45291</v>
      </c>
      <c r="BK185" s="166" t="s">
        <v>678</v>
      </c>
      <c r="BL185" s="166" t="s">
        <v>679</v>
      </c>
      <c r="BM185" s="170" t="s">
        <v>235</v>
      </c>
      <c r="BN185" s="332" t="s">
        <v>680</v>
      </c>
      <c r="BO185" s="144" t="s">
        <v>782</v>
      </c>
      <c r="BP185" s="209" t="s">
        <v>515</v>
      </c>
      <c r="BQ185" s="209" t="s">
        <v>1016</v>
      </c>
      <c r="BR185" s="206" t="s">
        <v>1185</v>
      </c>
      <c r="BS185" s="231">
        <v>8.3299999999999999E-2</v>
      </c>
      <c r="BT185" s="208" t="s">
        <v>1186</v>
      </c>
      <c r="BU185" s="208" t="s">
        <v>783</v>
      </c>
      <c r="BV185" s="143"/>
      <c r="BW185" s="143"/>
      <c r="BX185" s="126"/>
      <c r="BY185" s="206" t="s">
        <v>515</v>
      </c>
      <c r="BZ185" s="206" t="s">
        <v>1017</v>
      </c>
      <c r="CA185" s="206" t="s">
        <v>1185</v>
      </c>
      <c r="CB185" s="231">
        <f>8.33%*2</f>
        <v>0.1666</v>
      </c>
      <c r="CC185" s="208" t="s">
        <v>1186</v>
      </c>
      <c r="CD185" s="208" t="s">
        <v>783</v>
      </c>
      <c r="CE185" s="143"/>
      <c r="CF185" s="143"/>
      <c r="CG185" s="126"/>
      <c r="CH185" s="206" t="s">
        <v>515</v>
      </c>
      <c r="CI185" s="206" t="s">
        <v>1018</v>
      </c>
      <c r="CJ185" s="206" t="s">
        <v>1185</v>
      </c>
      <c r="CK185" s="229">
        <f>1/12*3</f>
        <v>0.25</v>
      </c>
      <c r="CL185" s="208" t="s">
        <v>1186</v>
      </c>
      <c r="CM185" s="208" t="s">
        <v>783</v>
      </c>
      <c r="CN185" s="143"/>
      <c r="CO185" s="143"/>
      <c r="CP185" s="126"/>
      <c r="CQ185" s="206" t="s">
        <v>515</v>
      </c>
      <c r="CR185" s="206" t="s">
        <v>1019</v>
      </c>
      <c r="CS185" s="206" t="s">
        <v>1185</v>
      </c>
      <c r="CT185" s="229">
        <f>1/12*3</f>
        <v>0.25</v>
      </c>
      <c r="CU185" s="208" t="s">
        <v>1186</v>
      </c>
      <c r="CV185" s="144" t="s">
        <v>783</v>
      </c>
      <c r="CW185" s="143" t="s">
        <v>544</v>
      </c>
      <c r="CX185" s="143" t="s">
        <v>544</v>
      </c>
      <c r="CY185" s="301" t="s">
        <v>782</v>
      </c>
      <c r="CZ185" s="301" t="s">
        <v>515</v>
      </c>
      <c r="DA185" s="301" t="s">
        <v>1399</v>
      </c>
      <c r="DB185" s="301" t="s">
        <v>1185</v>
      </c>
      <c r="DC185" s="297">
        <f>1/12*5</f>
        <v>0.41666666666666663</v>
      </c>
      <c r="DD185" s="309" t="s">
        <v>1400</v>
      </c>
      <c r="DE185" s="299" t="s">
        <v>783</v>
      </c>
      <c r="DF185" s="308" t="s">
        <v>544</v>
      </c>
      <c r="DG185" s="308" t="s">
        <v>544</v>
      </c>
      <c r="DH185" s="301" t="s">
        <v>782</v>
      </c>
      <c r="DI185" s="301" t="s">
        <v>515</v>
      </c>
      <c r="DJ185" s="301" t="s">
        <v>1401</v>
      </c>
      <c r="DK185" s="301" t="s">
        <v>1185</v>
      </c>
      <c r="DL185" s="297">
        <f>1/12*6</f>
        <v>0.5</v>
      </c>
      <c r="DM185" s="309" t="s">
        <v>1402</v>
      </c>
      <c r="DN185" s="299" t="s">
        <v>783</v>
      </c>
      <c r="DO185" s="308" t="s">
        <v>544</v>
      </c>
      <c r="DP185" s="308" t="s">
        <v>544</v>
      </c>
      <c r="DQ185" s="301" t="s">
        <v>782</v>
      </c>
      <c r="DR185" s="301" t="s">
        <v>515</v>
      </c>
      <c r="DS185" s="301" t="s">
        <v>1403</v>
      </c>
      <c r="DT185" s="301" t="s">
        <v>1185</v>
      </c>
      <c r="DU185" s="297">
        <f>1/12*7</f>
        <v>0.58333333333333326</v>
      </c>
      <c r="DV185" s="309" t="s">
        <v>1402</v>
      </c>
      <c r="DW185" s="299" t="s">
        <v>783</v>
      </c>
      <c r="DX185" s="308" t="s">
        <v>544</v>
      </c>
      <c r="DY185" s="308" t="s">
        <v>544</v>
      </c>
      <c r="DZ185" s="301" t="s">
        <v>782</v>
      </c>
      <c r="EA185" s="301" t="s">
        <v>515</v>
      </c>
      <c r="EB185" s="301" t="s">
        <v>1404</v>
      </c>
      <c r="EC185" s="301" t="s">
        <v>1185</v>
      </c>
      <c r="ED185" s="297">
        <f>1/12*8</f>
        <v>0.66666666666666663</v>
      </c>
      <c r="EE185" s="309" t="s">
        <v>1402</v>
      </c>
      <c r="EF185" s="299" t="s">
        <v>783</v>
      </c>
      <c r="EG185" s="308" t="s">
        <v>544</v>
      </c>
      <c r="EH185" s="308" t="s">
        <v>544</v>
      </c>
      <c r="EI185" s="126"/>
      <c r="EJ185" s="132"/>
      <c r="EK185" s="132"/>
      <c r="EL185" s="127"/>
      <c r="EM185" s="143"/>
      <c r="EN185" s="143"/>
      <c r="EO185" s="143"/>
      <c r="EP185" s="143"/>
      <c r="EQ185" s="143"/>
      <c r="ER185" s="126"/>
      <c r="ES185" s="132"/>
      <c r="ET185" s="132"/>
      <c r="EU185" s="127"/>
      <c r="EV185" s="143"/>
      <c r="EW185" s="143"/>
      <c r="EX185" s="143"/>
      <c r="EY185" s="143"/>
      <c r="EZ185" s="143"/>
      <c r="FA185" s="126"/>
      <c r="FB185" s="132"/>
      <c r="FC185" s="132"/>
      <c r="FD185" s="127"/>
      <c r="FE185" s="143"/>
      <c r="FF185" s="143"/>
      <c r="FG185" s="143"/>
      <c r="FH185" s="143"/>
      <c r="FI185" s="143"/>
      <c r="FJ185" s="126"/>
      <c r="FK185" s="132"/>
      <c r="FL185" s="132"/>
      <c r="FM185" s="127"/>
      <c r="FN185" s="143"/>
      <c r="FO185" s="143"/>
      <c r="FP185" s="143"/>
      <c r="FQ185" s="143"/>
      <c r="FR185" s="143"/>
      <c r="FS185" s="222">
        <v>45054</v>
      </c>
      <c r="FT185" s="144" t="s">
        <v>782</v>
      </c>
      <c r="FU185" s="132" t="s">
        <v>1187</v>
      </c>
      <c r="FV185" s="129" t="s">
        <v>37</v>
      </c>
      <c r="FW185" s="206" t="s">
        <v>1188</v>
      </c>
      <c r="FX185" s="130">
        <v>0</v>
      </c>
      <c r="FY185" s="129" t="s">
        <v>37</v>
      </c>
      <c r="FZ185" s="144" t="s">
        <v>783</v>
      </c>
      <c r="GA185" s="143"/>
      <c r="GB185" s="129"/>
      <c r="GC185" s="129"/>
      <c r="GD185" s="129"/>
      <c r="GE185" s="129"/>
      <c r="GF185" s="172">
        <v>45175</v>
      </c>
      <c r="GG185" s="126" t="s">
        <v>782</v>
      </c>
      <c r="GH185" s="132" t="s">
        <v>1216</v>
      </c>
      <c r="GI185" s="129" t="s">
        <v>37</v>
      </c>
      <c r="GJ185" s="132" t="s">
        <v>1398</v>
      </c>
      <c r="GK185" s="237">
        <v>0.67</v>
      </c>
      <c r="GL185" s="129" t="s">
        <v>37</v>
      </c>
      <c r="GM185" s="126" t="s">
        <v>783</v>
      </c>
      <c r="GN185" s="275"/>
      <c r="GO185" s="129"/>
      <c r="GP185" s="129"/>
      <c r="GQ185" s="129"/>
      <c r="GR185" s="129"/>
      <c r="GS185" s="129"/>
      <c r="GT185" s="126"/>
      <c r="GU185" s="129"/>
      <c r="GV185" s="129"/>
      <c r="GW185" s="129"/>
      <c r="GX185" s="130"/>
      <c r="GY185" s="129"/>
      <c r="GZ185" s="143"/>
      <c r="HA185" s="143"/>
      <c r="HB185" s="129"/>
      <c r="HC185" s="129"/>
      <c r="HD185" s="129"/>
      <c r="HE185" s="129"/>
    </row>
    <row r="186" spans="1:213" ht="153" x14ac:dyDescent="0.2">
      <c r="A186" s="364"/>
      <c r="B186" s="357"/>
      <c r="C186" s="358"/>
      <c r="D186" s="358"/>
      <c r="E186" s="357"/>
      <c r="F186" s="365"/>
      <c r="G186" s="365"/>
      <c r="H186" s="366"/>
      <c r="I186" s="357"/>
      <c r="J186" s="360"/>
      <c r="K186" s="335"/>
      <c r="L186" s="361"/>
      <c r="M186" s="359"/>
      <c r="N186" s="335"/>
      <c r="O186" s="333"/>
      <c r="P186" s="333"/>
      <c r="Q186" s="334"/>
      <c r="R186" s="153"/>
      <c r="S186" s="154"/>
      <c r="T186" s="183">
        <f>VLOOKUP(U186,FORMULAS!$A$15:$B$18,2,0)</f>
        <v>0</v>
      </c>
      <c r="U186" s="53" t="s">
        <v>157</v>
      </c>
      <c r="V186" s="54">
        <f>+IF(U186='Tabla Valoración controles'!$D$4,'Tabla Valoración controles'!$F$4,IF('208-PLA-Ft-78 Mapa Gestión'!U186='Tabla Valoración controles'!$D$5,'Tabla Valoración controles'!$F$5,IF(U186=FORMULAS!$A$10,0,'Tabla Valoración controles'!$F$6)))</f>
        <v>0</v>
      </c>
      <c r="W186" s="53"/>
      <c r="X186" s="55">
        <f>+IF(W186='Tabla Valoración controles'!$D$7,'Tabla Valoración controles'!$F$7,IF(U186=FORMULAS!$A$10,0,'Tabla Valoración controles'!$F$8))</f>
        <v>0</v>
      </c>
      <c r="Y186" s="53"/>
      <c r="Z186" s="54">
        <f>+IF(Y186='Tabla Valoración controles'!$D$9,'Tabla Valoración controles'!$F$9,IF(U186=FORMULAS!$A$10,0,'Tabla Valoración controles'!$F$10))</f>
        <v>0</v>
      </c>
      <c r="AA186" s="53"/>
      <c r="AB186" s="54">
        <f>+IF(AA186='Tabla Valoración controles'!$D$9,'Tabla Valoración controles'!$F$9,IF(W186=FORMULAS!$A$10,0,'Tabla Valoración controles'!$F$10))</f>
        <v>0</v>
      </c>
      <c r="AC186" s="53"/>
      <c r="AD186" s="54">
        <f>+IF(AC186='Tabla Valoración controles'!$D$13,'Tabla Valoración controles'!$F$13,'Tabla Valoración controles'!$F$14)</f>
        <v>0</v>
      </c>
      <c r="AE186" s="97">
        <f t="shared" si="111"/>
        <v>0</v>
      </c>
      <c r="AF186" s="97">
        <f t="shared" ref="AF186" si="154">+AE186*AG185</f>
        <v>0</v>
      </c>
      <c r="AG186" s="97">
        <f t="shared" ref="AG186" si="155">+AG185-AF186</f>
        <v>0.28000000000000003</v>
      </c>
      <c r="AH186" s="53"/>
      <c r="AI186" s="50">
        <f>+IF(AH186=CONTROLES!$C$50,CONTROLES!$D$50,CONTROLES!$D$51)</f>
        <v>0</v>
      </c>
      <c r="AJ186" s="162"/>
      <c r="AK186" s="162">
        <f>+IF(AJ186=CONTROLES!$C$52,CONTROLES!$D$52,CONTROLES!$D$53)</f>
        <v>0</v>
      </c>
      <c r="AL186" s="162"/>
      <c r="AM186" s="162">
        <f>+IF(AL186=CONTROLES!$C$54,CONTROLES!$D$54,CONTROLES!$D$55)</f>
        <v>0</v>
      </c>
      <c r="AN186" s="163" t="str">
        <f t="shared" si="114"/>
        <v>Tipo Control</v>
      </c>
      <c r="AO186" s="163" t="str">
        <f>+IF(AN186=CONTROLES!$F$54,CONTROLES!$G$54,CONTROLES!$G$55)</f>
        <v>Detectar</v>
      </c>
      <c r="AP186" s="162">
        <f>+IF(AO186=CONTROLES!$C$56,CONTROLES!$D$56,IF(AO186=CONTROLES!$C$57,CONTROLES!$D$57,CONTROLES!$D$58))</f>
        <v>10</v>
      </c>
      <c r="AQ186" s="162"/>
      <c r="AR186" s="162">
        <f>+IF(AQ186=CONTROLES!$C$59,CONTROLES!$D$59,CONTROLES!$D$60)</f>
        <v>0</v>
      </c>
      <c r="AS186" s="162"/>
      <c r="AT186" s="162">
        <f>+IF(AS186=CONTROLES!$C$61,CONTROLES!$D$61,CONTROLES!$D$62)</f>
        <v>0</v>
      </c>
      <c r="AU186" s="162"/>
      <c r="AV186" s="50">
        <f>+IF(AU186=CONTROLES!$C$63,CONTROLES!$D$63,IF(AU186=CONTROLES!$C$64,CONTROLES!$D$64,CONTROLES!$D$65))</f>
        <v>0</v>
      </c>
      <c r="AW186" s="50">
        <f t="shared" si="113"/>
        <v>10</v>
      </c>
      <c r="AX186" s="50" t="str">
        <f t="shared" si="115"/>
        <v>Débil</v>
      </c>
      <c r="AY186" s="337"/>
      <c r="AZ186" s="337"/>
      <c r="BA186" s="337"/>
      <c r="BB186" s="337"/>
      <c r="BC186" s="333"/>
      <c r="BD186" s="340"/>
      <c r="BE186" s="338"/>
      <c r="BF186" s="132" t="s">
        <v>586</v>
      </c>
      <c r="BG186" s="132" t="s">
        <v>585</v>
      </c>
      <c r="BH186" s="169" t="s">
        <v>319</v>
      </c>
      <c r="BI186" s="181">
        <v>44958</v>
      </c>
      <c r="BJ186" s="181">
        <v>45291</v>
      </c>
      <c r="BK186" s="166" t="s">
        <v>681</v>
      </c>
      <c r="BL186" s="166" t="s">
        <v>682</v>
      </c>
      <c r="BM186" s="170" t="s">
        <v>235</v>
      </c>
      <c r="BN186" s="332"/>
      <c r="BO186" s="144" t="s">
        <v>782</v>
      </c>
      <c r="BP186" s="144" t="s">
        <v>544</v>
      </c>
      <c r="BQ186" s="144" t="s">
        <v>544</v>
      </c>
      <c r="BR186" s="206" t="s">
        <v>1189</v>
      </c>
      <c r="BS186" s="231">
        <v>8.3299999999999999E-2</v>
      </c>
      <c r="BT186" s="208" t="s">
        <v>1186</v>
      </c>
      <c r="BU186" s="208" t="s">
        <v>783</v>
      </c>
      <c r="BV186" s="144"/>
      <c r="BW186" s="144"/>
      <c r="BX186" s="126"/>
      <c r="BY186" s="144" t="s">
        <v>544</v>
      </c>
      <c r="BZ186" s="144" t="s">
        <v>544</v>
      </c>
      <c r="CA186" s="206" t="s">
        <v>1189</v>
      </c>
      <c r="CB186" s="231">
        <f>8.33%*2</f>
        <v>0.1666</v>
      </c>
      <c r="CC186" s="208" t="s">
        <v>1186</v>
      </c>
      <c r="CD186" s="208" t="s">
        <v>783</v>
      </c>
      <c r="CE186" s="144"/>
      <c r="CF186" s="144"/>
      <c r="CG186" s="126"/>
      <c r="CH186" s="144" t="s">
        <v>544</v>
      </c>
      <c r="CI186" s="144" t="s">
        <v>544</v>
      </c>
      <c r="CJ186" s="206" t="s">
        <v>1189</v>
      </c>
      <c r="CK186" s="229">
        <f>1/12*3</f>
        <v>0.25</v>
      </c>
      <c r="CL186" s="208" t="s">
        <v>1186</v>
      </c>
      <c r="CM186" s="208" t="s">
        <v>783</v>
      </c>
      <c r="CN186" s="144"/>
      <c r="CO186" s="144"/>
      <c r="CP186" s="126"/>
      <c r="CQ186" s="144" t="s">
        <v>544</v>
      </c>
      <c r="CR186" s="144" t="s">
        <v>544</v>
      </c>
      <c r="CS186" s="206" t="s">
        <v>1189</v>
      </c>
      <c r="CT186" s="229">
        <f>1/12*3</f>
        <v>0.25</v>
      </c>
      <c r="CU186" s="208" t="s">
        <v>1186</v>
      </c>
      <c r="CV186" s="144" t="s">
        <v>783</v>
      </c>
      <c r="CW186" s="144" t="s">
        <v>544</v>
      </c>
      <c r="CX186" s="144" t="s">
        <v>544</v>
      </c>
      <c r="CY186" s="126"/>
      <c r="CZ186" s="126"/>
      <c r="DA186" s="126"/>
      <c r="DB186" s="126"/>
      <c r="DC186" s="144"/>
      <c r="DD186" s="144"/>
      <c r="DE186" s="144"/>
      <c r="DF186" s="144"/>
      <c r="DG186" s="144"/>
      <c r="DH186" s="126"/>
      <c r="DI186" s="126"/>
      <c r="DJ186" s="126"/>
      <c r="DK186" s="126"/>
      <c r="DL186" s="144"/>
      <c r="DM186" s="144"/>
      <c r="DN186" s="144"/>
      <c r="DO186" s="144"/>
      <c r="DP186" s="144"/>
      <c r="DQ186" s="126"/>
      <c r="DR186" s="126"/>
      <c r="DS186" s="126"/>
      <c r="DT186" s="126"/>
      <c r="DU186" s="144"/>
      <c r="DV186" s="144"/>
      <c r="DW186" s="144"/>
      <c r="DX186" s="144"/>
      <c r="DY186" s="144"/>
      <c r="DZ186" s="126"/>
      <c r="EA186" s="126"/>
      <c r="EB186" s="126"/>
      <c r="EC186" s="126"/>
      <c r="ED186" s="144"/>
      <c r="EE186" s="144"/>
      <c r="EF186" s="144"/>
      <c r="EG186" s="144"/>
      <c r="EH186" s="144"/>
      <c r="EI186" s="126"/>
      <c r="EJ186" s="126"/>
      <c r="EK186" s="126"/>
      <c r="EL186" s="126"/>
      <c r="EM186" s="144"/>
      <c r="EN186" s="144"/>
      <c r="EO186" s="144"/>
      <c r="EP186" s="144"/>
      <c r="EQ186" s="144"/>
      <c r="ER186" s="126"/>
      <c r="ES186" s="126"/>
      <c r="ET186" s="126"/>
      <c r="EU186" s="126"/>
      <c r="EV186" s="144"/>
      <c r="EW186" s="144"/>
      <c r="EX186" s="144"/>
      <c r="EY186" s="144"/>
      <c r="EZ186" s="144"/>
      <c r="FA186" s="126"/>
      <c r="FB186" s="126"/>
      <c r="FC186" s="126"/>
      <c r="FD186" s="126"/>
      <c r="FE186" s="144"/>
      <c r="FF186" s="144"/>
      <c r="FG186" s="144"/>
      <c r="FH186" s="144"/>
      <c r="FI186" s="144"/>
      <c r="FJ186" s="126"/>
      <c r="FK186" s="126"/>
      <c r="FL186" s="126"/>
      <c r="FM186" s="126"/>
      <c r="FN186" s="144"/>
      <c r="FO186" s="144"/>
      <c r="FP186" s="144"/>
      <c r="FQ186" s="144"/>
      <c r="FR186" s="144"/>
      <c r="FS186" s="222">
        <v>45054</v>
      </c>
      <c r="FT186" s="144"/>
      <c r="FU186" s="129" t="s">
        <v>544</v>
      </c>
      <c r="FV186" s="129" t="s">
        <v>544</v>
      </c>
      <c r="FW186" s="206" t="s">
        <v>1188</v>
      </c>
      <c r="FX186" s="130">
        <v>0</v>
      </c>
      <c r="FY186" s="129" t="s">
        <v>37</v>
      </c>
      <c r="FZ186" s="144" t="s">
        <v>783</v>
      </c>
      <c r="GA186" s="144"/>
      <c r="GB186" s="129"/>
      <c r="GC186" s="129"/>
      <c r="GD186" s="129"/>
      <c r="GE186" s="129"/>
      <c r="GF186" s="129"/>
      <c r="GG186" s="126"/>
      <c r="GH186" s="129"/>
      <c r="GI186" s="129"/>
      <c r="GJ186" s="129"/>
      <c r="GK186" s="130"/>
      <c r="GL186" s="129"/>
      <c r="GM186" s="144"/>
      <c r="GN186" s="276"/>
      <c r="GO186" s="129"/>
      <c r="GP186" s="129"/>
      <c r="GQ186" s="129"/>
      <c r="GR186" s="129"/>
      <c r="GS186" s="129"/>
      <c r="GT186" s="126"/>
      <c r="GU186" s="129"/>
      <c r="GV186" s="129"/>
      <c r="GW186" s="129"/>
      <c r="GX186" s="130"/>
      <c r="GY186" s="129"/>
      <c r="GZ186" s="144"/>
      <c r="HA186" s="144"/>
      <c r="HB186" s="129"/>
      <c r="HC186" s="129"/>
      <c r="HD186" s="129"/>
      <c r="HE186" s="129"/>
    </row>
    <row r="187" spans="1:213" ht="57" x14ac:dyDescent="0.2">
      <c r="A187" s="364"/>
      <c r="B187" s="357"/>
      <c r="C187" s="358"/>
      <c r="D187" s="358"/>
      <c r="E187" s="357"/>
      <c r="F187" s="365"/>
      <c r="G187" s="365"/>
      <c r="H187" s="366"/>
      <c r="I187" s="357"/>
      <c r="J187" s="360"/>
      <c r="K187" s="335"/>
      <c r="L187" s="361"/>
      <c r="M187" s="359"/>
      <c r="N187" s="335"/>
      <c r="O187" s="333"/>
      <c r="P187" s="333"/>
      <c r="Q187" s="334"/>
      <c r="R187" s="153"/>
      <c r="S187" s="154"/>
      <c r="T187" s="183">
        <f>VLOOKUP(U187,FORMULAS!$A$15:$B$18,2,0)</f>
        <v>0</v>
      </c>
      <c r="U187" s="53" t="s">
        <v>157</v>
      </c>
      <c r="V187" s="54">
        <f>+IF(U187='Tabla Valoración controles'!$D$4,'Tabla Valoración controles'!$F$4,IF('208-PLA-Ft-78 Mapa Gestión'!U187='Tabla Valoración controles'!$D$5,'Tabla Valoración controles'!$F$5,IF(U187=FORMULAS!$A$10,0,'Tabla Valoración controles'!$F$6)))</f>
        <v>0</v>
      </c>
      <c r="W187" s="53"/>
      <c r="X187" s="55">
        <f>+IF(W187='Tabla Valoración controles'!$D$7,'Tabla Valoración controles'!$F$7,IF(U187=FORMULAS!$A$10,0,'Tabla Valoración controles'!$F$8))</f>
        <v>0</v>
      </c>
      <c r="Y187" s="53"/>
      <c r="Z187" s="54">
        <f>+IF(Y187='Tabla Valoración controles'!$D$9,'Tabla Valoración controles'!$F$9,IF(U187=FORMULAS!$A$10,0,'Tabla Valoración controles'!$F$10))</f>
        <v>0</v>
      </c>
      <c r="AA187" s="53"/>
      <c r="AB187" s="54">
        <f>+IF(AA187='Tabla Valoración controles'!$D$9,'Tabla Valoración controles'!$F$9,IF(W187=FORMULAS!$A$10,0,'Tabla Valoración controles'!$F$10))</f>
        <v>0</v>
      </c>
      <c r="AC187" s="53"/>
      <c r="AD187" s="54">
        <f>+IF(AC187='Tabla Valoración controles'!$D$13,'Tabla Valoración controles'!$F$13,'Tabla Valoración controles'!$F$14)</f>
        <v>0</v>
      </c>
      <c r="AE187" s="97">
        <f t="shared" si="111"/>
        <v>0</v>
      </c>
      <c r="AF187" s="97">
        <f t="shared" ref="AF187:AF190" si="156">+AF186*AE187</f>
        <v>0</v>
      </c>
      <c r="AG187" s="97">
        <f t="shared" si="131"/>
        <v>0.28000000000000003</v>
      </c>
      <c r="AH187" s="53"/>
      <c r="AI187" s="50">
        <f>+IF(AH187=CONTROLES!$C$50,CONTROLES!$D$50,CONTROLES!$D$51)</f>
        <v>0</v>
      </c>
      <c r="AJ187" s="162"/>
      <c r="AK187" s="162">
        <f>+IF(AJ187=CONTROLES!$C$52,CONTROLES!$D$52,CONTROLES!$D$53)</f>
        <v>0</v>
      </c>
      <c r="AL187" s="162"/>
      <c r="AM187" s="162">
        <f>+IF(AL187=CONTROLES!$C$54,CONTROLES!$D$54,CONTROLES!$D$55)</f>
        <v>0</v>
      </c>
      <c r="AN187" s="163" t="str">
        <f t="shared" si="114"/>
        <v>Tipo Control</v>
      </c>
      <c r="AO187" s="163" t="str">
        <f>+IF(AN187=CONTROLES!$F$54,CONTROLES!$G$54,CONTROLES!$G$55)</f>
        <v>Detectar</v>
      </c>
      <c r="AP187" s="162">
        <f>+IF(AO187=CONTROLES!$C$56,CONTROLES!$D$56,IF(AO187=CONTROLES!$C$57,CONTROLES!$D$57,CONTROLES!$D$58))</f>
        <v>10</v>
      </c>
      <c r="AQ187" s="162"/>
      <c r="AR187" s="162">
        <f>+IF(AQ187=CONTROLES!$C$59,CONTROLES!$D$59,CONTROLES!$D$60)</f>
        <v>0</v>
      </c>
      <c r="AS187" s="162"/>
      <c r="AT187" s="162">
        <f>+IF(AS187=CONTROLES!$C$61,CONTROLES!$D$61,CONTROLES!$D$62)</f>
        <v>0</v>
      </c>
      <c r="AU187" s="162"/>
      <c r="AV187" s="50">
        <f>+IF(AU187=CONTROLES!$C$63,CONTROLES!$D$63,IF(AU187=CONTROLES!$C$64,CONTROLES!$D$64,CONTROLES!$D$65))</f>
        <v>0</v>
      </c>
      <c r="AW187" s="50">
        <f t="shared" si="113"/>
        <v>10</v>
      </c>
      <c r="AX187" s="50" t="str">
        <f t="shared" si="115"/>
        <v>Débil</v>
      </c>
      <c r="AY187" s="337"/>
      <c r="AZ187" s="337"/>
      <c r="BA187" s="337"/>
      <c r="BB187" s="337"/>
      <c r="BC187" s="333"/>
      <c r="BD187" s="340"/>
      <c r="BE187" s="338"/>
      <c r="BF187" s="129"/>
      <c r="BG187" s="129"/>
      <c r="BH187" s="169"/>
      <c r="BI187" s="129"/>
      <c r="BJ187" s="129"/>
      <c r="BK187" s="129"/>
      <c r="BL187" s="129"/>
      <c r="BM187" s="170" t="s">
        <v>233</v>
      </c>
      <c r="BN187" s="332"/>
      <c r="BO187" s="144"/>
      <c r="BP187" s="209"/>
      <c r="BQ187" s="209"/>
      <c r="BR187" s="209"/>
      <c r="BS187" s="210"/>
      <c r="BT187" s="210"/>
      <c r="BU187" s="144"/>
      <c r="BV187" s="210"/>
      <c r="BW187" s="210"/>
      <c r="BX187" s="144"/>
      <c r="BY187" s="132"/>
      <c r="BZ187" s="132"/>
      <c r="CA187" s="132"/>
      <c r="CB187" s="130"/>
      <c r="CC187" s="130"/>
      <c r="CD187" s="130"/>
      <c r="CE187" s="130"/>
      <c r="CF187" s="130"/>
      <c r="CG187" s="144"/>
      <c r="CH187" s="132"/>
      <c r="CI187" s="132"/>
      <c r="CJ187" s="132"/>
      <c r="CK187" s="130"/>
      <c r="CL187" s="130"/>
      <c r="CM187" s="130"/>
      <c r="CN187" s="130"/>
      <c r="CO187" s="130"/>
      <c r="CP187" s="144"/>
      <c r="CQ187" s="132"/>
      <c r="CR187" s="132"/>
      <c r="CS187" s="132"/>
      <c r="CT187" s="130"/>
      <c r="CU187" s="130"/>
      <c r="CV187" s="130"/>
      <c r="CW187" s="130"/>
      <c r="CX187" s="130"/>
      <c r="CY187" s="126"/>
      <c r="CZ187" s="132"/>
      <c r="DA187" s="132"/>
      <c r="DB187" s="132"/>
      <c r="DC187" s="130"/>
      <c r="DD187" s="130"/>
      <c r="DE187" s="130"/>
      <c r="DF187" s="130"/>
      <c r="DG187" s="130"/>
      <c r="DH187" s="126"/>
      <c r="DI187" s="132"/>
      <c r="DJ187" s="132"/>
      <c r="DK187" s="132"/>
      <c r="DL187" s="130"/>
      <c r="DM187" s="130"/>
      <c r="DN187" s="130"/>
      <c r="DO187" s="130"/>
      <c r="DP187" s="130"/>
      <c r="DQ187" s="126"/>
      <c r="DR187" s="132"/>
      <c r="DS187" s="132"/>
      <c r="DT187" s="132"/>
      <c r="DU187" s="130"/>
      <c r="DV187" s="130"/>
      <c r="DW187" s="130"/>
      <c r="DX187" s="130"/>
      <c r="DY187" s="130"/>
      <c r="DZ187" s="126"/>
      <c r="EA187" s="132"/>
      <c r="EB187" s="132"/>
      <c r="EC187" s="132"/>
      <c r="ED187" s="130"/>
      <c r="EE187" s="130"/>
      <c r="EF187" s="130"/>
      <c r="EG187" s="130"/>
      <c r="EH187" s="130"/>
      <c r="EI187" s="126"/>
      <c r="EJ187" s="132"/>
      <c r="EK187" s="132"/>
      <c r="EL187" s="132"/>
      <c r="EM187" s="130"/>
      <c r="EN187" s="130"/>
      <c r="EO187" s="130"/>
      <c r="EP187" s="130"/>
      <c r="EQ187" s="130"/>
      <c r="ER187" s="126"/>
      <c r="ES187" s="132"/>
      <c r="ET187" s="132"/>
      <c r="EU187" s="132"/>
      <c r="EV187" s="130"/>
      <c r="EW187" s="130"/>
      <c r="EX187" s="130"/>
      <c r="EY187" s="130"/>
      <c r="EZ187" s="130"/>
      <c r="FA187" s="126"/>
      <c r="FB187" s="132"/>
      <c r="FC187" s="132"/>
      <c r="FD187" s="132"/>
      <c r="FE187" s="130"/>
      <c r="FF187" s="130"/>
      <c r="FG187" s="130"/>
      <c r="FH187" s="130"/>
      <c r="FI187" s="130"/>
      <c r="FJ187" s="126"/>
      <c r="FK187" s="132"/>
      <c r="FL187" s="132"/>
      <c r="FM187" s="132"/>
      <c r="FN187" s="130"/>
      <c r="FO187" s="130"/>
      <c r="FP187" s="130"/>
      <c r="FQ187" s="130"/>
      <c r="FR187" s="130"/>
      <c r="FS187" s="130"/>
      <c r="FT187" s="144"/>
      <c r="FU187" s="129"/>
      <c r="FV187" s="129"/>
      <c r="FW187" s="129"/>
      <c r="FX187" s="130"/>
      <c r="FY187" s="129"/>
      <c r="FZ187" s="144"/>
      <c r="GA187" s="130"/>
      <c r="GB187" s="129"/>
      <c r="GC187" s="129"/>
      <c r="GD187" s="129"/>
      <c r="GE187" s="129"/>
      <c r="GF187" s="129"/>
      <c r="GG187" s="126"/>
      <c r="GH187" s="129"/>
      <c r="GI187" s="129"/>
      <c r="GJ187" s="129"/>
      <c r="GK187" s="130"/>
      <c r="GL187" s="129"/>
      <c r="GM187" s="130"/>
      <c r="GN187" s="263"/>
      <c r="GO187" s="129"/>
      <c r="GP187" s="129"/>
      <c r="GQ187" s="129"/>
      <c r="GR187" s="129"/>
      <c r="GS187" s="129"/>
      <c r="GT187" s="126"/>
      <c r="GU187" s="129"/>
      <c r="GV187" s="129"/>
      <c r="GW187" s="129"/>
      <c r="GX187" s="130"/>
      <c r="GY187" s="129"/>
      <c r="GZ187" s="130"/>
      <c r="HA187" s="130"/>
      <c r="HB187" s="129"/>
      <c r="HC187" s="129"/>
      <c r="HD187" s="129"/>
      <c r="HE187" s="129"/>
    </row>
    <row r="188" spans="1:213" ht="57" x14ac:dyDescent="0.2">
      <c r="A188" s="364"/>
      <c r="B188" s="357"/>
      <c r="C188" s="358"/>
      <c r="D188" s="358"/>
      <c r="E188" s="357"/>
      <c r="F188" s="365"/>
      <c r="G188" s="365"/>
      <c r="H188" s="366"/>
      <c r="I188" s="357"/>
      <c r="J188" s="360"/>
      <c r="K188" s="335"/>
      <c r="L188" s="361"/>
      <c r="M188" s="359"/>
      <c r="N188" s="335"/>
      <c r="O188" s="333"/>
      <c r="P188" s="333"/>
      <c r="Q188" s="334"/>
      <c r="R188" s="153"/>
      <c r="S188" s="154"/>
      <c r="T188" s="183">
        <f>VLOOKUP(U188,FORMULAS!$A$15:$B$18,2,0)</f>
        <v>0</v>
      </c>
      <c r="U188" s="53" t="s">
        <v>157</v>
      </c>
      <c r="V188" s="54">
        <f>+IF(U188='Tabla Valoración controles'!$D$4,'Tabla Valoración controles'!$F$4,IF('208-PLA-Ft-78 Mapa Gestión'!U188='Tabla Valoración controles'!$D$5,'Tabla Valoración controles'!$F$5,IF(U188=FORMULAS!$A$10,0,'Tabla Valoración controles'!$F$6)))</f>
        <v>0</v>
      </c>
      <c r="W188" s="53"/>
      <c r="X188" s="55">
        <f>+IF(W188='Tabla Valoración controles'!$D$7,'Tabla Valoración controles'!$F$7,IF(U188=FORMULAS!$A$10,0,'Tabla Valoración controles'!$F$8))</f>
        <v>0</v>
      </c>
      <c r="Y188" s="53"/>
      <c r="Z188" s="54">
        <f>+IF(Y188='Tabla Valoración controles'!$D$9,'Tabla Valoración controles'!$F$9,IF(U188=FORMULAS!$A$10,0,'Tabla Valoración controles'!$F$10))</f>
        <v>0</v>
      </c>
      <c r="AA188" s="53"/>
      <c r="AB188" s="54">
        <f>+IF(AA188='Tabla Valoración controles'!$D$9,'Tabla Valoración controles'!$F$9,IF(W188=FORMULAS!$A$10,0,'Tabla Valoración controles'!$F$10))</f>
        <v>0</v>
      </c>
      <c r="AC188" s="53"/>
      <c r="AD188" s="54">
        <f>+IF(AC188='Tabla Valoración controles'!$D$13,'Tabla Valoración controles'!$F$13,'Tabla Valoración controles'!$F$14)</f>
        <v>0</v>
      </c>
      <c r="AE188" s="97">
        <f t="shared" si="111"/>
        <v>0</v>
      </c>
      <c r="AF188" s="97">
        <f t="shared" si="156"/>
        <v>0</v>
      </c>
      <c r="AG188" s="97">
        <f t="shared" si="131"/>
        <v>0.28000000000000003</v>
      </c>
      <c r="AH188" s="53"/>
      <c r="AI188" s="50">
        <f>+IF(AH188=CONTROLES!$C$50,CONTROLES!$D$50,CONTROLES!$D$51)</f>
        <v>0</v>
      </c>
      <c r="AJ188" s="162"/>
      <c r="AK188" s="162">
        <f>+IF(AJ188=CONTROLES!$C$52,CONTROLES!$D$52,CONTROLES!$D$53)</f>
        <v>0</v>
      </c>
      <c r="AL188" s="162"/>
      <c r="AM188" s="162">
        <f>+IF(AL188=CONTROLES!$C$54,CONTROLES!$D$54,CONTROLES!$D$55)</f>
        <v>0</v>
      </c>
      <c r="AN188" s="163" t="str">
        <f t="shared" si="114"/>
        <v>Tipo Control</v>
      </c>
      <c r="AO188" s="163" t="str">
        <f>+IF(AN188=CONTROLES!$F$54,CONTROLES!$G$54,CONTROLES!$G$55)</f>
        <v>Detectar</v>
      </c>
      <c r="AP188" s="162">
        <f>+IF(AO188=CONTROLES!$C$56,CONTROLES!$D$56,IF(AO188=CONTROLES!$C$57,CONTROLES!$D$57,CONTROLES!$D$58))</f>
        <v>10</v>
      </c>
      <c r="AQ188" s="162"/>
      <c r="AR188" s="162">
        <f>+IF(AQ188=CONTROLES!$C$59,CONTROLES!$D$59,CONTROLES!$D$60)</f>
        <v>0</v>
      </c>
      <c r="AS188" s="162"/>
      <c r="AT188" s="162">
        <f>+IF(AS188=CONTROLES!$C$61,CONTROLES!$D$61,CONTROLES!$D$62)</f>
        <v>0</v>
      </c>
      <c r="AU188" s="162"/>
      <c r="AV188" s="50">
        <f>+IF(AU188=CONTROLES!$C$63,CONTROLES!$D$63,IF(AU188=CONTROLES!$C$64,CONTROLES!$D$64,CONTROLES!$D$65))</f>
        <v>0</v>
      </c>
      <c r="AW188" s="50">
        <f t="shared" si="113"/>
        <v>10</v>
      </c>
      <c r="AX188" s="50" t="str">
        <f t="shared" si="115"/>
        <v>Débil</v>
      </c>
      <c r="AY188" s="337"/>
      <c r="AZ188" s="337"/>
      <c r="BA188" s="337"/>
      <c r="BB188" s="337"/>
      <c r="BC188" s="333"/>
      <c r="BD188" s="340"/>
      <c r="BE188" s="338"/>
      <c r="BF188" s="129"/>
      <c r="BG188" s="129"/>
      <c r="BH188" s="169"/>
      <c r="BI188" s="129"/>
      <c r="BJ188" s="129"/>
      <c r="BK188" s="129"/>
      <c r="BL188" s="129"/>
      <c r="BM188" s="170" t="s">
        <v>233</v>
      </c>
      <c r="BN188" s="332"/>
      <c r="BO188" s="144"/>
      <c r="BP188" s="209"/>
      <c r="BQ188" s="209"/>
      <c r="BR188" s="209"/>
      <c r="BS188" s="210"/>
      <c r="BT188" s="210"/>
      <c r="BU188" s="144"/>
      <c r="BV188" s="210"/>
      <c r="BW188" s="210"/>
      <c r="BX188" s="144"/>
      <c r="BY188" s="132"/>
      <c r="BZ188" s="132"/>
      <c r="CA188" s="132"/>
      <c r="CB188" s="130"/>
      <c r="CC188" s="130"/>
      <c r="CD188" s="130"/>
      <c r="CE188" s="130"/>
      <c r="CF188" s="130"/>
      <c r="CG188" s="144"/>
      <c r="CH188" s="132"/>
      <c r="CI188" s="132"/>
      <c r="CJ188" s="132"/>
      <c r="CK188" s="130"/>
      <c r="CL188" s="130"/>
      <c r="CM188" s="130"/>
      <c r="CN188" s="130"/>
      <c r="CO188" s="130"/>
      <c r="CP188" s="144"/>
      <c r="CQ188" s="132"/>
      <c r="CR188" s="132"/>
      <c r="CS188" s="132"/>
      <c r="CT188" s="130"/>
      <c r="CU188" s="130"/>
      <c r="CV188" s="130"/>
      <c r="CW188" s="130"/>
      <c r="CX188" s="130"/>
      <c r="CY188" s="126"/>
      <c r="CZ188" s="132"/>
      <c r="DA188" s="132"/>
      <c r="DB188" s="132"/>
      <c r="DC188" s="130"/>
      <c r="DD188" s="130"/>
      <c r="DE188" s="130"/>
      <c r="DF188" s="130"/>
      <c r="DG188" s="130"/>
      <c r="DH188" s="126"/>
      <c r="DI188" s="132"/>
      <c r="DJ188" s="132"/>
      <c r="DK188" s="132"/>
      <c r="DL188" s="130"/>
      <c r="DM188" s="130"/>
      <c r="DN188" s="130"/>
      <c r="DO188" s="130"/>
      <c r="DP188" s="130"/>
      <c r="DQ188" s="126"/>
      <c r="DR188" s="132"/>
      <c r="DS188" s="132"/>
      <c r="DT188" s="132"/>
      <c r="DU188" s="130"/>
      <c r="DV188" s="130"/>
      <c r="DW188" s="130"/>
      <c r="DX188" s="130"/>
      <c r="DY188" s="130"/>
      <c r="DZ188" s="126"/>
      <c r="EA188" s="132"/>
      <c r="EB188" s="132"/>
      <c r="EC188" s="132"/>
      <c r="ED188" s="130"/>
      <c r="EE188" s="130"/>
      <c r="EF188" s="130"/>
      <c r="EG188" s="130"/>
      <c r="EH188" s="130"/>
      <c r="EI188" s="126"/>
      <c r="EJ188" s="132"/>
      <c r="EK188" s="132"/>
      <c r="EL188" s="132"/>
      <c r="EM188" s="130"/>
      <c r="EN188" s="130"/>
      <c r="EO188" s="130"/>
      <c r="EP188" s="130"/>
      <c r="EQ188" s="130"/>
      <c r="ER188" s="126"/>
      <c r="ES188" s="132"/>
      <c r="ET188" s="132"/>
      <c r="EU188" s="132"/>
      <c r="EV188" s="130"/>
      <c r="EW188" s="130"/>
      <c r="EX188" s="130"/>
      <c r="EY188" s="130"/>
      <c r="EZ188" s="130"/>
      <c r="FA188" s="126"/>
      <c r="FB188" s="132"/>
      <c r="FC188" s="132"/>
      <c r="FD188" s="132"/>
      <c r="FE188" s="130"/>
      <c r="FF188" s="130"/>
      <c r="FG188" s="130"/>
      <c r="FH188" s="130"/>
      <c r="FI188" s="130"/>
      <c r="FJ188" s="126"/>
      <c r="FK188" s="132"/>
      <c r="FL188" s="132"/>
      <c r="FM188" s="132"/>
      <c r="FN188" s="130"/>
      <c r="FO188" s="130"/>
      <c r="FP188" s="130"/>
      <c r="FQ188" s="130"/>
      <c r="FR188" s="130"/>
      <c r="FS188" s="130"/>
      <c r="FT188" s="144"/>
      <c r="FU188" s="129"/>
      <c r="FV188" s="129"/>
      <c r="FW188" s="129"/>
      <c r="FX188" s="130"/>
      <c r="FY188" s="129"/>
      <c r="FZ188" s="144"/>
      <c r="GA188" s="130"/>
      <c r="GB188" s="129"/>
      <c r="GC188" s="129"/>
      <c r="GD188" s="129"/>
      <c r="GE188" s="129"/>
      <c r="GF188" s="129"/>
      <c r="GG188" s="126"/>
      <c r="GH188" s="129"/>
      <c r="GI188" s="129"/>
      <c r="GJ188" s="129"/>
      <c r="GK188" s="130"/>
      <c r="GL188" s="129"/>
      <c r="GM188" s="130"/>
      <c r="GN188" s="263"/>
      <c r="GO188" s="129"/>
      <c r="GP188" s="129"/>
      <c r="GQ188" s="129"/>
      <c r="GR188" s="129"/>
      <c r="GS188" s="129"/>
      <c r="GT188" s="126"/>
      <c r="GU188" s="129"/>
      <c r="GV188" s="129"/>
      <c r="GW188" s="129"/>
      <c r="GX188" s="130"/>
      <c r="GY188" s="129"/>
      <c r="GZ188" s="130"/>
      <c r="HA188" s="130"/>
      <c r="HB188" s="129"/>
      <c r="HC188" s="129"/>
      <c r="HD188" s="129"/>
      <c r="HE188" s="129"/>
    </row>
    <row r="189" spans="1:213" ht="57" x14ac:dyDescent="0.2">
      <c r="A189" s="364"/>
      <c r="B189" s="357"/>
      <c r="C189" s="358"/>
      <c r="D189" s="358"/>
      <c r="E189" s="357"/>
      <c r="F189" s="365"/>
      <c r="G189" s="365"/>
      <c r="H189" s="366"/>
      <c r="I189" s="357"/>
      <c r="J189" s="360"/>
      <c r="K189" s="335"/>
      <c r="L189" s="361"/>
      <c r="M189" s="359"/>
      <c r="N189" s="335"/>
      <c r="O189" s="333"/>
      <c r="P189" s="333"/>
      <c r="Q189" s="334"/>
      <c r="R189" s="153"/>
      <c r="S189" s="154"/>
      <c r="T189" s="183">
        <f>VLOOKUP(U189,FORMULAS!$A$15:$B$18,2,0)</f>
        <v>0</v>
      </c>
      <c r="U189" s="53" t="s">
        <v>157</v>
      </c>
      <c r="V189" s="54">
        <f>+IF(U189='Tabla Valoración controles'!$D$4,'Tabla Valoración controles'!$F$4,IF('208-PLA-Ft-78 Mapa Gestión'!U189='Tabla Valoración controles'!$D$5,'Tabla Valoración controles'!$F$5,IF(U189=FORMULAS!$A$10,0,'Tabla Valoración controles'!$F$6)))</f>
        <v>0</v>
      </c>
      <c r="W189" s="53"/>
      <c r="X189" s="55">
        <f>+IF(W189='Tabla Valoración controles'!$D$7,'Tabla Valoración controles'!$F$7,IF(U189=FORMULAS!$A$10,0,'Tabla Valoración controles'!$F$8))</f>
        <v>0</v>
      </c>
      <c r="Y189" s="53"/>
      <c r="Z189" s="54">
        <f>+IF(Y189='Tabla Valoración controles'!$D$9,'Tabla Valoración controles'!$F$9,IF(U189=FORMULAS!$A$10,0,'Tabla Valoración controles'!$F$10))</f>
        <v>0</v>
      </c>
      <c r="AA189" s="53"/>
      <c r="AB189" s="54">
        <f>+IF(AA189='Tabla Valoración controles'!$D$9,'Tabla Valoración controles'!$F$9,IF(W189=FORMULAS!$A$10,0,'Tabla Valoración controles'!$F$10))</f>
        <v>0</v>
      </c>
      <c r="AC189" s="53"/>
      <c r="AD189" s="54">
        <f>+IF(AC189='Tabla Valoración controles'!$D$13,'Tabla Valoración controles'!$F$13,'Tabla Valoración controles'!$F$14)</f>
        <v>0</v>
      </c>
      <c r="AE189" s="97">
        <f t="shared" si="111"/>
        <v>0</v>
      </c>
      <c r="AF189" s="97">
        <f t="shared" si="156"/>
        <v>0</v>
      </c>
      <c r="AG189" s="97">
        <f t="shared" si="131"/>
        <v>0.28000000000000003</v>
      </c>
      <c r="AH189" s="53"/>
      <c r="AI189" s="50">
        <f>+IF(AH189=CONTROLES!$C$50,CONTROLES!$D$50,CONTROLES!$D$51)</f>
        <v>0</v>
      </c>
      <c r="AJ189" s="162"/>
      <c r="AK189" s="162">
        <f>+IF(AJ189=CONTROLES!$C$52,CONTROLES!$D$52,CONTROLES!$D$53)</f>
        <v>0</v>
      </c>
      <c r="AL189" s="162"/>
      <c r="AM189" s="162">
        <f>+IF(AL189=CONTROLES!$C$54,CONTROLES!$D$54,CONTROLES!$D$55)</f>
        <v>0</v>
      </c>
      <c r="AN189" s="163" t="str">
        <f t="shared" si="114"/>
        <v>Tipo Control</v>
      </c>
      <c r="AO189" s="163" t="str">
        <f>+IF(AN189=CONTROLES!$F$54,CONTROLES!$G$54,CONTROLES!$G$55)</f>
        <v>Detectar</v>
      </c>
      <c r="AP189" s="162">
        <f>+IF(AO189=CONTROLES!$C$56,CONTROLES!$D$56,IF(AO189=CONTROLES!$C$57,CONTROLES!$D$57,CONTROLES!$D$58))</f>
        <v>10</v>
      </c>
      <c r="AQ189" s="162"/>
      <c r="AR189" s="162">
        <f>+IF(AQ189=CONTROLES!$C$59,CONTROLES!$D$59,CONTROLES!$D$60)</f>
        <v>0</v>
      </c>
      <c r="AS189" s="162"/>
      <c r="AT189" s="162">
        <f>+IF(AS189=CONTROLES!$C$61,CONTROLES!$D$61,CONTROLES!$D$62)</f>
        <v>0</v>
      </c>
      <c r="AU189" s="162"/>
      <c r="AV189" s="50">
        <f>+IF(AU189=CONTROLES!$C$63,CONTROLES!$D$63,IF(AU189=CONTROLES!$C$64,CONTROLES!$D$64,CONTROLES!$D$65))</f>
        <v>0</v>
      </c>
      <c r="AW189" s="50">
        <f t="shared" si="113"/>
        <v>10</v>
      </c>
      <c r="AX189" s="50" t="str">
        <f t="shared" si="115"/>
        <v>Débil</v>
      </c>
      <c r="AY189" s="337"/>
      <c r="AZ189" s="337"/>
      <c r="BA189" s="337"/>
      <c r="BB189" s="337"/>
      <c r="BC189" s="333"/>
      <c r="BD189" s="340"/>
      <c r="BE189" s="338"/>
      <c r="BF189" s="129"/>
      <c r="BG189" s="129"/>
      <c r="BH189" s="169"/>
      <c r="BI189" s="129"/>
      <c r="BJ189" s="129"/>
      <c r="BK189" s="129"/>
      <c r="BL189" s="129"/>
      <c r="BM189" s="170" t="s">
        <v>233</v>
      </c>
      <c r="BN189" s="332"/>
      <c r="BO189" s="144"/>
      <c r="BP189" s="209"/>
      <c r="BQ189" s="209"/>
      <c r="BR189" s="209"/>
      <c r="BS189" s="210"/>
      <c r="BT189" s="210"/>
      <c r="BU189" s="144"/>
      <c r="BV189" s="210"/>
      <c r="BW189" s="210"/>
      <c r="BX189" s="144"/>
      <c r="BY189" s="132"/>
      <c r="BZ189" s="132"/>
      <c r="CA189" s="132"/>
      <c r="CB189" s="130"/>
      <c r="CC189" s="130"/>
      <c r="CD189" s="130"/>
      <c r="CE189" s="130"/>
      <c r="CF189" s="130"/>
      <c r="CG189" s="144"/>
      <c r="CH189" s="132"/>
      <c r="CI189" s="132"/>
      <c r="CJ189" s="132"/>
      <c r="CK189" s="130"/>
      <c r="CL189" s="130"/>
      <c r="CM189" s="130"/>
      <c r="CN189" s="130"/>
      <c r="CO189" s="130"/>
      <c r="CP189" s="144"/>
      <c r="CQ189" s="132"/>
      <c r="CR189" s="132"/>
      <c r="CS189" s="132"/>
      <c r="CT189" s="130"/>
      <c r="CU189" s="130"/>
      <c r="CV189" s="130"/>
      <c r="CW189" s="130"/>
      <c r="CX189" s="130"/>
      <c r="CY189" s="126"/>
      <c r="CZ189" s="132"/>
      <c r="DA189" s="132"/>
      <c r="DB189" s="132"/>
      <c r="DC189" s="130"/>
      <c r="DD189" s="130"/>
      <c r="DE189" s="130"/>
      <c r="DF189" s="130"/>
      <c r="DG189" s="130"/>
      <c r="DH189" s="126"/>
      <c r="DI189" s="132"/>
      <c r="DJ189" s="132"/>
      <c r="DK189" s="132"/>
      <c r="DL189" s="130"/>
      <c r="DM189" s="130"/>
      <c r="DN189" s="130"/>
      <c r="DO189" s="130"/>
      <c r="DP189" s="130"/>
      <c r="DQ189" s="126"/>
      <c r="DR189" s="132"/>
      <c r="DS189" s="132"/>
      <c r="DT189" s="132"/>
      <c r="DU189" s="130"/>
      <c r="DV189" s="130"/>
      <c r="DW189" s="130"/>
      <c r="DX189" s="130"/>
      <c r="DY189" s="130"/>
      <c r="DZ189" s="126"/>
      <c r="EA189" s="132"/>
      <c r="EB189" s="132"/>
      <c r="EC189" s="132"/>
      <c r="ED189" s="130"/>
      <c r="EE189" s="130"/>
      <c r="EF189" s="130"/>
      <c r="EG189" s="130"/>
      <c r="EH189" s="130"/>
      <c r="EI189" s="126"/>
      <c r="EJ189" s="132"/>
      <c r="EK189" s="132"/>
      <c r="EL189" s="132"/>
      <c r="EM189" s="130"/>
      <c r="EN189" s="130"/>
      <c r="EO189" s="130"/>
      <c r="EP189" s="130"/>
      <c r="EQ189" s="130"/>
      <c r="ER189" s="126"/>
      <c r="ES189" s="132"/>
      <c r="ET189" s="132"/>
      <c r="EU189" s="132"/>
      <c r="EV189" s="130"/>
      <c r="EW189" s="130"/>
      <c r="EX189" s="130"/>
      <c r="EY189" s="130"/>
      <c r="EZ189" s="130"/>
      <c r="FA189" s="126"/>
      <c r="FB189" s="132"/>
      <c r="FC189" s="132"/>
      <c r="FD189" s="132"/>
      <c r="FE189" s="130"/>
      <c r="FF189" s="130"/>
      <c r="FG189" s="130"/>
      <c r="FH189" s="130"/>
      <c r="FI189" s="130"/>
      <c r="FJ189" s="126"/>
      <c r="FK189" s="132"/>
      <c r="FL189" s="132"/>
      <c r="FM189" s="132"/>
      <c r="FN189" s="130"/>
      <c r="FO189" s="130"/>
      <c r="FP189" s="130"/>
      <c r="FQ189" s="130"/>
      <c r="FR189" s="130"/>
      <c r="FS189" s="130"/>
      <c r="FT189" s="144"/>
      <c r="FU189" s="129"/>
      <c r="FV189" s="129"/>
      <c r="FW189" s="129"/>
      <c r="FX189" s="130"/>
      <c r="FY189" s="129"/>
      <c r="FZ189" s="144"/>
      <c r="GA189" s="130"/>
      <c r="GB189" s="129"/>
      <c r="GC189" s="129"/>
      <c r="GD189" s="129"/>
      <c r="GE189" s="129"/>
      <c r="GF189" s="129"/>
      <c r="GG189" s="126"/>
      <c r="GH189" s="129"/>
      <c r="GI189" s="129"/>
      <c r="GJ189" s="129"/>
      <c r="GK189" s="130"/>
      <c r="GL189" s="129"/>
      <c r="GM189" s="130"/>
      <c r="GN189" s="263"/>
      <c r="GO189" s="129"/>
      <c r="GP189" s="129"/>
      <c r="GQ189" s="129"/>
      <c r="GR189" s="129"/>
      <c r="GS189" s="129"/>
      <c r="GT189" s="126"/>
      <c r="GU189" s="129"/>
      <c r="GV189" s="129"/>
      <c r="GW189" s="129"/>
      <c r="GX189" s="130"/>
      <c r="GY189" s="129"/>
      <c r="GZ189" s="130"/>
      <c r="HA189" s="130"/>
      <c r="HB189" s="129"/>
      <c r="HC189" s="129"/>
      <c r="HD189" s="129"/>
      <c r="HE189" s="129"/>
    </row>
    <row r="190" spans="1:213" ht="57" x14ac:dyDescent="0.2">
      <c r="A190" s="364"/>
      <c r="B190" s="357"/>
      <c r="C190" s="358"/>
      <c r="D190" s="358"/>
      <c r="E190" s="357"/>
      <c r="F190" s="365"/>
      <c r="G190" s="365"/>
      <c r="H190" s="366"/>
      <c r="I190" s="357"/>
      <c r="J190" s="360"/>
      <c r="K190" s="335"/>
      <c r="L190" s="361"/>
      <c r="M190" s="359"/>
      <c r="N190" s="335"/>
      <c r="O190" s="333"/>
      <c r="P190" s="333"/>
      <c r="Q190" s="334"/>
      <c r="R190" s="153"/>
      <c r="S190" s="154"/>
      <c r="T190" s="183">
        <f>VLOOKUP(U190,FORMULAS!$A$15:$B$18,2,0)</f>
        <v>0</v>
      </c>
      <c r="U190" s="53" t="s">
        <v>157</v>
      </c>
      <c r="V190" s="54">
        <f>+IF(U190='Tabla Valoración controles'!$D$4,'Tabla Valoración controles'!$F$4,IF('208-PLA-Ft-78 Mapa Gestión'!U190='Tabla Valoración controles'!$D$5,'Tabla Valoración controles'!$F$5,IF(U190=FORMULAS!$A$10,0,'Tabla Valoración controles'!$F$6)))</f>
        <v>0</v>
      </c>
      <c r="W190" s="53"/>
      <c r="X190" s="55">
        <f>+IF(W190='Tabla Valoración controles'!$D$7,'Tabla Valoración controles'!$F$7,IF(U190=FORMULAS!$A$10,0,'Tabla Valoración controles'!$F$8))</f>
        <v>0</v>
      </c>
      <c r="Y190" s="53"/>
      <c r="Z190" s="54">
        <f>+IF(Y190='Tabla Valoración controles'!$D$9,'Tabla Valoración controles'!$F$9,IF(U190=FORMULAS!$A$10,0,'Tabla Valoración controles'!$F$10))</f>
        <v>0</v>
      </c>
      <c r="AA190" s="53"/>
      <c r="AB190" s="54">
        <f>+IF(AA190='Tabla Valoración controles'!$D$9,'Tabla Valoración controles'!$F$9,IF(W190=FORMULAS!$A$10,0,'Tabla Valoración controles'!$F$10))</f>
        <v>0</v>
      </c>
      <c r="AC190" s="53"/>
      <c r="AD190" s="54">
        <f>+IF(AC190='Tabla Valoración controles'!$D$13,'Tabla Valoración controles'!$F$13,'Tabla Valoración controles'!$F$14)</f>
        <v>0</v>
      </c>
      <c r="AE190" s="97">
        <f t="shared" si="111"/>
        <v>0</v>
      </c>
      <c r="AF190" s="97">
        <f t="shared" si="156"/>
        <v>0</v>
      </c>
      <c r="AG190" s="97">
        <f t="shared" si="131"/>
        <v>0.28000000000000003</v>
      </c>
      <c r="AH190" s="53"/>
      <c r="AI190" s="50">
        <f>+IF(AH190=CONTROLES!$C$50,CONTROLES!$D$50,CONTROLES!$D$51)</f>
        <v>0</v>
      </c>
      <c r="AJ190" s="162"/>
      <c r="AK190" s="162">
        <f>+IF(AJ190=CONTROLES!$C$52,CONTROLES!$D$52,CONTROLES!$D$53)</f>
        <v>0</v>
      </c>
      <c r="AL190" s="162"/>
      <c r="AM190" s="162">
        <f>+IF(AL190=CONTROLES!$C$54,CONTROLES!$D$54,CONTROLES!$D$55)</f>
        <v>0</v>
      </c>
      <c r="AN190" s="163" t="str">
        <f t="shared" si="114"/>
        <v>Tipo Control</v>
      </c>
      <c r="AO190" s="163" t="str">
        <f>+IF(AN190=CONTROLES!$F$54,CONTROLES!$G$54,CONTROLES!$G$55)</f>
        <v>Detectar</v>
      </c>
      <c r="AP190" s="162">
        <f>+IF(AO190=CONTROLES!$C$56,CONTROLES!$D$56,IF(AO190=CONTROLES!$C$57,CONTROLES!$D$57,CONTROLES!$D$58))</f>
        <v>10</v>
      </c>
      <c r="AQ190" s="162"/>
      <c r="AR190" s="162">
        <f>+IF(AQ190=CONTROLES!$C$59,CONTROLES!$D$59,CONTROLES!$D$60)</f>
        <v>0</v>
      </c>
      <c r="AS190" s="162"/>
      <c r="AT190" s="162">
        <f>+IF(AS190=CONTROLES!$C$61,CONTROLES!$D$61,CONTROLES!$D$62)</f>
        <v>0</v>
      </c>
      <c r="AU190" s="162"/>
      <c r="AV190" s="50">
        <f>+IF(AU190=CONTROLES!$C$63,CONTROLES!$D$63,IF(AU190=CONTROLES!$C$64,CONTROLES!$D$64,CONTROLES!$D$65))</f>
        <v>0</v>
      </c>
      <c r="AW190" s="50">
        <f t="shared" si="113"/>
        <v>10</v>
      </c>
      <c r="AX190" s="50" t="str">
        <f t="shared" si="115"/>
        <v>Débil</v>
      </c>
      <c r="AY190" s="337"/>
      <c r="AZ190" s="337"/>
      <c r="BA190" s="337"/>
      <c r="BB190" s="337"/>
      <c r="BC190" s="333"/>
      <c r="BD190" s="340"/>
      <c r="BE190" s="338"/>
      <c r="BF190" s="129"/>
      <c r="BG190" s="129"/>
      <c r="BH190" s="169"/>
      <c r="BI190" s="129"/>
      <c r="BJ190" s="129"/>
      <c r="BK190" s="129"/>
      <c r="BL190" s="129"/>
      <c r="BM190" s="170" t="s">
        <v>233</v>
      </c>
      <c r="BN190" s="332"/>
      <c r="BO190" s="144"/>
      <c r="BP190" s="209"/>
      <c r="BQ190" s="209"/>
      <c r="BR190" s="209"/>
      <c r="BS190" s="210"/>
      <c r="BT190" s="210"/>
      <c r="BU190" s="144"/>
      <c r="BV190" s="210"/>
      <c r="BW190" s="210"/>
      <c r="BX190" s="144"/>
      <c r="BY190" s="132"/>
      <c r="BZ190" s="132"/>
      <c r="CA190" s="132"/>
      <c r="CB190" s="130"/>
      <c r="CC190" s="130"/>
      <c r="CD190" s="130"/>
      <c r="CE190" s="130"/>
      <c r="CF190" s="130"/>
      <c r="CG190" s="144"/>
      <c r="CH190" s="132"/>
      <c r="CI190" s="132"/>
      <c r="CJ190" s="132"/>
      <c r="CK190" s="130"/>
      <c r="CL190" s="130"/>
      <c r="CM190" s="130"/>
      <c r="CN190" s="130"/>
      <c r="CO190" s="130"/>
      <c r="CP190" s="144"/>
      <c r="CQ190" s="132"/>
      <c r="CR190" s="132"/>
      <c r="CS190" s="132"/>
      <c r="CT190" s="130"/>
      <c r="CU190" s="130"/>
      <c r="CV190" s="130"/>
      <c r="CW190" s="130"/>
      <c r="CX190" s="130"/>
      <c r="CY190" s="126"/>
      <c r="CZ190" s="132"/>
      <c r="DA190" s="132"/>
      <c r="DB190" s="132"/>
      <c r="DC190" s="130"/>
      <c r="DD190" s="130"/>
      <c r="DE190" s="130"/>
      <c r="DF190" s="130"/>
      <c r="DG190" s="130"/>
      <c r="DH190" s="126"/>
      <c r="DI190" s="132"/>
      <c r="DJ190" s="132"/>
      <c r="DK190" s="132"/>
      <c r="DL190" s="130"/>
      <c r="DM190" s="130"/>
      <c r="DN190" s="130"/>
      <c r="DO190" s="130"/>
      <c r="DP190" s="130"/>
      <c r="DQ190" s="126"/>
      <c r="DR190" s="132"/>
      <c r="DS190" s="132"/>
      <c r="DT190" s="132"/>
      <c r="DU190" s="130"/>
      <c r="DV190" s="130"/>
      <c r="DW190" s="130"/>
      <c r="DX190" s="130"/>
      <c r="DY190" s="130"/>
      <c r="DZ190" s="126"/>
      <c r="EA190" s="132"/>
      <c r="EB190" s="132"/>
      <c r="EC190" s="132"/>
      <c r="ED190" s="130"/>
      <c r="EE190" s="130"/>
      <c r="EF190" s="130"/>
      <c r="EG190" s="130"/>
      <c r="EH190" s="130"/>
      <c r="EI190" s="126"/>
      <c r="EJ190" s="132"/>
      <c r="EK190" s="132"/>
      <c r="EL190" s="132"/>
      <c r="EM190" s="130"/>
      <c r="EN190" s="130"/>
      <c r="EO190" s="130"/>
      <c r="EP190" s="130"/>
      <c r="EQ190" s="130"/>
      <c r="ER190" s="126"/>
      <c r="ES190" s="132"/>
      <c r="ET190" s="132"/>
      <c r="EU190" s="132"/>
      <c r="EV190" s="130"/>
      <c r="EW190" s="130"/>
      <c r="EX190" s="130"/>
      <c r="EY190" s="130"/>
      <c r="EZ190" s="130"/>
      <c r="FA190" s="126"/>
      <c r="FB190" s="132"/>
      <c r="FC190" s="132"/>
      <c r="FD190" s="132"/>
      <c r="FE190" s="130"/>
      <c r="FF190" s="130"/>
      <c r="FG190" s="130"/>
      <c r="FH190" s="130"/>
      <c r="FI190" s="130"/>
      <c r="FJ190" s="126"/>
      <c r="FK190" s="132"/>
      <c r="FL190" s="132"/>
      <c r="FM190" s="132"/>
      <c r="FN190" s="130"/>
      <c r="FO190" s="130"/>
      <c r="FP190" s="130"/>
      <c r="FQ190" s="130"/>
      <c r="FR190" s="130"/>
      <c r="FS190" s="130"/>
      <c r="FT190" s="144"/>
      <c r="FU190" s="129"/>
      <c r="FV190" s="129"/>
      <c r="FW190" s="129"/>
      <c r="FX190" s="130"/>
      <c r="FY190" s="129"/>
      <c r="FZ190" s="144"/>
      <c r="GA190" s="130"/>
      <c r="GB190" s="129"/>
      <c r="GC190" s="129"/>
      <c r="GD190" s="129"/>
      <c r="GE190" s="129"/>
      <c r="GF190" s="129"/>
      <c r="GG190" s="126"/>
      <c r="GH190" s="129"/>
      <c r="GI190" s="129"/>
      <c r="GJ190" s="129"/>
      <c r="GK190" s="130"/>
      <c r="GL190" s="129"/>
      <c r="GM190" s="130"/>
      <c r="GN190" s="263"/>
      <c r="GO190" s="129"/>
      <c r="GP190" s="129"/>
      <c r="GQ190" s="129"/>
      <c r="GR190" s="129"/>
      <c r="GS190" s="129"/>
      <c r="GT190" s="126"/>
      <c r="GU190" s="129"/>
      <c r="GV190" s="129"/>
      <c r="GW190" s="129"/>
      <c r="GX190" s="130"/>
      <c r="GY190" s="129"/>
      <c r="GZ190" s="130"/>
      <c r="HA190" s="130"/>
      <c r="HB190" s="129"/>
      <c r="HC190" s="129"/>
      <c r="HD190" s="129"/>
      <c r="HE190" s="129"/>
    </row>
    <row r="191" spans="1:213" ht="125.25" customHeight="1" x14ac:dyDescent="0.2">
      <c r="A191" s="364">
        <v>31</v>
      </c>
      <c r="B191" s="357" t="s">
        <v>171</v>
      </c>
      <c r="C191" s="358" t="str">
        <f>VLOOKUP(B191,FORMULAS!$A$30:$B$52,2,0)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91" s="358" t="str">
        <f>VLOOKUP(B191,FORMULAS!$A$30:$C$52,3,0)</f>
        <v>Director de Mejoramiento de Vivienda</v>
      </c>
      <c r="E191" s="357" t="s">
        <v>113</v>
      </c>
      <c r="F191" s="388" t="s">
        <v>443</v>
      </c>
      <c r="G191" s="388" t="s">
        <v>444</v>
      </c>
      <c r="H191" s="393" t="s">
        <v>738</v>
      </c>
      <c r="I191" s="357" t="s">
        <v>261</v>
      </c>
      <c r="J191" s="360">
        <v>12</v>
      </c>
      <c r="K191" s="335" t="str">
        <f>+IF(L191=FORMULAS!$N$2,FORMULAS!$O$2,IF('208-PLA-Ft-78 Mapa Gestión'!L191:L196=FORMULAS!$N$3,FORMULAS!$O$3,IF('208-PLA-Ft-78 Mapa Gestión'!L191:L196=FORMULAS!$N$4,FORMULAS!$O$4,IF('208-PLA-Ft-78 Mapa Gestión'!L191:L196=FORMULAS!$N$5,FORMULAS!$O$5,IF('208-PLA-Ft-78 Mapa Gestión'!L191:L196=FORMULAS!$N$6,FORMULAS!$O$6)))))</f>
        <v>Baja</v>
      </c>
      <c r="L191" s="361">
        <f>+IF(J191&lt;=FORMULAS!$M$2,FORMULAS!$N$2,IF('208-PLA-Ft-78 Mapa Gestión'!J191&lt;=FORMULAS!$M$3,FORMULAS!$N$3,IF('208-PLA-Ft-78 Mapa Gestión'!J191&lt;=FORMULAS!$M$4,FORMULAS!$N$4,IF('208-PLA-Ft-78 Mapa Gestión'!J191&lt;=FORMULAS!$M$5,FORMULAS!$N$5,FORMULAS!$N$6))))</f>
        <v>0.4</v>
      </c>
      <c r="M191" s="359" t="s">
        <v>91</v>
      </c>
      <c r="N191" s="335" t="str">
        <f>+IF(M191=FORMULAS!$H$2,FORMULAS!$I$2,IF('208-PLA-Ft-78 Mapa Gestión'!M191:M196=FORMULAS!$H$3,FORMULAS!$I$3,IF('208-PLA-Ft-78 Mapa Gestión'!M191:M196=FORMULAS!$H$4,FORMULAS!$I$4,IF('208-PLA-Ft-78 Mapa Gestión'!M191:M196=FORMULAS!$H$5,FORMULAS!$I$5,IF('208-PLA-Ft-78 Mapa Gestión'!M191:M196=FORMULAS!$H$6,FORMULAS!$I$6,IF('208-PLA-Ft-78 Mapa Gestión'!M191:M196=FORMULAS!$H$7,FORMULAS!$I$7,IF('208-PLA-Ft-78 Mapa Gestión'!M191:M196=FORMULAS!$H$8,FORMULAS!$I$8,IF('208-PLA-Ft-78 Mapa Gestión'!M191:M196=FORMULAS!$H$9,FORMULAS!$I$9,IF('208-PLA-Ft-78 Mapa Gestión'!M191:M196=FORMULAS!$H$10,FORMULAS!$I$10,IF('208-PLA-Ft-78 Mapa Gestión'!M191:M196=FORMULAS!$H$11,FORMULAS!$I$11))))))))))</f>
        <v>Moderado</v>
      </c>
      <c r="O191" s="333">
        <f>VLOOKUP(N191,FORMULAS!$I$1:$J$6,2,0)</f>
        <v>0.6</v>
      </c>
      <c r="P191" s="333" t="str">
        <f t="shared" ref="P191" si="157">CONCATENATE(N191,K191)</f>
        <v>ModeradoBaja</v>
      </c>
      <c r="Q191" s="334" t="str">
        <f>VLOOKUP(P191,FORMULAS!$K$17:$L$42,2,0)</f>
        <v>Moderado</v>
      </c>
      <c r="R191" s="157">
        <v>1</v>
      </c>
      <c r="S191" s="157" t="s">
        <v>763</v>
      </c>
      <c r="T191" s="183" t="str">
        <f>VLOOKUP(U191,FORMULAS!$A$15:$B$18,2,0)</f>
        <v>Probabilidad</v>
      </c>
      <c r="U191" s="53" t="s">
        <v>13</v>
      </c>
      <c r="V191" s="54">
        <f>+IF(U191='Tabla Valoración controles'!$D$4,'Tabla Valoración controles'!$F$4,IF('208-PLA-Ft-78 Mapa Gestión'!U191='Tabla Valoración controles'!$D$5,'Tabla Valoración controles'!$F$5,IF(U191=FORMULAS!$A$10,0,'Tabla Valoración controles'!$F$6)))</f>
        <v>0.25</v>
      </c>
      <c r="W191" s="53" t="s">
        <v>8</v>
      </c>
      <c r="X191" s="55">
        <f>+IF(W191='Tabla Valoración controles'!$D$7,'Tabla Valoración controles'!$F$7,IF(U191=FORMULAS!$A$10,0,'Tabla Valoración controles'!$F$8))</f>
        <v>0.15</v>
      </c>
      <c r="Y191" s="53" t="s">
        <v>19</v>
      </c>
      <c r="Z191" s="54">
        <f>+IF(Y191='Tabla Valoración controles'!$D$9,'Tabla Valoración controles'!$F$9,IF(U191=FORMULAS!$A$10,0,'Tabla Valoración controles'!$F$10))</f>
        <v>0</v>
      </c>
      <c r="AA191" s="53" t="s">
        <v>21</v>
      </c>
      <c r="AB191" s="54">
        <f>+IF(AA191='Tabla Valoración controles'!$D$9,'Tabla Valoración controles'!$F$9,IF(W191=FORMULAS!$A$10,0,'Tabla Valoración controles'!$F$10))</f>
        <v>0</v>
      </c>
      <c r="AC191" s="53" t="s">
        <v>100</v>
      </c>
      <c r="AD191" s="54">
        <f>+IF(AC191='Tabla Valoración controles'!$D$13,'Tabla Valoración controles'!$F$13,'Tabla Valoración controles'!$F$14)</f>
        <v>0</v>
      </c>
      <c r="AE191" s="97">
        <f t="shared" si="111"/>
        <v>0.4</v>
      </c>
      <c r="AF191" s="97">
        <f>+IF(T191=FORMULAS!$A$8,'208-PLA-Ft-78 Mapa Gestión'!AE191*'208-PLA-Ft-78 Mapa Gestión'!L191:L196,'208-PLA-Ft-78 Mapa Gestión'!AE191*'208-PLA-Ft-78 Mapa Gestión'!O191:O196)</f>
        <v>0.16000000000000003</v>
      </c>
      <c r="AG191" s="97">
        <f>+IF(T191=FORMULAS!$A$8,'208-PLA-Ft-78 Mapa Gestión'!L191:L196-'208-PLA-Ft-78 Mapa Gestión'!AF191,0)</f>
        <v>0.24</v>
      </c>
      <c r="AH191" s="53" t="s">
        <v>347</v>
      </c>
      <c r="AI191" s="50">
        <f>+IF(AH191=CONTROLES!$C$50,CONTROLES!$D$50,CONTROLES!$D$51)</f>
        <v>15</v>
      </c>
      <c r="AJ191" s="162" t="s">
        <v>353</v>
      </c>
      <c r="AK191" s="162">
        <f>+IF(AJ191=CONTROLES!$C$52,CONTROLES!$D$52,CONTROLES!$D$53)</f>
        <v>15</v>
      </c>
      <c r="AL191" s="162" t="s">
        <v>356</v>
      </c>
      <c r="AM191" s="162">
        <f>+IF(AL191=CONTROLES!$C$54,CONTROLES!$D$54,CONTROLES!$D$55)</f>
        <v>15</v>
      </c>
      <c r="AN191" s="163" t="str">
        <f t="shared" si="114"/>
        <v>Preventivo</v>
      </c>
      <c r="AO191" s="163" t="str">
        <f>+IF(AN191=CONTROLES!$F$54,CONTROLES!$G$54,CONTROLES!$G$55)</f>
        <v>Prevenir</v>
      </c>
      <c r="AP191" s="162">
        <f>+IF(AO191=CONTROLES!$C$56,CONTROLES!$D$56,IF(AO191=CONTROLES!$C$57,CONTROLES!$D$57,CONTROLES!$D$58))</f>
        <v>15</v>
      </c>
      <c r="AQ191" s="162" t="s">
        <v>363</v>
      </c>
      <c r="AR191" s="162">
        <f>+IF(AQ191=CONTROLES!$C$59,CONTROLES!$D$59,CONTROLES!$D$60)</f>
        <v>15</v>
      </c>
      <c r="AS191" s="162" t="s">
        <v>366</v>
      </c>
      <c r="AT191" s="162">
        <f>+IF(AS191=CONTROLES!$C$61,CONTROLES!$D$61,CONTROLES!$D$62)</f>
        <v>15</v>
      </c>
      <c r="AU191" s="162" t="s">
        <v>369</v>
      </c>
      <c r="AV191" s="50">
        <f>+IF(AU191=CONTROLES!$C$63,CONTROLES!$D$63,IF(AU191=CONTROLES!$C$64,CONTROLES!$D$64,CONTROLES!$D$65))</f>
        <v>10</v>
      </c>
      <c r="AW191" s="50">
        <f t="shared" si="113"/>
        <v>100</v>
      </c>
      <c r="AX191" s="50" t="str">
        <f t="shared" si="115"/>
        <v>Fuerte</v>
      </c>
      <c r="AY191" s="336">
        <f>+AG196</f>
        <v>0.24</v>
      </c>
      <c r="AZ191" s="336" t="str">
        <f>+IF(AY191&lt;=FORMULAS!$N$2,FORMULAS!$O$2,IF(AY191&lt;=FORMULAS!$N$3,FORMULAS!$O$3,IF(AY191&lt;=FORMULAS!$N$4,FORMULAS!$O$4,IF(AY191&lt;=FORMULAS!$N$5,FORMULAS!$O$5,FORMULAS!O186))))</f>
        <v>Baja</v>
      </c>
      <c r="BA191" s="336" t="str">
        <f>+IF(T191=FORMULAS!$A$9,AG196,'208-PLA-Ft-78 Mapa Gestión'!N191:N196)</f>
        <v>Moderado</v>
      </c>
      <c r="BB191" s="336">
        <f>+IF(T191=FORMULAS!B189,'208-PLA-Ft-78 Mapa Gestión'!AG196,'208-PLA-Ft-78 Mapa Gestión'!O191:O196)</f>
        <v>0.6</v>
      </c>
      <c r="BC191" s="333" t="str">
        <f t="shared" ref="BC191" si="158">CONCATENATE(BA191,AZ191)</f>
        <v>ModeradoBaja</v>
      </c>
      <c r="BD191" s="340" t="str">
        <f>VLOOKUP(BC191,FORMULAS!$K$17:$L$42,2,0)</f>
        <v>Moderado</v>
      </c>
      <c r="BE191" s="338" t="s">
        <v>163</v>
      </c>
      <c r="BF191" s="167" t="s">
        <v>587</v>
      </c>
      <c r="BG191" s="167" t="s">
        <v>588</v>
      </c>
      <c r="BH191" s="186" t="s">
        <v>323</v>
      </c>
      <c r="BI191" s="182">
        <v>44927</v>
      </c>
      <c r="BJ191" s="182">
        <v>45275</v>
      </c>
      <c r="BK191" s="167" t="s">
        <v>683</v>
      </c>
      <c r="BL191" s="167" t="s">
        <v>722</v>
      </c>
      <c r="BM191" s="170" t="s">
        <v>235</v>
      </c>
      <c r="BN191" s="332" t="s">
        <v>684</v>
      </c>
      <c r="BO191" s="144" t="s">
        <v>782</v>
      </c>
      <c r="BP191" s="214" t="s">
        <v>900</v>
      </c>
      <c r="BQ191" s="214" t="s">
        <v>901</v>
      </c>
      <c r="BR191" s="146" t="s">
        <v>902</v>
      </c>
      <c r="BS191" s="226">
        <v>1</v>
      </c>
      <c r="BT191" s="144" t="s">
        <v>1190</v>
      </c>
      <c r="BU191" s="144" t="s">
        <v>783</v>
      </c>
      <c r="BV191" s="144" t="s">
        <v>840</v>
      </c>
      <c r="BW191" s="144" t="s">
        <v>903</v>
      </c>
      <c r="BX191" s="126" t="s">
        <v>782</v>
      </c>
      <c r="BY191" s="126" t="s">
        <v>904</v>
      </c>
      <c r="BZ191" s="126" t="s">
        <v>905</v>
      </c>
      <c r="CA191" s="126" t="s">
        <v>840</v>
      </c>
      <c r="CB191" s="126" t="s">
        <v>906</v>
      </c>
      <c r="CC191" s="126" t="s">
        <v>906</v>
      </c>
      <c r="CD191" s="144" t="s">
        <v>783</v>
      </c>
      <c r="CE191" s="144" t="s">
        <v>840</v>
      </c>
      <c r="CF191" s="144" t="s">
        <v>903</v>
      </c>
      <c r="CG191" s="126" t="s">
        <v>782</v>
      </c>
      <c r="CH191" s="126" t="s">
        <v>904</v>
      </c>
      <c r="CI191" s="126" t="s">
        <v>905</v>
      </c>
      <c r="CJ191" s="126" t="s">
        <v>840</v>
      </c>
      <c r="CK191" s="126" t="s">
        <v>906</v>
      </c>
      <c r="CL191" s="126" t="s">
        <v>906</v>
      </c>
      <c r="CM191" s="144" t="s">
        <v>783</v>
      </c>
      <c r="CN191" s="144" t="s">
        <v>840</v>
      </c>
      <c r="CO191" s="144" t="s">
        <v>903</v>
      </c>
      <c r="CP191" s="126" t="s">
        <v>782</v>
      </c>
      <c r="CQ191" s="126" t="s">
        <v>904</v>
      </c>
      <c r="CR191" s="126" t="s">
        <v>905</v>
      </c>
      <c r="CS191" s="126" t="s">
        <v>840</v>
      </c>
      <c r="CT191" s="126" t="s">
        <v>906</v>
      </c>
      <c r="CU191" s="126" t="s">
        <v>906</v>
      </c>
      <c r="CV191" s="144" t="s">
        <v>783</v>
      </c>
      <c r="CW191" s="144" t="s">
        <v>840</v>
      </c>
      <c r="CX191" s="144" t="s">
        <v>903</v>
      </c>
      <c r="CY191" s="126"/>
      <c r="CZ191" s="145"/>
      <c r="DA191" s="146"/>
      <c r="DB191" s="136"/>
      <c r="DC191" s="136"/>
      <c r="DD191" s="136"/>
      <c r="DE191" s="136"/>
      <c r="DF191" s="136"/>
      <c r="DG191" s="136"/>
      <c r="DH191" s="126"/>
      <c r="DI191" s="145"/>
      <c r="DJ191" s="146"/>
      <c r="DK191" s="136"/>
      <c r="DL191" s="136"/>
      <c r="DM191" s="136"/>
      <c r="DN191" s="136"/>
      <c r="DO191" s="136"/>
      <c r="DP191" s="136"/>
      <c r="DQ191" s="126"/>
      <c r="DR191" s="145"/>
      <c r="DS191" s="146"/>
      <c r="DT191" s="136"/>
      <c r="DU191" s="136"/>
      <c r="DV191" s="136"/>
      <c r="DW191" s="136"/>
      <c r="DX191" s="136"/>
      <c r="DY191" s="136"/>
      <c r="DZ191" s="126"/>
      <c r="EA191" s="145"/>
      <c r="EB191" s="146"/>
      <c r="EC191" s="136"/>
      <c r="ED191" s="136"/>
      <c r="EE191" s="136"/>
      <c r="EF191" s="136"/>
      <c r="EG191" s="136"/>
      <c r="EH191" s="136"/>
      <c r="EI191" s="126"/>
      <c r="EJ191" s="145"/>
      <c r="EK191" s="146"/>
      <c r="EL191" s="136"/>
      <c r="EM191" s="136"/>
      <c r="EN191" s="136"/>
      <c r="EO191" s="136"/>
      <c r="EP191" s="136"/>
      <c r="EQ191" s="136"/>
      <c r="ER191" s="126"/>
      <c r="ES191" s="145"/>
      <c r="ET191" s="146"/>
      <c r="EU191" s="136"/>
      <c r="EV191" s="136"/>
      <c r="EW191" s="136"/>
      <c r="EX191" s="136"/>
      <c r="EY191" s="136"/>
      <c r="EZ191" s="136"/>
      <c r="FA191" s="126"/>
      <c r="FB191" s="145"/>
      <c r="FC191" s="146"/>
      <c r="FD191" s="136"/>
      <c r="FE191" s="136"/>
      <c r="FF191" s="136"/>
      <c r="FG191" s="136"/>
      <c r="FH191" s="136"/>
      <c r="FI191" s="136"/>
      <c r="FJ191" s="126"/>
      <c r="FK191" s="145"/>
      <c r="FL191" s="146"/>
      <c r="FM191" s="136"/>
      <c r="FN191" s="136"/>
      <c r="FO191" s="136"/>
      <c r="FP191" s="136"/>
      <c r="FQ191" s="136"/>
      <c r="FR191" s="136"/>
      <c r="FS191" s="134">
        <v>45051</v>
      </c>
      <c r="FT191" s="144" t="s">
        <v>782</v>
      </c>
      <c r="FU191" s="132" t="s">
        <v>945</v>
      </c>
      <c r="FV191" s="129" t="s">
        <v>37</v>
      </c>
      <c r="FW191" s="132" t="s">
        <v>946</v>
      </c>
      <c r="FX191" s="130">
        <v>1</v>
      </c>
      <c r="FY191" s="129" t="s">
        <v>37</v>
      </c>
      <c r="FZ191" s="144" t="s">
        <v>783</v>
      </c>
      <c r="GA191" s="136"/>
      <c r="GB191" s="129"/>
      <c r="GC191" s="129"/>
      <c r="GD191" s="129"/>
      <c r="GE191" s="129"/>
      <c r="GF191" s="311">
        <v>45177</v>
      </c>
      <c r="GG191" s="126"/>
      <c r="GH191" s="129" t="s">
        <v>1483</v>
      </c>
      <c r="GI191" s="129"/>
      <c r="GJ191" s="129" t="s">
        <v>1483</v>
      </c>
      <c r="GK191" s="130"/>
      <c r="GL191" s="129"/>
      <c r="GM191" s="136"/>
      <c r="GN191" s="269"/>
      <c r="GO191" s="129"/>
      <c r="GP191" s="129"/>
      <c r="GQ191" s="129"/>
      <c r="GR191" s="129"/>
      <c r="GS191" s="129"/>
      <c r="GT191" s="126"/>
      <c r="GU191" s="129"/>
      <c r="GV191" s="129"/>
      <c r="GW191" s="129"/>
      <c r="GX191" s="130"/>
      <c r="GY191" s="129"/>
      <c r="GZ191" s="136"/>
      <c r="HA191" s="136"/>
      <c r="HB191" s="129"/>
      <c r="HC191" s="129"/>
      <c r="HD191" s="129"/>
      <c r="HE191" s="129"/>
    </row>
    <row r="192" spans="1:213" ht="57" x14ac:dyDescent="0.2">
      <c r="A192" s="364"/>
      <c r="B192" s="357"/>
      <c r="C192" s="358"/>
      <c r="D192" s="358"/>
      <c r="E192" s="357"/>
      <c r="F192" s="388"/>
      <c r="G192" s="388"/>
      <c r="H192" s="393"/>
      <c r="I192" s="357"/>
      <c r="J192" s="360"/>
      <c r="K192" s="335"/>
      <c r="L192" s="361"/>
      <c r="M192" s="359"/>
      <c r="N192" s="335"/>
      <c r="O192" s="333"/>
      <c r="P192" s="333"/>
      <c r="Q192" s="334"/>
      <c r="R192" s="153"/>
      <c r="S192" s="154"/>
      <c r="T192" s="183">
        <f>VLOOKUP(U192,FORMULAS!$A$15:$B$18,2,0)</f>
        <v>0</v>
      </c>
      <c r="U192" s="53" t="s">
        <v>157</v>
      </c>
      <c r="V192" s="54">
        <f>+IF(U192='Tabla Valoración controles'!$D$4,'Tabla Valoración controles'!$F$4,IF('208-PLA-Ft-78 Mapa Gestión'!U192='Tabla Valoración controles'!$D$5,'Tabla Valoración controles'!$F$5,IF(U192=FORMULAS!$A$10,0,'Tabla Valoración controles'!$F$6)))</f>
        <v>0</v>
      </c>
      <c r="W192" s="53"/>
      <c r="X192" s="55">
        <f>+IF(W192='Tabla Valoración controles'!$D$7,'Tabla Valoración controles'!$F$7,IF(U192=FORMULAS!$A$10,0,'Tabla Valoración controles'!$F$8))</f>
        <v>0</v>
      </c>
      <c r="Y192" s="53"/>
      <c r="Z192" s="54">
        <f>+IF(Y192='Tabla Valoración controles'!$D$9,'Tabla Valoración controles'!$F$9,IF(U192=FORMULAS!$A$10,0,'Tabla Valoración controles'!$F$10))</f>
        <v>0</v>
      </c>
      <c r="AA192" s="53"/>
      <c r="AB192" s="54">
        <f>+IF(AA192='Tabla Valoración controles'!$D$9,'Tabla Valoración controles'!$F$9,IF(W192=FORMULAS!$A$10,0,'Tabla Valoración controles'!$F$10))</f>
        <v>0</v>
      </c>
      <c r="AC192" s="53"/>
      <c r="AD192" s="54">
        <f>+IF(AC192='Tabla Valoración controles'!$D$13,'Tabla Valoración controles'!$F$13,'Tabla Valoración controles'!$F$14)</f>
        <v>0</v>
      </c>
      <c r="AE192" s="97">
        <f t="shared" si="111"/>
        <v>0</v>
      </c>
      <c r="AF192" s="97">
        <f t="shared" ref="AF192" si="159">+AE192*AG191</f>
        <v>0</v>
      </c>
      <c r="AG192" s="97">
        <f t="shared" ref="AG192" si="160">+AG191-AF192</f>
        <v>0.24</v>
      </c>
      <c r="AH192" s="53"/>
      <c r="AI192" s="50">
        <f>+IF(AH192=CONTROLES!$C$50,CONTROLES!$D$50,CONTROLES!$D$51)</f>
        <v>0</v>
      </c>
      <c r="AJ192" s="162"/>
      <c r="AK192" s="162">
        <f>+IF(AJ192=CONTROLES!$C$52,CONTROLES!$D$52,CONTROLES!$D$53)</f>
        <v>0</v>
      </c>
      <c r="AL192" s="162"/>
      <c r="AM192" s="162">
        <f>+IF(AL192=CONTROLES!$C$54,CONTROLES!$D$54,CONTROLES!$D$55)</f>
        <v>0</v>
      </c>
      <c r="AN192" s="163" t="str">
        <f t="shared" si="114"/>
        <v>Tipo Control</v>
      </c>
      <c r="AO192" s="163" t="str">
        <f>+IF(AN192=CONTROLES!$F$54,CONTROLES!$G$54,CONTROLES!$G$55)</f>
        <v>Detectar</v>
      </c>
      <c r="AP192" s="162">
        <f>+IF(AO192=CONTROLES!$C$56,CONTROLES!$D$56,IF(AO192=CONTROLES!$C$57,CONTROLES!$D$57,CONTROLES!$D$58))</f>
        <v>10</v>
      </c>
      <c r="AQ192" s="162"/>
      <c r="AR192" s="162">
        <f>+IF(AQ192=CONTROLES!$C$59,CONTROLES!$D$59,CONTROLES!$D$60)</f>
        <v>0</v>
      </c>
      <c r="AS192" s="162"/>
      <c r="AT192" s="162">
        <f>+IF(AS192=CONTROLES!$C$61,CONTROLES!$D$61,CONTROLES!$D$62)</f>
        <v>0</v>
      </c>
      <c r="AU192" s="162"/>
      <c r="AV192" s="50">
        <f>+IF(AU192=CONTROLES!$C$63,CONTROLES!$D$63,IF(AU192=CONTROLES!$C$64,CONTROLES!$D$64,CONTROLES!$D$65))</f>
        <v>0</v>
      </c>
      <c r="AW192" s="50">
        <f t="shared" si="113"/>
        <v>10</v>
      </c>
      <c r="AX192" s="50" t="str">
        <f t="shared" si="115"/>
        <v>Débil</v>
      </c>
      <c r="AY192" s="337"/>
      <c r="AZ192" s="337"/>
      <c r="BA192" s="337"/>
      <c r="BB192" s="337"/>
      <c r="BC192" s="333"/>
      <c r="BD192" s="340"/>
      <c r="BE192" s="338"/>
      <c r="BF192" s="127"/>
      <c r="BG192" s="127"/>
      <c r="BH192" s="186"/>
      <c r="BI192" s="127"/>
      <c r="BJ192" s="127"/>
      <c r="BK192" s="127"/>
      <c r="BL192" s="127"/>
      <c r="BM192" s="170" t="s">
        <v>233</v>
      </c>
      <c r="BN192" s="332"/>
      <c r="BO192" s="144"/>
      <c r="BP192" s="209"/>
      <c r="BQ192" s="209"/>
      <c r="BR192" s="209"/>
      <c r="BS192" s="210"/>
      <c r="BT192" s="210"/>
      <c r="BU192" s="144"/>
      <c r="BV192" s="210"/>
      <c r="BW192" s="210"/>
      <c r="BX192" s="144"/>
      <c r="BY192" s="132"/>
      <c r="BZ192" s="132"/>
      <c r="CA192" s="132"/>
      <c r="CB192" s="135"/>
      <c r="CC192" s="135"/>
      <c r="CD192" s="135"/>
      <c r="CE192" s="135"/>
      <c r="CF192" s="135"/>
      <c r="CG192" s="144"/>
      <c r="CH192" s="132"/>
      <c r="CI192" s="132"/>
      <c r="CJ192" s="132"/>
      <c r="CK192" s="135"/>
      <c r="CL192" s="135"/>
      <c r="CM192" s="135"/>
      <c r="CN192" s="135"/>
      <c r="CO192" s="135"/>
      <c r="CP192" s="144"/>
      <c r="CQ192" s="132"/>
      <c r="CR192" s="132"/>
      <c r="CS192" s="132"/>
      <c r="CT192" s="135"/>
      <c r="CU192" s="135"/>
      <c r="CV192" s="135"/>
      <c r="CW192" s="135"/>
      <c r="CX192" s="135"/>
      <c r="CY192" s="126"/>
      <c r="CZ192" s="132"/>
      <c r="DA192" s="132"/>
      <c r="DB192" s="132"/>
      <c r="DC192" s="135"/>
      <c r="DD192" s="135"/>
      <c r="DE192" s="135"/>
      <c r="DF192" s="135"/>
      <c r="DG192" s="135"/>
      <c r="DH192" s="126"/>
      <c r="DI192" s="132"/>
      <c r="DJ192" s="132"/>
      <c r="DK192" s="132"/>
      <c r="DL192" s="135"/>
      <c r="DM192" s="135"/>
      <c r="DN192" s="135"/>
      <c r="DO192" s="135"/>
      <c r="DP192" s="135"/>
      <c r="DQ192" s="126"/>
      <c r="DR192" s="132"/>
      <c r="DS192" s="132"/>
      <c r="DT192" s="132"/>
      <c r="DU192" s="135"/>
      <c r="DV192" s="135"/>
      <c r="DW192" s="135"/>
      <c r="DX192" s="135"/>
      <c r="DY192" s="135"/>
      <c r="DZ192" s="126"/>
      <c r="EA192" s="132"/>
      <c r="EB192" s="132"/>
      <c r="EC192" s="132"/>
      <c r="ED192" s="135"/>
      <c r="EE192" s="135"/>
      <c r="EF192" s="135"/>
      <c r="EG192" s="135"/>
      <c r="EH192" s="135"/>
      <c r="EI192" s="126"/>
      <c r="EJ192" s="132"/>
      <c r="EK192" s="132"/>
      <c r="EL192" s="132"/>
      <c r="EM192" s="135"/>
      <c r="EN192" s="135"/>
      <c r="EO192" s="135"/>
      <c r="EP192" s="135"/>
      <c r="EQ192" s="135"/>
      <c r="ER192" s="126"/>
      <c r="ES192" s="132"/>
      <c r="ET192" s="132"/>
      <c r="EU192" s="132"/>
      <c r="EV192" s="135"/>
      <c r="EW192" s="135"/>
      <c r="EX192" s="135"/>
      <c r="EY192" s="135"/>
      <c r="EZ192" s="135"/>
      <c r="FA192" s="126"/>
      <c r="FB192" s="132"/>
      <c r="FC192" s="132"/>
      <c r="FD192" s="132"/>
      <c r="FE192" s="135"/>
      <c r="FF192" s="135"/>
      <c r="FG192" s="135"/>
      <c r="FH192" s="135"/>
      <c r="FI192" s="135"/>
      <c r="FJ192" s="126"/>
      <c r="FK192" s="132"/>
      <c r="FL192" s="132"/>
      <c r="FM192" s="132"/>
      <c r="FN192" s="135"/>
      <c r="FO192" s="135"/>
      <c r="FP192" s="135"/>
      <c r="FQ192" s="135"/>
      <c r="FR192" s="135"/>
      <c r="FS192" s="135"/>
      <c r="FT192" s="144"/>
      <c r="FU192" s="129"/>
      <c r="FV192" s="129"/>
      <c r="FW192" s="129"/>
      <c r="FX192" s="130"/>
      <c r="FY192" s="129"/>
      <c r="FZ192" s="144"/>
      <c r="GA192" s="135"/>
      <c r="GB192" s="129"/>
      <c r="GC192" s="129"/>
      <c r="GD192" s="129"/>
      <c r="GE192" s="129"/>
      <c r="GF192" s="129"/>
      <c r="GG192" s="126"/>
      <c r="GH192" s="129"/>
      <c r="GI192" s="129"/>
      <c r="GJ192" s="129"/>
      <c r="GK192" s="130"/>
      <c r="GL192" s="129"/>
      <c r="GM192" s="135"/>
      <c r="GN192" s="266"/>
      <c r="GO192" s="129"/>
      <c r="GP192" s="129"/>
      <c r="GQ192" s="129"/>
      <c r="GR192" s="129"/>
      <c r="GS192" s="129"/>
      <c r="GT192" s="126"/>
      <c r="GU192" s="129"/>
      <c r="GV192" s="129"/>
      <c r="GW192" s="129"/>
      <c r="GX192" s="130"/>
      <c r="GY192" s="129"/>
      <c r="GZ192" s="135"/>
      <c r="HA192" s="135"/>
      <c r="HB192" s="129"/>
      <c r="HC192" s="129"/>
      <c r="HD192" s="129"/>
      <c r="HE192" s="129"/>
    </row>
    <row r="193" spans="1:213" ht="57" x14ac:dyDescent="0.2">
      <c r="A193" s="364"/>
      <c r="B193" s="357"/>
      <c r="C193" s="358"/>
      <c r="D193" s="358"/>
      <c r="E193" s="357"/>
      <c r="F193" s="388"/>
      <c r="G193" s="388"/>
      <c r="H193" s="393"/>
      <c r="I193" s="357"/>
      <c r="J193" s="360"/>
      <c r="K193" s="335"/>
      <c r="L193" s="361"/>
      <c r="M193" s="359"/>
      <c r="N193" s="335"/>
      <c r="O193" s="333"/>
      <c r="P193" s="333"/>
      <c r="Q193" s="334"/>
      <c r="R193" s="153"/>
      <c r="S193" s="154"/>
      <c r="T193" s="183">
        <f>VLOOKUP(U193,FORMULAS!$A$15:$B$18,2,0)</f>
        <v>0</v>
      </c>
      <c r="U193" s="53" t="s">
        <v>157</v>
      </c>
      <c r="V193" s="54">
        <f>+IF(U193='Tabla Valoración controles'!$D$4,'Tabla Valoración controles'!$F$4,IF('208-PLA-Ft-78 Mapa Gestión'!U193='Tabla Valoración controles'!$D$5,'Tabla Valoración controles'!$F$5,IF(U193=FORMULAS!$A$10,0,'Tabla Valoración controles'!$F$6)))</f>
        <v>0</v>
      </c>
      <c r="W193" s="53"/>
      <c r="X193" s="55">
        <f>+IF(W193='Tabla Valoración controles'!$D$7,'Tabla Valoración controles'!$F$7,IF(U193=FORMULAS!$A$10,0,'Tabla Valoración controles'!$F$8))</f>
        <v>0</v>
      </c>
      <c r="Y193" s="53"/>
      <c r="Z193" s="54">
        <f>+IF(Y193='Tabla Valoración controles'!$D$9,'Tabla Valoración controles'!$F$9,IF(U193=FORMULAS!$A$10,0,'Tabla Valoración controles'!$F$10))</f>
        <v>0</v>
      </c>
      <c r="AA193" s="53"/>
      <c r="AB193" s="54">
        <f>+IF(AA193='Tabla Valoración controles'!$D$9,'Tabla Valoración controles'!$F$9,IF(W193=FORMULAS!$A$10,0,'Tabla Valoración controles'!$F$10))</f>
        <v>0</v>
      </c>
      <c r="AC193" s="53"/>
      <c r="AD193" s="54">
        <f>+IF(AC193='Tabla Valoración controles'!$D$13,'Tabla Valoración controles'!$F$13,'Tabla Valoración controles'!$F$14)</f>
        <v>0</v>
      </c>
      <c r="AE193" s="97">
        <f t="shared" si="111"/>
        <v>0</v>
      </c>
      <c r="AF193" s="97">
        <f t="shared" ref="AF193:AF196" si="161">+AF192*AE193</f>
        <v>0</v>
      </c>
      <c r="AG193" s="97">
        <f t="shared" si="131"/>
        <v>0.24</v>
      </c>
      <c r="AH193" s="53"/>
      <c r="AI193" s="50">
        <f>+IF(AH193=CONTROLES!$C$50,CONTROLES!$D$50,CONTROLES!$D$51)</f>
        <v>0</v>
      </c>
      <c r="AJ193" s="162"/>
      <c r="AK193" s="162">
        <f>+IF(AJ193=CONTROLES!$C$52,CONTROLES!$D$52,CONTROLES!$D$53)</f>
        <v>0</v>
      </c>
      <c r="AL193" s="162"/>
      <c r="AM193" s="162">
        <f>+IF(AL193=CONTROLES!$C$54,CONTROLES!$D$54,CONTROLES!$D$55)</f>
        <v>0</v>
      </c>
      <c r="AN193" s="163" t="str">
        <f t="shared" si="114"/>
        <v>Tipo Control</v>
      </c>
      <c r="AO193" s="163" t="str">
        <f>+IF(AN193=CONTROLES!$F$54,CONTROLES!$G$54,CONTROLES!$G$55)</f>
        <v>Detectar</v>
      </c>
      <c r="AP193" s="162">
        <f>+IF(AO193=CONTROLES!$C$56,CONTROLES!$D$56,IF(AO193=CONTROLES!$C$57,CONTROLES!$D$57,CONTROLES!$D$58))</f>
        <v>10</v>
      </c>
      <c r="AQ193" s="162"/>
      <c r="AR193" s="162">
        <f>+IF(AQ193=CONTROLES!$C$59,CONTROLES!$D$59,CONTROLES!$D$60)</f>
        <v>0</v>
      </c>
      <c r="AS193" s="162"/>
      <c r="AT193" s="162">
        <f>+IF(AS193=CONTROLES!$C$61,CONTROLES!$D$61,CONTROLES!$D$62)</f>
        <v>0</v>
      </c>
      <c r="AU193" s="162"/>
      <c r="AV193" s="50">
        <f>+IF(AU193=CONTROLES!$C$63,CONTROLES!$D$63,IF(AU193=CONTROLES!$C$64,CONTROLES!$D$64,CONTROLES!$D$65))</f>
        <v>0</v>
      </c>
      <c r="AW193" s="50">
        <f t="shared" si="113"/>
        <v>10</v>
      </c>
      <c r="AX193" s="50" t="str">
        <f t="shared" si="115"/>
        <v>Débil</v>
      </c>
      <c r="AY193" s="337"/>
      <c r="AZ193" s="337"/>
      <c r="BA193" s="337"/>
      <c r="BB193" s="337"/>
      <c r="BC193" s="333"/>
      <c r="BD193" s="340"/>
      <c r="BE193" s="338"/>
      <c r="BF193" s="127"/>
      <c r="BG193" s="127"/>
      <c r="BH193" s="186"/>
      <c r="BI193" s="127"/>
      <c r="BJ193" s="127"/>
      <c r="BK193" s="127"/>
      <c r="BL193" s="127"/>
      <c r="BM193" s="170" t="s">
        <v>233</v>
      </c>
      <c r="BN193" s="332"/>
      <c r="BO193" s="144"/>
      <c r="BP193" s="209"/>
      <c r="BQ193" s="209"/>
      <c r="BR193" s="209"/>
      <c r="BS193" s="210"/>
      <c r="BT193" s="210"/>
      <c r="BU193" s="144"/>
      <c r="BV193" s="210"/>
      <c r="BW193" s="210"/>
      <c r="BX193" s="144"/>
      <c r="BY193" s="132"/>
      <c r="BZ193" s="132"/>
      <c r="CA193" s="132"/>
      <c r="CB193" s="135"/>
      <c r="CC193" s="135"/>
      <c r="CD193" s="135"/>
      <c r="CE193" s="135"/>
      <c r="CF193" s="135"/>
      <c r="CG193" s="144"/>
      <c r="CH193" s="132"/>
      <c r="CI193" s="132"/>
      <c r="CJ193" s="132"/>
      <c r="CK193" s="135"/>
      <c r="CL193" s="135"/>
      <c r="CM193" s="135"/>
      <c r="CN193" s="135"/>
      <c r="CO193" s="135"/>
      <c r="CP193" s="144"/>
      <c r="CQ193" s="132"/>
      <c r="CR193" s="132"/>
      <c r="CS193" s="132"/>
      <c r="CT193" s="135"/>
      <c r="CU193" s="135"/>
      <c r="CV193" s="135"/>
      <c r="CW193" s="135"/>
      <c r="CX193" s="135"/>
      <c r="CY193" s="126"/>
      <c r="CZ193" s="132"/>
      <c r="DA193" s="132"/>
      <c r="DB193" s="132"/>
      <c r="DC193" s="135"/>
      <c r="DD193" s="135"/>
      <c r="DE193" s="135"/>
      <c r="DF193" s="135"/>
      <c r="DG193" s="135"/>
      <c r="DH193" s="126"/>
      <c r="DI193" s="132"/>
      <c r="DJ193" s="132"/>
      <c r="DK193" s="132"/>
      <c r="DL193" s="135"/>
      <c r="DM193" s="135"/>
      <c r="DN193" s="135"/>
      <c r="DO193" s="135"/>
      <c r="DP193" s="135"/>
      <c r="DQ193" s="126"/>
      <c r="DR193" s="132"/>
      <c r="DS193" s="132"/>
      <c r="DT193" s="132"/>
      <c r="DU193" s="135"/>
      <c r="DV193" s="135"/>
      <c r="DW193" s="135"/>
      <c r="DX193" s="135"/>
      <c r="DY193" s="135"/>
      <c r="DZ193" s="126"/>
      <c r="EA193" s="132"/>
      <c r="EB193" s="132"/>
      <c r="EC193" s="132"/>
      <c r="ED193" s="135"/>
      <c r="EE193" s="135"/>
      <c r="EF193" s="135"/>
      <c r="EG193" s="135"/>
      <c r="EH193" s="135"/>
      <c r="EI193" s="126"/>
      <c r="EJ193" s="132"/>
      <c r="EK193" s="132"/>
      <c r="EL193" s="132"/>
      <c r="EM193" s="135"/>
      <c r="EN193" s="135"/>
      <c r="EO193" s="135"/>
      <c r="EP193" s="135"/>
      <c r="EQ193" s="135"/>
      <c r="ER193" s="126"/>
      <c r="ES193" s="132"/>
      <c r="ET193" s="132"/>
      <c r="EU193" s="132"/>
      <c r="EV193" s="135"/>
      <c r="EW193" s="135"/>
      <c r="EX193" s="135"/>
      <c r="EY193" s="135"/>
      <c r="EZ193" s="135"/>
      <c r="FA193" s="126"/>
      <c r="FB193" s="132"/>
      <c r="FC193" s="132"/>
      <c r="FD193" s="132"/>
      <c r="FE193" s="135"/>
      <c r="FF193" s="135"/>
      <c r="FG193" s="135"/>
      <c r="FH193" s="135"/>
      <c r="FI193" s="135"/>
      <c r="FJ193" s="126"/>
      <c r="FK193" s="132"/>
      <c r="FL193" s="132"/>
      <c r="FM193" s="132"/>
      <c r="FN193" s="135"/>
      <c r="FO193" s="135"/>
      <c r="FP193" s="135"/>
      <c r="FQ193" s="135"/>
      <c r="FR193" s="135"/>
      <c r="FS193" s="135"/>
      <c r="FT193" s="144"/>
      <c r="FU193" s="129"/>
      <c r="FV193" s="129"/>
      <c r="FW193" s="129"/>
      <c r="FX193" s="130"/>
      <c r="FY193" s="129"/>
      <c r="FZ193" s="144"/>
      <c r="GA193" s="135"/>
      <c r="GB193" s="129"/>
      <c r="GC193" s="129"/>
      <c r="GD193" s="129"/>
      <c r="GE193" s="129"/>
      <c r="GF193" s="129"/>
      <c r="GG193" s="126"/>
      <c r="GH193" s="129"/>
      <c r="GI193" s="129"/>
      <c r="GJ193" s="129"/>
      <c r="GK193" s="130"/>
      <c r="GL193" s="129"/>
      <c r="GM193" s="135"/>
      <c r="GN193" s="266"/>
      <c r="GO193" s="129"/>
      <c r="GP193" s="129"/>
      <c r="GQ193" s="129"/>
      <c r="GR193" s="129"/>
      <c r="GS193" s="129"/>
      <c r="GT193" s="126"/>
      <c r="GU193" s="129"/>
      <c r="GV193" s="129"/>
      <c r="GW193" s="129"/>
      <c r="GX193" s="130"/>
      <c r="GY193" s="129"/>
      <c r="GZ193" s="135"/>
      <c r="HA193" s="135"/>
      <c r="HB193" s="129"/>
      <c r="HC193" s="129"/>
      <c r="HD193" s="129"/>
      <c r="HE193" s="129"/>
    </row>
    <row r="194" spans="1:213" ht="57" x14ac:dyDescent="0.2">
      <c r="A194" s="364"/>
      <c r="B194" s="357"/>
      <c r="C194" s="358"/>
      <c r="D194" s="358"/>
      <c r="E194" s="357"/>
      <c r="F194" s="388"/>
      <c r="G194" s="388"/>
      <c r="H194" s="393"/>
      <c r="I194" s="357"/>
      <c r="J194" s="360"/>
      <c r="K194" s="335"/>
      <c r="L194" s="361"/>
      <c r="M194" s="359"/>
      <c r="N194" s="335"/>
      <c r="O194" s="333"/>
      <c r="P194" s="333"/>
      <c r="Q194" s="334"/>
      <c r="R194" s="153"/>
      <c r="S194" s="154"/>
      <c r="T194" s="183">
        <f>VLOOKUP(U194,FORMULAS!$A$15:$B$18,2,0)</f>
        <v>0</v>
      </c>
      <c r="U194" s="53" t="s">
        <v>157</v>
      </c>
      <c r="V194" s="54">
        <f>+IF(U194='Tabla Valoración controles'!$D$4,'Tabla Valoración controles'!$F$4,IF('208-PLA-Ft-78 Mapa Gestión'!U194='Tabla Valoración controles'!$D$5,'Tabla Valoración controles'!$F$5,IF(U194=FORMULAS!$A$10,0,'Tabla Valoración controles'!$F$6)))</f>
        <v>0</v>
      </c>
      <c r="W194" s="53"/>
      <c r="X194" s="55">
        <f>+IF(W194='Tabla Valoración controles'!$D$7,'Tabla Valoración controles'!$F$7,IF(U194=FORMULAS!$A$10,0,'Tabla Valoración controles'!$F$8))</f>
        <v>0</v>
      </c>
      <c r="Y194" s="53"/>
      <c r="Z194" s="54">
        <f>+IF(Y194='Tabla Valoración controles'!$D$9,'Tabla Valoración controles'!$F$9,IF(U194=FORMULAS!$A$10,0,'Tabla Valoración controles'!$F$10))</f>
        <v>0</v>
      </c>
      <c r="AA194" s="53"/>
      <c r="AB194" s="54">
        <f>+IF(AA194='Tabla Valoración controles'!$D$9,'Tabla Valoración controles'!$F$9,IF(W194=FORMULAS!$A$10,0,'Tabla Valoración controles'!$F$10))</f>
        <v>0</v>
      </c>
      <c r="AC194" s="53"/>
      <c r="AD194" s="54">
        <f>+IF(AC194='Tabla Valoración controles'!$D$13,'Tabla Valoración controles'!$F$13,'Tabla Valoración controles'!$F$14)</f>
        <v>0</v>
      </c>
      <c r="AE194" s="97">
        <f t="shared" si="111"/>
        <v>0</v>
      </c>
      <c r="AF194" s="97">
        <f t="shared" si="161"/>
        <v>0</v>
      </c>
      <c r="AG194" s="97">
        <f t="shared" si="131"/>
        <v>0.24</v>
      </c>
      <c r="AH194" s="53"/>
      <c r="AI194" s="50">
        <f>+IF(AH194=CONTROLES!$C$50,CONTROLES!$D$50,CONTROLES!$D$51)</f>
        <v>0</v>
      </c>
      <c r="AJ194" s="162"/>
      <c r="AK194" s="162">
        <f>+IF(AJ194=CONTROLES!$C$52,CONTROLES!$D$52,CONTROLES!$D$53)</f>
        <v>0</v>
      </c>
      <c r="AL194" s="162"/>
      <c r="AM194" s="162">
        <f>+IF(AL194=CONTROLES!$C$54,CONTROLES!$D$54,CONTROLES!$D$55)</f>
        <v>0</v>
      </c>
      <c r="AN194" s="163" t="str">
        <f t="shared" si="114"/>
        <v>Tipo Control</v>
      </c>
      <c r="AO194" s="163" t="str">
        <f>+IF(AN194=CONTROLES!$F$54,CONTROLES!$G$54,CONTROLES!$G$55)</f>
        <v>Detectar</v>
      </c>
      <c r="AP194" s="162">
        <f>+IF(AO194=CONTROLES!$C$56,CONTROLES!$D$56,IF(AO194=CONTROLES!$C$57,CONTROLES!$D$57,CONTROLES!$D$58))</f>
        <v>10</v>
      </c>
      <c r="AQ194" s="162"/>
      <c r="AR194" s="162">
        <f>+IF(AQ194=CONTROLES!$C$59,CONTROLES!$D$59,CONTROLES!$D$60)</f>
        <v>0</v>
      </c>
      <c r="AS194" s="162"/>
      <c r="AT194" s="162">
        <f>+IF(AS194=CONTROLES!$C$61,CONTROLES!$D$61,CONTROLES!$D$62)</f>
        <v>0</v>
      </c>
      <c r="AU194" s="162"/>
      <c r="AV194" s="50">
        <f>+IF(AU194=CONTROLES!$C$63,CONTROLES!$D$63,IF(AU194=CONTROLES!$C$64,CONTROLES!$D$64,CONTROLES!$D$65))</f>
        <v>0</v>
      </c>
      <c r="AW194" s="50">
        <f t="shared" si="113"/>
        <v>10</v>
      </c>
      <c r="AX194" s="50" t="str">
        <f t="shared" si="115"/>
        <v>Débil</v>
      </c>
      <c r="AY194" s="337"/>
      <c r="AZ194" s="337"/>
      <c r="BA194" s="337"/>
      <c r="BB194" s="337"/>
      <c r="BC194" s="333"/>
      <c r="BD194" s="340"/>
      <c r="BE194" s="338"/>
      <c r="BF194" s="127"/>
      <c r="BG194" s="127"/>
      <c r="BH194" s="186"/>
      <c r="BI194" s="127"/>
      <c r="BJ194" s="127"/>
      <c r="BK194" s="127"/>
      <c r="BL194" s="127"/>
      <c r="BM194" s="170" t="s">
        <v>233</v>
      </c>
      <c r="BN194" s="332"/>
      <c r="BO194" s="144"/>
      <c r="BP194" s="209"/>
      <c r="BQ194" s="209"/>
      <c r="BR194" s="209"/>
      <c r="BS194" s="210"/>
      <c r="BT194" s="210"/>
      <c r="BU194" s="144"/>
      <c r="BV194" s="210"/>
      <c r="BW194" s="210"/>
      <c r="BX194" s="144"/>
      <c r="BY194" s="132"/>
      <c r="BZ194" s="132"/>
      <c r="CA194" s="132"/>
      <c r="CB194" s="135"/>
      <c r="CC194" s="135"/>
      <c r="CD194" s="135"/>
      <c r="CE194" s="135"/>
      <c r="CF194" s="135"/>
      <c r="CG194" s="144"/>
      <c r="CH194" s="132"/>
      <c r="CI194" s="132"/>
      <c r="CJ194" s="132"/>
      <c r="CK194" s="135"/>
      <c r="CL194" s="135"/>
      <c r="CM194" s="135"/>
      <c r="CN194" s="135"/>
      <c r="CO194" s="135"/>
      <c r="CP194" s="144"/>
      <c r="CQ194" s="132"/>
      <c r="CR194" s="132"/>
      <c r="CS194" s="132"/>
      <c r="CT194" s="135"/>
      <c r="CU194" s="135"/>
      <c r="CV194" s="135"/>
      <c r="CW194" s="135"/>
      <c r="CX194" s="135"/>
      <c r="CY194" s="126"/>
      <c r="CZ194" s="132"/>
      <c r="DA194" s="132"/>
      <c r="DB194" s="132"/>
      <c r="DC194" s="135"/>
      <c r="DD194" s="135"/>
      <c r="DE194" s="135"/>
      <c r="DF194" s="135"/>
      <c r="DG194" s="135"/>
      <c r="DH194" s="126"/>
      <c r="DI194" s="132"/>
      <c r="DJ194" s="132"/>
      <c r="DK194" s="132"/>
      <c r="DL194" s="135"/>
      <c r="DM194" s="135"/>
      <c r="DN194" s="135"/>
      <c r="DO194" s="135"/>
      <c r="DP194" s="135"/>
      <c r="DQ194" s="126"/>
      <c r="DR194" s="132"/>
      <c r="DS194" s="132"/>
      <c r="DT194" s="132"/>
      <c r="DU194" s="135"/>
      <c r="DV194" s="135"/>
      <c r="DW194" s="135"/>
      <c r="DX194" s="135"/>
      <c r="DY194" s="135"/>
      <c r="DZ194" s="126"/>
      <c r="EA194" s="132"/>
      <c r="EB194" s="132"/>
      <c r="EC194" s="132"/>
      <c r="ED194" s="135"/>
      <c r="EE194" s="135"/>
      <c r="EF194" s="135"/>
      <c r="EG194" s="135"/>
      <c r="EH194" s="135"/>
      <c r="EI194" s="126"/>
      <c r="EJ194" s="132"/>
      <c r="EK194" s="132"/>
      <c r="EL194" s="132"/>
      <c r="EM194" s="135"/>
      <c r="EN194" s="135"/>
      <c r="EO194" s="135"/>
      <c r="EP194" s="135"/>
      <c r="EQ194" s="135"/>
      <c r="ER194" s="126"/>
      <c r="ES194" s="132"/>
      <c r="ET194" s="132"/>
      <c r="EU194" s="132"/>
      <c r="EV194" s="135"/>
      <c r="EW194" s="135"/>
      <c r="EX194" s="135"/>
      <c r="EY194" s="135"/>
      <c r="EZ194" s="135"/>
      <c r="FA194" s="126"/>
      <c r="FB194" s="132"/>
      <c r="FC194" s="132"/>
      <c r="FD194" s="132"/>
      <c r="FE194" s="135"/>
      <c r="FF194" s="135"/>
      <c r="FG194" s="135"/>
      <c r="FH194" s="135"/>
      <c r="FI194" s="135"/>
      <c r="FJ194" s="126"/>
      <c r="FK194" s="132"/>
      <c r="FL194" s="132"/>
      <c r="FM194" s="132"/>
      <c r="FN194" s="135"/>
      <c r="FO194" s="135"/>
      <c r="FP194" s="135"/>
      <c r="FQ194" s="135"/>
      <c r="FR194" s="135"/>
      <c r="FS194" s="135"/>
      <c r="FT194" s="144"/>
      <c r="FU194" s="129"/>
      <c r="FV194" s="129"/>
      <c r="FW194" s="129"/>
      <c r="FX194" s="130"/>
      <c r="FY194" s="129"/>
      <c r="FZ194" s="144"/>
      <c r="GA194" s="135"/>
      <c r="GB194" s="129"/>
      <c r="GC194" s="129"/>
      <c r="GD194" s="129"/>
      <c r="GE194" s="129"/>
      <c r="GF194" s="129"/>
      <c r="GG194" s="126"/>
      <c r="GH194" s="129"/>
      <c r="GI194" s="129"/>
      <c r="GJ194" s="129"/>
      <c r="GK194" s="130"/>
      <c r="GL194" s="129"/>
      <c r="GM194" s="135"/>
      <c r="GN194" s="266"/>
      <c r="GO194" s="129"/>
      <c r="GP194" s="129"/>
      <c r="GQ194" s="129"/>
      <c r="GR194" s="129"/>
      <c r="GS194" s="129"/>
      <c r="GT194" s="126"/>
      <c r="GU194" s="129"/>
      <c r="GV194" s="129"/>
      <c r="GW194" s="129"/>
      <c r="GX194" s="130"/>
      <c r="GY194" s="129"/>
      <c r="GZ194" s="135"/>
      <c r="HA194" s="135"/>
      <c r="HB194" s="129"/>
      <c r="HC194" s="129"/>
      <c r="HD194" s="129"/>
      <c r="HE194" s="129"/>
    </row>
    <row r="195" spans="1:213" ht="57" x14ac:dyDescent="0.2">
      <c r="A195" s="364"/>
      <c r="B195" s="357"/>
      <c r="C195" s="358"/>
      <c r="D195" s="358"/>
      <c r="E195" s="357"/>
      <c r="F195" s="388"/>
      <c r="G195" s="388"/>
      <c r="H195" s="393"/>
      <c r="I195" s="357"/>
      <c r="J195" s="360"/>
      <c r="K195" s="335"/>
      <c r="L195" s="361"/>
      <c r="M195" s="359"/>
      <c r="N195" s="335"/>
      <c r="O195" s="333"/>
      <c r="P195" s="333"/>
      <c r="Q195" s="334"/>
      <c r="R195" s="153"/>
      <c r="S195" s="154"/>
      <c r="T195" s="183">
        <f>VLOOKUP(U195,FORMULAS!$A$15:$B$18,2,0)</f>
        <v>0</v>
      </c>
      <c r="U195" s="53" t="s">
        <v>157</v>
      </c>
      <c r="V195" s="54">
        <f>+IF(U195='Tabla Valoración controles'!$D$4,'Tabla Valoración controles'!$F$4,IF('208-PLA-Ft-78 Mapa Gestión'!U195='Tabla Valoración controles'!$D$5,'Tabla Valoración controles'!$F$5,IF(U195=FORMULAS!$A$10,0,'Tabla Valoración controles'!$F$6)))</f>
        <v>0</v>
      </c>
      <c r="W195" s="53"/>
      <c r="X195" s="55">
        <f>+IF(W195='Tabla Valoración controles'!$D$7,'Tabla Valoración controles'!$F$7,IF(U195=FORMULAS!$A$10,0,'Tabla Valoración controles'!$F$8))</f>
        <v>0</v>
      </c>
      <c r="Y195" s="53"/>
      <c r="Z195" s="54">
        <f>+IF(Y195='Tabla Valoración controles'!$D$9,'Tabla Valoración controles'!$F$9,IF(U195=FORMULAS!$A$10,0,'Tabla Valoración controles'!$F$10))</f>
        <v>0</v>
      </c>
      <c r="AA195" s="53"/>
      <c r="AB195" s="54">
        <f>+IF(AA195='Tabla Valoración controles'!$D$9,'Tabla Valoración controles'!$F$9,IF(W195=FORMULAS!$A$10,0,'Tabla Valoración controles'!$F$10))</f>
        <v>0</v>
      </c>
      <c r="AC195" s="53"/>
      <c r="AD195" s="54">
        <f>+IF(AC195='Tabla Valoración controles'!$D$13,'Tabla Valoración controles'!$F$13,'Tabla Valoración controles'!$F$14)</f>
        <v>0</v>
      </c>
      <c r="AE195" s="97">
        <f t="shared" si="111"/>
        <v>0</v>
      </c>
      <c r="AF195" s="97">
        <f t="shared" si="161"/>
        <v>0</v>
      </c>
      <c r="AG195" s="97">
        <f t="shared" si="131"/>
        <v>0.24</v>
      </c>
      <c r="AH195" s="53"/>
      <c r="AI195" s="50">
        <f>+IF(AH195=CONTROLES!$C$50,CONTROLES!$D$50,CONTROLES!$D$51)</f>
        <v>0</v>
      </c>
      <c r="AJ195" s="162"/>
      <c r="AK195" s="162">
        <f>+IF(AJ195=CONTROLES!$C$52,CONTROLES!$D$52,CONTROLES!$D$53)</f>
        <v>0</v>
      </c>
      <c r="AL195" s="162"/>
      <c r="AM195" s="162">
        <f>+IF(AL195=CONTROLES!$C$54,CONTROLES!$D$54,CONTROLES!$D$55)</f>
        <v>0</v>
      </c>
      <c r="AN195" s="163" t="str">
        <f t="shared" si="114"/>
        <v>Tipo Control</v>
      </c>
      <c r="AO195" s="163" t="str">
        <f>+IF(AN195=CONTROLES!$F$54,CONTROLES!$G$54,CONTROLES!$G$55)</f>
        <v>Detectar</v>
      </c>
      <c r="AP195" s="162">
        <f>+IF(AO195=CONTROLES!$C$56,CONTROLES!$D$56,IF(AO195=CONTROLES!$C$57,CONTROLES!$D$57,CONTROLES!$D$58))</f>
        <v>10</v>
      </c>
      <c r="AQ195" s="162"/>
      <c r="AR195" s="162">
        <f>+IF(AQ195=CONTROLES!$C$59,CONTROLES!$D$59,CONTROLES!$D$60)</f>
        <v>0</v>
      </c>
      <c r="AS195" s="162"/>
      <c r="AT195" s="162">
        <f>+IF(AS195=CONTROLES!$C$61,CONTROLES!$D$61,CONTROLES!$D$62)</f>
        <v>0</v>
      </c>
      <c r="AU195" s="162"/>
      <c r="AV195" s="50">
        <f>+IF(AU195=CONTROLES!$C$63,CONTROLES!$D$63,IF(AU195=CONTROLES!$C$64,CONTROLES!$D$64,CONTROLES!$D$65))</f>
        <v>0</v>
      </c>
      <c r="AW195" s="50">
        <f t="shared" si="113"/>
        <v>10</v>
      </c>
      <c r="AX195" s="50" t="str">
        <f t="shared" si="115"/>
        <v>Débil</v>
      </c>
      <c r="AY195" s="337"/>
      <c r="AZ195" s="337"/>
      <c r="BA195" s="337"/>
      <c r="BB195" s="337"/>
      <c r="BC195" s="333"/>
      <c r="BD195" s="340"/>
      <c r="BE195" s="338"/>
      <c r="BF195" s="127"/>
      <c r="BG195" s="127"/>
      <c r="BH195" s="186"/>
      <c r="BI195" s="127"/>
      <c r="BJ195" s="127"/>
      <c r="BK195" s="127"/>
      <c r="BL195" s="127"/>
      <c r="BM195" s="170" t="s">
        <v>233</v>
      </c>
      <c r="BN195" s="332"/>
      <c r="BO195" s="144"/>
      <c r="BP195" s="209"/>
      <c r="BQ195" s="209"/>
      <c r="BR195" s="209"/>
      <c r="BS195" s="210"/>
      <c r="BT195" s="210"/>
      <c r="BU195" s="144"/>
      <c r="BV195" s="210"/>
      <c r="BW195" s="210"/>
      <c r="BX195" s="144"/>
      <c r="BY195" s="132"/>
      <c r="BZ195" s="132"/>
      <c r="CA195" s="132"/>
      <c r="CB195" s="135"/>
      <c r="CC195" s="135"/>
      <c r="CD195" s="135"/>
      <c r="CE195" s="135"/>
      <c r="CF195" s="135"/>
      <c r="CG195" s="144"/>
      <c r="CH195" s="132"/>
      <c r="CI195" s="132"/>
      <c r="CJ195" s="132"/>
      <c r="CK195" s="135"/>
      <c r="CL195" s="135"/>
      <c r="CM195" s="135"/>
      <c r="CN195" s="135"/>
      <c r="CO195" s="135"/>
      <c r="CP195" s="144"/>
      <c r="CQ195" s="132"/>
      <c r="CR195" s="132"/>
      <c r="CS195" s="132"/>
      <c r="CT195" s="135"/>
      <c r="CU195" s="135"/>
      <c r="CV195" s="135"/>
      <c r="CW195" s="135"/>
      <c r="CX195" s="135"/>
      <c r="CY195" s="126"/>
      <c r="CZ195" s="132"/>
      <c r="DA195" s="132"/>
      <c r="DB195" s="132"/>
      <c r="DC195" s="135"/>
      <c r="DD195" s="135"/>
      <c r="DE195" s="135"/>
      <c r="DF195" s="135"/>
      <c r="DG195" s="135"/>
      <c r="DH195" s="126"/>
      <c r="DI195" s="132"/>
      <c r="DJ195" s="132"/>
      <c r="DK195" s="132"/>
      <c r="DL195" s="135"/>
      <c r="DM195" s="135"/>
      <c r="DN195" s="135"/>
      <c r="DO195" s="135"/>
      <c r="DP195" s="135"/>
      <c r="DQ195" s="126"/>
      <c r="DR195" s="132"/>
      <c r="DS195" s="132"/>
      <c r="DT195" s="132"/>
      <c r="DU195" s="135"/>
      <c r="DV195" s="135"/>
      <c r="DW195" s="135"/>
      <c r="DX195" s="135"/>
      <c r="DY195" s="135"/>
      <c r="DZ195" s="126"/>
      <c r="EA195" s="132"/>
      <c r="EB195" s="132"/>
      <c r="EC195" s="132"/>
      <c r="ED195" s="135"/>
      <c r="EE195" s="135"/>
      <c r="EF195" s="135"/>
      <c r="EG195" s="135"/>
      <c r="EH195" s="135"/>
      <c r="EI195" s="126"/>
      <c r="EJ195" s="132"/>
      <c r="EK195" s="132"/>
      <c r="EL195" s="132"/>
      <c r="EM195" s="135"/>
      <c r="EN195" s="135"/>
      <c r="EO195" s="135"/>
      <c r="EP195" s="135"/>
      <c r="EQ195" s="135"/>
      <c r="ER195" s="126"/>
      <c r="ES195" s="132"/>
      <c r="ET195" s="132"/>
      <c r="EU195" s="132"/>
      <c r="EV195" s="135"/>
      <c r="EW195" s="135"/>
      <c r="EX195" s="135"/>
      <c r="EY195" s="135"/>
      <c r="EZ195" s="135"/>
      <c r="FA195" s="126"/>
      <c r="FB195" s="132"/>
      <c r="FC195" s="132"/>
      <c r="FD195" s="132"/>
      <c r="FE195" s="135"/>
      <c r="FF195" s="135"/>
      <c r="FG195" s="135"/>
      <c r="FH195" s="135"/>
      <c r="FI195" s="135"/>
      <c r="FJ195" s="126"/>
      <c r="FK195" s="132"/>
      <c r="FL195" s="132"/>
      <c r="FM195" s="132"/>
      <c r="FN195" s="135"/>
      <c r="FO195" s="135"/>
      <c r="FP195" s="135"/>
      <c r="FQ195" s="135"/>
      <c r="FR195" s="135"/>
      <c r="FS195" s="135"/>
      <c r="FT195" s="144"/>
      <c r="FU195" s="129"/>
      <c r="FV195" s="129"/>
      <c r="FW195" s="129"/>
      <c r="FX195" s="130"/>
      <c r="FY195" s="129"/>
      <c r="FZ195" s="144"/>
      <c r="GA195" s="135"/>
      <c r="GB195" s="129"/>
      <c r="GC195" s="129"/>
      <c r="GD195" s="129"/>
      <c r="GE195" s="129"/>
      <c r="GF195" s="129"/>
      <c r="GG195" s="126"/>
      <c r="GH195" s="129"/>
      <c r="GI195" s="129"/>
      <c r="GJ195" s="129"/>
      <c r="GK195" s="130"/>
      <c r="GL195" s="129"/>
      <c r="GM195" s="135"/>
      <c r="GN195" s="266"/>
      <c r="GO195" s="129"/>
      <c r="GP195" s="129"/>
      <c r="GQ195" s="129"/>
      <c r="GR195" s="129"/>
      <c r="GS195" s="129"/>
      <c r="GT195" s="126"/>
      <c r="GU195" s="129"/>
      <c r="GV195" s="129"/>
      <c r="GW195" s="129"/>
      <c r="GX195" s="130"/>
      <c r="GY195" s="129"/>
      <c r="GZ195" s="135"/>
      <c r="HA195" s="135"/>
      <c r="HB195" s="129"/>
      <c r="HC195" s="129"/>
      <c r="HD195" s="129"/>
      <c r="HE195" s="129"/>
    </row>
    <row r="196" spans="1:213" ht="57" x14ac:dyDescent="0.2">
      <c r="A196" s="364"/>
      <c r="B196" s="357"/>
      <c r="C196" s="358"/>
      <c r="D196" s="358"/>
      <c r="E196" s="357"/>
      <c r="F196" s="388"/>
      <c r="G196" s="388"/>
      <c r="H196" s="393"/>
      <c r="I196" s="357"/>
      <c r="J196" s="360"/>
      <c r="K196" s="335"/>
      <c r="L196" s="361"/>
      <c r="M196" s="359"/>
      <c r="N196" s="335"/>
      <c r="O196" s="333"/>
      <c r="P196" s="333"/>
      <c r="Q196" s="334"/>
      <c r="R196" s="153"/>
      <c r="S196" s="154"/>
      <c r="T196" s="183">
        <f>VLOOKUP(U196,FORMULAS!$A$15:$B$18,2,0)</f>
        <v>0</v>
      </c>
      <c r="U196" s="53" t="s">
        <v>157</v>
      </c>
      <c r="V196" s="54">
        <f>+IF(U196='Tabla Valoración controles'!$D$4,'Tabla Valoración controles'!$F$4,IF('208-PLA-Ft-78 Mapa Gestión'!U196='Tabla Valoración controles'!$D$5,'Tabla Valoración controles'!$F$5,IF(U196=FORMULAS!$A$10,0,'Tabla Valoración controles'!$F$6)))</f>
        <v>0</v>
      </c>
      <c r="W196" s="53"/>
      <c r="X196" s="55">
        <f>+IF(W196='Tabla Valoración controles'!$D$7,'Tabla Valoración controles'!$F$7,IF(U196=FORMULAS!$A$10,0,'Tabla Valoración controles'!$F$8))</f>
        <v>0</v>
      </c>
      <c r="Y196" s="53"/>
      <c r="Z196" s="54">
        <f>+IF(Y196='Tabla Valoración controles'!$D$9,'Tabla Valoración controles'!$F$9,IF(U196=FORMULAS!$A$10,0,'Tabla Valoración controles'!$F$10))</f>
        <v>0</v>
      </c>
      <c r="AA196" s="53"/>
      <c r="AB196" s="54">
        <f>+IF(AA196='Tabla Valoración controles'!$D$9,'Tabla Valoración controles'!$F$9,IF(W196=FORMULAS!$A$10,0,'Tabla Valoración controles'!$F$10))</f>
        <v>0</v>
      </c>
      <c r="AC196" s="53"/>
      <c r="AD196" s="54">
        <f>+IF(AC196='Tabla Valoración controles'!$D$13,'Tabla Valoración controles'!$F$13,'Tabla Valoración controles'!$F$14)</f>
        <v>0</v>
      </c>
      <c r="AE196" s="97">
        <f t="shared" si="111"/>
        <v>0</v>
      </c>
      <c r="AF196" s="97">
        <f t="shared" si="161"/>
        <v>0</v>
      </c>
      <c r="AG196" s="97">
        <f t="shared" si="131"/>
        <v>0.24</v>
      </c>
      <c r="AH196" s="53"/>
      <c r="AI196" s="50">
        <f>+IF(AH196=CONTROLES!$C$50,CONTROLES!$D$50,CONTROLES!$D$51)</f>
        <v>0</v>
      </c>
      <c r="AJ196" s="162"/>
      <c r="AK196" s="162">
        <f>+IF(AJ196=CONTROLES!$C$52,CONTROLES!$D$52,CONTROLES!$D$53)</f>
        <v>0</v>
      </c>
      <c r="AL196" s="162"/>
      <c r="AM196" s="162">
        <f>+IF(AL196=CONTROLES!$C$54,CONTROLES!$D$54,CONTROLES!$D$55)</f>
        <v>0</v>
      </c>
      <c r="AN196" s="163" t="str">
        <f t="shared" si="114"/>
        <v>Tipo Control</v>
      </c>
      <c r="AO196" s="163" t="str">
        <f>+IF(AN196=CONTROLES!$F$54,CONTROLES!$G$54,CONTROLES!$G$55)</f>
        <v>Detectar</v>
      </c>
      <c r="AP196" s="162">
        <f>+IF(AO196=CONTROLES!$C$56,CONTROLES!$D$56,IF(AO196=CONTROLES!$C$57,CONTROLES!$D$57,CONTROLES!$D$58))</f>
        <v>10</v>
      </c>
      <c r="AQ196" s="162"/>
      <c r="AR196" s="162">
        <f>+IF(AQ196=CONTROLES!$C$59,CONTROLES!$D$59,CONTROLES!$D$60)</f>
        <v>0</v>
      </c>
      <c r="AS196" s="162"/>
      <c r="AT196" s="162">
        <f>+IF(AS196=CONTROLES!$C$61,CONTROLES!$D$61,CONTROLES!$D$62)</f>
        <v>0</v>
      </c>
      <c r="AU196" s="162"/>
      <c r="AV196" s="50">
        <f>+IF(AU196=CONTROLES!$C$63,CONTROLES!$D$63,IF(AU196=CONTROLES!$C$64,CONTROLES!$D$64,CONTROLES!$D$65))</f>
        <v>0</v>
      </c>
      <c r="AW196" s="50">
        <f t="shared" si="113"/>
        <v>10</v>
      </c>
      <c r="AX196" s="50" t="str">
        <f t="shared" si="115"/>
        <v>Débil</v>
      </c>
      <c r="AY196" s="337"/>
      <c r="AZ196" s="337"/>
      <c r="BA196" s="337"/>
      <c r="BB196" s="337"/>
      <c r="BC196" s="333"/>
      <c r="BD196" s="340"/>
      <c r="BE196" s="338"/>
      <c r="BF196" s="127"/>
      <c r="BG196" s="127"/>
      <c r="BH196" s="186"/>
      <c r="BI196" s="127"/>
      <c r="BJ196" s="127"/>
      <c r="BK196" s="127"/>
      <c r="BL196" s="127"/>
      <c r="BM196" s="170" t="s">
        <v>233</v>
      </c>
      <c r="BN196" s="332"/>
      <c r="BO196" s="144"/>
      <c r="BP196" s="209"/>
      <c r="BQ196" s="209"/>
      <c r="BR196" s="209"/>
      <c r="BS196" s="210"/>
      <c r="BT196" s="210"/>
      <c r="BU196" s="144"/>
      <c r="BV196" s="210"/>
      <c r="BW196" s="210"/>
      <c r="BX196" s="144"/>
      <c r="BY196" s="132"/>
      <c r="BZ196" s="132"/>
      <c r="CA196" s="132"/>
      <c r="CB196" s="135"/>
      <c r="CC196" s="135"/>
      <c r="CD196" s="135"/>
      <c r="CE196" s="135"/>
      <c r="CF196" s="135"/>
      <c r="CG196" s="144"/>
      <c r="CH196" s="132"/>
      <c r="CI196" s="132"/>
      <c r="CJ196" s="132"/>
      <c r="CK196" s="135"/>
      <c r="CL196" s="135"/>
      <c r="CM196" s="135"/>
      <c r="CN196" s="135"/>
      <c r="CO196" s="135"/>
      <c r="CP196" s="144"/>
      <c r="CQ196" s="132"/>
      <c r="CR196" s="132"/>
      <c r="CS196" s="132"/>
      <c r="CT196" s="135"/>
      <c r="CU196" s="135"/>
      <c r="CV196" s="135"/>
      <c r="CW196" s="135"/>
      <c r="CX196" s="135"/>
      <c r="CY196" s="126"/>
      <c r="CZ196" s="132"/>
      <c r="DA196" s="132"/>
      <c r="DB196" s="132"/>
      <c r="DC196" s="135"/>
      <c r="DD196" s="135"/>
      <c r="DE196" s="135"/>
      <c r="DF196" s="135"/>
      <c r="DG196" s="135"/>
      <c r="DH196" s="126"/>
      <c r="DI196" s="132"/>
      <c r="DJ196" s="132"/>
      <c r="DK196" s="132"/>
      <c r="DL196" s="135"/>
      <c r="DM196" s="135"/>
      <c r="DN196" s="135"/>
      <c r="DO196" s="135"/>
      <c r="DP196" s="135"/>
      <c r="DQ196" s="126"/>
      <c r="DR196" s="132"/>
      <c r="DS196" s="132"/>
      <c r="DT196" s="132"/>
      <c r="DU196" s="135"/>
      <c r="DV196" s="135"/>
      <c r="DW196" s="135"/>
      <c r="DX196" s="135"/>
      <c r="DY196" s="135"/>
      <c r="DZ196" s="126"/>
      <c r="EA196" s="132"/>
      <c r="EB196" s="132"/>
      <c r="EC196" s="132"/>
      <c r="ED196" s="135"/>
      <c r="EE196" s="135"/>
      <c r="EF196" s="135"/>
      <c r="EG196" s="135"/>
      <c r="EH196" s="135"/>
      <c r="EI196" s="126"/>
      <c r="EJ196" s="132"/>
      <c r="EK196" s="132"/>
      <c r="EL196" s="132"/>
      <c r="EM196" s="135"/>
      <c r="EN196" s="135"/>
      <c r="EO196" s="135"/>
      <c r="EP196" s="135"/>
      <c r="EQ196" s="135"/>
      <c r="ER196" s="126"/>
      <c r="ES196" s="132"/>
      <c r="ET196" s="132"/>
      <c r="EU196" s="132"/>
      <c r="EV196" s="135"/>
      <c r="EW196" s="135"/>
      <c r="EX196" s="135"/>
      <c r="EY196" s="135"/>
      <c r="EZ196" s="135"/>
      <c r="FA196" s="126"/>
      <c r="FB196" s="132"/>
      <c r="FC196" s="132"/>
      <c r="FD196" s="132"/>
      <c r="FE196" s="135"/>
      <c r="FF196" s="135"/>
      <c r="FG196" s="135"/>
      <c r="FH196" s="135"/>
      <c r="FI196" s="135"/>
      <c r="FJ196" s="126"/>
      <c r="FK196" s="132"/>
      <c r="FL196" s="132"/>
      <c r="FM196" s="132"/>
      <c r="FN196" s="135"/>
      <c r="FO196" s="135"/>
      <c r="FP196" s="135"/>
      <c r="FQ196" s="135"/>
      <c r="FR196" s="135"/>
      <c r="FS196" s="135"/>
      <c r="FT196" s="144"/>
      <c r="FU196" s="129"/>
      <c r="FV196" s="129"/>
      <c r="FW196" s="129"/>
      <c r="FX196" s="130"/>
      <c r="FY196" s="129"/>
      <c r="FZ196" s="144"/>
      <c r="GA196" s="135"/>
      <c r="GB196" s="129"/>
      <c r="GC196" s="129"/>
      <c r="GD196" s="129"/>
      <c r="GE196" s="129"/>
      <c r="GF196" s="129"/>
      <c r="GG196" s="126"/>
      <c r="GH196" s="129"/>
      <c r="GI196" s="129"/>
      <c r="GJ196" s="129"/>
      <c r="GK196" s="130"/>
      <c r="GL196" s="129"/>
      <c r="GM196" s="135"/>
      <c r="GN196" s="266"/>
      <c r="GO196" s="129"/>
      <c r="GP196" s="129"/>
      <c r="GQ196" s="129"/>
      <c r="GR196" s="129"/>
      <c r="GS196" s="129"/>
      <c r="GT196" s="126"/>
      <c r="GU196" s="129"/>
      <c r="GV196" s="129"/>
      <c r="GW196" s="129"/>
      <c r="GX196" s="130"/>
      <c r="GY196" s="129"/>
      <c r="GZ196" s="135"/>
      <c r="HA196" s="135"/>
      <c r="HB196" s="129"/>
      <c r="HC196" s="129"/>
      <c r="HD196" s="129"/>
      <c r="HE196" s="129"/>
    </row>
    <row r="197" spans="1:213" ht="120.75" customHeight="1" x14ac:dyDescent="0.2">
      <c r="A197" s="364">
        <v>32</v>
      </c>
      <c r="B197" s="357" t="s">
        <v>171</v>
      </c>
      <c r="C197" s="358" t="str">
        <f>VLOOKUP(B197,FORMULAS!$A$30:$B$52,2,0)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97" s="358" t="str">
        <f>VLOOKUP(B197,FORMULAS!$A$30:$C$52,3,0)</f>
        <v>Director de Mejoramiento de Vivienda</v>
      </c>
      <c r="E197" s="357" t="s">
        <v>113</v>
      </c>
      <c r="F197" s="394" t="s">
        <v>445</v>
      </c>
      <c r="G197" s="394" t="s">
        <v>446</v>
      </c>
      <c r="H197" s="367" t="s">
        <v>447</v>
      </c>
      <c r="I197" s="357" t="s">
        <v>258</v>
      </c>
      <c r="J197" s="360">
        <v>497</v>
      </c>
      <c r="K197" s="335" t="str">
        <f>+IF(L197=FORMULAS!$N$2,FORMULAS!$O$2,IF('208-PLA-Ft-78 Mapa Gestión'!L197:L202=FORMULAS!$N$3,FORMULAS!$O$3,IF('208-PLA-Ft-78 Mapa Gestión'!L197:L202=FORMULAS!$N$4,FORMULAS!$O$4,IF('208-PLA-Ft-78 Mapa Gestión'!L197:L202=FORMULAS!$N$5,FORMULAS!$O$5,IF('208-PLA-Ft-78 Mapa Gestión'!L197:L202=FORMULAS!$N$6,FORMULAS!$O$6)))))</f>
        <v>Media</v>
      </c>
      <c r="L197" s="361">
        <f>+IF(J197&lt;=FORMULAS!$M$2,FORMULAS!$N$2,IF('208-PLA-Ft-78 Mapa Gestión'!J197&lt;=FORMULAS!$M$3,FORMULAS!$N$3,IF('208-PLA-Ft-78 Mapa Gestión'!J197&lt;=FORMULAS!$M$4,FORMULAS!$N$4,IF('208-PLA-Ft-78 Mapa Gestión'!J197&lt;=FORMULAS!$M$5,FORMULAS!$N$5,FORMULAS!$N$6))))</f>
        <v>0.6</v>
      </c>
      <c r="M197" s="359" t="s">
        <v>91</v>
      </c>
      <c r="N197" s="335" t="str">
        <f>+IF(M197=FORMULAS!$H$2,FORMULAS!$I$2,IF('208-PLA-Ft-78 Mapa Gestión'!M197:M202=FORMULAS!$H$3,FORMULAS!$I$3,IF('208-PLA-Ft-78 Mapa Gestión'!M197:M202=FORMULAS!$H$4,FORMULAS!$I$4,IF('208-PLA-Ft-78 Mapa Gestión'!M197:M202=FORMULAS!$H$5,FORMULAS!$I$5,IF('208-PLA-Ft-78 Mapa Gestión'!M197:M202=FORMULAS!$H$6,FORMULAS!$I$6,IF('208-PLA-Ft-78 Mapa Gestión'!M197:M202=FORMULAS!$H$7,FORMULAS!$I$7,IF('208-PLA-Ft-78 Mapa Gestión'!M197:M202=FORMULAS!$H$8,FORMULAS!$I$8,IF('208-PLA-Ft-78 Mapa Gestión'!M197:M202=FORMULAS!$H$9,FORMULAS!$I$9,IF('208-PLA-Ft-78 Mapa Gestión'!M197:M202=FORMULAS!$H$10,FORMULAS!$I$10,IF('208-PLA-Ft-78 Mapa Gestión'!M197:M202=FORMULAS!$H$11,FORMULAS!$I$11))))))))))</f>
        <v>Moderado</v>
      </c>
      <c r="O197" s="333">
        <f>VLOOKUP(N197,FORMULAS!$I$1:$J$6,2,0)</f>
        <v>0.6</v>
      </c>
      <c r="P197" s="333" t="str">
        <f t="shared" ref="P197" si="162">CONCATENATE(N197,K197)</f>
        <v>ModeradoMedia</v>
      </c>
      <c r="Q197" s="334" t="str">
        <f>VLOOKUP(P197,FORMULAS!$K$17:$L$42,2,0)</f>
        <v>Moderado</v>
      </c>
      <c r="R197" s="154">
        <v>1</v>
      </c>
      <c r="S197" s="154" t="s">
        <v>516</v>
      </c>
      <c r="T197" s="183" t="str">
        <f>VLOOKUP(U197,FORMULAS!$A$15:$B$18,2,0)</f>
        <v>Probabilidad</v>
      </c>
      <c r="U197" s="53" t="s">
        <v>13</v>
      </c>
      <c r="V197" s="54">
        <f>+IF(U197='Tabla Valoración controles'!$D$4,'Tabla Valoración controles'!$F$4,IF('208-PLA-Ft-78 Mapa Gestión'!U197='Tabla Valoración controles'!$D$5,'Tabla Valoración controles'!$F$5,IF(U197=FORMULAS!$A$10,0,'Tabla Valoración controles'!$F$6)))</f>
        <v>0.25</v>
      </c>
      <c r="W197" s="53" t="s">
        <v>8</v>
      </c>
      <c r="X197" s="55">
        <f>+IF(W197='Tabla Valoración controles'!$D$7,'Tabla Valoración controles'!$F$7,IF(U197=FORMULAS!$A$10,0,'Tabla Valoración controles'!$F$8))</f>
        <v>0.15</v>
      </c>
      <c r="Y197" s="53" t="s">
        <v>19</v>
      </c>
      <c r="Z197" s="54">
        <f>+IF(Y197='Tabla Valoración controles'!$D$9,'Tabla Valoración controles'!$F$9,IF(U197=FORMULAS!$A$10,0,'Tabla Valoración controles'!$F$10))</f>
        <v>0</v>
      </c>
      <c r="AA197" s="53" t="s">
        <v>21</v>
      </c>
      <c r="AB197" s="54">
        <f>+IF(AA197='Tabla Valoración controles'!$D$9,'Tabla Valoración controles'!$F$9,IF(W197=FORMULAS!$A$10,0,'Tabla Valoración controles'!$F$10))</f>
        <v>0</v>
      </c>
      <c r="AC197" s="53" t="s">
        <v>101</v>
      </c>
      <c r="AD197" s="54">
        <f>+IF(AC197='Tabla Valoración controles'!$D$13,'Tabla Valoración controles'!$F$13,'Tabla Valoración controles'!$F$14)</f>
        <v>0</v>
      </c>
      <c r="AE197" s="97">
        <f t="shared" si="111"/>
        <v>0.4</v>
      </c>
      <c r="AF197" s="97">
        <f>+IF(T197=FORMULAS!$A$8,'208-PLA-Ft-78 Mapa Gestión'!AE197*'208-PLA-Ft-78 Mapa Gestión'!L197:L202,'208-PLA-Ft-78 Mapa Gestión'!AE197*'208-PLA-Ft-78 Mapa Gestión'!O197:O202)</f>
        <v>0.24</v>
      </c>
      <c r="AG197" s="97">
        <f>+IF(T197=FORMULAS!$A$8,'208-PLA-Ft-78 Mapa Gestión'!L197:L202-'208-PLA-Ft-78 Mapa Gestión'!AF197,0)</f>
        <v>0.36</v>
      </c>
      <c r="AH197" s="53" t="s">
        <v>347</v>
      </c>
      <c r="AI197" s="50">
        <f>+IF(AH197=CONTROLES!$C$50,CONTROLES!$D$50,CONTROLES!$D$51)</f>
        <v>15</v>
      </c>
      <c r="AJ197" s="162" t="s">
        <v>353</v>
      </c>
      <c r="AK197" s="162">
        <f>+IF(AJ197=CONTROLES!$C$52,CONTROLES!$D$52,CONTROLES!$D$53)</f>
        <v>15</v>
      </c>
      <c r="AL197" s="162" t="s">
        <v>356</v>
      </c>
      <c r="AM197" s="162">
        <f>+IF(AL197=CONTROLES!$C$54,CONTROLES!$D$54,CONTROLES!$D$55)</f>
        <v>15</v>
      </c>
      <c r="AN197" s="163" t="str">
        <f t="shared" si="114"/>
        <v>Preventivo</v>
      </c>
      <c r="AO197" s="163" t="str">
        <f>+IF(AN197=CONTROLES!$F$54,CONTROLES!$G$54,CONTROLES!$G$55)</f>
        <v>Prevenir</v>
      </c>
      <c r="AP197" s="162">
        <f>+IF(AO197=CONTROLES!$C$56,CONTROLES!$D$56,IF(AO197=CONTROLES!$C$57,CONTROLES!$D$57,CONTROLES!$D$58))</f>
        <v>15</v>
      </c>
      <c r="AQ197" s="162" t="s">
        <v>363</v>
      </c>
      <c r="AR197" s="162">
        <f>+IF(AQ197=CONTROLES!$C$59,CONTROLES!$D$59,CONTROLES!$D$60)</f>
        <v>15</v>
      </c>
      <c r="AS197" s="162" t="s">
        <v>366</v>
      </c>
      <c r="AT197" s="162">
        <f>+IF(AS197=CONTROLES!$C$61,CONTROLES!$D$61,CONTROLES!$D$62)</f>
        <v>15</v>
      </c>
      <c r="AU197" s="162" t="s">
        <v>369</v>
      </c>
      <c r="AV197" s="50">
        <f>+IF(AU197=CONTROLES!$C$63,CONTROLES!$D$63,IF(AU197=CONTROLES!$C$64,CONTROLES!$D$64,CONTROLES!$D$65))</f>
        <v>10</v>
      </c>
      <c r="AW197" s="50">
        <f t="shared" si="113"/>
        <v>100</v>
      </c>
      <c r="AX197" s="50" t="str">
        <f t="shared" si="115"/>
        <v>Fuerte</v>
      </c>
      <c r="AY197" s="336">
        <f>+AG202</f>
        <v>0.36</v>
      </c>
      <c r="AZ197" s="336" t="str">
        <f>+IF(AY197&lt;=FORMULAS!$N$2,FORMULAS!$O$2,IF(AY197&lt;=FORMULAS!$N$3,FORMULAS!$O$3,IF(AY197&lt;=FORMULAS!$N$4,FORMULAS!$O$4,IF(AY197&lt;=FORMULAS!$N$5,FORMULAS!$O$5,FORMULAS!O192))))</f>
        <v>Baja</v>
      </c>
      <c r="BA197" s="336" t="str">
        <f>+IF(T197=FORMULAS!$A$9,AG202,'208-PLA-Ft-78 Mapa Gestión'!N197:N202)</f>
        <v>Moderado</v>
      </c>
      <c r="BB197" s="336">
        <f>+IF(T197=FORMULAS!B195,'208-PLA-Ft-78 Mapa Gestión'!AG202,'208-PLA-Ft-78 Mapa Gestión'!O197:O202)</f>
        <v>0.6</v>
      </c>
      <c r="BC197" s="333" t="str">
        <f t="shared" ref="BC197" si="163">CONCATENATE(BA197,AZ197)</f>
        <v>ModeradoBaja</v>
      </c>
      <c r="BD197" s="340" t="str">
        <f>VLOOKUP(BC197,FORMULAS!$K$17:$L$42,2,0)</f>
        <v>Moderado</v>
      </c>
      <c r="BE197" s="338" t="s">
        <v>163</v>
      </c>
      <c r="BF197" s="167" t="s">
        <v>589</v>
      </c>
      <c r="BG197" s="167" t="s">
        <v>588</v>
      </c>
      <c r="BH197" s="186" t="s">
        <v>321</v>
      </c>
      <c r="BI197" s="182">
        <v>44927</v>
      </c>
      <c r="BJ197" s="182">
        <v>45275</v>
      </c>
      <c r="BK197" s="167" t="s">
        <v>723</v>
      </c>
      <c r="BL197" s="167" t="s">
        <v>724</v>
      </c>
      <c r="BM197" s="170" t="s">
        <v>235</v>
      </c>
      <c r="BN197" s="332" t="s">
        <v>685</v>
      </c>
      <c r="BO197" s="144" t="s">
        <v>782</v>
      </c>
      <c r="BP197" s="129" t="s">
        <v>907</v>
      </c>
      <c r="BQ197" s="132" t="s">
        <v>908</v>
      </c>
      <c r="BR197" s="129" t="s">
        <v>909</v>
      </c>
      <c r="BS197" s="147" t="s">
        <v>910</v>
      </c>
      <c r="BT197" s="227" t="s">
        <v>911</v>
      </c>
      <c r="BU197" s="144" t="s">
        <v>783</v>
      </c>
      <c r="BV197" s="144" t="s">
        <v>840</v>
      </c>
      <c r="BW197" s="144" t="s">
        <v>903</v>
      </c>
      <c r="BX197" s="126" t="s">
        <v>782</v>
      </c>
      <c r="BY197" s="129" t="s">
        <v>912</v>
      </c>
      <c r="BZ197" s="132" t="s">
        <v>913</v>
      </c>
      <c r="CA197" s="129" t="s">
        <v>914</v>
      </c>
      <c r="CB197" s="147" t="s">
        <v>915</v>
      </c>
      <c r="CC197" s="227" t="s">
        <v>911</v>
      </c>
      <c r="CD197" s="144" t="s">
        <v>783</v>
      </c>
      <c r="CE197" s="144" t="s">
        <v>840</v>
      </c>
      <c r="CF197" s="144" t="s">
        <v>903</v>
      </c>
      <c r="CG197" s="126" t="s">
        <v>782</v>
      </c>
      <c r="CH197" s="129" t="s">
        <v>916</v>
      </c>
      <c r="CI197" s="132" t="s">
        <v>917</v>
      </c>
      <c r="CJ197" s="129" t="s">
        <v>918</v>
      </c>
      <c r="CK197" s="147" t="s">
        <v>919</v>
      </c>
      <c r="CL197" s="227" t="s">
        <v>911</v>
      </c>
      <c r="CM197" s="144" t="s">
        <v>783</v>
      </c>
      <c r="CN197" s="144" t="s">
        <v>840</v>
      </c>
      <c r="CO197" s="144" t="s">
        <v>903</v>
      </c>
      <c r="CP197" s="126" t="s">
        <v>782</v>
      </c>
      <c r="CQ197" s="132" t="s">
        <v>920</v>
      </c>
      <c r="CR197" s="126" t="s">
        <v>921</v>
      </c>
      <c r="CS197" s="132" t="s">
        <v>920</v>
      </c>
      <c r="CT197" s="126" t="s">
        <v>921</v>
      </c>
      <c r="CU197" s="126" t="s">
        <v>921</v>
      </c>
      <c r="CV197" s="144" t="s">
        <v>783</v>
      </c>
      <c r="CW197" s="144" t="s">
        <v>840</v>
      </c>
      <c r="CX197" s="144" t="s">
        <v>903</v>
      </c>
      <c r="CY197" s="126"/>
      <c r="CZ197" s="129"/>
      <c r="DA197" s="132"/>
      <c r="DB197" s="129"/>
      <c r="DC197" s="147"/>
      <c r="DD197" s="147"/>
      <c r="DE197" s="147"/>
      <c r="DF197" s="147"/>
      <c r="DG197" s="147"/>
      <c r="DH197" s="126"/>
      <c r="DI197" s="129"/>
      <c r="DJ197" s="132"/>
      <c r="DK197" s="129"/>
      <c r="DL197" s="147"/>
      <c r="DM197" s="147"/>
      <c r="DN197" s="147"/>
      <c r="DO197" s="147"/>
      <c r="DP197" s="147"/>
      <c r="DQ197" s="126"/>
      <c r="DR197" s="129"/>
      <c r="DS197" s="132"/>
      <c r="DT197" s="129"/>
      <c r="DU197" s="147"/>
      <c r="DV197" s="147"/>
      <c r="DW197" s="147"/>
      <c r="DX197" s="147"/>
      <c r="DY197" s="147"/>
      <c r="DZ197" s="126"/>
      <c r="EA197" s="129"/>
      <c r="EB197" s="132"/>
      <c r="EC197" s="129"/>
      <c r="ED197" s="147"/>
      <c r="EE197" s="147"/>
      <c r="EF197" s="147"/>
      <c r="EG197" s="147"/>
      <c r="EH197" s="147"/>
      <c r="EI197" s="126"/>
      <c r="EJ197" s="129"/>
      <c r="EK197" s="132"/>
      <c r="EL197" s="129"/>
      <c r="EM197" s="147"/>
      <c r="EN197" s="147"/>
      <c r="EO197" s="147"/>
      <c r="EP197" s="147"/>
      <c r="EQ197" s="147"/>
      <c r="ER197" s="126"/>
      <c r="ES197" s="129"/>
      <c r="ET197" s="132"/>
      <c r="EU197" s="129"/>
      <c r="EV197" s="147"/>
      <c r="EW197" s="147"/>
      <c r="EX197" s="147"/>
      <c r="EY197" s="147"/>
      <c r="EZ197" s="147"/>
      <c r="FA197" s="126"/>
      <c r="FB197" s="129"/>
      <c r="FC197" s="132"/>
      <c r="FD197" s="129"/>
      <c r="FE197" s="147"/>
      <c r="FF197" s="147"/>
      <c r="FG197" s="147"/>
      <c r="FH197" s="147"/>
      <c r="FI197" s="147"/>
      <c r="FJ197" s="126"/>
      <c r="FK197" s="129"/>
      <c r="FL197" s="132"/>
      <c r="FM197" s="129"/>
      <c r="FN197" s="147"/>
      <c r="FO197" s="147"/>
      <c r="FP197" s="147"/>
      <c r="FQ197" s="147"/>
      <c r="FR197" s="147"/>
      <c r="FS197" s="134">
        <v>45050</v>
      </c>
      <c r="FT197" s="144" t="s">
        <v>782</v>
      </c>
      <c r="FU197" s="132" t="s">
        <v>1191</v>
      </c>
      <c r="FV197" s="129" t="s">
        <v>37</v>
      </c>
      <c r="FW197" s="132" t="s">
        <v>1192</v>
      </c>
      <c r="FX197" s="130">
        <f>62+19+30</f>
        <v>111</v>
      </c>
      <c r="FY197" s="129" t="s">
        <v>37</v>
      </c>
      <c r="FZ197" s="144" t="s">
        <v>783</v>
      </c>
      <c r="GA197" s="147"/>
      <c r="GB197" s="129"/>
      <c r="GC197" s="129"/>
      <c r="GD197" s="129"/>
      <c r="GE197" s="129"/>
      <c r="GF197" s="311">
        <v>45177</v>
      </c>
      <c r="GG197" s="126"/>
      <c r="GH197" s="129" t="s">
        <v>1483</v>
      </c>
      <c r="GI197" s="129"/>
      <c r="GJ197" s="129" t="s">
        <v>1483</v>
      </c>
      <c r="GK197" s="130"/>
      <c r="GL197" s="129"/>
      <c r="GM197" s="147"/>
      <c r="GN197" s="277"/>
      <c r="GO197" s="129"/>
      <c r="GP197" s="129"/>
      <c r="GQ197" s="129"/>
      <c r="GR197" s="129"/>
      <c r="GS197" s="129"/>
      <c r="GT197" s="126"/>
      <c r="GU197" s="129"/>
      <c r="GV197" s="129"/>
      <c r="GW197" s="129"/>
      <c r="GX197" s="130"/>
      <c r="GY197" s="129"/>
      <c r="GZ197" s="147"/>
      <c r="HA197" s="147"/>
      <c r="HB197" s="129"/>
      <c r="HC197" s="129"/>
      <c r="HD197" s="129"/>
      <c r="HE197" s="129"/>
    </row>
    <row r="198" spans="1:213" ht="57" x14ac:dyDescent="0.2">
      <c r="A198" s="364"/>
      <c r="B198" s="357"/>
      <c r="C198" s="358"/>
      <c r="D198" s="358"/>
      <c r="E198" s="357"/>
      <c r="F198" s="394"/>
      <c r="G198" s="396"/>
      <c r="H198" s="389"/>
      <c r="I198" s="357"/>
      <c r="J198" s="360"/>
      <c r="K198" s="335"/>
      <c r="L198" s="361"/>
      <c r="M198" s="359"/>
      <c r="N198" s="335"/>
      <c r="O198" s="333"/>
      <c r="P198" s="333"/>
      <c r="Q198" s="334"/>
      <c r="R198" s="153"/>
      <c r="S198" s="154"/>
      <c r="T198" s="183">
        <f>VLOOKUP(U198,FORMULAS!$A$15:$B$18,2,0)</f>
        <v>0</v>
      </c>
      <c r="U198" s="53" t="s">
        <v>157</v>
      </c>
      <c r="V198" s="54">
        <f>+IF(U198='Tabla Valoración controles'!$D$4,'Tabla Valoración controles'!$F$4,IF('208-PLA-Ft-78 Mapa Gestión'!U198='Tabla Valoración controles'!$D$5,'Tabla Valoración controles'!$F$5,IF(U198=FORMULAS!$A$10,0,'Tabla Valoración controles'!$F$6)))</f>
        <v>0</v>
      </c>
      <c r="W198" s="53"/>
      <c r="X198" s="55">
        <f>+IF(W198='Tabla Valoración controles'!$D$7,'Tabla Valoración controles'!$F$7,IF(U198=FORMULAS!$A$10,0,'Tabla Valoración controles'!$F$8))</f>
        <v>0</v>
      </c>
      <c r="Y198" s="53"/>
      <c r="Z198" s="54">
        <f>+IF(Y198='Tabla Valoración controles'!$D$9,'Tabla Valoración controles'!$F$9,IF(U198=FORMULAS!$A$10,0,'Tabla Valoración controles'!$F$10))</f>
        <v>0</v>
      </c>
      <c r="AA198" s="53"/>
      <c r="AB198" s="54">
        <f>+IF(AA198='Tabla Valoración controles'!$D$9,'Tabla Valoración controles'!$F$9,IF(W198=FORMULAS!$A$10,0,'Tabla Valoración controles'!$F$10))</f>
        <v>0</v>
      </c>
      <c r="AC198" s="53"/>
      <c r="AD198" s="54">
        <f>+IF(AC198='Tabla Valoración controles'!$D$13,'Tabla Valoración controles'!$F$13,'Tabla Valoración controles'!$F$14)</f>
        <v>0</v>
      </c>
      <c r="AE198" s="97">
        <f t="shared" si="111"/>
        <v>0</v>
      </c>
      <c r="AF198" s="97">
        <f t="shared" ref="AF198" si="164">+AE198*AG197</f>
        <v>0</v>
      </c>
      <c r="AG198" s="97">
        <f t="shared" ref="AG198" si="165">+AG197-AF198</f>
        <v>0.36</v>
      </c>
      <c r="AH198" s="53"/>
      <c r="AI198" s="50">
        <f>+IF(AH198=CONTROLES!$C$50,CONTROLES!$D$50,CONTROLES!$D$51)</f>
        <v>0</v>
      </c>
      <c r="AJ198" s="162"/>
      <c r="AK198" s="162">
        <f>+IF(AJ198=CONTROLES!$C$52,CONTROLES!$D$52,CONTROLES!$D$53)</f>
        <v>0</v>
      </c>
      <c r="AL198" s="162"/>
      <c r="AM198" s="162">
        <f>+IF(AL198=CONTROLES!$C$54,CONTROLES!$D$54,CONTROLES!$D$55)</f>
        <v>0</v>
      </c>
      <c r="AN198" s="163" t="str">
        <f t="shared" si="114"/>
        <v>Tipo Control</v>
      </c>
      <c r="AO198" s="163" t="str">
        <f>+IF(AN198=CONTROLES!$F$54,CONTROLES!$G$54,CONTROLES!$G$55)</f>
        <v>Detectar</v>
      </c>
      <c r="AP198" s="162">
        <f>+IF(AO198=CONTROLES!$C$56,CONTROLES!$D$56,IF(AO198=CONTROLES!$C$57,CONTROLES!$D$57,CONTROLES!$D$58))</f>
        <v>10</v>
      </c>
      <c r="AQ198" s="162"/>
      <c r="AR198" s="162">
        <f>+IF(AQ198=CONTROLES!$C$59,CONTROLES!$D$59,CONTROLES!$D$60)</f>
        <v>0</v>
      </c>
      <c r="AS198" s="162"/>
      <c r="AT198" s="162">
        <f>+IF(AS198=CONTROLES!$C$61,CONTROLES!$D$61,CONTROLES!$D$62)</f>
        <v>0</v>
      </c>
      <c r="AU198" s="162"/>
      <c r="AV198" s="50">
        <f>+IF(AU198=CONTROLES!$C$63,CONTROLES!$D$63,IF(AU198=CONTROLES!$C$64,CONTROLES!$D$64,CONTROLES!$D$65))</f>
        <v>0</v>
      </c>
      <c r="AW198" s="50">
        <f t="shared" si="113"/>
        <v>10</v>
      </c>
      <c r="AX198" s="50" t="str">
        <f t="shared" si="115"/>
        <v>Débil</v>
      </c>
      <c r="AY198" s="337"/>
      <c r="AZ198" s="337"/>
      <c r="BA198" s="337"/>
      <c r="BB198" s="337"/>
      <c r="BC198" s="333"/>
      <c r="BD198" s="340"/>
      <c r="BE198" s="338"/>
      <c r="BF198" s="127"/>
      <c r="BG198" s="127"/>
      <c r="BH198" s="186"/>
      <c r="BI198" s="179"/>
      <c r="BJ198" s="179"/>
      <c r="BK198" s="127"/>
      <c r="BL198" s="127"/>
      <c r="BM198" s="170" t="s">
        <v>233</v>
      </c>
      <c r="BN198" s="332"/>
      <c r="BO198" s="144"/>
      <c r="BP198" s="209"/>
      <c r="BQ198" s="209"/>
      <c r="BR198" s="209"/>
      <c r="BS198" s="210"/>
      <c r="BT198" s="210"/>
      <c r="BU198" s="144"/>
      <c r="BV198" s="210"/>
      <c r="BW198" s="210"/>
      <c r="BX198" s="144"/>
      <c r="BY198" s="132"/>
      <c r="BZ198" s="132"/>
      <c r="CA198" s="132"/>
      <c r="CB198" s="135"/>
      <c r="CC198" s="135"/>
      <c r="CD198" s="135"/>
      <c r="CE198" s="135"/>
      <c r="CF198" s="135"/>
      <c r="CG198" s="144"/>
      <c r="CH198" s="132"/>
      <c r="CI198" s="132"/>
      <c r="CJ198" s="132"/>
      <c r="CK198" s="135"/>
      <c r="CL198" s="135"/>
      <c r="CM198" s="135"/>
      <c r="CN198" s="135"/>
      <c r="CO198" s="135"/>
      <c r="CP198" s="144"/>
      <c r="CQ198" s="132"/>
      <c r="CR198" s="132"/>
      <c r="CS198" s="132"/>
      <c r="CT198" s="135"/>
      <c r="CU198" s="135"/>
      <c r="CV198" s="135"/>
      <c r="CW198" s="135"/>
      <c r="CX198" s="135"/>
      <c r="CY198" s="126"/>
      <c r="CZ198" s="132"/>
      <c r="DA198" s="132"/>
      <c r="DB198" s="132"/>
      <c r="DC198" s="135"/>
      <c r="DD198" s="135"/>
      <c r="DE198" s="135"/>
      <c r="DF198" s="135"/>
      <c r="DG198" s="135"/>
      <c r="DH198" s="126"/>
      <c r="DI198" s="132"/>
      <c r="DJ198" s="132"/>
      <c r="DK198" s="132"/>
      <c r="DL198" s="135"/>
      <c r="DM198" s="135"/>
      <c r="DN198" s="135"/>
      <c r="DO198" s="135"/>
      <c r="DP198" s="135"/>
      <c r="DQ198" s="126"/>
      <c r="DR198" s="132"/>
      <c r="DS198" s="132"/>
      <c r="DT198" s="132"/>
      <c r="DU198" s="135"/>
      <c r="DV198" s="135"/>
      <c r="DW198" s="135"/>
      <c r="DX198" s="135"/>
      <c r="DY198" s="135"/>
      <c r="DZ198" s="126"/>
      <c r="EA198" s="132"/>
      <c r="EB198" s="132"/>
      <c r="EC198" s="132"/>
      <c r="ED198" s="135"/>
      <c r="EE198" s="135"/>
      <c r="EF198" s="135"/>
      <c r="EG198" s="135"/>
      <c r="EH198" s="135"/>
      <c r="EI198" s="126"/>
      <c r="EJ198" s="132"/>
      <c r="EK198" s="132"/>
      <c r="EL198" s="132"/>
      <c r="EM198" s="135"/>
      <c r="EN198" s="135"/>
      <c r="EO198" s="135"/>
      <c r="EP198" s="135"/>
      <c r="EQ198" s="135"/>
      <c r="ER198" s="126"/>
      <c r="ES198" s="132"/>
      <c r="ET198" s="132"/>
      <c r="EU198" s="132"/>
      <c r="EV198" s="135"/>
      <c r="EW198" s="135"/>
      <c r="EX198" s="135"/>
      <c r="EY198" s="135"/>
      <c r="EZ198" s="135"/>
      <c r="FA198" s="126"/>
      <c r="FB198" s="132"/>
      <c r="FC198" s="132"/>
      <c r="FD198" s="132"/>
      <c r="FE198" s="135"/>
      <c r="FF198" s="135"/>
      <c r="FG198" s="135"/>
      <c r="FH198" s="135"/>
      <c r="FI198" s="135"/>
      <c r="FJ198" s="126"/>
      <c r="FK198" s="132"/>
      <c r="FL198" s="132"/>
      <c r="FM198" s="132"/>
      <c r="FN198" s="135"/>
      <c r="FO198" s="135"/>
      <c r="FP198" s="135"/>
      <c r="FQ198" s="135"/>
      <c r="FR198" s="135"/>
      <c r="FS198" s="135"/>
      <c r="FT198" s="144"/>
      <c r="FU198" s="129"/>
      <c r="FV198" s="129"/>
      <c r="FW198" s="129"/>
      <c r="FX198" s="130"/>
      <c r="FY198" s="129"/>
      <c r="FZ198" s="144"/>
      <c r="GA198" s="135"/>
      <c r="GB198" s="129"/>
      <c r="GC198" s="129"/>
      <c r="GD198" s="129"/>
      <c r="GE198" s="129"/>
      <c r="GF198" s="129"/>
      <c r="GG198" s="126"/>
      <c r="GH198" s="129"/>
      <c r="GI198" s="129"/>
      <c r="GJ198" s="129"/>
      <c r="GK198" s="130"/>
      <c r="GL198" s="129"/>
      <c r="GM198" s="135"/>
      <c r="GN198" s="266"/>
      <c r="GO198" s="129"/>
      <c r="GP198" s="129"/>
      <c r="GQ198" s="129"/>
      <c r="GR198" s="129"/>
      <c r="GS198" s="129"/>
      <c r="GT198" s="126"/>
      <c r="GU198" s="129"/>
      <c r="GV198" s="129"/>
      <c r="GW198" s="129"/>
      <c r="GX198" s="130"/>
      <c r="GY198" s="129"/>
      <c r="GZ198" s="135"/>
      <c r="HA198" s="135"/>
      <c r="HB198" s="129"/>
      <c r="HC198" s="129"/>
      <c r="HD198" s="129"/>
      <c r="HE198" s="129"/>
    </row>
    <row r="199" spans="1:213" ht="57" x14ac:dyDescent="0.2">
      <c r="A199" s="364"/>
      <c r="B199" s="357"/>
      <c r="C199" s="358"/>
      <c r="D199" s="358"/>
      <c r="E199" s="357"/>
      <c r="F199" s="394"/>
      <c r="G199" s="396"/>
      <c r="H199" s="389"/>
      <c r="I199" s="357"/>
      <c r="J199" s="360"/>
      <c r="K199" s="335"/>
      <c r="L199" s="361"/>
      <c r="M199" s="359"/>
      <c r="N199" s="335"/>
      <c r="O199" s="333"/>
      <c r="P199" s="333"/>
      <c r="Q199" s="334"/>
      <c r="R199" s="153"/>
      <c r="S199" s="154"/>
      <c r="T199" s="183">
        <f>VLOOKUP(U199,FORMULAS!$A$15:$B$18,2,0)</f>
        <v>0</v>
      </c>
      <c r="U199" s="53" t="s">
        <v>157</v>
      </c>
      <c r="V199" s="54">
        <f>+IF(U199='Tabla Valoración controles'!$D$4,'Tabla Valoración controles'!$F$4,IF('208-PLA-Ft-78 Mapa Gestión'!U199='Tabla Valoración controles'!$D$5,'Tabla Valoración controles'!$F$5,IF(U199=FORMULAS!$A$10,0,'Tabla Valoración controles'!$F$6)))</f>
        <v>0</v>
      </c>
      <c r="W199" s="53"/>
      <c r="X199" s="55">
        <f>+IF(W199='Tabla Valoración controles'!$D$7,'Tabla Valoración controles'!$F$7,IF(U199=FORMULAS!$A$10,0,'Tabla Valoración controles'!$F$8))</f>
        <v>0</v>
      </c>
      <c r="Y199" s="53"/>
      <c r="Z199" s="54">
        <f>+IF(Y199='Tabla Valoración controles'!$D$9,'Tabla Valoración controles'!$F$9,IF(U199=FORMULAS!$A$10,0,'Tabla Valoración controles'!$F$10))</f>
        <v>0</v>
      </c>
      <c r="AA199" s="53"/>
      <c r="AB199" s="54">
        <f>+IF(AA199='Tabla Valoración controles'!$D$9,'Tabla Valoración controles'!$F$9,IF(W199=FORMULAS!$A$10,0,'Tabla Valoración controles'!$F$10))</f>
        <v>0</v>
      </c>
      <c r="AC199" s="53"/>
      <c r="AD199" s="54">
        <f>+IF(AC199='Tabla Valoración controles'!$D$13,'Tabla Valoración controles'!$F$13,'Tabla Valoración controles'!$F$14)</f>
        <v>0</v>
      </c>
      <c r="AE199" s="97">
        <f t="shared" si="111"/>
        <v>0</v>
      </c>
      <c r="AF199" s="97">
        <f t="shared" ref="AF199:AF202" si="166">+AF198*AE199</f>
        <v>0</v>
      </c>
      <c r="AG199" s="97">
        <f t="shared" si="131"/>
        <v>0.36</v>
      </c>
      <c r="AH199" s="53"/>
      <c r="AI199" s="50">
        <f>+IF(AH199=CONTROLES!$C$50,CONTROLES!$D$50,CONTROLES!$D$51)</f>
        <v>0</v>
      </c>
      <c r="AJ199" s="162"/>
      <c r="AK199" s="162">
        <f>+IF(AJ199=CONTROLES!$C$52,CONTROLES!$D$52,CONTROLES!$D$53)</f>
        <v>0</v>
      </c>
      <c r="AL199" s="162"/>
      <c r="AM199" s="162">
        <f>+IF(AL199=CONTROLES!$C$54,CONTROLES!$D$54,CONTROLES!$D$55)</f>
        <v>0</v>
      </c>
      <c r="AN199" s="163" t="str">
        <f t="shared" si="114"/>
        <v>Tipo Control</v>
      </c>
      <c r="AO199" s="163" t="str">
        <f>+IF(AN199=CONTROLES!$F$54,CONTROLES!$G$54,CONTROLES!$G$55)</f>
        <v>Detectar</v>
      </c>
      <c r="AP199" s="162">
        <f>+IF(AO199=CONTROLES!$C$56,CONTROLES!$D$56,IF(AO199=CONTROLES!$C$57,CONTROLES!$D$57,CONTROLES!$D$58))</f>
        <v>10</v>
      </c>
      <c r="AQ199" s="162"/>
      <c r="AR199" s="162">
        <f>+IF(AQ199=CONTROLES!$C$59,CONTROLES!$D$59,CONTROLES!$D$60)</f>
        <v>0</v>
      </c>
      <c r="AS199" s="162"/>
      <c r="AT199" s="162">
        <f>+IF(AS199=CONTROLES!$C$61,CONTROLES!$D$61,CONTROLES!$D$62)</f>
        <v>0</v>
      </c>
      <c r="AU199" s="162"/>
      <c r="AV199" s="50">
        <f>+IF(AU199=CONTROLES!$C$63,CONTROLES!$D$63,IF(AU199=CONTROLES!$C$64,CONTROLES!$D$64,CONTROLES!$D$65))</f>
        <v>0</v>
      </c>
      <c r="AW199" s="50">
        <f t="shared" si="113"/>
        <v>10</v>
      </c>
      <c r="AX199" s="50" t="str">
        <f t="shared" si="115"/>
        <v>Débil</v>
      </c>
      <c r="AY199" s="337"/>
      <c r="AZ199" s="337"/>
      <c r="BA199" s="337"/>
      <c r="BB199" s="337"/>
      <c r="BC199" s="333"/>
      <c r="BD199" s="340"/>
      <c r="BE199" s="338"/>
      <c r="BF199" s="127"/>
      <c r="BG199" s="127"/>
      <c r="BH199" s="186"/>
      <c r="BI199" s="179"/>
      <c r="BJ199" s="179"/>
      <c r="BK199" s="127"/>
      <c r="BL199" s="127"/>
      <c r="BM199" s="170" t="s">
        <v>233</v>
      </c>
      <c r="BN199" s="332"/>
      <c r="BO199" s="144"/>
      <c r="BP199" s="209"/>
      <c r="BQ199" s="209"/>
      <c r="BR199" s="209"/>
      <c r="BS199" s="210"/>
      <c r="BT199" s="210"/>
      <c r="BU199" s="144"/>
      <c r="BV199" s="210"/>
      <c r="BW199" s="210"/>
      <c r="BX199" s="144"/>
      <c r="BY199" s="132"/>
      <c r="BZ199" s="132"/>
      <c r="CA199" s="132"/>
      <c r="CB199" s="135"/>
      <c r="CC199" s="135"/>
      <c r="CD199" s="135"/>
      <c r="CE199" s="135"/>
      <c r="CF199" s="135"/>
      <c r="CG199" s="144"/>
      <c r="CH199" s="132"/>
      <c r="CI199" s="132"/>
      <c r="CJ199" s="132"/>
      <c r="CK199" s="135"/>
      <c r="CL199" s="135"/>
      <c r="CM199" s="135"/>
      <c r="CN199" s="135"/>
      <c r="CO199" s="135"/>
      <c r="CP199" s="144"/>
      <c r="CQ199" s="132"/>
      <c r="CR199" s="132"/>
      <c r="CS199" s="132"/>
      <c r="CT199" s="135"/>
      <c r="CU199" s="135"/>
      <c r="CV199" s="135"/>
      <c r="CW199" s="135"/>
      <c r="CX199" s="135"/>
      <c r="CY199" s="126"/>
      <c r="CZ199" s="132"/>
      <c r="DA199" s="132"/>
      <c r="DB199" s="132"/>
      <c r="DC199" s="135"/>
      <c r="DD199" s="135"/>
      <c r="DE199" s="135"/>
      <c r="DF199" s="135"/>
      <c r="DG199" s="135"/>
      <c r="DH199" s="126"/>
      <c r="DI199" s="132"/>
      <c r="DJ199" s="132"/>
      <c r="DK199" s="132"/>
      <c r="DL199" s="135"/>
      <c r="DM199" s="135"/>
      <c r="DN199" s="135"/>
      <c r="DO199" s="135"/>
      <c r="DP199" s="135"/>
      <c r="DQ199" s="126"/>
      <c r="DR199" s="132"/>
      <c r="DS199" s="132"/>
      <c r="DT199" s="132"/>
      <c r="DU199" s="135"/>
      <c r="DV199" s="135"/>
      <c r="DW199" s="135"/>
      <c r="DX199" s="135"/>
      <c r="DY199" s="135"/>
      <c r="DZ199" s="126"/>
      <c r="EA199" s="132"/>
      <c r="EB199" s="132"/>
      <c r="EC199" s="132"/>
      <c r="ED199" s="135"/>
      <c r="EE199" s="135"/>
      <c r="EF199" s="135"/>
      <c r="EG199" s="135"/>
      <c r="EH199" s="135"/>
      <c r="EI199" s="126"/>
      <c r="EJ199" s="132"/>
      <c r="EK199" s="132"/>
      <c r="EL199" s="132"/>
      <c r="EM199" s="135"/>
      <c r="EN199" s="135"/>
      <c r="EO199" s="135"/>
      <c r="EP199" s="135"/>
      <c r="EQ199" s="135"/>
      <c r="ER199" s="126"/>
      <c r="ES199" s="132"/>
      <c r="ET199" s="132"/>
      <c r="EU199" s="132"/>
      <c r="EV199" s="135"/>
      <c r="EW199" s="135"/>
      <c r="EX199" s="135"/>
      <c r="EY199" s="135"/>
      <c r="EZ199" s="135"/>
      <c r="FA199" s="126"/>
      <c r="FB199" s="132"/>
      <c r="FC199" s="132"/>
      <c r="FD199" s="132"/>
      <c r="FE199" s="135"/>
      <c r="FF199" s="135"/>
      <c r="FG199" s="135"/>
      <c r="FH199" s="135"/>
      <c r="FI199" s="135"/>
      <c r="FJ199" s="126"/>
      <c r="FK199" s="132"/>
      <c r="FL199" s="132"/>
      <c r="FM199" s="132"/>
      <c r="FN199" s="135"/>
      <c r="FO199" s="135"/>
      <c r="FP199" s="135"/>
      <c r="FQ199" s="135"/>
      <c r="FR199" s="135"/>
      <c r="FS199" s="135"/>
      <c r="FT199" s="144"/>
      <c r="FU199" s="129"/>
      <c r="FV199" s="129"/>
      <c r="FW199" s="129"/>
      <c r="FX199" s="130"/>
      <c r="FY199" s="129"/>
      <c r="FZ199" s="144"/>
      <c r="GA199" s="135"/>
      <c r="GB199" s="129"/>
      <c r="GC199" s="129"/>
      <c r="GD199" s="129"/>
      <c r="GE199" s="129"/>
      <c r="GF199" s="129"/>
      <c r="GG199" s="126"/>
      <c r="GH199" s="129"/>
      <c r="GI199" s="129"/>
      <c r="GJ199" s="129"/>
      <c r="GK199" s="130"/>
      <c r="GL199" s="129"/>
      <c r="GM199" s="135"/>
      <c r="GN199" s="266"/>
      <c r="GO199" s="129"/>
      <c r="GP199" s="129"/>
      <c r="GQ199" s="129"/>
      <c r="GR199" s="129"/>
      <c r="GS199" s="129"/>
      <c r="GT199" s="126"/>
      <c r="GU199" s="129"/>
      <c r="GV199" s="129"/>
      <c r="GW199" s="129"/>
      <c r="GX199" s="130"/>
      <c r="GY199" s="129"/>
      <c r="GZ199" s="135"/>
      <c r="HA199" s="135"/>
      <c r="HB199" s="129"/>
      <c r="HC199" s="129"/>
      <c r="HD199" s="129"/>
      <c r="HE199" s="129"/>
    </row>
    <row r="200" spans="1:213" ht="57" x14ac:dyDescent="0.2">
      <c r="A200" s="364"/>
      <c r="B200" s="357"/>
      <c r="C200" s="358"/>
      <c r="D200" s="358"/>
      <c r="E200" s="357"/>
      <c r="F200" s="394"/>
      <c r="G200" s="396"/>
      <c r="H200" s="389"/>
      <c r="I200" s="357"/>
      <c r="J200" s="360"/>
      <c r="K200" s="335"/>
      <c r="L200" s="361"/>
      <c r="M200" s="359"/>
      <c r="N200" s="335"/>
      <c r="O200" s="333"/>
      <c r="P200" s="333"/>
      <c r="Q200" s="334"/>
      <c r="R200" s="153"/>
      <c r="S200" s="154"/>
      <c r="T200" s="183">
        <f>VLOOKUP(U200,FORMULAS!$A$15:$B$18,2,0)</f>
        <v>0</v>
      </c>
      <c r="U200" s="53" t="s">
        <v>157</v>
      </c>
      <c r="V200" s="54">
        <f>+IF(U200='Tabla Valoración controles'!$D$4,'Tabla Valoración controles'!$F$4,IF('208-PLA-Ft-78 Mapa Gestión'!U200='Tabla Valoración controles'!$D$5,'Tabla Valoración controles'!$F$5,IF(U200=FORMULAS!$A$10,0,'Tabla Valoración controles'!$F$6)))</f>
        <v>0</v>
      </c>
      <c r="W200" s="53"/>
      <c r="X200" s="55">
        <f>+IF(W200='Tabla Valoración controles'!$D$7,'Tabla Valoración controles'!$F$7,IF(U200=FORMULAS!$A$10,0,'Tabla Valoración controles'!$F$8))</f>
        <v>0</v>
      </c>
      <c r="Y200" s="53"/>
      <c r="Z200" s="54">
        <f>+IF(Y200='Tabla Valoración controles'!$D$9,'Tabla Valoración controles'!$F$9,IF(U200=FORMULAS!$A$10,0,'Tabla Valoración controles'!$F$10))</f>
        <v>0</v>
      </c>
      <c r="AA200" s="53"/>
      <c r="AB200" s="54">
        <f>+IF(AA200='Tabla Valoración controles'!$D$9,'Tabla Valoración controles'!$F$9,IF(W200=FORMULAS!$A$10,0,'Tabla Valoración controles'!$F$10))</f>
        <v>0</v>
      </c>
      <c r="AC200" s="53"/>
      <c r="AD200" s="54">
        <f>+IF(AC200='Tabla Valoración controles'!$D$13,'Tabla Valoración controles'!$F$13,'Tabla Valoración controles'!$F$14)</f>
        <v>0</v>
      </c>
      <c r="AE200" s="97">
        <f t="shared" si="111"/>
        <v>0</v>
      </c>
      <c r="AF200" s="97">
        <f t="shared" si="166"/>
        <v>0</v>
      </c>
      <c r="AG200" s="97">
        <f t="shared" si="131"/>
        <v>0.36</v>
      </c>
      <c r="AH200" s="53"/>
      <c r="AI200" s="50">
        <f>+IF(AH200=CONTROLES!$C$50,CONTROLES!$D$50,CONTROLES!$D$51)</f>
        <v>0</v>
      </c>
      <c r="AJ200" s="162"/>
      <c r="AK200" s="162">
        <f>+IF(AJ200=CONTROLES!$C$52,CONTROLES!$D$52,CONTROLES!$D$53)</f>
        <v>0</v>
      </c>
      <c r="AL200" s="162"/>
      <c r="AM200" s="162">
        <f>+IF(AL200=CONTROLES!$C$54,CONTROLES!$D$54,CONTROLES!$D$55)</f>
        <v>0</v>
      </c>
      <c r="AN200" s="163" t="str">
        <f t="shared" si="114"/>
        <v>Tipo Control</v>
      </c>
      <c r="AO200" s="163" t="str">
        <f>+IF(AN200=CONTROLES!$F$54,CONTROLES!$G$54,CONTROLES!$G$55)</f>
        <v>Detectar</v>
      </c>
      <c r="AP200" s="162">
        <f>+IF(AO200=CONTROLES!$C$56,CONTROLES!$D$56,IF(AO200=CONTROLES!$C$57,CONTROLES!$D$57,CONTROLES!$D$58))</f>
        <v>10</v>
      </c>
      <c r="AQ200" s="162"/>
      <c r="AR200" s="162">
        <f>+IF(AQ200=CONTROLES!$C$59,CONTROLES!$D$59,CONTROLES!$D$60)</f>
        <v>0</v>
      </c>
      <c r="AS200" s="162"/>
      <c r="AT200" s="162">
        <f>+IF(AS200=CONTROLES!$C$61,CONTROLES!$D$61,CONTROLES!$D$62)</f>
        <v>0</v>
      </c>
      <c r="AU200" s="162"/>
      <c r="AV200" s="50">
        <f>+IF(AU200=CONTROLES!$C$63,CONTROLES!$D$63,IF(AU200=CONTROLES!$C$64,CONTROLES!$D$64,CONTROLES!$D$65))</f>
        <v>0</v>
      </c>
      <c r="AW200" s="50">
        <f t="shared" si="113"/>
        <v>10</v>
      </c>
      <c r="AX200" s="50" t="str">
        <f t="shared" si="115"/>
        <v>Débil</v>
      </c>
      <c r="AY200" s="337"/>
      <c r="AZ200" s="337"/>
      <c r="BA200" s="337"/>
      <c r="BB200" s="337"/>
      <c r="BC200" s="333"/>
      <c r="BD200" s="340"/>
      <c r="BE200" s="338"/>
      <c r="BF200" s="127"/>
      <c r="BG200" s="127"/>
      <c r="BH200" s="186"/>
      <c r="BI200" s="179"/>
      <c r="BJ200" s="179"/>
      <c r="BK200" s="127"/>
      <c r="BL200" s="127"/>
      <c r="BM200" s="170" t="s">
        <v>233</v>
      </c>
      <c r="BN200" s="332"/>
      <c r="BO200" s="144"/>
      <c r="BP200" s="209"/>
      <c r="BQ200" s="209"/>
      <c r="BR200" s="209"/>
      <c r="BS200" s="210"/>
      <c r="BT200" s="210"/>
      <c r="BU200" s="144"/>
      <c r="BV200" s="210"/>
      <c r="BW200" s="210"/>
      <c r="BX200" s="144"/>
      <c r="BY200" s="132"/>
      <c r="BZ200" s="132"/>
      <c r="CA200" s="132"/>
      <c r="CB200" s="135"/>
      <c r="CC200" s="135"/>
      <c r="CD200" s="135"/>
      <c r="CE200" s="135"/>
      <c r="CF200" s="135"/>
      <c r="CG200" s="144"/>
      <c r="CH200" s="132"/>
      <c r="CI200" s="132"/>
      <c r="CJ200" s="132"/>
      <c r="CK200" s="135"/>
      <c r="CL200" s="135"/>
      <c r="CM200" s="135"/>
      <c r="CN200" s="135"/>
      <c r="CO200" s="135"/>
      <c r="CP200" s="144"/>
      <c r="CQ200" s="132"/>
      <c r="CR200" s="132"/>
      <c r="CS200" s="132"/>
      <c r="CT200" s="135"/>
      <c r="CU200" s="135"/>
      <c r="CV200" s="135"/>
      <c r="CW200" s="135"/>
      <c r="CX200" s="135"/>
      <c r="CY200" s="126"/>
      <c r="CZ200" s="132"/>
      <c r="DA200" s="132"/>
      <c r="DB200" s="132"/>
      <c r="DC200" s="135"/>
      <c r="DD200" s="135"/>
      <c r="DE200" s="135"/>
      <c r="DF200" s="135"/>
      <c r="DG200" s="135"/>
      <c r="DH200" s="126"/>
      <c r="DI200" s="132"/>
      <c r="DJ200" s="132"/>
      <c r="DK200" s="132"/>
      <c r="DL200" s="135"/>
      <c r="DM200" s="135"/>
      <c r="DN200" s="135"/>
      <c r="DO200" s="135"/>
      <c r="DP200" s="135"/>
      <c r="DQ200" s="126"/>
      <c r="DR200" s="132"/>
      <c r="DS200" s="132"/>
      <c r="DT200" s="132"/>
      <c r="DU200" s="135"/>
      <c r="DV200" s="135"/>
      <c r="DW200" s="135"/>
      <c r="DX200" s="135"/>
      <c r="DY200" s="135"/>
      <c r="DZ200" s="126"/>
      <c r="EA200" s="132"/>
      <c r="EB200" s="132"/>
      <c r="EC200" s="132"/>
      <c r="ED200" s="135"/>
      <c r="EE200" s="135"/>
      <c r="EF200" s="135"/>
      <c r="EG200" s="135"/>
      <c r="EH200" s="135"/>
      <c r="EI200" s="126"/>
      <c r="EJ200" s="132"/>
      <c r="EK200" s="132"/>
      <c r="EL200" s="132"/>
      <c r="EM200" s="135"/>
      <c r="EN200" s="135"/>
      <c r="EO200" s="135"/>
      <c r="EP200" s="135"/>
      <c r="EQ200" s="135"/>
      <c r="ER200" s="126"/>
      <c r="ES200" s="132"/>
      <c r="ET200" s="132"/>
      <c r="EU200" s="132"/>
      <c r="EV200" s="135"/>
      <c r="EW200" s="135"/>
      <c r="EX200" s="135"/>
      <c r="EY200" s="135"/>
      <c r="EZ200" s="135"/>
      <c r="FA200" s="126"/>
      <c r="FB200" s="132"/>
      <c r="FC200" s="132"/>
      <c r="FD200" s="132"/>
      <c r="FE200" s="135"/>
      <c r="FF200" s="135"/>
      <c r="FG200" s="135"/>
      <c r="FH200" s="135"/>
      <c r="FI200" s="135"/>
      <c r="FJ200" s="126"/>
      <c r="FK200" s="132"/>
      <c r="FL200" s="132"/>
      <c r="FM200" s="132"/>
      <c r="FN200" s="135"/>
      <c r="FO200" s="135"/>
      <c r="FP200" s="135"/>
      <c r="FQ200" s="135"/>
      <c r="FR200" s="135"/>
      <c r="FS200" s="135"/>
      <c r="FT200" s="144"/>
      <c r="FU200" s="129"/>
      <c r="FV200" s="129"/>
      <c r="FW200" s="129"/>
      <c r="FX200" s="130"/>
      <c r="FY200" s="129"/>
      <c r="FZ200" s="144"/>
      <c r="GA200" s="135"/>
      <c r="GB200" s="129"/>
      <c r="GC200" s="129"/>
      <c r="GD200" s="129"/>
      <c r="GE200" s="129"/>
      <c r="GF200" s="129"/>
      <c r="GG200" s="126"/>
      <c r="GH200" s="129"/>
      <c r="GI200" s="129"/>
      <c r="GJ200" s="129"/>
      <c r="GK200" s="130"/>
      <c r="GL200" s="129"/>
      <c r="GM200" s="135"/>
      <c r="GN200" s="266"/>
      <c r="GO200" s="129"/>
      <c r="GP200" s="129"/>
      <c r="GQ200" s="129"/>
      <c r="GR200" s="129"/>
      <c r="GS200" s="129"/>
      <c r="GT200" s="126"/>
      <c r="GU200" s="129"/>
      <c r="GV200" s="129"/>
      <c r="GW200" s="129"/>
      <c r="GX200" s="130"/>
      <c r="GY200" s="129"/>
      <c r="GZ200" s="135"/>
      <c r="HA200" s="135"/>
      <c r="HB200" s="129"/>
      <c r="HC200" s="129"/>
      <c r="HD200" s="129"/>
      <c r="HE200" s="129"/>
    </row>
    <row r="201" spans="1:213" ht="57" x14ac:dyDescent="0.2">
      <c r="A201" s="364"/>
      <c r="B201" s="357"/>
      <c r="C201" s="358"/>
      <c r="D201" s="358"/>
      <c r="E201" s="357"/>
      <c r="F201" s="394"/>
      <c r="G201" s="396"/>
      <c r="H201" s="389"/>
      <c r="I201" s="357"/>
      <c r="J201" s="360"/>
      <c r="K201" s="335"/>
      <c r="L201" s="361"/>
      <c r="M201" s="359"/>
      <c r="N201" s="335"/>
      <c r="O201" s="333"/>
      <c r="P201" s="333"/>
      <c r="Q201" s="334"/>
      <c r="R201" s="153"/>
      <c r="S201" s="154"/>
      <c r="T201" s="183">
        <f>VLOOKUP(U201,FORMULAS!$A$15:$B$18,2,0)</f>
        <v>0</v>
      </c>
      <c r="U201" s="53" t="s">
        <v>157</v>
      </c>
      <c r="V201" s="54">
        <f>+IF(U201='Tabla Valoración controles'!$D$4,'Tabla Valoración controles'!$F$4,IF('208-PLA-Ft-78 Mapa Gestión'!U201='Tabla Valoración controles'!$D$5,'Tabla Valoración controles'!$F$5,IF(U201=FORMULAS!$A$10,0,'Tabla Valoración controles'!$F$6)))</f>
        <v>0</v>
      </c>
      <c r="W201" s="53"/>
      <c r="X201" s="55">
        <f>+IF(W201='Tabla Valoración controles'!$D$7,'Tabla Valoración controles'!$F$7,IF(U201=FORMULAS!$A$10,0,'Tabla Valoración controles'!$F$8))</f>
        <v>0</v>
      </c>
      <c r="Y201" s="53"/>
      <c r="Z201" s="54">
        <f>+IF(Y201='Tabla Valoración controles'!$D$9,'Tabla Valoración controles'!$F$9,IF(U201=FORMULAS!$A$10,0,'Tabla Valoración controles'!$F$10))</f>
        <v>0</v>
      </c>
      <c r="AA201" s="53"/>
      <c r="AB201" s="54">
        <f>+IF(AA201='Tabla Valoración controles'!$D$9,'Tabla Valoración controles'!$F$9,IF(W201=FORMULAS!$A$10,0,'Tabla Valoración controles'!$F$10))</f>
        <v>0</v>
      </c>
      <c r="AC201" s="53"/>
      <c r="AD201" s="54">
        <f>+IF(AC201='Tabla Valoración controles'!$D$13,'Tabla Valoración controles'!$F$13,'Tabla Valoración controles'!$F$14)</f>
        <v>0</v>
      </c>
      <c r="AE201" s="97">
        <f t="shared" si="111"/>
        <v>0</v>
      </c>
      <c r="AF201" s="97">
        <f t="shared" si="166"/>
        <v>0</v>
      </c>
      <c r="AG201" s="97">
        <f t="shared" si="131"/>
        <v>0.36</v>
      </c>
      <c r="AH201" s="53"/>
      <c r="AI201" s="50">
        <f>+IF(AH201=CONTROLES!$C$50,CONTROLES!$D$50,CONTROLES!$D$51)</f>
        <v>0</v>
      </c>
      <c r="AJ201" s="162"/>
      <c r="AK201" s="162">
        <f>+IF(AJ201=CONTROLES!$C$52,CONTROLES!$D$52,CONTROLES!$D$53)</f>
        <v>0</v>
      </c>
      <c r="AL201" s="162"/>
      <c r="AM201" s="162">
        <f>+IF(AL201=CONTROLES!$C$54,CONTROLES!$D$54,CONTROLES!$D$55)</f>
        <v>0</v>
      </c>
      <c r="AN201" s="163" t="str">
        <f t="shared" si="114"/>
        <v>Tipo Control</v>
      </c>
      <c r="AO201" s="163" t="str">
        <f>+IF(AN201=CONTROLES!$F$54,CONTROLES!$G$54,CONTROLES!$G$55)</f>
        <v>Detectar</v>
      </c>
      <c r="AP201" s="162">
        <f>+IF(AO201=CONTROLES!$C$56,CONTROLES!$D$56,IF(AO201=CONTROLES!$C$57,CONTROLES!$D$57,CONTROLES!$D$58))</f>
        <v>10</v>
      </c>
      <c r="AQ201" s="162"/>
      <c r="AR201" s="162">
        <f>+IF(AQ201=CONTROLES!$C$59,CONTROLES!$D$59,CONTROLES!$D$60)</f>
        <v>0</v>
      </c>
      <c r="AS201" s="162"/>
      <c r="AT201" s="162">
        <f>+IF(AS201=CONTROLES!$C$61,CONTROLES!$D$61,CONTROLES!$D$62)</f>
        <v>0</v>
      </c>
      <c r="AU201" s="162"/>
      <c r="AV201" s="50">
        <f>+IF(AU201=CONTROLES!$C$63,CONTROLES!$D$63,IF(AU201=CONTROLES!$C$64,CONTROLES!$D$64,CONTROLES!$D$65))</f>
        <v>0</v>
      </c>
      <c r="AW201" s="50">
        <f t="shared" si="113"/>
        <v>10</v>
      </c>
      <c r="AX201" s="50" t="str">
        <f t="shared" si="115"/>
        <v>Débil</v>
      </c>
      <c r="AY201" s="337"/>
      <c r="AZ201" s="337"/>
      <c r="BA201" s="337"/>
      <c r="BB201" s="337"/>
      <c r="BC201" s="333"/>
      <c r="BD201" s="340"/>
      <c r="BE201" s="338"/>
      <c r="BF201" s="127"/>
      <c r="BG201" s="127"/>
      <c r="BH201" s="186"/>
      <c r="BI201" s="179"/>
      <c r="BJ201" s="179"/>
      <c r="BK201" s="127"/>
      <c r="BL201" s="127"/>
      <c r="BM201" s="170" t="s">
        <v>233</v>
      </c>
      <c r="BN201" s="332"/>
      <c r="BO201" s="144"/>
      <c r="BP201" s="209"/>
      <c r="BQ201" s="209"/>
      <c r="BR201" s="209"/>
      <c r="BS201" s="210"/>
      <c r="BT201" s="210"/>
      <c r="BU201" s="144"/>
      <c r="BV201" s="210"/>
      <c r="BW201" s="210"/>
      <c r="BX201" s="144"/>
      <c r="BY201" s="132"/>
      <c r="BZ201" s="132"/>
      <c r="CA201" s="132"/>
      <c r="CB201" s="135"/>
      <c r="CC201" s="135"/>
      <c r="CD201" s="135"/>
      <c r="CE201" s="135"/>
      <c r="CF201" s="135"/>
      <c r="CG201" s="144"/>
      <c r="CH201" s="132"/>
      <c r="CI201" s="132"/>
      <c r="CJ201" s="132"/>
      <c r="CK201" s="135"/>
      <c r="CL201" s="135"/>
      <c r="CM201" s="135"/>
      <c r="CN201" s="135"/>
      <c r="CO201" s="135"/>
      <c r="CP201" s="144"/>
      <c r="CQ201" s="132"/>
      <c r="CR201" s="132"/>
      <c r="CS201" s="132"/>
      <c r="CT201" s="135"/>
      <c r="CU201" s="135"/>
      <c r="CV201" s="135"/>
      <c r="CW201" s="135"/>
      <c r="CX201" s="135"/>
      <c r="CY201" s="126"/>
      <c r="CZ201" s="132"/>
      <c r="DA201" s="132"/>
      <c r="DB201" s="132"/>
      <c r="DC201" s="135"/>
      <c r="DD201" s="135"/>
      <c r="DE201" s="135"/>
      <c r="DF201" s="135"/>
      <c r="DG201" s="135"/>
      <c r="DH201" s="126"/>
      <c r="DI201" s="132"/>
      <c r="DJ201" s="132"/>
      <c r="DK201" s="132"/>
      <c r="DL201" s="135"/>
      <c r="DM201" s="135"/>
      <c r="DN201" s="135"/>
      <c r="DO201" s="135"/>
      <c r="DP201" s="135"/>
      <c r="DQ201" s="126"/>
      <c r="DR201" s="132"/>
      <c r="DS201" s="132"/>
      <c r="DT201" s="132"/>
      <c r="DU201" s="135"/>
      <c r="DV201" s="135"/>
      <c r="DW201" s="135"/>
      <c r="DX201" s="135"/>
      <c r="DY201" s="135"/>
      <c r="DZ201" s="126"/>
      <c r="EA201" s="132"/>
      <c r="EB201" s="132"/>
      <c r="EC201" s="132"/>
      <c r="ED201" s="135"/>
      <c r="EE201" s="135"/>
      <c r="EF201" s="135"/>
      <c r="EG201" s="135"/>
      <c r="EH201" s="135"/>
      <c r="EI201" s="126"/>
      <c r="EJ201" s="132"/>
      <c r="EK201" s="132"/>
      <c r="EL201" s="132"/>
      <c r="EM201" s="135"/>
      <c r="EN201" s="135"/>
      <c r="EO201" s="135"/>
      <c r="EP201" s="135"/>
      <c r="EQ201" s="135"/>
      <c r="ER201" s="126"/>
      <c r="ES201" s="132"/>
      <c r="ET201" s="132"/>
      <c r="EU201" s="132"/>
      <c r="EV201" s="135"/>
      <c r="EW201" s="135"/>
      <c r="EX201" s="135"/>
      <c r="EY201" s="135"/>
      <c r="EZ201" s="135"/>
      <c r="FA201" s="126"/>
      <c r="FB201" s="132"/>
      <c r="FC201" s="132"/>
      <c r="FD201" s="132"/>
      <c r="FE201" s="135"/>
      <c r="FF201" s="135"/>
      <c r="FG201" s="135"/>
      <c r="FH201" s="135"/>
      <c r="FI201" s="135"/>
      <c r="FJ201" s="126"/>
      <c r="FK201" s="132"/>
      <c r="FL201" s="132"/>
      <c r="FM201" s="132"/>
      <c r="FN201" s="135"/>
      <c r="FO201" s="135"/>
      <c r="FP201" s="135"/>
      <c r="FQ201" s="135"/>
      <c r="FR201" s="135"/>
      <c r="FS201" s="135"/>
      <c r="FT201" s="144"/>
      <c r="FU201" s="129"/>
      <c r="FV201" s="129"/>
      <c r="FW201" s="129"/>
      <c r="FX201" s="130"/>
      <c r="FY201" s="129"/>
      <c r="FZ201" s="144"/>
      <c r="GA201" s="135"/>
      <c r="GB201" s="129"/>
      <c r="GC201" s="129"/>
      <c r="GD201" s="129"/>
      <c r="GE201" s="129"/>
      <c r="GF201" s="129"/>
      <c r="GG201" s="126"/>
      <c r="GH201" s="129"/>
      <c r="GI201" s="129"/>
      <c r="GJ201" s="129"/>
      <c r="GK201" s="130"/>
      <c r="GL201" s="129"/>
      <c r="GM201" s="135"/>
      <c r="GN201" s="266"/>
      <c r="GO201" s="129"/>
      <c r="GP201" s="129"/>
      <c r="GQ201" s="129"/>
      <c r="GR201" s="129"/>
      <c r="GS201" s="129"/>
      <c r="GT201" s="126"/>
      <c r="GU201" s="129"/>
      <c r="GV201" s="129"/>
      <c r="GW201" s="129"/>
      <c r="GX201" s="130"/>
      <c r="GY201" s="129"/>
      <c r="GZ201" s="135"/>
      <c r="HA201" s="135"/>
      <c r="HB201" s="129"/>
      <c r="HC201" s="129"/>
      <c r="HD201" s="129"/>
      <c r="HE201" s="129"/>
    </row>
    <row r="202" spans="1:213" ht="57" x14ac:dyDescent="0.2">
      <c r="A202" s="364"/>
      <c r="B202" s="357"/>
      <c r="C202" s="358"/>
      <c r="D202" s="358"/>
      <c r="E202" s="357"/>
      <c r="F202" s="394"/>
      <c r="G202" s="396"/>
      <c r="H202" s="389"/>
      <c r="I202" s="357"/>
      <c r="J202" s="360"/>
      <c r="K202" s="335"/>
      <c r="L202" s="361"/>
      <c r="M202" s="359"/>
      <c r="N202" s="335"/>
      <c r="O202" s="333"/>
      <c r="P202" s="333"/>
      <c r="Q202" s="334"/>
      <c r="R202" s="153"/>
      <c r="S202" s="154"/>
      <c r="T202" s="183">
        <f>VLOOKUP(U202,FORMULAS!$A$15:$B$18,2,0)</f>
        <v>0</v>
      </c>
      <c r="U202" s="53" t="s">
        <v>157</v>
      </c>
      <c r="V202" s="54">
        <f>+IF(U202='Tabla Valoración controles'!$D$4,'Tabla Valoración controles'!$F$4,IF('208-PLA-Ft-78 Mapa Gestión'!U202='Tabla Valoración controles'!$D$5,'Tabla Valoración controles'!$F$5,IF(U202=FORMULAS!$A$10,0,'Tabla Valoración controles'!$F$6)))</f>
        <v>0</v>
      </c>
      <c r="W202" s="53"/>
      <c r="X202" s="55">
        <f>+IF(W202='Tabla Valoración controles'!$D$7,'Tabla Valoración controles'!$F$7,IF(U202=FORMULAS!$A$10,0,'Tabla Valoración controles'!$F$8))</f>
        <v>0</v>
      </c>
      <c r="Y202" s="53"/>
      <c r="Z202" s="54">
        <f>+IF(Y202='Tabla Valoración controles'!$D$9,'Tabla Valoración controles'!$F$9,IF(U202=FORMULAS!$A$10,0,'Tabla Valoración controles'!$F$10))</f>
        <v>0</v>
      </c>
      <c r="AA202" s="53"/>
      <c r="AB202" s="54">
        <f>+IF(AA202='Tabla Valoración controles'!$D$9,'Tabla Valoración controles'!$F$9,IF(W202=FORMULAS!$A$10,0,'Tabla Valoración controles'!$F$10))</f>
        <v>0</v>
      </c>
      <c r="AC202" s="53"/>
      <c r="AD202" s="54">
        <f>+IF(AC202='Tabla Valoración controles'!$D$13,'Tabla Valoración controles'!$F$13,'Tabla Valoración controles'!$F$14)</f>
        <v>0</v>
      </c>
      <c r="AE202" s="97">
        <f t="shared" si="111"/>
        <v>0</v>
      </c>
      <c r="AF202" s="97">
        <f t="shared" si="166"/>
        <v>0</v>
      </c>
      <c r="AG202" s="97">
        <f t="shared" si="131"/>
        <v>0.36</v>
      </c>
      <c r="AH202" s="53"/>
      <c r="AI202" s="50">
        <f>+IF(AH202=CONTROLES!$C$50,CONTROLES!$D$50,CONTROLES!$D$51)</f>
        <v>0</v>
      </c>
      <c r="AJ202" s="162"/>
      <c r="AK202" s="162">
        <f>+IF(AJ202=CONTROLES!$C$52,CONTROLES!$D$52,CONTROLES!$D$53)</f>
        <v>0</v>
      </c>
      <c r="AL202" s="162"/>
      <c r="AM202" s="162">
        <f>+IF(AL202=CONTROLES!$C$54,CONTROLES!$D$54,CONTROLES!$D$55)</f>
        <v>0</v>
      </c>
      <c r="AN202" s="163" t="str">
        <f t="shared" si="114"/>
        <v>Tipo Control</v>
      </c>
      <c r="AO202" s="163" t="str">
        <f>+IF(AN202=CONTROLES!$F$54,CONTROLES!$G$54,CONTROLES!$G$55)</f>
        <v>Detectar</v>
      </c>
      <c r="AP202" s="162">
        <f>+IF(AO202=CONTROLES!$C$56,CONTROLES!$D$56,IF(AO202=CONTROLES!$C$57,CONTROLES!$D$57,CONTROLES!$D$58))</f>
        <v>10</v>
      </c>
      <c r="AQ202" s="162"/>
      <c r="AR202" s="162">
        <f>+IF(AQ202=CONTROLES!$C$59,CONTROLES!$D$59,CONTROLES!$D$60)</f>
        <v>0</v>
      </c>
      <c r="AS202" s="162"/>
      <c r="AT202" s="162">
        <f>+IF(AS202=CONTROLES!$C$61,CONTROLES!$D$61,CONTROLES!$D$62)</f>
        <v>0</v>
      </c>
      <c r="AU202" s="162"/>
      <c r="AV202" s="50">
        <f>+IF(AU202=CONTROLES!$C$63,CONTROLES!$D$63,IF(AU202=CONTROLES!$C$64,CONTROLES!$D$64,CONTROLES!$D$65))</f>
        <v>0</v>
      </c>
      <c r="AW202" s="50">
        <f t="shared" si="113"/>
        <v>10</v>
      </c>
      <c r="AX202" s="50" t="str">
        <f t="shared" si="115"/>
        <v>Débil</v>
      </c>
      <c r="AY202" s="337"/>
      <c r="AZ202" s="337"/>
      <c r="BA202" s="337"/>
      <c r="BB202" s="337"/>
      <c r="BC202" s="333"/>
      <c r="BD202" s="340"/>
      <c r="BE202" s="338"/>
      <c r="BF202" s="127"/>
      <c r="BG202" s="127"/>
      <c r="BH202" s="186"/>
      <c r="BI202" s="179"/>
      <c r="BJ202" s="179"/>
      <c r="BK202" s="127"/>
      <c r="BL202" s="127"/>
      <c r="BM202" s="170" t="s">
        <v>233</v>
      </c>
      <c r="BN202" s="332"/>
      <c r="BO202" s="144"/>
      <c r="BP202" s="209"/>
      <c r="BQ202" s="209"/>
      <c r="BR202" s="209"/>
      <c r="BS202" s="210"/>
      <c r="BT202" s="210"/>
      <c r="BU202" s="144"/>
      <c r="BV202" s="210"/>
      <c r="BW202" s="210"/>
      <c r="BX202" s="144"/>
      <c r="BY202" s="132"/>
      <c r="BZ202" s="132"/>
      <c r="CA202" s="132"/>
      <c r="CB202" s="135"/>
      <c r="CC202" s="135"/>
      <c r="CD202" s="135"/>
      <c r="CE202" s="135"/>
      <c r="CF202" s="135"/>
      <c r="CG202" s="144"/>
      <c r="CH202" s="132"/>
      <c r="CI202" s="132"/>
      <c r="CJ202" s="132"/>
      <c r="CK202" s="135"/>
      <c r="CL202" s="135"/>
      <c r="CM202" s="135"/>
      <c r="CN202" s="135"/>
      <c r="CO202" s="135"/>
      <c r="CP202" s="144"/>
      <c r="CQ202" s="132"/>
      <c r="CR202" s="132"/>
      <c r="CS202" s="132"/>
      <c r="CT202" s="135"/>
      <c r="CU202" s="135"/>
      <c r="CV202" s="135"/>
      <c r="CW202" s="135"/>
      <c r="CX202" s="135"/>
      <c r="CY202" s="126"/>
      <c r="CZ202" s="132"/>
      <c r="DA202" s="132"/>
      <c r="DB202" s="132"/>
      <c r="DC202" s="135"/>
      <c r="DD202" s="135"/>
      <c r="DE202" s="135"/>
      <c r="DF202" s="135"/>
      <c r="DG202" s="135"/>
      <c r="DH202" s="126"/>
      <c r="DI202" s="132"/>
      <c r="DJ202" s="132"/>
      <c r="DK202" s="132"/>
      <c r="DL202" s="135"/>
      <c r="DM202" s="135"/>
      <c r="DN202" s="135"/>
      <c r="DO202" s="135"/>
      <c r="DP202" s="135"/>
      <c r="DQ202" s="126"/>
      <c r="DR202" s="132"/>
      <c r="DS202" s="132"/>
      <c r="DT202" s="132"/>
      <c r="DU202" s="135"/>
      <c r="DV202" s="135"/>
      <c r="DW202" s="135"/>
      <c r="DX202" s="135"/>
      <c r="DY202" s="135"/>
      <c r="DZ202" s="126"/>
      <c r="EA202" s="132"/>
      <c r="EB202" s="132"/>
      <c r="EC202" s="132"/>
      <c r="ED202" s="135"/>
      <c r="EE202" s="135"/>
      <c r="EF202" s="135"/>
      <c r="EG202" s="135"/>
      <c r="EH202" s="135"/>
      <c r="EI202" s="126"/>
      <c r="EJ202" s="132"/>
      <c r="EK202" s="132"/>
      <c r="EL202" s="132"/>
      <c r="EM202" s="135"/>
      <c r="EN202" s="135"/>
      <c r="EO202" s="135"/>
      <c r="EP202" s="135"/>
      <c r="EQ202" s="135"/>
      <c r="ER202" s="126"/>
      <c r="ES202" s="132"/>
      <c r="ET202" s="132"/>
      <c r="EU202" s="132"/>
      <c r="EV202" s="135"/>
      <c r="EW202" s="135"/>
      <c r="EX202" s="135"/>
      <c r="EY202" s="135"/>
      <c r="EZ202" s="135"/>
      <c r="FA202" s="126"/>
      <c r="FB202" s="132"/>
      <c r="FC202" s="132"/>
      <c r="FD202" s="132"/>
      <c r="FE202" s="135"/>
      <c r="FF202" s="135"/>
      <c r="FG202" s="135"/>
      <c r="FH202" s="135"/>
      <c r="FI202" s="135"/>
      <c r="FJ202" s="126"/>
      <c r="FK202" s="132"/>
      <c r="FL202" s="132"/>
      <c r="FM202" s="132"/>
      <c r="FN202" s="135"/>
      <c r="FO202" s="135"/>
      <c r="FP202" s="135"/>
      <c r="FQ202" s="135"/>
      <c r="FR202" s="135"/>
      <c r="FS202" s="135"/>
      <c r="FT202" s="144"/>
      <c r="FU202" s="129"/>
      <c r="FV202" s="129"/>
      <c r="FW202" s="129"/>
      <c r="FX202" s="130"/>
      <c r="FY202" s="129"/>
      <c r="FZ202" s="144"/>
      <c r="GA202" s="135"/>
      <c r="GB202" s="129"/>
      <c r="GC202" s="129"/>
      <c r="GD202" s="129"/>
      <c r="GE202" s="129"/>
      <c r="GF202" s="129"/>
      <c r="GG202" s="126"/>
      <c r="GH202" s="129"/>
      <c r="GI202" s="129"/>
      <c r="GJ202" s="129"/>
      <c r="GK202" s="130"/>
      <c r="GL202" s="129"/>
      <c r="GM202" s="135"/>
      <c r="GN202" s="266"/>
      <c r="GO202" s="129"/>
      <c r="GP202" s="129"/>
      <c r="GQ202" s="129"/>
      <c r="GR202" s="129"/>
      <c r="GS202" s="129"/>
      <c r="GT202" s="126"/>
      <c r="GU202" s="129"/>
      <c r="GV202" s="129"/>
      <c r="GW202" s="129"/>
      <c r="GX202" s="130"/>
      <c r="GY202" s="129"/>
      <c r="GZ202" s="135"/>
      <c r="HA202" s="135"/>
      <c r="HB202" s="129"/>
      <c r="HC202" s="129"/>
      <c r="HD202" s="129"/>
      <c r="HE202" s="129"/>
    </row>
    <row r="203" spans="1:213" ht="120.75" customHeight="1" x14ac:dyDescent="0.2">
      <c r="A203" s="364">
        <v>33</v>
      </c>
      <c r="B203" s="357" t="s">
        <v>171</v>
      </c>
      <c r="C203" s="358" t="str">
        <f>VLOOKUP(B203,FORMULAS!$A$30:$B$52,2,0)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03" s="358" t="str">
        <f>VLOOKUP(B203,FORMULAS!$A$30:$C$52,3,0)</f>
        <v>Director de Mejoramiento de Vivienda</v>
      </c>
      <c r="E203" s="357" t="s">
        <v>113</v>
      </c>
      <c r="F203" s="365" t="s">
        <v>448</v>
      </c>
      <c r="G203" s="365" t="s">
        <v>449</v>
      </c>
      <c r="H203" s="366" t="s">
        <v>739</v>
      </c>
      <c r="I203" s="357" t="s">
        <v>258</v>
      </c>
      <c r="J203" s="360">
        <v>497</v>
      </c>
      <c r="K203" s="335" t="str">
        <f>+IF(L203=FORMULAS!$N$2,FORMULAS!$O$2,IF('208-PLA-Ft-78 Mapa Gestión'!L203:L208=FORMULAS!$N$3,FORMULAS!$O$3,IF('208-PLA-Ft-78 Mapa Gestión'!L203:L208=FORMULAS!$N$4,FORMULAS!$O$4,IF('208-PLA-Ft-78 Mapa Gestión'!L203:L208=FORMULAS!$N$5,FORMULAS!$O$5,IF('208-PLA-Ft-78 Mapa Gestión'!L203:L208=FORMULAS!$N$6,FORMULAS!$O$6)))))</f>
        <v>Media</v>
      </c>
      <c r="L203" s="361">
        <f>+IF(J203&lt;=FORMULAS!$M$2,FORMULAS!$N$2,IF('208-PLA-Ft-78 Mapa Gestión'!J203&lt;=FORMULAS!$M$3,FORMULAS!$N$3,IF('208-PLA-Ft-78 Mapa Gestión'!J203&lt;=FORMULAS!$M$4,FORMULAS!$N$4,IF('208-PLA-Ft-78 Mapa Gestión'!J203&lt;=FORMULAS!$M$5,FORMULAS!$N$5,FORMULAS!$N$6))))</f>
        <v>0.6</v>
      </c>
      <c r="M203" s="359" t="s">
        <v>91</v>
      </c>
      <c r="N203" s="335" t="str">
        <f>+IF(M203=FORMULAS!$H$2,FORMULAS!$I$2,IF('208-PLA-Ft-78 Mapa Gestión'!M203:M208=FORMULAS!$H$3,FORMULAS!$I$3,IF('208-PLA-Ft-78 Mapa Gestión'!M203:M208=FORMULAS!$H$4,FORMULAS!$I$4,IF('208-PLA-Ft-78 Mapa Gestión'!M203:M208=FORMULAS!$H$5,FORMULAS!$I$5,IF('208-PLA-Ft-78 Mapa Gestión'!M203:M208=FORMULAS!$H$6,FORMULAS!$I$6,IF('208-PLA-Ft-78 Mapa Gestión'!M203:M208=FORMULAS!$H$7,FORMULAS!$I$7,IF('208-PLA-Ft-78 Mapa Gestión'!M203:M208=FORMULAS!$H$8,FORMULAS!$I$8,IF('208-PLA-Ft-78 Mapa Gestión'!M203:M208=FORMULAS!$H$9,FORMULAS!$I$9,IF('208-PLA-Ft-78 Mapa Gestión'!M203:M208=FORMULAS!$H$10,FORMULAS!$I$10,IF('208-PLA-Ft-78 Mapa Gestión'!M203:M208=FORMULAS!$H$11,FORMULAS!$I$11))))))))))</f>
        <v>Moderado</v>
      </c>
      <c r="O203" s="333">
        <f>VLOOKUP(N203,FORMULAS!$I$1:$J$6,2,0)</f>
        <v>0.6</v>
      </c>
      <c r="P203" s="333" t="str">
        <f t="shared" ref="P203" si="167">CONCATENATE(N203,K203)</f>
        <v>ModeradoMedia</v>
      </c>
      <c r="Q203" s="334" t="str">
        <f>VLOOKUP(P203,FORMULAS!$K$17:$L$42,2,0)</f>
        <v>Moderado</v>
      </c>
      <c r="R203" s="154">
        <v>1</v>
      </c>
      <c r="S203" s="154" t="s">
        <v>517</v>
      </c>
      <c r="T203" s="183" t="str">
        <f>VLOOKUP(U203,FORMULAS!$A$15:$B$18,2,0)</f>
        <v>Probabilidad</v>
      </c>
      <c r="U203" s="53" t="s">
        <v>13</v>
      </c>
      <c r="V203" s="54">
        <f>+IF(U203='Tabla Valoración controles'!$D$4,'Tabla Valoración controles'!$F$4,IF('208-PLA-Ft-78 Mapa Gestión'!U203='Tabla Valoración controles'!$D$5,'Tabla Valoración controles'!$F$5,IF(U203=FORMULAS!$A$10,0,'Tabla Valoración controles'!$F$6)))</f>
        <v>0.25</v>
      </c>
      <c r="W203" s="53" t="s">
        <v>8</v>
      </c>
      <c r="X203" s="55">
        <f>+IF(W203='Tabla Valoración controles'!$D$7,'Tabla Valoración controles'!$F$7,IF(U203=FORMULAS!$A$10,0,'Tabla Valoración controles'!$F$8))</f>
        <v>0.15</v>
      </c>
      <c r="Y203" s="53" t="s">
        <v>19</v>
      </c>
      <c r="Z203" s="54">
        <f>+IF(Y203='Tabla Valoración controles'!$D$9,'Tabla Valoración controles'!$F$9,IF(U203=FORMULAS!$A$10,0,'Tabla Valoración controles'!$F$10))</f>
        <v>0</v>
      </c>
      <c r="AA203" s="53" t="s">
        <v>21</v>
      </c>
      <c r="AB203" s="54">
        <f>+IF(AA203='Tabla Valoración controles'!$D$9,'Tabla Valoración controles'!$F$9,IF(W203=FORMULAS!$A$10,0,'Tabla Valoración controles'!$F$10))</f>
        <v>0</v>
      </c>
      <c r="AC203" s="53" t="s">
        <v>100</v>
      </c>
      <c r="AD203" s="54">
        <f>+IF(AC203='Tabla Valoración controles'!$D$13,'Tabla Valoración controles'!$F$13,'Tabla Valoración controles'!$F$14)</f>
        <v>0</v>
      </c>
      <c r="AE203" s="97">
        <f t="shared" ref="AE203:AE226" si="168">+V203+X203+Z203</f>
        <v>0.4</v>
      </c>
      <c r="AF203" s="97">
        <f>+IF(T203=FORMULAS!$A$8,'208-PLA-Ft-78 Mapa Gestión'!AE203*'208-PLA-Ft-78 Mapa Gestión'!L203:L208,'208-PLA-Ft-78 Mapa Gestión'!AE203*'208-PLA-Ft-78 Mapa Gestión'!O203:O208)</f>
        <v>0.24</v>
      </c>
      <c r="AG203" s="97">
        <f>+IF(T203=FORMULAS!$A$8,'208-PLA-Ft-78 Mapa Gestión'!L203:L208-'208-PLA-Ft-78 Mapa Gestión'!AF203,0)</f>
        <v>0.36</v>
      </c>
      <c r="AH203" s="53" t="s">
        <v>347</v>
      </c>
      <c r="AI203" s="50">
        <f>+IF(AH203=CONTROLES!$C$50,CONTROLES!$D$50,CONTROLES!$D$51)</f>
        <v>15</v>
      </c>
      <c r="AJ203" s="162" t="s">
        <v>353</v>
      </c>
      <c r="AK203" s="162">
        <f>+IF(AJ203=CONTROLES!$C$52,CONTROLES!$D$52,CONTROLES!$D$53)</f>
        <v>15</v>
      </c>
      <c r="AL203" s="162" t="s">
        <v>356</v>
      </c>
      <c r="AM203" s="162">
        <f>+IF(AL203=CONTROLES!$C$54,CONTROLES!$D$54,CONTROLES!$D$55)</f>
        <v>15</v>
      </c>
      <c r="AN203" s="163" t="str">
        <f t="shared" si="114"/>
        <v>Preventivo</v>
      </c>
      <c r="AO203" s="163" t="str">
        <f>+IF(AN203=CONTROLES!$F$54,CONTROLES!$G$54,CONTROLES!$G$55)</f>
        <v>Prevenir</v>
      </c>
      <c r="AP203" s="162">
        <f>+IF(AO203=CONTROLES!$C$56,CONTROLES!$D$56,IF(AO203=CONTROLES!$C$57,CONTROLES!$D$57,CONTROLES!$D$58))</f>
        <v>15</v>
      </c>
      <c r="AQ203" s="162" t="s">
        <v>363</v>
      </c>
      <c r="AR203" s="162">
        <f>+IF(AQ203=CONTROLES!$C$59,CONTROLES!$D$59,CONTROLES!$D$60)</f>
        <v>15</v>
      </c>
      <c r="AS203" s="162" t="s">
        <v>366</v>
      </c>
      <c r="AT203" s="162">
        <f>+IF(AS203=CONTROLES!$C$61,CONTROLES!$D$61,CONTROLES!$D$62)</f>
        <v>15</v>
      </c>
      <c r="AU203" s="162" t="s">
        <v>369</v>
      </c>
      <c r="AV203" s="50">
        <f>+IF(AU203=CONTROLES!$C$63,CONTROLES!$D$63,IF(AU203=CONTROLES!$C$64,CONTROLES!$D$64,CONTROLES!$D$65))</f>
        <v>10</v>
      </c>
      <c r="AW203" s="50">
        <f t="shared" ref="AW203:AW266" si="169">+AI203+AK203+AM203+AP203+AR203+AT203+AV203</f>
        <v>100</v>
      </c>
      <c r="AX203" s="50" t="str">
        <f t="shared" si="115"/>
        <v>Fuerte</v>
      </c>
      <c r="AY203" s="336">
        <f>+AG208</f>
        <v>0.36</v>
      </c>
      <c r="AZ203" s="336" t="str">
        <f>+IF(AY203&lt;=FORMULAS!$N$2,FORMULAS!$O$2,IF(AY203&lt;=FORMULAS!$N$3,FORMULAS!$O$3,IF(AY203&lt;=FORMULAS!$N$4,FORMULAS!$O$4,IF(AY203&lt;=FORMULAS!$N$5,FORMULAS!$O$5,FORMULAS!O198))))</f>
        <v>Baja</v>
      </c>
      <c r="BA203" s="336" t="str">
        <f>+IF(T203=FORMULAS!$A$9,AG208,'208-PLA-Ft-78 Mapa Gestión'!N203:N208)</f>
        <v>Moderado</v>
      </c>
      <c r="BB203" s="336">
        <f>+IF(T203=FORMULAS!B201,'208-PLA-Ft-78 Mapa Gestión'!AG208,'208-PLA-Ft-78 Mapa Gestión'!O203:O208)</f>
        <v>0.6</v>
      </c>
      <c r="BC203" s="333" t="str">
        <f t="shared" ref="BC203" si="170">CONCATENATE(BA203,AZ203)</f>
        <v>ModeradoBaja</v>
      </c>
      <c r="BD203" s="340" t="str">
        <f>VLOOKUP(BC203,FORMULAS!$K$17:$L$42,2,0)</f>
        <v>Moderado</v>
      </c>
      <c r="BE203" s="338" t="s">
        <v>163</v>
      </c>
      <c r="BF203" s="127" t="s">
        <v>590</v>
      </c>
      <c r="BG203" s="127" t="s">
        <v>588</v>
      </c>
      <c r="BH203" s="186" t="s">
        <v>323</v>
      </c>
      <c r="BI203" s="179">
        <v>44927</v>
      </c>
      <c r="BJ203" s="179">
        <v>45275</v>
      </c>
      <c r="BK203" s="127" t="s">
        <v>686</v>
      </c>
      <c r="BL203" s="127" t="s">
        <v>725</v>
      </c>
      <c r="BM203" s="170" t="s">
        <v>235</v>
      </c>
      <c r="BN203" s="332" t="s">
        <v>685</v>
      </c>
      <c r="BO203" s="144" t="s">
        <v>782</v>
      </c>
      <c r="BP203" s="148" t="s">
        <v>922</v>
      </c>
      <c r="BQ203" s="148" t="s">
        <v>923</v>
      </c>
      <c r="BR203" s="215" t="s">
        <v>924</v>
      </c>
      <c r="BS203" s="215" t="s">
        <v>840</v>
      </c>
      <c r="BT203" s="215" t="s">
        <v>925</v>
      </c>
      <c r="BU203" s="144" t="s">
        <v>783</v>
      </c>
      <c r="BV203" s="144" t="s">
        <v>840</v>
      </c>
      <c r="BW203" s="144" t="s">
        <v>903</v>
      </c>
      <c r="BX203" s="126" t="s">
        <v>782</v>
      </c>
      <c r="BY203" s="148" t="s">
        <v>926</v>
      </c>
      <c r="BZ203" s="148" t="s">
        <v>927</v>
      </c>
      <c r="CA203" s="215" t="s">
        <v>924</v>
      </c>
      <c r="CB203" s="215" t="s">
        <v>840</v>
      </c>
      <c r="CC203" s="215" t="s">
        <v>925</v>
      </c>
      <c r="CD203" s="144" t="s">
        <v>783</v>
      </c>
      <c r="CE203" s="144" t="s">
        <v>840</v>
      </c>
      <c r="CF203" s="144" t="s">
        <v>903</v>
      </c>
      <c r="CG203" s="126" t="s">
        <v>782</v>
      </c>
      <c r="CH203" s="148" t="s">
        <v>928</v>
      </c>
      <c r="CI203" s="148" t="s">
        <v>929</v>
      </c>
      <c r="CJ203" s="215" t="s">
        <v>924</v>
      </c>
      <c r="CK203" s="215" t="s">
        <v>840</v>
      </c>
      <c r="CL203" s="215" t="s">
        <v>925</v>
      </c>
      <c r="CM203" s="144" t="s">
        <v>783</v>
      </c>
      <c r="CN203" s="144" t="s">
        <v>840</v>
      </c>
      <c r="CO203" s="144" t="s">
        <v>903</v>
      </c>
      <c r="CP203" s="126" t="s">
        <v>782</v>
      </c>
      <c r="CQ203" s="148" t="s">
        <v>930</v>
      </c>
      <c r="CR203" s="148" t="s">
        <v>931</v>
      </c>
      <c r="CS203" s="215" t="s">
        <v>924</v>
      </c>
      <c r="CT203" s="215" t="s">
        <v>840</v>
      </c>
      <c r="CU203" s="215" t="s">
        <v>925</v>
      </c>
      <c r="CV203" s="144" t="s">
        <v>783</v>
      </c>
      <c r="CW203" s="144" t="s">
        <v>840</v>
      </c>
      <c r="CX203" s="144" t="s">
        <v>903</v>
      </c>
      <c r="CY203" s="126"/>
      <c r="CZ203" s="148"/>
      <c r="DA203" s="148"/>
      <c r="DB203" s="149"/>
      <c r="DC203" s="149"/>
      <c r="DD203" s="149"/>
      <c r="DE203" s="149"/>
      <c r="DF203" s="149"/>
      <c r="DG203" s="149"/>
      <c r="DH203" s="126"/>
      <c r="DI203" s="148"/>
      <c r="DJ203" s="148"/>
      <c r="DK203" s="149"/>
      <c r="DL203" s="149"/>
      <c r="DM203" s="149"/>
      <c r="DN203" s="149"/>
      <c r="DO203" s="149"/>
      <c r="DP203" s="149"/>
      <c r="DQ203" s="126"/>
      <c r="DR203" s="148"/>
      <c r="DS203" s="148"/>
      <c r="DT203" s="149"/>
      <c r="DU203" s="149"/>
      <c r="DV203" s="149"/>
      <c r="DW203" s="149"/>
      <c r="DX203" s="149"/>
      <c r="DY203" s="149"/>
      <c r="DZ203" s="126"/>
      <c r="EA203" s="148"/>
      <c r="EB203" s="148"/>
      <c r="EC203" s="149"/>
      <c r="ED203" s="149"/>
      <c r="EE203" s="149"/>
      <c r="EF203" s="149"/>
      <c r="EG203" s="149"/>
      <c r="EH203" s="149"/>
      <c r="EI203" s="126"/>
      <c r="EJ203" s="148"/>
      <c r="EK203" s="148"/>
      <c r="EL203" s="149"/>
      <c r="EM203" s="149"/>
      <c r="EN203" s="149"/>
      <c r="EO203" s="149"/>
      <c r="EP203" s="149"/>
      <c r="EQ203" s="149"/>
      <c r="ER203" s="126"/>
      <c r="ES203" s="148"/>
      <c r="ET203" s="148"/>
      <c r="EU203" s="149"/>
      <c r="EV203" s="149"/>
      <c r="EW203" s="149"/>
      <c r="EX203" s="149"/>
      <c r="EY203" s="149"/>
      <c r="EZ203" s="149"/>
      <c r="FA203" s="126"/>
      <c r="FB203" s="148"/>
      <c r="FC203" s="148"/>
      <c r="FD203" s="149"/>
      <c r="FE203" s="149"/>
      <c r="FF203" s="149"/>
      <c r="FG203" s="149"/>
      <c r="FH203" s="149"/>
      <c r="FI203" s="149"/>
      <c r="FJ203" s="126"/>
      <c r="FK203" s="148"/>
      <c r="FL203" s="148"/>
      <c r="FM203" s="149"/>
      <c r="FN203" s="149"/>
      <c r="FO203" s="149"/>
      <c r="FP203" s="149"/>
      <c r="FQ203" s="149"/>
      <c r="FR203" s="149"/>
      <c r="FS203" s="134">
        <v>45051</v>
      </c>
      <c r="FT203" s="144" t="s">
        <v>782</v>
      </c>
      <c r="FU203" s="132" t="s">
        <v>1193</v>
      </c>
      <c r="FV203" s="129" t="s">
        <v>37</v>
      </c>
      <c r="FW203" s="132" t="s">
        <v>1194</v>
      </c>
      <c r="FX203" s="130">
        <v>0</v>
      </c>
      <c r="FY203" s="129" t="s">
        <v>37</v>
      </c>
      <c r="FZ203" s="144" t="s">
        <v>783</v>
      </c>
      <c r="GA203" s="149"/>
      <c r="GB203" s="129"/>
      <c r="GC203" s="129"/>
      <c r="GD203" s="129"/>
      <c r="GE203" s="129"/>
      <c r="GF203" s="311">
        <v>45177</v>
      </c>
      <c r="GG203" s="126"/>
      <c r="GH203" s="129" t="s">
        <v>1483</v>
      </c>
      <c r="GI203" s="129"/>
      <c r="GJ203" s="129" t="s">
        <v>1483</v>
      </c>
      <c r="GK203" s="130"/>
      <c r="GL203" s="129"/>
      <c r="GM203" s="149"/>
      <c r="GN203" s="278"/>
      <c r="GO203" s="129"/>
      <c r="GP203" s="129"/>
      <c r="GQ203" s="129"/>
      <c r="GR203" s="129"/>
      <c r="GS203" s="129"/>
      <c r="GT203" s="126"/>
      <c r="GU203" s="129"/>
      <c r="GV203" s="129"/>
      <c r="GW203" s="129"/>
      <c r="GX203" s="130"/>
      <c r="GY203" s="129"/>
      <c r="GZ203" s="149"/>
      <c r="HA203" s="149"/>
      <c r="HB203" s="129"/>
      <c r="HC203" s="129"/>
      <c r="HD203" s="129"/>
      <c r="HE203" s="129"/>
    </row>
    <row r="204" spans="1:213" ht="57" x14ac:dyDescent="0.2">
      <c r="A204" s="364"/>
      <c r="B204" s="357"/>
      <c r="C204" s="358"/>
      <c r="D204" s="358"/>
      <c r="E204" s="357"/>
      <c r="F204" s="365"/>
      <c r="G204" s="388"/>
      <c r="H204" s="393"/>
      <c r="I204" s="357"/>
      <c r="J204" s="360"/>
      <c r="K204" s="335"/>
      <c r="L204" s="361"/>
      <c r="M204" s="359"/>
      <c r="N204" s="335"/>
      <c r="O204" s="333"/>
      <c r="P204" s="333"/>
      <c r="Q204" s="334"/>
      <c r="R204" s="153"/>
      <c r="S204" s="154"/>
      <c r="T204" s="183">
        <f>VLOOKUP(U204,FORMULAS!$A$15:$B$18,2,0)</f>
        <v>0</v>
      </c>
      <c r="U204" s="53" t="s">
        <v>157</v>
      </c>
      <c r="V204" s="54">
        <f>+IF(U204='Tabla Valoración controles'!$D$4,'Tabla Valoración controles'!$F$4,IF('208-PLA-Ft-78 Mapa Gestión'!U204='Tabla Valoración controles'!$D$5,'Tabla Valoración controles'!$F$5,IF(U204=FORMULAS!$A$10,0,'Tabla Valoración controles'!$F$6)))</f>
        <v>0</v>
      </c>
      <c r="W204" s="53"/>
      <c r="X204" s="55">
        <f>+IF(W204='Tabla Valoración controles'!$D$7,'Tabla Valoración controles'!$F$7,IF(U204=FORMULAS!$A$10,0,'Tabla Valoración controles'!$F$8))</f>
        <v>0</v>
      </c>
      <c r="Y204" s="53"/>
      <c r="Z204" s="54">
        <f>+IF(Y204='Tabla Valoración controles'!$D$9,'Tabla Valoración controles'!$F$9,IF(U204=FORMULAS!$A$10,0,'Tabla Valoración controles'!$F$10))</f>
        <v>0</v>
      </c>
      <c r="AA204" s="53"/>
      <c r="AB204" s="54">
        <f>+IF(AA204='Tabla Valoración controles'!$D$9,'Tabla Valoración controles'!$F$9,IF(W204=FORMULAS!$A$10,0,'Tabla Valoración controles'!$F$10))</f>
        <v>0</v>
      </c>
      <c r="AC204" s="53"/>
      <c r="AD204" s="54">
        <f>+IF(AC204='Tabla Valoración controles'!$D$13,'Tabla Valoración controles'!$F$13,'Tabla Valoración controles'!$F$14)</f>
        <v>0</v>
      </c>
      <c r="AE204" s="97">
        <f t="shared" si="168"/>
        <v>0</v>
      </c>
      <c r="AF204" s="97">
        <f t="shared" ref="AF204" si="171">+AE204*AG203</f>
        <v>0</v>
      </c>
      <c r="AG204" s="97">
        <f t="shared" ref="AG204" si="172">+AG203-AF204</f>
        <v>0.36</v>
      </c>
      <c r="AH204" s="53"/>
      <c r="AI204" s="50">
        <f>+IF(AH204=CONTROLES!$C$50,CONTROLES!$D$50,CONTROLES!$D$51)</f>
        <v>0</v>
      </c>
      <c r="AJ204" s="162"/>
      <c r="AK204" s="162">
        <f>+IF(AJ204=CONTROLES!$C$52,CONTROLES!$D$52,CONTROLES!$D$53)</f>
        <v>0</v>
      </c>
      <c r="AL204" s="162"/>
      <c r="AM204" s="162">
        <f>+IF(AL204=CONTROLES!$C$54,CONTROLES!$D$54,CONTROLES!$D$55)</f>
        <v>0</v>
      </c>
      <c r="AN204" s="163" t="str">
        <f t="shared" ref="AN204:AN267" si="173">+U204</f>
        <v>Tipo Control</v>
      </c>
      <c r="AO204" s="163" t="str">
        <f>+IF(AN204=CONTROLES!$F$54,CONTROLES!$G$54,CONTROLES!$G$55)</f>
        <v>Detectar</v>
      </c>
      <c r="AP204" s="162">
        <f>+IF(AO204=CONTROLES!$C$56,CONTROLES!$D$56,IF(AO204=CONTROLES!$C$57,CONTROLES!$D$57,CONTROLES!$D$58))</f>
        <v>10</v>
      </c>
      <c r="AQ204" s="162"/>
      <c r="AR204" s="162">
        <f>+IF(AQ204=CONTROLES!$C$59,CONTROLES!$D$59,CONTROLES!$D$60)</f>
        <v>0</v>
      </c>
      <c r="AS204" s="162"/>
      <c r="AT204" s="162">
        <f>+IF(AS204=CONTROLES!$C$61,CONTROLES!$D$61,CONTROLES!$D$62)</f>
        <v>0</v>
      </c>
      <c r="AU204" s="162"/>
      <c r="AV204" s="50">
        <f>+IF(AU204=CONTROLES!$C$63,CONTROLES!$D$63,IF(AU204=CONTROLES!$C$64,CONTROLES!$D$64,CONTROLES!$D$65))</f>
        <v>0</v>
      </c>
      <c r="AW204" s="50">
        <f t="shared" si="169"/>
        <v>10</v>
      </c>
      <c r="AX204" s="50" t="str">
        <f t="shared" ref="AX204:AX226" si="174">IF(ISERROR(AW204)=TRUE,"",IF(AND(AW204&lt;=85),"Débil",IF(AND(AW204&gt;=85.01,AW204&lt;=95),"Moderado",IF(AND(AW204&gt;=95.1,AW204&lt;=100),"Fuerte",""))))</f>
        <v>Débil</v>
      </c>
      <c r="AY204" s="337"/>
      <c r="AZ204" s="337"/>
      <c r="BA204" s="337"/>
      <c r="BB204" s="337"/>
      <c r="BC204" s="333"/>
      <c r="BD204" s="340"/>
      <c r="BE204" s="338"/>
      <c r="BF204" s="127"/>
      <c r="BG204" s="127"/>
      <c r="BH204" s="186"/>
      <c r="BI204" s="179"/>
      <c r="BJ204" s="179"/>
      <c r="BK204" s="127"/>
      <c r="BL204" s="127"/>
      <c r="BM204" s="170" t="s">
        <v>233</v>
      </c>
      <c r="BN204" s="332"/>
      <c r="BO204" s="144"/>
      <c r="BP204" s="209"/>
      <c r="BQ204" s="209"/>
      <c r="BR204" s="209"/>
      <c r="BS204" s="210"/>
      <c r="BT204" s="210"/>
      <c r="BU204" s="144"/>
      <c r="BV204" s="210"/>
      <c r="BW204" s="210"/>
      <c r="BX204" s="144"/>
      <c r="BY204" s="132"/>
      <c r="BZ204" s="132"/>
      <c r="CA204" s="132"/>
      <c r="CB204" s="135"/>
      <c r="CC204" s="135"/>
      <c r="CD204" s="135"/>
      <c r="CE204" s="135"/>
      <c r="CF204" s="135"/>
      <c r="CG204" s="144"/>
      <c r="CH204" s="132"/>
      <c r="CI204" s="132"/>
      <c r="CJ204" s="132"/>
      <c r="CK204" s="135"/>
      <c r="CL204" s="135"/>
      <c r="CM204" s="135"/>
      <c r="CN204" s="135"/>
      <c r="CO204" s="135"/>
      <c r="CP204" s="144"/>
      <c r="CQ204" s="132"/>
      <c r="CR204" s="132"/>
      <c r="CS204" s="132"/>
      <c r="CT204" s="135"/>
      <c r="CU204" s="135"/>
      <c r="CV204" s="135"/>
      <c r="CW204" s="135"/>
      <c r="CX204" s="135"/>
      <c r="CY204" s="126"/>
      <c r="CZ204" s="132"/>
      <c r="DA204" s="132"/>
      <c r="DB204" s="132"/>
      <c r="DC204" s="135"/>
      <c r="DD204" s="135"/>
      <c r="DE204" s="135"/>
      <c r="DF204" s="135"/>
      <c r="DG204" s="135"/>
      <c r="DH204" s="126"/>
      <c r="DI204" s="132"/>
      <c r="DJ204" s="132"/>
      <c r="DK204" s="132"/>
      <c r="DL204" s="135"/>
      <c r="DM204" s="135"/>
      <c r="DN204" s="135"/>
      <c r="DO204" s="135"/>
      <c r="DP204" s="135"/>
      <c r="DQ204" s="126"/>
      <c r="DR204" s="132"/>
      <c r="DS204" s="132"/>
      <c r="DT204" s="132"/>
      <c r="DU204" s="135"/>
      <c r="DV204" s="135"/>
      <c r="DW204" s="135"/>
      <c r="DX204" s="135"/>
      <c r="DY204" s="135"/>
      <c r="DZ204" s="126"/>
      <c r="EA204" s="132"/>
      <c r="EB204" s="132"/>
      <c r="EC204" s="132"/>
      <c r="ED204" s="135"/>
      <c r="EE204" s="135"/>
      <c r="EF204" s="135"/>
      <c r="EG204" s="135"/>
      <c r="EH204" s="135"/>
      <c r="EI204" s="126"/>
      <c r="EJ204" s="132"/>
      <c r="EK204" s="132"/>
      <c r="EL204" s="132"/>
      <c r="EM204" s="135"/>
      <c r="EN204" s="135"/>
      <c r="EO204" s="135"/>
      <c r="EP204" s="135"/>
      <c r="EQ204" s="135"/>
      <c r="ER204" s="126"/>
      <c r="ES204" s="132"/>
      <c r="ET204" s="132"/>
      <c r="EU204" s="132"/>
      <c r="EV204" s="135"/>
      <c r="EW204" s="135"/>
      <c r="EX204" s="135"/>
      <c r="EY204" s="135"/>
      <c r="EZ204" s="135"/>
      <c r="FA204" s="126"/>
      <c r="FB204" s="132"/>
      <c r="FC204" s="132"/>
      <c r="FD204" s="132"/>
      <c r="FE204" s="135"/>
      <c r="FF204" s="135"/>
      <c r="FG204" s="135"/>
      <c r="FH204" s="135"/>
      <c r="FI204" s="135"/>
      <c r="FJ204" s="126"/>
      <c r="FK204" s="132"/>
      <c r="FL204" s="132"/>
      <c r="FM204" s="132"/>
      <c r="FN204" s="135"/>
      <c r="FO204" s="135"/>
      <c r="FP204" s="135"/>
      <c r="FQ204" s="135"/>
      <c r="FR204" s="135"/>
      <c r="FS204" s="135"/>
      <c r="FT204" s="144"/>
      <c r="FU204" s="129"/>
      <c r="FV204" s="129"/>
      <c r="FW204" s="129"/>
      <c r="FX204" s="130"/>
      <c r="FY204" s="129"/>
      <c r="FZ204" s="144"/>
      <c r="GA204" s="135"/>
      <c r="GB204" s="129"/>
      <c r="GC204" s="129"/>
      <c r="GD204" s="129"/>
      <c r="GE204" s="129"/>
      <c r="GF204" s="129"/>
      <c r="GG204" s="126"/>
      <c r="GH204" s="129"/>
      <c r="GI204" s="129"/>
      <c r="GJ204" s="129"/>
      <c r="GK204" s="130"/>
      <c r="GL204" s="129"/>
      <c r="GM204" s="135"/>
      <c r="GN204" s="266"/>
      <c r="GO204" s="129"/>
      <c r="GP204" s="129"/>
      <c r="GQ204" s="129"/>
      <c r="GR204" s="129"/>
      <c r="GS204" s="129"/>
      <c r="GT204" s="126"/>
      <c r="GU204" s="129"/>
      <c r="GV204" s="129"/>
      <c r="GW204" s="129"/>
      <c r="GX204" s="130"/>
      <c r="GY204" s="129"/>
      <c r="GZ204" s="135"/>
      <c r="HA204" s="135"/>
      <c r="HB204" s="129"/>
      <c r="HC204" s="129"/>
      <c r="HD204" s="129"/>
      <c r="HE204" s="129"/>
    </row>
    <row r="205" spans="1:213" ht="57" x14ac:dyDescent="0.2">
      <c r="A205" s="364"/>
      <c r="B205" s="357"/>
      <c r="C205" s="358"/>
      <c r="D205" s="358"/>
      <c r="E205" s="357"/>
      <c r="F205" s="365"/>
      <c r="G205" s="388"/>
      <c r="H205" s="393"/>
      <c r="I205" s="357"/>
      <c r="J205" s="360"/>
      <c r="K205" s="335"/>
      <c r="L205" s="361"/>
      <c r="M205" s="359"/>
      <c r="N205" s="335"/>
      <c r="O205" s="333"/>
      <c r="P205" s="333"/>
      <c r="Q205" s="334"/>
      <c r="R205" s="153"/>
      <c r="S205" s="154"/>
      <c r="T205" s="183">
        <f>VLOOKUP(U205,FORMULAS!$A$15:$B$18,2,0)</f>
        <v>0</v>
      </c>
      <c r="U205" s="53" t="s">
        <v>157</v>
      </c>
      <c r="V205" s="54">
        <f>+IF(U205='Tabla Valoración controles'!$D$4,'Tabla Valoración controles'!$F$4,IF('208-PLA-Ft-78 Mapa Gestión'!U205='Tabla Valoración controles'!$D$5,'Tabla Valoración controles'!$F$5,IF(U205=FORMULAS!$A$10,0,'Tabla Valoración controles'!$F$6)))</f>
        <v>0</v>
      </c>
      <c r="W205" s="53"/>
      <c r="X205" s="55">
        <f>+IF(W205='Tabla Valoración controles'!$D$7,'Tabla Valoración controles'!$F$7,IF(U205=FORMULAS!$A$10,0,'Tabla Valoración controles'!$F$8))</f>
        <v>0</v>
      </c>
      <c r="Y205" s="53"/>
      <c r="Z205" s="54">
        <f>+IF(Y205='Tabla Valoración controles'!$D$9,'Tabla Valoración controles'!$F$9,IF(U205=FORMULAS!$A$10,0,'Tabla Valoración controles'!$F$10))</f>
        <v>0</v>
      </c>
      <c r="AA205" s="53"/>
      <c r="AB205" s="54">
        <f>+IF(AA205='Tabla Valoración controles'!$D$9,'Tabla Valoración controles'!$F$9,IF(W205=FORMULAS!$A$10,0,'Tabla Valoración controles'!$F$10))</f>
        <v>0</v>
      </c>
      <c r="AC205" s="53"/>
      <c r="AD205" s="54">
        <f>+IF(AC205='Tabla Valoración controles'!$D$13,'Tabla Valoración controles'!$F$13,'Tabla Valoración controles'!$F$14)</f>
        <v>0</v>
      </c>
      <c r="AE205" s="97">
        <f t="shared" si="168"/>
        <v>0</v>
      </c>
      <c r="AF205" s="97">
        <f t="shared" ref="AF205:AF208" si="175">+AF204*AE205</f>
        <v>0</v>
      </c>
      <c r="AG205" s="97">
        <f t="shared" si="131"/>
        <v>0.36</v>
      </c>
      <c r="AH205" s="53"/>
      <c r="AI205" s="50">
        <f>+IF(AH205=CONTROLES!$C$50,CONTROLES!$D$50,CONTROLES!$D$51)</f>
        <v>0</v>
      </c>
      <c r="AJ205" s="162"/>
      <c r="AK205" s="162">
        <f>+IF(AJ205=CONTROLES!$C$52,CONTROLES!$D$52,CONTROLES!$D$53)</f>
        <v>0</v>
      </c>
      <c r="AL205" s="162"/>
      <c r="AM205" s="162">
        <f>+IF(AL205=CONTROLES!$C$54,CONTROLES!$D$54,CONTROLES!$D$55)</f>
        <v>0</v>
      </c>
      <c r="AN205" s="163" t="str">
        <f t="shared" si="173"/>
        <v>Tipo Control</v>
      </c>
      <c r="AO205" s="163" t="str">
        <f>+IF(AN205=CONTROLES!$F$54,CONTROLES!$G$54,CONTROLES!$G$55)</f>
        <v>Detectar</v>
      </c>
      <c r="AP205" s="162">
        <f>+IF(AO205=CONTROLES!$C$56,CONTROLES!$D$56,IF(AO205=CONTROLES!$C$57,CONTROLES!$D$57,CONTROLES!$D$58))</f>
        <v>10</v>
      </c>
      <c r="AQ205" s="162"/>
      <c r="AR205" s="162">
        <f>+IF(AQ205=CONTROLES!$C$59,CONTROLES!$D$59,CONTROLES!$D$60)</f>
        <v>0</v>
      </c>
      <c r="AS205" s="162"/>
      <c r="AT205" s="162">
        <f>+IF(AS205=CONTROLES!$C$61,CONTROLES!$D$61,CONTROLES!$D$62)</f>
        <v>0</v>
      </c>
      <c r="AU205" s="162"/>
      <c r="AV205" s="50">
        <f>+IF(AU205=CONTROLES!$C$63,CONTROLES!$D$63,IF(AU205=CONTROLES!$C$64,CONTROLES!$D$64,CONTROLES!$D$65))</f>
        <v>0</v>
      </c>
      <c r="AW205" s="50">
        <f t="shared" si="169"/>
        <v>10</v>
      </c>
      <c r="AX205" s="50" t="str">
        <f t="shared" si="174"/>
        <v>Débil</v>
      </c>
      <c r="AY205" s="337"/>
      <c r="AZ205" s="337"/>
      <c r="BA205" s="337"/>
      <c r="BB205" s="337"/>
      <c r="BC205" s="333"/>
      <c r="BD205" s="340"/>
      <c r="BE205" s="338"/>
      <c r="BF205" s="127"/>
      <c r="BG205" s="127"/>
      <c r="BH205" s="186"/>
      <c r="BI205" s="179"/>
      <c r="BJ205" s="179"/>
      <c r="BK205" s="127"/>
      <c r="BL205" s="127"/>
      <c r="BM205" s="170" t="s">
        <v>233</v>
      </c>
      <c r="BN205" s="332"/>
      <c r="BO205" s="144"/>
      <c r="BP205" s="209"/>
      <c r="BQ205" s="209"/>
      <c r="BR205" s="209"/>
      <c r="BS205" s="210"/>
      <c r="BT205" s="210"/>
      <c r="BU205" s="144"/>
      <c r="BV205" s="210"/>
      <c r="BW205" s="210"/>
      <c r="BX205" s="144"/>
      <c r="BY205" s="132"/>
      <c r="BZ205" s="132"/>
      <c r="CA205" s="132"/>
      <c r="CB205" s="135"/>
      <c r="CC205" s="135"/>
      <c r="CD205" s="135"/>
      <c r="CE205" s="135"/>
      <c r="CF205" s="135"/>
      <c r="CG205" s="144"/>
      <c r="CH205" s="132"/>
      <c r="CI205" s="132"/>
      <c r="CJ205" s="132"/>
      <c r="CK205" s="135"/>
      <c r="CL205" s="135"/>
      <c r="CM205" s="135"/>
      <c r="CN205" s="135"/>
      <c r="CO205" s="135"/>
      <c r="CP205" s="144"/>
      <c r="CQ205" s="132"/>
      <c r="CR205" s="132"/>
      <c r="CS205" s="132"/>
      <c r="CT205" s="135"/>
      <c r="CU205" s="135"/>
      <c r="CV205" s="135"/>
      <c r="CW205" s="135"/>
      <c r="CX205" s="135"/>
      <c r="CY205" s="126"/>
      <c r="CZ205" s="132"/>
      <c r="DA205" s="132"/>
      <c r="DB205" s="132"/>
      <c r="DC205" s="135"/>
      <c r="DD205" s="135"/>
      <c r="DE205" s="135"/>
      <c r="DF205" s="135"/>
      <c r="DG205" s="135"/>
      <c r="DH205" s="126"/>
      <c r="DI205" s="132"/>
      <c r="DJ205" s="132"/>
      <c r="DK205" s="132"/>
      <c r="DL205" s="135"/>
      <c r="DM205" s="135"/>
      <c r="DN205" s="135"/>
      <c r="DO205" s="135"/>
      <c r="DP205" s="135"/>
      <c r="DQ205" s="126"/>
      <c r="DR205" s="132"/>
      <c r="DS205" s="132"/>
      <c r="DT205" s="132"/>
      <c r="DU205" s="135"/>
      <c r="DV205" s="135"/>
      <c r="DW205" s="135"/>
      <c r="DX205" s="135"/>
      <c r="DY205" s="135"/>
      <c r="DZ205" s="126"/>
      <c r="EA205" s="132"/>
      <c r="EB205" s="132"/>
      <c r="EC205" s="132"/>
      <c r="ED205" s="135"/>
      <c r="EE205" s="135"/>
      <c r="EF205" s="135"/>
      <c r="EG205" s="135"/>
      <c r="EH205" s="135"/>
      <c r="EI205" s="126"/>
      <c r="EJ205" s="132"/>
      <c r="EK205" s="132"/>
      <c r="EL205" s="132"/>
      <c r="EM205" s="135"/>
      <c r="EN205" s="135"/>
      <c r="EO205" s="135"/>
      <c r="EP205" s="135"/>
      <c r="EQ205" s="135"/>
      <c r="ER205" s="126"/>
      <c r="ES205" s="132"/>
      <c r="ET205" s="132"/>
      <c r="EU205" s="132"/>
      <c r="EV205" s="135"/>
      <c r="EW205" s="135"/>
      <c r="EX205" s="135"/>
      <c r="EY205" s="135"/>
      <c r="EZ205" s="135"/>
      <c r="FA205" s="126"/>
      <c r="FB205" s="132"/>
      <c r="FC205" s="132"/>
      <c r="FD205" s="132"/>
      <c r="FE205" s="135"/>
      <c r="FF205" s="135"/>
      <c r="FG205" s="135"/>
      <c r="FH205" s="135"/>
      <c r="FI205" s="135"/>
      <c r="FJ205" s="126"/>
      <c r="FK205" s="132"/>
      <c r="FL205" s="132"/>
      <c r="FM205" s="132"/>
      <c r="FN205" s="135"/>
      <c r="FO205" s="135"/>
      <c r="FP205" s="135"/>
      <c r="FQ205" s="135"/>
      <c r="FR205" s="135"/>
      <c r="FS205" s="135"/>
      <c r="FT205" s="144"/>
      <c r="FU205" s="129"/>
      <c r="FV205" s="129"/>
      <c r="FW205" s="129"/>
      <c r="FX205" s="130"/>
      <c r="FY205" s="129"/>
      <c r="FZ205" s="144"/>
      <c r="GA205" s="135"/>
      <c r="GB205" s="129"/>
      <c r="GC205" s="129"/>
      <c r="GD205" s="129"/>
      <c r="GE205" s="129"/>
      <c r="GF205" s="129"/>
      <c r="GG205" s="126"/>
      <c r="GH205" s="129"/>
      <c r="GI205" s="129"/>
      <c r="GJ205" s="129"/>
      <c r="GK205" s="130"/>
      <c r="GL205" s="129"/>
      <c r="GM205" s="135"/>
      <c r="GN205" s="266"/>
      <c r="GO205" s="129"/>
      <c r="GP205" s="129"/>
      <c r="GQ205" s="129"/>
      <c r="GR205" s="129"/>
      <c r="GS205" s="129"/>
      <c r="GT205" s="126"/>
      <c r="GU205" s="129"/>
      <c r="GV205" s="129"/>
      <c r="GW205" s="129"/>
      <c r="GX205" s="130"/>
      <c r="GY205" s="129"/>
      <c r="GZ205" s="135"/>
      <c r="HA205" s="135"/>
      <c r="HB205" s="129"/>
      <c r="HC205" s="129"/>
      <c r="HD205" s="129"/>
      <c r="HE205" s="129"/>
    </row>
    <row r="206" spans="1:213" ht="57" x14ac:dyDescent="0.2">
      <c r="A206" s="364"/>
      <c r="B206" s="357"/>
      <c r="C206" s="358"/>
      <c r="D206" s="358"/>
      <c r="E206" s="357"/>
      <c r="F206" s="365"/>
      <c r="G206" s="388"/>
      <c r="H206" s="393"/>
      <c r="I206" s="357"/>
      <c r="J206" s="360"/>
      <c r="K206" s="335"/>
      <c r="L206" s="361"/>
      <c r="M206" s="359"/>
      <c r="N206" s="335"/>
      <c r="O206" s="333"/>
      <c r="P206" s="333"/>
      <c r="Q206" s="334"/>
      <c r="R206" s="153"/>
      <c r="S206" s="154"/>
      <c r="T206" s="183">
        <f>VLOOKUP(U206,FORMULAS!$A$15:$B$18,2,0)</f>
        <v>0</v>
      </c>
      <c r="U206" s="53" t="s">
        <v>157</v>
      </c>
      <c r="V206" s="54">
        <f>+IF(U206='Tabla Valoración controles'!$D$4,'Tabla Valoración controles'!$F$4,IF('208-PLA-Ft-78 Mapa Gestión'!U206='Tabla Valoración controles'!$D$5,'Tabla Valoración controles'!$F$5,IF(U206=FORMULAS!$A$10,0,'Tabla Valoración controles'!$F$6)))</f>
        <v>0</v>
      </c>
      <c r="W206" s="53"/>
      <c r="X206" s="55">
        <f>+IF(W206='Tabla Valoración controles'!$D$7,'Tabla Valoración controles'!$F$7,IF(U206=FORMULAS!$A$10,0,'Tabla Valoración controles'!$F$8))</f>
        <v>0</v>
      </c>
      <c r="Y206" s="53"/>
      <c r="Z206" s="54">
        <f>+IF(Y206='Tabla Valoración controles'!$D$9,'Tabla Valoración controles'!$F$9,IF(U206=FORMULAS!$A$10,0,'Tabla Valoración controles'!$F$10))</f>
        <v>0</v>
      </c>
      <c r="AA206" s="53"/>
      <c r="AB206" s="54">
        <f>+IF(AA206='Tabla Valoración controles'!$D$9,'Tabla Valoración controles'!$F$9,IF(W206=FORMULAS!$A$10,0,'Tabla Valoración controles'!$F$10))</f>
        <v>0</v>
      </c>
      <c r="AC206" s="53"/>
      <c r="AD206" s="54">
        <f>+IF(AC206='Tabla Valoración controles'!$D$13,'Tabla Valoración controles'!$F$13,'Tabla Valoración controles'!$F$14)</f>
        <v>0</v>
      </c>
      <c r="AE206" s="97">
        <f t="shared" si="168"/>
        <v>0</v>
      </c>
      <c r="AF206" s="97">
        <f t="shared" si="175"/>
        <v>0</v>
      </c>
      <c r="AG206" s="97">
        <f t="shared" si="131"/>
        <v>0.36</v>
      </c>
      <c r="AH206" s="53"/>
      <c r="AI206" s="50">
        <f>+IF(AH206=CONTROLES!$C$50,CONTROLES!$D$50,CONTROLES!$D$51)</f>
        <v>0</v>
      </c>
      <c r="AJ206" s="162"/>
      <c r="AK206" s="162">
        <f>+IF(AJ206=CONTROLES!$C$52,CONTROLES!$D$52,CONTROLES!$D$53)</f>
        <v>0</v>
      </c>
      <c r="AL206" s="162"/>
      <c r="AM206" s="162">
        <f>+IF(AL206=CONTROLES!$C$54,CONTROLES!$D$54,CONTROLES!$D$55)</f>
        <v>0</v>
      </c>
      <c r="AN206" s="163" t="str">
        <f t="shared" si="173"/>
        <v>Tipo Control</v>
      </c>
      <c r="AO206" s="163" t="str">
        <f>+IF(AN206=CONTROLES!$F$54,CONTROLES!$G$54,CONTROLES!$G$55)</f>
        <v>Detectar</v>
      </c>
      <c r="AP206" s="162">
        <f>+IF(AO206=CONTROLES!$C$56,CONTROLES!$D$56,IF(AO206=CONTROLES!$C$57,CONTROLES!$D$57,CONTROLES!$D$58))</f>
        <v>10</v>
      </c>
      <c r="AQ206" s="162"/>
      <c r="AR206" s="162">
        <f>+IF(AQ206=CONTROLES!$C$59,CONTROLES!$D$59,CONTROLES!$D$60)</f>
        <v>0</v>
      </c>
      <c r="AS206" s="162"/>
      <c r="AT206" s="162">
        <f>+IF(AS206=CONTROLES!$C$61,CONTROLES!$D$61,CONTROLES!$D$62)</f>
        <v>0</v>
      </c>
      <c r="AU206" s="162"/>
      <c r="AV206" s="50">
        <f>+IF(AU206=CONTROLES!$C$63,CONTROLES!$D$63,IF(AU206=CONTROLES!$C$64,CONTROLES!$D$64,CONTROLES!$D$65))</f>
        <v>0</v>
      </c>
      <c r="AW206" s="50">
        <f t="shared" si="169"/>
        <v>10</v>
      </c>
      <c r="AX206" s="50" t="str">
        <f t="shared" si="174"/>
        <v>Débil</v>
      </c>
      <c r="AY206" s="337"/>
      <c r="AZ206" s="337"/>
      <c r="BA206" s="337"/>
      <c r="BB206" s="337"/>
      <c r="BC206" s="333"/>
      <c r="BD206" s="340"/>
      <c r="BE206" s="338"/>
      <c r="BF206" s="127"/>
      <c r="BG206" s="127"/>
      <c r="BH206" s="186"/>
      <c r="BI206" s="179"/>
      <c r="BJ206" s="179"/>
      <c r="BK206" s="127"/>
      <c r="BL206" s="127"/>
      <c r="BM206" s="170" t="s">
        <v>233</v>
      </c>
      <c r="BN206" s="332"/>
      <c r="BO206" s="144"/>
      <c r="BP206" s="209"/>
      <c r="BQ206" s="209"/>
      <c r="BR206" s="209"/>
      <c r="BS206" s="210"/>
      <c r="BT206" s="210"/>
      <c r="BU206" s="144"/>
      <c r="BV206" s="210"/>
      <c r="BW206" s="210"/>
      <c r="BX206" s="144"/>
      <c r="BY206" s="132"/>
      <c r="BZ206" s="132"/>
      <c r="CA206" s="132"/>
      <c r="CB206" s="135"/>
      <c r="CC206" s="135"/>
      <c r="CD206" s="135"/>
      <c r="CE206" s="135"/>
      <c r="CF206" s="135"/>
      <c r="CG206" s="144"/>
      <c r="CH206" s="132"/>
      <c r="CI206" s="132"/>
      <c r="CJ206" s="132"/>
      <c r="CK206" s="135"/>
      <c r="CL206" s="135"/>
      <c r="CM206" s="135"/>
      <c r="CN206" s="135"/>
      <c r="CO206" s="135"/>
      <c r="CP206" s="144"/>
      <c r="CQ206" s="132"/>
      <c r="CR206" s="132"/>
      <c r="CS206" s="132"/>
      <c r="CT206" s="135"/>
      <c r="CU206" s="135"/>
      <c r="CV206" s="135"/>
      <c r="CW206" s="135"/>
      <c r="CX206" s="135"/>
      <c r="CY206" s="126"/>
      <c r="CZ206" s="132"/>
      <c r="DA206" s="132"/>
      <c r="DB206" s="132"/>
      <c r="DC206" s="135"/>
      <c r="DD206" s="135"/>
      <c r="DE206" s="135"/>
      <c r="DF206" s="135"/>
      <c r="DG206" s="135"/>
      <c r="DH206" s="126"/>
      <c r="DI206" s="132"/>
      <c r="DJ206" s="132"/>
      <c r="DK206" s="132"/>
      <c r="DL206" s="135"/>
      <c r="DM206" s="135"/>
      <c r="DN206" s="135"/>
      <c r="DO206" s="135"/>
      <c r="DP206" s="135"/>
      <c r="DQ206" s="126"/>
      <c r="DR206" s="132"/>
      <c r="DS206" s="132"/>
      <c r="DT206" s="132"/>
      <c r="DU206" s="135"/>
      <c r="DV206" s="135"/>
      <c r="DW206" s="135"/>
      <c r="DX206" s="135"/>
      <c r="DY206" s="135"/>
      <c r="DZ206" s="126"/>
      <c r="EA206" s="132"/>
      <c r="EB206" s="132"/>
      <c r="EC206" s="132"/>
      <c r="ED206" s="135"/>
      <c r="EE206" s="135"/>
      <c r="EF206" s="135"/>
      <c r="EG206" s="135"/>
      <c r="EH206" s="135"/>
      <c r="EI206" s="126"/>
      <c r="EJ206" s="132"/>
      <c r="EK206" s="132"/>
      <c r="EL206" s="132"/>
      <c r="EM206" s="135"/>
      <c r="EN206" s="135"/>
      <c r="EO206" s="135"/>
      <c r="EP206" s="135"/>
      <c r="EQ206" s="135"/>
      <c r="ER206" s="126"/>
      <c r="ES206" s="132"/>
      <c r="ET206" s="132"/>
      <c r="EU206" s="132"/>
      <c r="EV206" s="135"/>
      <c r="EW206" s="135"/>
      <c r="EX206" s="135"/>
      <c r="EY206" s="135"/>
      <c r="EZ206" s="135"/>
      <c r="FA206" s="126"/>
      <c r="FB206" s="132"/>
      <c r="FC206" s="132"/>
      <c r="FD206" s="132"/>
      <c r="FE206" s="135"/>
      <c r="FF206" s="135"/>
      <c r="FG206" s="135"/>
      <c r="FH206" s="135"/>
      <c r="FI206" s="135"/>
      <c r="FJ206" s="126"/>
      <c r="FK206" s="132"/>
      <c r="FL206" s="132"/>
      <c r="FM206" s="132"/>
      <c r="FN206" s="135"/>
      <c r="FO206" s="135"/>
      <c r="FP206" s="135"/>
      <c r="FQ206" s="135"/>
      <c r="FR206" s="135"/>
      <c r="FS206" s="135"/>
      <c r="FT206" s="144"/>
      <c r="FU206" s="129"/>
      <c r="FV206" s="129"/>
      <c r="FW206" s="129"/>
      <c r="FX206" s="130"/>
      <c r="FY206" s="129"/>
      <c r="FZ206" s="144"/>
      <c r="GA206" s="135"/>
      <c r="GB206" s="129"/>
      <c r="GC206" s="129"/>
      <c r="GD206" s="129"/>
      <c r="GE206" s="129"/>
      <c r="GF206" s="129"/>
      <c r="GG206" s="126"/>
      <c r="GH206" s="129"/>
      <c r="GI206" s="129"/>
      <c r="GJ206" s="129"/>
      <c r="GK206" s="130"/>
      <c r="GL206" s="129"/>
      <c r="GM206" s="135"/>
      <c r="GN206" s="266"/>
      <c r="GO206" s="129"/>
      <c r="GP206" s="129"/>
      <c r="GQ206" s="129"/>
      <c r="GR206" s="129"/>
      <c r="GS206" s="129"/>
      <c r="GT206" s="126"/>
      <c r="GU206" s="129"/>
      <c r="GV206" s="129"/>
      <c r="GW206" s="129"/>
      <c r="GX206" s="130"/>
      <c r="GY206" s="129"/>
      <c r="GZ206" s="135"/>
      <c r="HA206" s="135"/>
      <c r="HB206" s="129"/>
      <c r="HC206" s="129"/>
      <c r="HD206" s="129"/>
      <c r="HE206" s="129"/>
    </row>
    <row r="207" spans="1:213" ht="57" x14ac:dyDescent="0.2">
      <c r="A207" s="364"/>
      <c r="B207" s="357"/>
      <c r="C207" s="358"/>
      <c r="D207" s="358"/>
      <c r="E207" s="357"/>
      <c r="F207" s="365"/>
      <c r="G207" s="388"/>
      <c r="H207" s="393"/>
      <c r="I207" s="357"/>
      <c r="J207" s="360"/>
      <c r="K207" s="335"/>
      <c r="L207" s="361"/>
      <c r="M207" s="359"/>
      <c r="N207" s="335"/>
      <c r="O207" s="333"/>
      <c r="P207" s="333"/>
      <c r="Q207" s="334"/>
      <c r="R207" s="153"/>
      <c r="S207" s="154"/>
      <c r="T207" s="183">
        <f>VLOOKUP(U207,FORMULAS!$A$15:$B$18,2,0)</f>
        <v>0</v>
      </c>
      <c r="U207" s="53" t="s">
        <v>157</v>
      </c>
      <c r="V207" s="54">
        <f>+IF(U207='Tabla Valoración controles'!$D$4,'Tabla Valoración controles'!$F$4,IF('208-PLA-Ft-78 Mapa Gestión'!U207='Tabla Valoración controles'!$D$5,'Tabla Valoración controles'!$F$5,IF(U207=FORMULAS!$A$10,0,'Tabla Valoración controles'!$F$6)))</f>
        <v>0</v>
      </c>
      <c r="W207" s="53"/>
      <c r="X207" s="55">
        <f>+IF(W207='Tabla Valoración controles'!$D$7,'Tabla Valoración controles'!$F$7,IF(U207=FORMULAS!$A$10,0,'Tabla Valoración controles'!$F$8))</f>
        <v>0</v>
      </c>
      <c r="Y207" s="53"/>
      <c r="Z207" s="54">
        <f>+IF(Y207='Tabla Valoración controles'!$D$9,'Tabla Valoración controles'!$F$9,IF(U207=FORMULAS!$A$10,0,'Tabla Valoración controles'!$F$10))</f>
        <v>0</v>
      </c>
      <c r="AA207" s="53"/>
      <c r="AB207" s="54">
        <f>+IF(AA207='Tabla Valoración controles'!$D$9,'Tabla Valoración controles'!$F$9,IF(W207=FORMULAS!$A$10,0,'Tabla Valoración controles'!$F$10))</f>
        <v>0</v>
      </c>
      <c r="AC207" s="53"/>
      <c r="AD207" s="54">
        <f>+IF(AC207='Tabla Valoración controles'!$D$13,'Tabla Valoración controles'!$F$13,'Tabla Valoración controles'!$F$14)</f>
        <v>0</v>
      </c>
      <c r="AE207" s="97">
        <f t="shared" si="168"/>
        <v>0</v>
      </c>
      <c r="AF207" s="97">
        <f t="shared" si="175"/>
        <v>0</v>
      </c>
      <c r="AG207" s="97">
        <f t="shared" si="131"/>
        <v>0.36</v>
      </c>
      <c r="AH207" s="53"/>
      <c r="AI207" s="50">
        <f>+IF(AH207=CONTROLES!$C$50,CONTROLES!$D$50,CONTROLES!$D$51)</f>
        <v>0</v>
      </c>
      <c r="AJ207" s="162"/>
      <c r="AK207" s="162">
        <f>+IF(AJ207=CONTROLES!$C$52,CONTROLES!$D$52,CONTROLES!$D$53)</f>
        <v>0</v>
      </c>
      <c r="AL207" s="162"/>
      <c r="AM207" s="162">
        <f>+IF(AL207=CONTROLES!$C$54,CONTROLES!$D$54,CONTROLES!$D$55)</f>
        <v>0</v>
      </c>
      <c r="AN207" s="163" t="str">
        <f t="shared" si="173"/>
        <v>Tipo Control</v>
      </c>
      <c r="AO207" s="163" t="str">
        <f>+IF(AN207=CONTROLES!$F$54,CONTROLES!$G$54,CONTROLES!$G$55)</f>
        <v>Detectar</v>
      </c>
      <c r="AP207" s="162">
        <f>+IF(AO207=CONTROLES!$C$56,CONTROLES!$D$56,IF(AO207=CONTROLES!$C$57,CONTROLES!$D$57,CONTROLES!$D$58))</f>
        <v>10</v>
      </c>
      <c r="AQ207" s="162"/>
      <c r="AR207" s="162">
        <f>+IF(AQ207=CONTROLES!$C$59,CONTROLES!$D$59,CONTROLES!$D$60)</f>
        <v>0</v>
      </c>
      <c r="AS207" s="162"/>
      <c r="AT207" s="162">
        <f>+IF(AS207=CONTROLES!$C$61,CONTROLES!$D$61,CONTROLES!$D$62)</f>
        <v>0</v>
      </c>
      <c r="AU207" s="162"/>
      <c r="AV207" s="50">
        <f>+IF(AU207=CONTROLES!$C$63,CONTROLES!$D$63,IF(AU207=CONTROLES!$C$64,CONTROLES!$D$64,CONTROLES!$D$65))</f>
        <v>0</v>
      </c>
      <c r="AW207" s="50">
        <f t="shared" si="169"/>
        <v>10</v>
      </c>
      <c r="AX207" s="50" t="str">
        <f t="shared" si="174"/>
        <v>Débil</v>
      </c>
      <c r="AY207" s="337"/>
      <c r="AZ207" s="337"/>
      <c r="BA207" s="337"/>
      <c r="BB207" s="337"/>
      <c r="BC207" s="333"/>
      <c r="BD207" s="340"/>
      <c r="BE207" s="338"/>
      <c r="BF207" s="127"/>
      <c r="BG207" s="127"/>
      <c r="BH207" s="186"/>
      <c r="BI207" s="179"/>
      <c r="BJ207" s="179"/>
      <c r="BK207" s="127"/>
      <c r="BL207" s="127"/>
      <c r="BM207" s="170" t="s">
        <v>233</v>
      </c>
      <c r="BN207" s="332"/>
      <c r="BO207" s="144"/>
      <c r="BP207" s="209"/>
      <c r="BQ207" s="209"/>
      <c r="BR207" s="209"/>
      <c r="BS207" s="210"/>
      <c r="BT207" s="210"/>
      <c r="BU207" s="144"/>
      <c r="BV207" s="210"/>
      <c r="BW207" s="210"/>
      <c r="BX207" s="144"/>
      <c r="BY207" s="132"/>
      <c r="BZ207" s="132"/>
      <c r="CA207" s="132"/>
      <c r="CB207" s="135"/>
      <c r="CC207" s="135"/>
      <c r="CD207" s="135"/>
      <c r="CE207" s="135"/>
      <c r="CF207" s="135"/>
      <c r="CG207" s="144"/>
      <c r="CH207" s="132"/>
      <c r="CI207" s="132"/>
      <c r="CJ207" s="132"/>
      <c r="CK207" s="135"/>
      <c r="CL207" s="135"/>
      <c r="CM207" s="135"/>
      <c r="CN207" s="135"/>
      <c r="CO207" s="135"/>
      <c r="CP207" s="144"/>
      <c r="CQ207" s="132"/>
      <c r="CR207" s="132"/>
      <c r="CS207" s="132"/>
      <c r="CT207" s="135"/>
      <c r="CU207" s="135"/>
      <c r="CV207" s="135"/>
      <c r="CW207" s="135"/>
      <c r="CX207" s="135"/>
      <c r="CY207" s="126"/>
      <c r="CZ207" s="132"/>
      <c r="DA207" s="132"/>
      <c r="DB207" s="132"/>
      <c r="DC207" s="135"/>
      <c r="DD207" s="135"/>
      <c r="DE207" s="135"/>
      <c r="DF207" s="135"/>
      <c r="DG207" s="135"/>
      <c r="DH207" s="126"/>
      <c r="DI207" s="132"/>
      <c r="DJ207" s="132"/>
      <c r="DK207" s="132"/>
      <c r="DL207" s="135"/>
      <c r="DM207" s="135"/>
      <c r="DN207" s="135"/>
      <c r="DO207" s="135"/>
      <c r="DP207" s="135"/>
      <c r="DQ207" s="126"/>
      <c r="DR207" s="132"/>
      <c r="DS207" s="132"/>
      <c r="DT207" s="132"/>
      <c r="DU207" s="135"/>
      <c r="DV207" s="135"/>
      <c r="DW207" s="135"/>
      <c r="DX207" s="135"/>
      <c r="DY207" s="135"/>
      <c r="DZ207" s="126"/>
      <c r="EA207" s="132"/>
      <c r="EB207" s="132"/>
      <c r="EC207" s="132"/>
      <c r="ED207" s="135"/>
      <c r="EE207" s="135"/>
      <c r="EF207" s="135"/>
      <c r="EG207" s="135"/>
      <c r="EH207" s="135"/>
      <c r="EI207" s="126"/>
      <c r="EJ207" s="132"/>
      <c r="EK207" s="132"/>
      <c r="EL207" s="132"/>
      <c r="EM207" s="135"/>
      <c r="EN207" s="135"/>
      <c r="EO207" s="135"/>
      <c r="EP207" s="135"/>
      <c r="EQ207" s="135"/>
      <c r="ER207" s="126"/>
      <c r="ES207" s="132"/>
      <c r="ET207" s="132"/>
      <c r="EU207" s="132"/>
      <c r="EV207" s="135"/>
      <c r="EW207" s="135"/>
      <c r="EX207" s="135"/>
      <c r="EY207" s="135"/>
      <c r="EZ207" s="135"/>
      <c r="FA207" s="126"/>
      <c r="FB207" s="132"/>
      <c r="FC207" s="132"/>
      <c r="FD207" s="132"/>
      <c r="FE207" s="135"/>
      <c r="FF207" s="135"/>
      <c r="FG207" s="135"/>
      <c r="FH207" s="135"/>
      <c r="FI207" s="135"/>
      <c r="FJ207" s="126"/>
      <c r="FK207" s="132"/>
      <c r="FL207" s="132"/>
      <c r="FM207" s="132"/>
      <c r="FN207" s="135"/>
      <c r="FO207" s="135"/>
      <c r="FP207" s="135"/>
      <c r="FQ207" s="135"/>
      <c r="FR207" s="135"/>
      <c r="FS207" s="135"/>
      <c r="FT207" s="144"/>
      <c r="FU207" s="129"/>
      <c r="FV207" s="129"/>
      <c r="FW207" s="129"/>
      <c r="FX207" s="130"/>
      <c r="FY207" s="129"/>
      <c r="FZ207" s="144"/>
      <c r="GA207" s="135"/>
      <c r="GB207" s="129"/>
      <c r="GC207" s="129"/>
      <c r="GD207" s="129"/>
      <c r="GE207" s="129"/>
      <c r="GF207" s="129"/>
      <c r="GG207" s="126"/>
      <c r="GH207" s="129"/>
      <c r="GI207" s="129"/>
      <c r="GJ207" s="129"/>
      <c r="GK207" s="130"/>
      <c r="GL207" s="129"/>
      <c r="GM207" s="135"/>
      <c r="GN207" s="266"/>
      <c r="GO207" s="129"/>
      <c r="GP207" s="129"/>
      <c r="GQ207" s="129"/>
      <c r="GR207" s="129"/>
      <c r="GS207" s="129"/>
      <c r="GT207" s="126"/>
      <c r="GU207" s="129"/>
      <c r="GV207" s="129"/>
      <c r="GW207" s="129"/>
      <c r="GX207" s="130"/>
      <c r="GY207" s="129"/>
      <c r="GZ207" s="135"/>
      <c r="HA207" s="135"/>
      <c r="HB207" s="129"/>
      <c r="HC207" s="129"/>
      <c r="HD207" s="129"/>
      <c r="HE207" s="129"/>
    </row>
    <row r="208" spans="1:213" ht="57" x14ac:dyDescent="0.2">
      <c r="A208" s="364"/>
      <c r="B208" s="357"/>
      <c r="C208" s="358"/>
      <c r="D208" s="358"/>
      <c r="E208" s="357"/>
      <c r="F208" s="365"/>
      <c r="G208" s="388"/>
      <c r="H208" s="393"/>
      <c r="I208" s="357"/>
      <c r="J208" s="360"/>
      <c r="K208" s="335"/>
      <c r="L208" s="361"/>
      <c r="M208" s="359"/>
      <c r="N208" s="335"/>
      <c r="O208" s="333"/>
      <c r="P208" s="333"/>
      <c r="Q208" s="334"/>
      <c r="R208" s="153"/>
      <c r="S208" s="154"/>
      <c r="T208" s="183">
        <f>VLOOKUP(U208,FORMULAS!$A$15:$B$18,2,0)</f>
        <v>0</v>
      </c>
      <c r="U208" s="53" t="s">
        <v>157</v>
      </c>
      <c r="V208" s="54">
        <f>+IF(U208='Tabla Valoración controles'!$D$4,'Tabla Valoración controles'!$F$4,IF('208-PLA-Ft-78 Mapa Gestión'!U208='Tabla Valoración controles'!$D$5,'Tabla Valoración controles'!$F$5,IF(U208=FORMULAS!$A$10,0,'Tabla Valoración controles'!$F$6)))</f>
        <v>0</v>
      </c>
      <c r="W208" s="53"/>
      <c r="X208" s="55">
        <f>+IF(W208='Tabla Valoración controles'!$D$7,'Tabla Valoración controles'!$F$7,IF(U208=FORMULAS!$A$10,0,'Tabla Valoración controles'!$F$8))</f>
        <v>0</v>
      </c>
      <c r="Y208" s="53"/>
      <c r="Z208" s="54">
        <f>+IF(Y208='Tabla Valoración controles'!$D$9,'Tabla Valoración controles'!$F$9,IF(U208=FORMULAS!$A$10,0,'Tabla Valoración controles'!$F$10))</f>
        <v>0</v>
      </c>
      <c r="AA208" s="53"/>
      <c r="AB208" s="54">
        <f>+IF(AA208='Tabla Valoración controles'!$D$9,'Tabla Valoración controles'!$F$9,IF(W208=FORMULAS!$A$10,0,'Tabla Valoración controles'!$F$10))</f>
        <v>0</v>
      </c>
      <c r="AC208" s="53"/>
      <c r="AD208" s="54">
        <f>+IF(AC208='Tabla Valoración controles'!$D$13,'Tabla Valoración controles'!$F$13,'Tabla Valoración controles'!$F$14)</f>
        <v>0</v>
      </c>
      <c r="AE208" s="97">
        <f t="shared" si="168"/>
        <v>0</v>
      </c>
      <c r="AF208" s="97">
        <f t="shared" si="175"/>
        <v>0</v>
      </c>
      <c r="AG208" s="97">
        <f t="shared" si="131"/>
        <v>0.36</v>
      </c>
      <c r="AH208" s="53"/>
      <c r="AI208" s="50">
        <f>+IF(AH208=CONTROLES!$C$50,CONTROLES!$D$50,CONTROLES!$D$51)</f>
        <v>0</v>
      </c>
      <c r="AJ208" s="162"/>
      <c r="AK208" s="162">
        <f>+IF(AJ208=CONTROLES!$C$52,CONTROLES!$D$52,CONTROLES!$D$53)</f>
        <v>0</v>
      </c>
      <c r="AL208" s="162"/>
      <c r="AM208" s="162">
        <f>+IF(AL208=CONTROLES!$C$54,CONTROLES!$D$54,CONTROLES!$D$55)</f>
        <v>0</v>
      </c>
      <c r="AN208" s="163" t="str">
        <f t="shared" si="173"/>
        <v>Tipo Control</v>
      </c>
      <c r="AO208" s="163" t="str">
        <f>+IF(AN208=CONTROLES!$F$54,CONTROLES!$G$54,CONTROLES!$G$55)</f>
        <v>Detectar</v>
      </c>
      <c r="AP208" s="162">
        <f>+IF(AO208=CONTROLES!$C$56,CONTROLES!$D$56,IF(AO208=CONTROLES!$C$57,CONTROLES!$D$57,CONTROLES!$D$58))</f>
        <v>10</v>
      </c>
      <c r="AQ208" s="162"/>
      <c r="AR208" s="162">
        <f>+IF(AQ208=CONTROLES!$C$59,CONTROLES!$D$59,CONTROLES!$D$60)</f>
        <v>0</v>
      </c>
      <c r="AS208" s="162"/>
      <c r="AT208" s="162">
        <f>+IF(AS208=CONTROLES!$C$61,CONTROLES!$D$61,CONTROLES!$D$62)</f>
        <v>0</v>
      </c>
      <c r="AU208" s="162"/>
      <c r="AV208" s="50">
        <f>+IF(AU208=CONTROLES!$C$63,CONTROLES!$D$63,IF(AU208=CONTROLES!$C$64,CONTROLES!$D$64,CONTROLES!$D$65))</f>
        <v>0</v>
      </c>
      <c r="AW208" s="50">
        <f t="shared" si="169"/>
        <v>10</v>
      </c>
      <c r="AX208" s="50" t="str">
        <f t="shared" si="174"/>
        <v>Débil</v>
      </c>
      <c r="AY208" s="337"/>
      <c r="AZ208" s="337"/>
      <c r="BA208" s="337"/>
      <c r="BB208" s="337"/>
      <c r="BC208" s="333"/>
      <c r="BD208" s="340"/>
      <c r="BE208" s="338"/>
      <c r="BF208" s="127"/>
      <c r="BG208" s="127"/>
      <c r="BH208" s="186"/>
      <c r="BI208" s="179"/>
      <c r="BJ208" s="179"/>
      <c r="BK208" s="127"/>
      <c r="BL208" s="127"/>
      <c r="BM208" s="170" t="s">
        <v>233</v>
      </c>
      <c r="BN208" s="332"/>
      <c r="BO208" s="144"/>
      <c r="BP208" s="209"/>
      <c r="BQ208" s="209"/>
      <c r="BR208" s="209"/>
      <c r="BS208" s="210"/>
      <c r="BT208" s="210"/>
      <c r="BU208" s="144"/>
      <c r="BV208" s="210"/>
      <c r="BW208" s="210"/>
      <c r="BX208" s="144"/>
      <c r="BY208" s="132"/>
      <c r="BZ208" s="132"/>
      <c r="CA208" s="132"/>
      <c r="CB208" s="135"/>
      <c r="CC208" s="135"/>
      <c r="CD208" s="135"/>
      <c r="CE208" s="135"/>
      <c r="CF208" s="135"/>
      <c r="CG208" s="144"/>
      <c r="CH208" s="132"/>
      <c r="CI208" s="132"/>
      <c r="CJ208" s="132"/>
      <c r="CK208" s="135"/>
      <c r="CL208" s="135"/>
      <c r="CM208" s="135"/>
      <c r="CN208" s="135"/>
      <c r="CO208" s="135"/>
      <c r="CP208" s="144"/>
      <c r="CQ208" s="132"/>
      <c r="CR208" s="132"/>
      <c r="CS208" s="132"/>
      <c r="CT208" s="135"/>
      <c r="CU208" s="135"/>
      <c r="CV208" s="135"/>
      <c r="CW208" s="135"/>
      <c r="CX208" s="135"/>
      <c r="CY208" s="126"/>
      <c r="CZ208" s="132"/>
      <c r="DA208" s="132"/>
      <c r="DB208" s="132"/>
      <c r="DC208" s="135"/>
      <c r="DD208" s="135"/>
      <c r="DE208" s="135"/>
      <c r="DF208" s="135"/>
      <c r="DG208" s="135"/>
      <c r="DH208" s="126"/>
      <c r="DI208" s="132"/>
      <c r="DJ208" s="132"/>
      <c r="DK208" s="132"/>
      <c r="DL208" s="135"/>
      <c r="DM208" s="135"/>
      <c r="DN208" s="135"/>
      <c r="DO208" s="135"/>
      <c r="DP208" s="135"/>
      <c r="DQ208" s="126"/>
      <c r="DR208" s="132"/>
      <c r="DS208" s="132"/>
      <c r="DT208" s="132"/>
      <c r="DU208" s="135"/>
      <c r="DV208" s="135"/>
      <c r="DW208" s="135"/>
      <c r="DX208" s="135"/>
      <c r="DY208" s="135"/>
      <c r="DZ208" s="126"/>
      <c r="EA208" s="132"/>
      <c r="EB208" s="132"/>
      <c r="EC208" s="132"/>
      <c r="ED208" s="135"/>
      <c r="EE208" s="135"/>
      <c r="EF208" s="135"/>
      <c r="EG208" s="135"/>
      <c r="EH208" s="135"/>
      <c r="EI208" s="126"/>
      <c r="EJ208" s="132"/>
      <c r="EK208" s="132"/>
      <c r="EL208" s="132"/>
      <c r="EM208" s="135"/>
      <c r="EN208" s="135"/>
      <c r="EO208" s="135"/>
      <c r="EP208" s="135"/>
      <c r="EQ208" s="135"/>
      <c r="ER208" s="126"/>
      <c r="ES208" s="132"/>
      <c r="ET208" s="132"/>
      <c r="EU208" s="132"/>
      <c r="EV208" s="135"/>
      <c r="EW208" s="135"/>
      <c r="EX208" s="135"/>
      <c r="EY208" s="135"/>
      <c r="EZ208" s="135"/>
      <c r="FA208" s="126"/>
      <c r="FB208" s="132"/>
      <c r="FC208" s="132"/>
      <c r="FD208" s="132"/>
      <c r="FE208" s="135"/>
      <c r="FF208" s="135"/>
      <c r="FG208" s="135"/>
      <c r="FH208" s="135"/>
      <c r="FI208" s="135"/>
      <c r="FJ208" s="126"/>
      <c r="FK208" s="132"/>
      <c r="FL208" s="132"/>
      <c r="FM208" s="132"/>
      <c r="FN208" s="135"/>
      <c r="FO208" s="135"/>
      <c r="FP208" s="135"/>
      <c r="FQ208" s="135"/>
      <c r="FR208" s="135"/>
      <c r="FS208" s="135"/>
      <c r="FT208" s="144"/>
      <c r="FU208" s="129"/>
      <c r="FV208" s="129"/>
      <c r="FW208" s="129"/>
      <c r="FX208" s="130"/>
      <c r="FY208" s="129"/>
      <c r="FZ208" s="144"/>
      <c r="GA208" s="135"/>
      <c r="GB208" s="129"/>
      <c r="GC208" s="129"/>
      <c r="GD208" s="129"/>
      <c r="GE208" s="129"/>
      <c r="GF208" s="129"/>
      <c r="GG208" s="126"/>
      <c r="GH208" s="129"/>
      <c r="GI208" s="129"/>
      <c r="GJ208" s="129"/>
      <c r="GK208" s="130"/>
      <c r="GL208" s="129"/>
      <c r="GM208" s="135"/>
      <c r="GN208" s="266"/>
      <c r="GO208" s="129"/>
      <c r="GP208" s="129"/>
      <c r="GQ208" s="129"/>
      <c r="GR208" s="129"/>
      <c r="GS208" s="129"/>
      <c r="GT208" s="126"/>
      <c r="GU208" s="129"/>
      <c r="GV208" s="129"/>
      <c r="GW208" s="129"/>
      <c r="GX208" s="130"/>
      <c r="GY208" s="129"/>
      <c r="GZ208" s="135"/>
      <c r="HA208" s="135"/>
      <c r="HB208" s="129"/>
      <c r="HC208" s="129"/>
      <c r="HD208" s="129"/>
      <c r="HE208" s="129"/>
    </row>
    <row r="209" spans="1:213" ht="117" customHeight="1" x14ac:dyDescent="0.2">
      <c r="A209" s="364">
        <v>34</v>
      </c>
      <c r="B209" s="357" t="s">
        <v>171</v>
      </c>
      <c r="C209" s="358" t="str">
        <f>VLOOKUP(B209,FORMULAS!$A$30:$B$52,2,0)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09" s="358" t="str">
        <f>VLOOKUP(B209,FORMULAS!$A$30:$C$52,3,0)</f>
        <v>Director de Mejoramiento de Vivienda</v>
      </c>
      <c r="E209" s="357" t="s">
        <v>112</v>
      </c>
      <c r="F209" s="394" t="s">
        <v>450</v>
      </c>
      <c r="G209" s="394" t="s">
        <v>451</v>
      </c>
      <c r="H209" s="367" t="s">
        <v>452</v>
      </c>
      <c r="I209" s="357" t="s">
        <v>258</v>
      </c>
      <c r="J209" s="360">
        <v>600</v>
      </c>
      <c r="K209" s="335" t="str">
        <f>+IF(L209=FORMULAS!$N$2,FORMULAS!$O$2,IF('208-PLA-Ft-78 Mapa Gestión'!L209:L214=FORMULAS!$N$3,FORMULAS!$O$3,IF('208-PLA-Ft-78 Mapa Gestión'!L209:L214=FORMULAS!$N$4,FORMULAS!$O$4,IF('208-PLA-Ft-78 Mapa Gestión'!L209:L214=FORMULAS!$N$5,FORMULAS!$O$5,IF('208-PLA-Ft-78 Mapa Gestión'!L209:L214=FORMULAS!$N$6,FORMULAS!$O$6)))))</f>
        <v>Alta</v>
      </c>
      <c r="L209" s="361">
        <f>+IF(J209&lt;=FORMULAS!$M$2,FORMULAS!$N$2,IF('208-PLA-Ft-78 Mapa Gestión'!J209&lt;=FORMULAS!$M$3,FORMULAS!$N$3,IF('208-PLA-Ft-78 Mapa Gestión'!J209&lt;=FORMULAS!$M$4,FORMULAS!$N$4,IF('208-PLA-Ft-78 Mapa Gestión'!J209&lt;=FORMULAS!$M$5,FORMULAS!$N$5,FORMULAS!$N$6))))</f>
        <v>0.8</v>
      </c>
      <c r="M209" s="359" t="s">
        <v>133</v>
      </c>
      <c r="N209" s="335" t="str">
        <f>+IF(M209=FORMULAS!$H$2,FORMULAS!$I$2,IF('208-PLA-Ft-78 Mapa Gestión'!M209:M214=FORMULAS!$H$3,FORMULAS!$I$3,IF('208-PLA-Ft-78 Mapa Gestión'!M209:M214=FORMULAS!$H$4,FORMULAS!$I$4,IF('208-PLA-Ft-78 Mapa Gestión'!M209:M214=FORMULAS!$H$5,FORMULAS!$I$5,IF('208-PLA-Ft-78 Mapa Gestión'!M209:M214=FORMULAS!$H$6,FORMULAS!$I$6,IF('208-PLA-Ft-78 Mapa Gestión'!M209:M214=FORMULAS!$H$7,FORMULAS!$I$7,IF('208-PLA-Ft-78 Mapa Gestión'!M209:M214=FORMULAS!$H$8,FORMULAS!$I$8,IF('208-PLA-Ft-78 Mapa Gestión'!M209:M214=FORMULAS!$H$9,FORMULAS!$I$9,IF('208-PLA-Ft-78 Mapa Gestión'!M209:M214=FORMULAS!$H$10,FORMULAS!$I$10,IF('208-PLA-Ft-78 Mapa Gestión'!M209:M214=FORMULAS!$H$11,FORMULAS!$I$11))))))))))</f>
        <v>Leve</v>
      </c>
      <c r="O209" s="333">
        <f>VLOOKUP(N209,FORMULAS!$I$1:$J$6,2,0)</f>
        <v>0.2</v>
      </c>
      <c r="P209" s="333" t="str">
        <f t="shared" ref="P209" si="176">CONCATENATE(N209,K209)</f>
        <v>LeveAlta</v>
      </c>
      <c r="Q209" s="334" t="str">
        <f>VLOOKUP(P209,FORMULAS!$K$17:$L$42,2,0)</f>
        <v>Moderado</v>
      </c>
      <c r="R209" s="154">
        <v>1</v>
      </c>
      <c r="S209" s="154" t="s">
        <v>518</v>
      </c>
      <c r="T209" s="183" t="str">
        <f>VLOOKUP(U209,FORMULAS!$A$15:$B$18,2,0)</f>
        <v>Probabilidad</v>
      </c>
      <c r="U209" s="53" t="s">
        <v>13</v>
      </c>
      <c r="V209" s="54">
        <f>+IF(U209='Tabla Valoración controles'!$D$4,'Tabla Valoración controles'!$F$4,IF('208-PLA-Ft-78 Mapa Gestión'!U209='Tabla Valoración controles'!$D$5,'Tabla Valoración controles'!$F$5,IF(U209=FORMULAS!$A$10,0,'Tabla Valoración controles'!$F$6)))</f>
        <v>0.25</v>
      </c>
      <c r="W209" s="53" t="s">
        <v>8</v>
      </c>
      <c r="X209" s="55">
        <f>+IF(W209='Tabla Valoración controles'!$D$7,'Tabla Valoración controles'!$F$7,IF(U209=FORMULAS!$A$10,0,'Tabla Valoración controles'!$F$8))</f>
        <v>0.15</v>
      </c>
      <c r="Y209" s="53" t="s">
        <v>18</v>
      </c>
      <c r="Z209" s="54">
        <f>+IF(Y209='Tabla Valoración controles'!$D$9,'Tabla Valoración controles'!$F$9,IF(U209=FORMULAS!$A$10,0,'Tabla Valoración controles'!$F$10))</f>
        <v>0</v>
      </c>
      <c r="AA209" s="53" t="s">
        <v>21</v>
      </c>
      <c r="AB209" s="54">
        <f>+IF(AA209='Tabla Valoración controles'!$D$9,'Tabla Valoración controles'!$F$9,IF(W209=FORMULAS!$A$10,0,'Tabla Valoración controles'!$F$10))</f>
        <v>0</v>
      </c>
      <c r="AC209" s="53" t="s">
        <v>101</v>
      </c>
      <c r="AD209" s="54">
        <f>+IF(AC209='Tabla Valoración controles'!$D$13,'Tabla Valoración controles'!$F$13,'Tabla Valoración controles'!$F$14)</f>
        <v>0</v>
      </c>
      <c r="AE209" s="97">
        <f t="shared" si="168"/>
        <v>0.4</v>
      </c>
      <c r="AF209" s="97">
        <f>+IF(T209=FORMULAS!$A$8,'208-PLA-Ft-78 Mapa Gestión'!AE209*'208-PLA-Ft-78 Mapa Gestión'!L209:L214,'208-PLA-Ft-78 Mapa Gestión'!AE209*'208-PLA-Ft-78 Mapa Gestión'!O209:O214)</f>
        <v>0.32000000000000006</v>
      </c>
      <c r="AG209" s="97">
        <f>+IF(T209=FORMULAS!$A$8,'208-PLA-Ft-78 Mapa Gestión'!L209:L214-'208-PLA-Ft-78 Mapa Gestión'!AF209,0)</f>
        <v>0.48</v>
      </c>
      <c r="AH209" s="53" t="s">
        <v>347</v>
      </c>
      <c r="AI209" s="50">
        <f>+IF(AH209=CONTROLES!$C$50,CONTROLES!$D$50,CONTROLES!$D$51)</f>
        <v>15</v>
      </c>
      <c r="AJ209" s="162" t="s">
        <v>353</v>
      </c>
      <c r="AK209" s="162">
        <f>+IF(AJ209=CONTROLES!$C$52,CONTROLES!$D$52,CONTROLES!$D$53)</f>
        <v>15</v>
      </c>
      <c r="AL209" s="162" t="s">
        <v>356</v>
      </c>
      <c r="AM209" s="162">
        <f>+IF(AL209=CONTROLES!$C$54,CONTROLES!$D$54,CONTROLES!$D$55)</f>
        <v>15</v>
      </c>
      <c r="AN209" s="163" t="str">
        <f t="shared" si="173"/>
        <v>Preventivo</v>
      </c>
      <c r="AO209" s="163" t="str">
        <f>+IF(AN209=CONTROLES!$F$54,CONTROLES!$G$54,CONTROLES!$G$55)</f>
        <v>Prevenir</v>
      </c>
      <c r="AP209" s="162">
        <f>+IF(AO209=CONTROLES!$C$56,CONTROLES!$D$56,IF(AO209=CONTROLES!$C$57,CONTROLES!$D$57,CONTROLES!$D$58))</f>
        <v>15</v>
      </c>
      <c r="AQ209" s="162" t="s">
        <v>363</v>
      </c>
      <c r="AR209" s="162">
        <f>+IF(AQ209=CONTROLES!$C$59,CONTROLES!$D$59,CONTROLES!$D$60)</f>
        <v>15</v>
      </c>
      <c r="AS209" s="162" t="s">
        <v>366</v>
      </c>
      <c r="AT209" s="162">
        <f>+IF(AS209=CONTROLES!$C$61,CONTROLES!$D$61,CONTROLES!$D$62)</f>
        <v>15</v>
      </c>
      <c r="AU209" s="162" t="s">
        <v>369</v>
      </c>
      <c r="AV209" s="50">
        <f>+IF(AU209=CONTROLES!$C$63,CONTROLES!$D$63,IF(AU209=CONTROLES!$C$64,CONTROLES!$D$64,CONTROLES!$D$65))</f>
        <v>10</v>
      </c>
      <c r="AW209" s="50">
        <f t="shared" si="169"/>
        <v>100</v>
      </c>
      <c r="AX209" s="50" t="str">
        <f t="shared" si="174"/>
        <v>Fuerte</v>
      </c>
      <c r="AY209" s="336">
        <f>+AG214</f>
        <v>0.48</v>
      </c>
      <c r="AZ209" s="336" t="str">
        <f>+IF(AY209&lt;=FORMULAS!$N$2,FORMULAS!$O$2,IF(AY209&lt;=FORMULAS!$N$3,FORMULAS!$O$3,IF(AY209&lt;=FORMULAS!$N$4,FORMULAS!$O$4,IF(AY209&lt;=FORMULAS!$N$5,FORMULAS!$O$5,FORMULAS!O204))))</f>
        <v>Media</v>
      </c>
      <c r="BA209" s="336" t="str">
        <f>+IF(T209=FORMULAS!$A$9,AG214,'208-PLA-Ft-78 Mapa Gestión'!N209:N214)</f>
        <v>Leve</v>
      </c>
      <c r="BB209" s="336">
        <f>+IF(T209=FORMULAS!B207,'208-PLA-Ft-78 Mapa Gestión'!AG214,'208-PLA-Ft-78 Mapa Gestión'!O209:O214)</f>
        <v>0.2</v>
      </c>
      <c r="BC209" s="333" t="str">
        <f t="shared" ref="BC209" si="177">CONCATENATE(BA209,AZ209)</f>
        <v>LeveMedia</v>
      </c>
      <c r="BD209" s="340" t="str">
        <f>VLOOKUP(BC209,FORMULAS!$K$17:$L$42,2,0)</f>
        <v>Moderado</v>
      </c>
      <c r="BE209" s="338" t="s">
        <v>163</v>
      </c>
      <c r="BF209" s="127" t="s">
        <v>591</v>
      </c>
      <c r="BG209" s="127" t="s">
        <v>588</v>
      </c>
      <c r="BH209" s="186" t="s">
        <v>319</v>
      </c>
      <c r="BI209" s="179">
        <v>44927</v>
      </c>
      <c r="BJ209" s="179">
        <v>45291</v>
      </c>
      <c r="BK209" s="127" t="s">
        <v>687</v>
      </c>
      <c r="BL209" s="127" t="s">
        <v>688</v>
      </c>
      <c r="BM209" s="170" t="s">
        <v>235</v>
      </c>
      <c r="BN209" s="332" t="s">
        <v>689</v>
      </c>
      <c r="BO209" s="144" t="s">
        <v>782</v>
      </c>
      <c r="BP209" s="149" t="s">
        <v>932</v>
      </c>
      <c r="BQ209" s="148" t="s">
        <v>933</v>
      </c>
      <c r="BR209" s="148" t="s">
        <v>934</v>
      </c>
      <c r="BS209" s="150" t="s">
        <v>935</v>
      </c>
      <c r="BT209" s="144" t="s">
        <v>687</v>
      </c>
      <c r="BU209" s="144" t="s">
        <v>783</v>
      </c>
      <c r="BV209" s="144" t="s">
        <v>840</v>
      </c>
      <c r="BW209" s="144" t="s">
        <v>903</v>
      </c>
      <c r="BX209" s="126"/>
      <c r="BY209" s="149" t="s">
        <v>932</v>
      </c>
      <c r="BZ209" s="148" t="s">
        <v>936</v>
      </c>
      <c r="CA209" s="148" t="s">
        <v>937</v>
      </c>
      <c r="CB209" s="150" t="s">
        <v>938</v>
      </c>
      <c r="CC209" s="144" t="s">
        <v>687</v>
      </c>
      <c r="CD209" s="144" t="s">
        <v>783</v>
      </c>
      <c r="CE209" s="144" t="s">
        <v>840</v>
      </c>
      <c r="CF209" s="144" t="s">
        <v>903</v>
      </c>
      <c r="CG209" s="126"/>
      <c r="CH209" s="149" t="s">
        <v>932</v>
      </c>
      <c r="CI209" s="148" t="s">
        <v>939</v>
      </c>
      <c r="CJ209" s="148" t="s">
        <v>940</v>
      </c>
      <c r="CK209" s="150" t="s">
        <v>938</v>
      </c>
      <c r="CL209" s="144" t="s">
        <v>687</v>
      </c>
      <c r="CM209" s="144" t="s">
        <v>783</v>
      </c>
      <c r="CN209" s="144" t="s">
        <v>840</v>
      </c>
      <c r="CO209" s="144" t="s">
        <v>903</v>
      </c>
      <c r="CP209" s="126"/>
      <c r="CQ209" s="149" t="s">
        <v>932</v>
      </c>
      <c r="CR209" s="148" t="s">
        <v>941</v>
      </c>
      <c r="CS209" s="148" t="s">
        <v>942</v>
      </c>
      <c r="CT209" s="150" t="s">
        <v>938</v>
      </c>
      <c r="CU209" s="144" t="s">
        <v>687</v>
      </c>
      <c r="CV209" s="144" t="s">
        <v>783</v>
      </c>
      <c r="CW209" s="144" t="s">
        <v>840</v>
      </c>
      <c r="CX209" s="144" t="s">
        <v>903</v>
      </c>
      <c r="CY209" s="126"/>
      <c r="CZ209" s="149"/>
      <c r="DA209" s="148"/>
      <c r="DB209" s="148"/>
      <c r="DC209" s="150"/>
      <c r="DD209" s="150"/>
      <c r="DE209" s="150"/>
      <c r="DF209" s="150"/>
      <c r="DG209" s="150"/>
      <c r="DH209" s="126"/>
      <c r="DI209" s="149"/>
      <c r="DJ209" s="148"/>
      <c r="DK209" s="148"/>
      <c r="DL209" s="150"/>
      <c r="DM209" s="150"/>
      <c r="DN209" s="150"/>
      <c r="DO209" s="150"/>
      <c r="DP209" s="150"/>
      <c r="DQ209" s="126"/>
      <c r="DR209" s="149"/>
      <c r="DS209" s="148"/>
      <c r="DT209" s="148"/>
      <c r="DU209" s="150"/>
      <c r="DV209" s="150"/>
      <c r="DW209" s="150"/>
      <c r="DX209" s="150"/>
      <c r="DY209" s="150"/>
      <c r="DZ209" s="126"/>
      <c r="EA209" s="149"/>
      <c r="EB209" s="148"/>
      <c r="EC209" s="148"/>
      <c r="ED209" s="150"/>
      <c r="EE209" s="150"/>
      <c r="EF209" s="150"/>
      <c r="EG209" s="150"/>
      <c r="EH209" s="150"/>
      <c r="EI209" s="126"/>
      <c r="EJ209" s="149"/>
      <c r="EK209" s="148"/>
      <c r="EL209" s="148"/>
      <c r="EM209" s="150"/>
      <c r="EN209" s="150"/>
      <c r="EO209" s="150"/>
      <c r="EP209" s="150"/>
      <c r="EQ209" s="150"/>
      <c r="ER209" s="126"/>
      <c r="ES209" s="149"/>
      <c r="ET209" s="148"/>
      <c r="EU209" s="148"/>
      <c r="EV209" s="150"/>
      <c r="EW209" s="150"/>
      <c r="EX209" s="150"/>
      <c r="EY209" s="150"/>
      <c r="EZ209" s="150"/>
      <c r="FA209" s="126"/>
      <c r="FB209" s="149"/>
      <c r="FC209" s="148"/>
      <c r="FD209" s="148"/>
      <c r="FE209" s="150"/>
      <c r="FF209" s="150"/>
      <c r="FG209" s="150"/>
      <c r="FH209" s="150"/>
      <c r="FI209" s="150"/>
      <c r="FJ209" s="126"/>
      <c r="FK209" s="149"/>
      <c r="FL209" s="148"/>
      <c r="FM209" s="148"/>
      <c r="FN209" s="150"/>
      <c r="FO209" s="150"/>
      <c r="FP209" s="150"/>
      <c r="FQ209" s="150"/>
      <c r="FR209" s="150"/>
      <c r="FS209" s="134">
        <v>45051</v>
      </c>
      <c r="FT209" s="144" t="s">
        <v>782</v>
      </c>
      <c r="FU209" s="132" t="s">
        <v>947</v>
      </c>
      <c r="FV209" s="129" t="s">
        <v>37</v>
      </c>
      <c r="FW209" s="132" t="s">
        <v>948</v>
      </c>
      <c r="FX209" s="130">
        <v>13</v>
      </c>
      <c r="FY209" s="129" t="s">
        <v>37</v>
      </c>
      <c r="FZ209" s="144" t="s">
        <v>783</v>
      </c>
      <c r="GA209" s="150"/>
      <c r="GB209" s="129"/>
      <c r="GC209" s="129"/>
      <c r="GD209" s="129"/>
      <c r="GE209" s="129"/>
      <c r="GF209" s="311">
        <v>45177</v>
      </c>
      <c r="GG209" s="126"/>
      <c r="GH209" s="129" t="s">
        <v>1483</v>
      </c>
      <c r="GI209" s="129"/>
      <c r="GJ209" s="129" t="s">
        <v>1483</v>
      </c>
      <c r="GK209" s="130"/>
      <c r="GL209" s="129"/>
      <c r="GM209" s="150"/>
      <c r="GN209" s="279"/>
      <c r="GO209" s="129"/>
      <c r="GP209" s="129"/>
      <c r="GQ209" s="129"/>
      <c r="GR209" s="129"/>
      <c r="GS209" s="129"/>
      <c r="GT209" s="126"/>
      <c r="GU209" s="129"/>
      <c r="GV209" s="129"/>
      <c r="GW209" s="129"/>
      <c r="GX209" s="130"/>
      <c r="GY209" s="129"/>
      <c r="GZ209" s="150"/>
      <c r="HA209" s="150"/>
      <c r="HB209" s="129"/>
      <c r="HC209" s="129"/>
      <c r="HD209" s="129"/>
      <c r="HE209" s="129"/>
    </row>
    <row r="210" spans="1:213" ht="57" x14ac:dyDescent="0.2">
      <c r="A210" s="364"/>
      <c r="B210" s="357"/>
      <c r="C210" s="358"/>
      <c r="D210" s="358"/>
      <c r="E210" s="357"/>
      <c r="F210" s="394"/>
      <c r="G210" s="396"/>
      <c r="H210" s="389"/>
      <c r="I210" s="357"/>
      <c r="J210" s="360"/>
      <c r="K210" s="335"/>
      <c r="L210" s="361"/>
      <c r="M210" s="359"/>
      <c r="N210" s="335"/>
      <c r="O210" s="333"/>
      <c r="P210" s="333"/>
      <c r="Q210" s="334"/>
      <c r="R210" s="153"/>
      <c r="S210" s="154"/>
      <c r="T210" s="183">
        <f>VLOOKUP(U210,FORMULAS!$A$15:$B$18,2,0)</f>
        <v>0</v>
      </c>
      <c r="U210" s="53" t="s">
        <v>157</v>
      </c>
      <c r="V210" s="54">
        <f>+IF(U210='Tabla Valoración controles'!$D$4,'Tabla Valoración controles'!$F$4,IF('208-PLA-Ft-78 Mapa Gestión'!U210='Tabla Valoración controles'!$D$5,'Tabla Valoración controles'!$F$5,IF(U210=FORMULAS!$A$10,0,'Tabla Valoración controles'!$F$6)))</f>
        <v>0</v>
      </c>
      <c r="W210" s="53"/>
      <c r="X210" s="55">
        <f>+IF(W210='Tabla Valoración controles'!$D$7,'Tabla Valoración controles'!$F$7,IF(U210=FORMULAS!$A$10,0,'Tabla Valoración controles'!$F$8))</f>
        <v>0</v>
      </c>
      <c r="Y210" s="53"/>
      <c r="Z210" s="54">
        <f>+IF(Y210='Tabla Valoración controles'!$D$9,'Tabla Valoración controles'!$F$9,IF(U210=FORMULAS!$A$10,0,'Tabla Valoración controles'!$F$10))</f>
        <v>0</v>
      </c>
      <c r="AA210" s="53"/>
      <c r="AB210" s="54">
        <f>+IF(AA210='Tabla Valoración controles'!$D$9,'Tabla Valoración controles'!$F$9,IF(W210=FORMULAS!$A$10,0,'Tabla Valoración controles'!$F$10))</f>
        <v>0</v>
      </c>
      <c r="AC210" s="53"/>
      <c r="AD210" s="54">
        <f>+IF(AC210='Tabla Valoración controles'!$D$13,'Tabla Valoración controles'!$F$13,'Tabla Valoración controles'!$F$14)</f>
        <v>0</v>
      </c>
      <c r="AE210" s="97">
        <f t="shared" si="168"/>
        <v>0</v>
      </c>
      <c r="AF210" s="97">
        <f t="shared" ref="AF210" si="178">+AE210*AG209</f>
        <v>0</v>
      </c>
      <c r="AG210" s="97">
        <f t="shared" ref="AG210" si="179">+AG209-AF210</f>
        <v>0.48</v>
      </c>
      <c r="AH210" s="53"/>
      <c r="AI210" s="50">
        <f>+IF(AH210=CONTROLES!$C$50,CONTROLES!$D$50,CONTROLES!$D$51)</f>
        <v>0</v>
      </c>
      <c r="AJ210" s="162"/>
      <c r="AK210" s="162">
        <f>+IF(AJ210=CONTROLES!$C$52,CONTROLES!$D$52,CONTROLES!$D$53)</f>
        <v>0</v>
      </c>
      <c r="AL210" s="162"/>
      <c r="AM210" s="162">
        <f>+IF(AL210=CONTROLES!$C$54,CONTROLES!$D$54,CONTROLES!$D$55)</f>
        <v>0</v>
      </c>
      <c r="AN210" s="163" t="str">
        <f t="shared" si="173"/>
        <v>Tipo Control</v>
      </c>
      <c r="AO210" s="163" t="str">
        <f>+IF(AN210=CONTROLES!$F$54,CONTROLES!$G$54,CONTROLES!$G$55)</f>
        <v>Detectar</v>
      </c>
      <c r="AP210" s="162">
        <f>+IF(AO210=CONTROLES!$C$56,CONTROLES!$D$56,IF(AO210=CONTROLES!$C$57,CONTROLES!$D$57,CONTROLES!$D$58))</f>
        <v>10</v>
      </c>
      <c r="AQ210" s="162"/>
      <c r="AR210" s="162">
        <f>+IF(AQ210=CONTROLES!$C$59,CONTROLES!$D$59,CONTROLES!$D$60)</f>
        <v>0</v>
      </c>
      <c r="AS210" s="162"/>
      <c r="AT210" s="162">
        <f>+IF(AS210=CONTROLES!$C$61,CONTROLES!$D$61,CONTROLES!$D$62)</f>
        <v>0</v>
      </c>
      <c r="AU210" s="162"/>
      <c r="AV210" s="50">
        <f>+IF(AU210=CONTROLES!$C$63,CONTROLES!$D$63,IF(AU210=CONTROLES!$C$64,CONTROLES!$D$64,CONTROLES!$D$65))</f>
        <v>0</v>
      </c>
      <c r="AW210" s="50">
        <f t="shared" si="169"/>
        <v>10</v>
      </c>
      <c r="AX210" s="50" t="str">
        <f t="shared" si="174"/>
        <v>Débil</v>
      </c>
      <c r="AY210" s="337"/>
      <c r="AZ210" s="337"/>
      <c r="BA210" s="337"/>
      <c r="BB210" s="337"/>
      <c r="BC210" s="333"/>
      <c r="BD210" s="340"/>
      <c r="BE210" s="338"/>
      <c r="BF210" s="127"/>
      <c r="BG210" s="127"/>
      <c r="BH210" s="186"/>
      <c r="BI210" s="179"/>
      <c r="BJ210" s="179"/>
      <c r="BK210" s="127"/>
      <c r="BL210" s="127"/>
      <c r="BM210" s="170" t="s">
        <v>233</v>
      </c>
      <c r="BN210" s="332"/>
      <c r="BO210" s="144"/>
      <c r="BP210" s="209"/>
      <c r="BQ210" s="209"/>
      <c r="BR210" s="209"/>
      <c r="BS210" s="210"/>
      <c r="BT210" s="210"/>
      <c r="BU210" s="144"/>
      <c r="BV210" s="210"/>
      <c r="BW210" s="210"/>
      <c r="BX210" s="144"/>
      <c r="BY210" s="132"/>
      <c r="BZ210" s="132"/>
      <c r="CA210" s="132"/>
      <c r="CB210" s="135"/>
      <c r="CC210" s="135"/>
      <c r="CD210" s="135"/>
      <c r="CE210" s="135"/>
      <c r="CF210" s="135"/>
      <c r="CG210" s="144"/>
      <c r="CH210" s="132"/>
      <c r="CI210" s="132"/>
      <c r="CJ210" s="132"/>
      <c r="CK210" s="135"/>
      <c r="CL210" s="135"/>
      <c r="CM210" s="135"/>
      <c r="CN210" s="135"/>
      <c r="CO210" s="135"/>
      <c r="CP210" s="144"/>
      <c r="CQ210" s="132"/>
      <c r="CR210" s="132"/>
      <c r="CS210" s="132"/>
      <c r="CT210" s="135"/>
      <c r="CU210" s="135"/>
      <c r="CV210" s="135"/>
      <c r="CW210" s="135"/>
      <c r="CX210" s="135"/>
      <c r="CY210" s="126"/>
      <c r="CZ210" s="132"/>
      <c r="DA210" s="132"/>
      <c r="DB210" s="132"/>
      <c r="DC210" s="135"/>
      <c r="DD210" s="135"/>
      <c r="DE210" s="135"/>
      <c r="DF210" s="135"/>
      <c r="DG210" s="135"/>
      <c r="DH210" s="126"/>
      <c r="DI210" s="132"/>
      <c r="DJ210" s="132"/>
      <c r="DK210" s="132"/>
      <c r="DL210" s="135"/>
      <c r="DM210" s="135"/>
      <c r="DN210" s="135"/>
      <c r="DO210" s="135"/>
      <c r="DP210" s="135"/>
      <c r="DQ210" s="126"/>
      <c r="DR210" s="132"/>
      <c r="DS210" s="132"/>
      <c r="DT210" s="132"/>
      <c r="DU210" s="135"/>
      <c r="DV210" s="135"/>
      <c r="DW210" s="135"/>
      <c r="DX210" s="135"/>
      <c r="DY210" s="135"/>
      <c r="DZ210" s="126"/>
      <c r="EA210" s="132"/>
      <c r="EB210" s="132"/>
      <c r="EC210" s="132"/>
      <c r="ED210" s="135"/>
      <c r="EE210" s="135"/>
      <c r="EF210" s="135"/>
      <c r="EG210" s="135"/>
      <c r="EH210" s="135"/>
      <c r="EI210" s="126"/>
      <c r="EJ210" s="132"/>
      <c r="EK210" s="132"/>
      <c r="EL210" s="132"/>
      <c r="EM210" s="135"/>
      <c r="EN210" s="135"/>
      <c r="EO210" s="135"/>
      <c r="EP210" s="135"/>
      <c r="EQ210" s="135"/>
      <c r="ER210" s="126"/>
      <c r="ES210" s="132"/>
      <c r="ET210" s="132"/>
      <c r="EU210" s="132"/>
      <c r="EV210" s="135"/>
      <c r="EW210" s="135"/>
      <c r="EX210" s="135"/>
      <c r="EY210" s="135"/>
      <c r="EZ210" s="135"/>
      <c r="FA210" s="126"/>
      <c r="FB210" s="132"/>
      <c r="FC210" s="132"/>
      <c r="FD210" s="132"/>
      <c r="FE210" s="135"/>
      <c r="FF210" s="135"/>
      <c r="FG210" s="135"/>
      <c r="FH210" s="135"/>
      <c r="FI210" s="135"/>
      <c r="FJ210" s="126"/>
      <c r="FK210" s="132"/>
      <c r="FL210" s="132"/>
      <c r="FM210" s="132"/>
      <c r="FN210" s="135"/>
      <c r="FO210" s="135"/>
      <c r="FP210" s="135"/>
      <c r="FQ210" s="135"/>
      <c r="FR210" s="135"/>
      <c r="FS210" s="135"/>
      <c r="FT210" s="144"/>
      <c r="FU210" s="129"/>
      <c r="FV210" s="129"/>
      <c r="FW210" s="129"/>
      <c r="FX210" s="130"/>
      <c r="FY210" s="129"/>
      <c r="FZ210" s="144"/>
      <c r="GA210" s="135"/>
      <c r="GB210" s="129"/>
      <c r="GC210" s="129"/>
      <c r="GD210" s="129"/>
      <c r="GE210" s="129"/>
      <c r="GF210" s="129"/>
      <c r="GG210" s="126"/>
      <c r="GH210" s="129"/>
      <c r="GI210" s="129"/>
      <c r="GJ210" s="129"/>
      <c r="GK210" s="130"/>
      <c r="GL210" s="129"/>
      <c r="GM210" s="135"/>
      <c r="GN210" s="266"/>
      <c r="GO210" s="129"/>
      <c r="GP210" s="129"/>
      <c r="GQ210" s="129"/>
      <c r="GR210" s="129"/>
      <c r="GS210" s="129"/>
      <c r="GT210" s="126"/>
      <c r="GU210" s="129"/>
      <c r="GV210" s="129"/>
      <c r="GW210" s="129"/>
      <c r="GX210" s="130"/>
      <c r="GY210" s="129"/>
      <c r="GZ210" s="135"/>
      <c r="HA210" s="135"/>
      <c r="HB210" s="129"/>
      <c r="HC210" s="129"/>
      <c r="HD210" s="129"/>
      <c r="HE210" s="129"/>
    </row>
    <row r="211" spans="1:213" ht="57" x14ac:dyDescent="0.2">
      <c r="A211" s="364"/>
      <c r="B211" s="357"/>
      <c r="C211" s="358"/>
      <c r="D211" s="358"/>
      <c r="E211" s="357"/>
      <c r="F211" s="394"/>
      <c r="G211" s="396"/>
      <c r="H211" s="389"/>
      <c r="I211" s="357"/>
      <c r="J211" s="360"/>
      <c r="K211" s="335"/>
      <c r="L211" s="361"/>
      <c r="M211" s="359"/>
      <c r="N211" s="335"/>
      <c r="O211" s="333"/>
      <c r="P211" s="333"/>
      <c r="Q211" s="334"/>
      <c r="R211" s="153"/>
      <c r="S211" s="154"/>
      <c r="T211" s="183">
        <f>VLOOKUP(U211,FORMULAS!$A$15:$B$18,2,0)</f>
        <v>0</v>
      </c>
      <c r="U211" s="53" t="s">
        <v>157</v>
      </c>
      <c r="V211" s="54">
        <f>+IF(U211='Tabla Valoración controles'!$D$4,'Tabla Valoración controles'!$F$4,IF('208-PLA-Ft-78 Mapa Gestión'!U211='Tabla Valoración controles'!$D$5,'Tabla Valoración controles'!$F$5,IF(U211=FORMULAS!$A$10,0,'Tabla Valoración controles'!$F$6)))</f>
        <v>0</v>
      </c>
      <c r="W211" s="53"/>
      <c r="X211" s="55">
        <f>+IF(W211='Tabla Valoración controles'!$D$7,'Tabla Valoración controles'!$F$7,IF(U211=FORMULAS!$A$10,0,'Tabla Valoración controles'!$F$8))</f>
        <v>0</v>
      </c>
      <c r="Y211" s="53"/>
      <c r="Z211" s="54">
        <f>+IF(Y211='Tabla Valoración controles'!$D$9,'Tabla Valoración controles'!$F$9,IF(U211=FORMULAS!$A$10,0,'Tabla Valoración controles'!$F$10))</f>
        <v>0</v>
      </c>
      <c r="AA211" s="53"/>
      <c r="AB211" s="54">
        <f>+IF(AA211='Tabla Valoración controles'!$D$9,'Tabla Valoración controles'!$F$9,IF(W211=FORMULAS!$A$10,0,'Tabla Valoración controles'!$F$10))</f>
        <v>0</v>
      </c>
      <c r="AC211" s="53"/>
      <c r="AD211" s="54">
        <f>+IF(AC211='Tabla Valoración controles'!$D$13,'Tabla Valoración controles'!$F$13,'Tabla Valoración controles'!$F$14)</f>
        <v>0</v>
      </c>
      <c r="AE211" s="97">
        <f t="shared" si="168"/>
        <v>0</v>
      </c>
      <c r="AF211" s="97">
        <f t="shared" ref="AF211:AF214" si="180">+AF210*AE211</f>
        <v>0</v>
      </c>
      <c r="AG211" s="97">
        <f t="shared" si="131"/>
        <v>0.48</v>
      </c>
      <c r="AH211" s="53"/>
      <c r="AI211" s="50">
        <f>+IF(AH211=CONTROLES!$C$50,CONTROLES!$D$50,CONTROLES!$D$51)</f>
        <v>0</v>
      </c>
      <c r="AJ211" s="162"/>
      <c r="AK211" s="162">
        <f>+IF(AJ211=CONTROLES!$C$52,CONTROLES!$D$52,CONTROLES!$D$53)</f>
        <v>0</v>
      </c>
      <c r="AL211" s="162"/>
      <c r="AM211" s="162">
        <f>+IF(AL211=CONTROLES!$C$54,CONTROLES!$D$54,CONTROLES!$D$55)</f>
        <v>0</v>
      </c>
      <c r="AN211" s="163" t="str">
        <f t="shared" si="173"/>
        <v>Tipo Control</v>
      </c>
      <c r="AO211" s="163" t="str">
        <f>+IF(AN211=CONTROLES!$F$54,CONTROLES!$G$54,CONTROLES!$G$55)</f>
        <v>Detectar</v>
      </c>
      <c r="AP211" s="162">
        <f>+IF(AO211=CONTROLES!$C$56,CONTROLES!$D$56,IF(AO211=CONTROLES!$C$57,CONTROLES!$D$57,CONTROLES!$D$58))</f>
        <v>10</v>
      </c>
      <c r="AQ211" s="162"/>
      <c r="AR211" s="162">
        <f>+IF(AQ211=CONTROLES!$C$59,CONTROLES!$D$59,CONTROLES!$D$60)</f>
        <v>0</v>
      </c>
      <c r="AS211" s="162"/>
      <c r="AT211" s="162">
        <f>+IF(AS211=CONTROLES!$C$61,CONTROLES!$D$61,CONTROLES!$D$62)</f>
        <v>0</v>
      </c>
      <c r="AU211" s="162"/>
      <c r="AV211" s="50">
        <f>+IF(AU211=CONTROLES!$C$63,CONTROLES!$D$63,IF(AU211=CONTROLES!$C$64,CONTROLES!$D$64,CONTROLES!$D$65))</f>
        <v>0</v>
      </c>
      <c r="AW211" s="50">
        <f t="shared" si="169"/>
        <v>10</v>
      </c>
      <c r="AX211" s="50" t="str">
        <f t="shared" si="174"/>
        <v>Débil</v>
      </c>
      <c r="AY211" s="337"/>
      <c r="AZ211" s="337"/>
      <c r="BA211" s="337"/>
      <c r="BB211" s="337"/>
      <c r="BC211" s="333"/>
      <c r="BD211" s="340"/>
      <c r="BE211" s="338"/>
      <c r="BF211" s="127"/>
      <c r="BG211" s="127"/>
      <c r="BH211" s="186"/>
      <c r="BI211" s="179"/>
      <c r="BJ211" s="179"/>
      <c r="BK211" s="127"/>
      <c r="BL211" s="127"/>
      <c r="BM211" s="170" t="s">
        <v>233</v>
      </c>
      <c r="BN211" s="332"/>
      <c r="BO211" s="144"/>
      <c r="BP211" s="209"/>
      <c r="BQ211" s="209"/>
      <c r="BR211" s="209"/>
      <c r="BS211" s="210"/>
      <c r="BT211" s="210"/>
      <c r="BU211" s="144"/>
      <c r="BV211" s="210"/>
      <c r="BW211" s="210"/>
      <c r="BX211" s="144"/>
      <c r="BY211" s="132"/>
      <c r="BZ211" s="132"/>
      <c r="CA211" s="132"/>
      <c r="CB211" s="135"/>
      <c r="CC211" s="135"/>
      <c r="CD211" s="135"/>
      <c r="CE211" s="135"/>
      <c r="CF211" s="135"/>
      <c r="CG211" s="144"/>
      <c r="CH211" s="132"/>
      <c r="CI211" s="132"/>
      <c r="CJ211" s="132"/>
      <c r="CK211" s="135"/>
      <c r="CL211" s="135"/>
      <c r="CM211" s="135"/>
      <c r="CN211" s="135"/>
      <c r="CO211" s="135"/>
      <c r="CP211" s="144"/>
      <c r="CQ211" s="132"/>
      <c r="CR211" s="132"/>
      <c r="CS211" s="132"/>
      <c r="CT211" s="135"/>
      <c r="CU211" s="135"/>
      <c r="CV211" s="135"/>
      <c r="CW211" s="135"/>
      <c r="CX211" s="135"/>
      <c r="CY211" s="126"/>
      <c r="CZ211" s="132"/>
      <c r="DA211" s="132"/>
      <c r="DB211" s="132"/>
      <c r="DC211" s="135"/>
      <c r="DD211" s="135"/>
      <c r="DE211" s="135"/>
      <c r="DF211" s="135"/>
      <c r="DG211" s="135"/>
      <c r="DH211" s="126"/>
      <c r="DI211" s="132"/>
      <c r="DJ211" s="132"/>
      <c r="DK211" s="132"/>
      <c r="DL211" s="135"/>
      <c r="DM211" s="135"/>
      <c r="DN211" s="135"/>
      <c r="DO211" s="135"/>
      <c r="DP211" s="135"/>
      <c r="DQ211" s="126"/>
      <c r="DR211" s="132"/>
      <c r="DS211" s="132"/>
      <c r="DT211" s="132"/>
      <c r="DU211" s="135"/>
      <c r="DV211" s="135"/>
      <c r="DW211" s="135"/>
      <c r="DX211" s="135"/>
      <c r="DY211" s="135"/>
      <c r="DZ211" s="126"/>
      <c r="EA211" s="132"/>
      <c r="EB211" s="132"/>
      <c r="EC211" s="132"/>
      <c r="ED211" s="135"/>
      <c r="EE211" s="135"/>
      <c r="EF211" s="135"/>
      <c r="EG211" s="135"/>
      <c r="EH211" s="135"/>
      <c r="EI211" s="126"/>
      <c r="EJ211" s="132"/>
      <c r="EK211" s="132"/>
      <c r="EL211" s="132"/>
      <c r="EM211" s="135"/>
      <c r="EN211" s="135"/>
      <c r="EO211" s="135"/>
      <c r="EP211" s="135"/>
      <c r="EQ211" s="135"/>
      <c r="ER211" s="126"/>
      <c r="ES211" s="132"/>
      <c r="ET211" s="132"/>
      <c r="EU211" s="132"/>
      <c r="EV211" s="135"/>
      <c r="EW211" s="135"/>
      <c r="EX211" s="135"/>
      <c r="EY211" s="135"/>
      <c r="EZ211" s="135"/>
      <c r="FA211" s="126"/>
      <c r="FB211" s="132"/>
      <c r="FC211" s="132"/>
      <c r="FD211" s="132"/>
      <c r="FE211" s="135"/>
      <c r="FF211" s="135"/>
      <c r="FG211" s="135"/>
      <c r="FH211" s="135"/>
      <c r="FI211" s="135"/>
      <c r="FJ211" s="126"/>
      <c r="FK211" s="132"/>
      <c r="FL211" s="132"/>
      <c r="FM211" s="132"/>
      <c r="FN211" s="135"/>
      <c r="FO211" s="135"/>
      <c r="FP211" s="135"/>
      <c r="FQ211" s="135"/>
      <c r="FR211" s="135"/>
      <c r="FS211" s="135"/>
      <c r="FT211" s="144"/>
      <c r="FU211" s="129"/>
      <c r="FV211" s="129"/>
      <c r="FW211" s="129"/>
      <c r="FX211" s="130"/>
      <c r="FY211" s="129"/>
      <c r="FZ211" s="144"/>
      <c r="GA211" s="135"/>
      <c r="GB211" s="129"/>
      <c r="GC211" s="129"/>
      <c r="GD211" s="129"/>
      <c r="GE211" s="129"/>
      <c r="GF211" s="129"/>
      <c r="GG211" s="126"/>
      <c r="GH211" s="129"/>
      <c r="GI211" s="129"/>
      <c r="GJ211" s="129"/>
      <c r="GK211" s="130"/>
      <c r="GL211" s="129"/>
      <c r="GM211" s="135"/>
      <c r="GN211" s="266"/>
      <c r="GO211" s="129"/>
      <c r="GP211" s="129"/>
      <c r="GQ211" s="129"/>
      <c r="GR211" s="129"/>
      <c r="GS211" s="129"/>
      <c r="GT211" s="126"/>
      <c r="GU211" s="129"/>
      <c r="GV211" s="129"/>
      <c r="GW211" s="129"/>
      <c r="GX211" s="130"/>
      <c r="GY211" s="129"/>
      <c r="GZ211" s="135"/>
      <c r="HA211" s="135"/>
      <c r="HB211" s="129"/>
      <c r="HC211" s="129"/>
      <c r="HD211" s="129"/>
      <c r="HE211" s="129"/>
    </row>
    <row r="212" spans="1:213" ht="57" x14ac:dyDescent="0.2">
      <c r="A212" s="364"/>
      <c r="B212" s="357"/>
      <c r="C212" s="358"/>
      <c r="D212" s="358"/>
      <c r="E212" s="357"/>
      <c r="F212" s="394"/>
      <c r="G212" s="396"/>
      <c r="H212" s="389"/>
      <c r="I212" s="357"/>
      <c r="J212" s="360"/>
      <c r="K212" s="335"/>
      <c r="L212" s="361"/>
      <c r="M212" s="359"/>
      <c r="N212" s="335"/>
      <c r="O212" s="333"/>
      <c r="P212" s="333"/>
      <c r="Q212" s="334"/>
      <c r="R212" s="153"/>
      <c r="S212" s="154"/>
      <c r="T212" s="183">
        <f>VLOOKUP(U212,FORMULAS!$A$15:$B$18,2,0)</f>
        <v>0</v>
      </c>
      <c r="U212" s="53" t="s">
        <v>157</v>
      </c>
      <c r="V212" s="54">
        <f>+IF(U212='Tabla Valoración controles'!$D$4,'Tabla Valoración controles'!$F$4,IF('208-PLA-Ft-78 Mapa Gestión'!U212='Tabla Valoración controles'!$D$5,'Tabla Valoración controles'!$F$5,IF(U212=FORMULAS!$A$10,0,'Tabla Valoración controles'!$F$6)))</f>
        <v>0</v>
      </c>
      <c r="W212" s="53"/>
      <c r="X212" s="55">
        <f>+IF(W212='Tabla Valoración controles'!$D$7,'Tabla Valoración controles'!$F$7,IF(U212=FORMULAS!$A$10,0,'Tabla Valoración controles'!$F$8))</f>
        <v>0</v>
      </c>
      <c r="Y212" s="53"/>
      <c r="Z212" s="54">
        <f>+IF(Y212='Tabla Valoración controles'!$D$9,'Tabla Valoración controles'!$F$9,IF(U212=FORMULAS!$A$10,0,'Tabla Valoración controles'!$F$10))</f>
        <v>0</v>
      </c>
      <c r="AA212" s="53"/>
      <c r="AB212" s="54">
        <f>+IF(AA212='Tabla Valoración controles'!$D$9,'Tabla Valoración controles'!$F$9,IF(W212=FORMULAS!$A$10,0,'Tabla Valoración controles'!$F$10))</f>
        <v>0</v>
      </c>
      <c r="AC212" s="53"/>
      <c r="AD212" s="54">
        <f>+IF(AC212='Tabla Valoración controles'!$D$13,'Tabla Valoración controles'!$F$13,'Tabla Valoración controles'!$F$14)</f>
        <v>0</v>
      </c>
      <c r="AE212" s="97">
        <f t="shared" si="168"/>
        <v>0</v>
      </c>
      <c r="AF212" s="97">
        <f t="shared" si="180"/>
        <v>0</v>
      </c>
      <c r="AG212" s="97">
        <f t="shared" si="131"/>
        <v>0.48</v>
      </c>
      <c r="AH212" s="53"/>
      <c r="AI212" s="50">
        <f>+IF(AH212=CONTROLES!$C$50,CONTROLES!$D$50,CONTROLES!$D$51)</f>
        <v>0</v>
      </c>
      <c r="AJ212" s="162"/>
      <c r="AK212" s="162">
        <f>+IF(AJ212=CONTROLES!$C$52,CONTROLES!$D$52,CONTROLES!$D$53)</f>
        <v>0</v>
      </c>
      <c r="AL212" s="162"/>
      <c r="AM212" s="162">
        <f>+IF(AL212=CONTROLES!$C$54,CONTROLES!$D$54,CONTROLES!$D$55)</f>
        <v>0</v>
      </c>
      <c r="AN212" s="163" t="str">
        <f t="shared" si="173"/>
        <v>Tipo Control</v>
      </c>
      <c r="AO212" s="163" t="str">
        <f>+IF(AN212=CONTROLES!$F$54,CONTROLES!$G$54,CONTROLES!$G$55)</f>
        <v>Detectar</v>
      </c>
      <c r="AP212" s="162">
        <f>+IF(AO212=CONTROLES!$C$56,CONTROLES!$D$56,IF(AO212=CONTROLES!$C$57,CONTROLES!$D$57,CONTROLES!$D$58))</f>
        <v>10</v>
      </c>
      <c r="AQ212" s="162"/>
      <c r="AR212" s="162">
        <f>+IF(AQ212=CONTROLES!$C$59,CONTROLES!$D$59,CONTROLES!$D$60)</f>
        <v>0</v>
      </c>
      <c r="AS212" s="162"/>
      <c r="AT212" s="162">
        <f>+IF(AS212=CONTROLES!$C$61,CONTROLES!$D$61,CONTROLES!$D$62)</f>
        <v>0</v>
      </c>
      <c r="AU212" s="162"/>
      <c r="AV212" s="50">
        <f>+IF(AU212=CONTROLES!$C$63,CONTROLES!$D$63,IF(AU212=CONTROLES!$C$64,CONTROLES!$D$64,CONTROLES!$D$65))</f>
        <v>0</v>
      </c>
      <c r="AW212" s="50">
        <f t="shared" si="169"/>
        <v>10</v>
      </c>
      <c r="AX212" s="50" t="str">
        <f t="shared" si="174"/>
        <v>Débil</v>
      </c>
      <c r="AY212" s="337"/>
      <c r="AZ212" s="337"/>
      <c r="BA212" s="337"/>
      <c r="BB212" s="337"/>
      <c r="BC212" s="333"/>
      <c r="BD212" s="340"/>
      <c r="BE212" s="338"/>
      <c r="BF212" s="127"/>
      <c r="BG212" s="127"/>
      <c r="BH212" s="186"/>
      <c r="BI212" s="179"/>
      <c r="BJ212" s="179"/>
      <c r="BK212" s="127"/>
      <c r="BL212" s="127"/>
      <c r="BM212" s="170" t="s">
        <v>233</v>
      </c>
      <c r="BN212" s="332"/>
      <c r="BO212" s="144"/>
      <c r="BP212" s="209"/>
      <c r="BQ212" s="209"/>
      <c r="BR212" s="209"/>
      <c r="BS212" s="210"/>
      <c r="BT212" s="210"/>
      <c r="BU212" s="144"/>
      <c r="BV212" s="210"/>
      <c r="BW212" s="210"/>
      <c r="BX212" s="144"/>
      <c r="BY212" s="132"/>
      <c r="BZ212" s="132"/>
      <c r="CA212" s="132"/>
      <c r="CB212" s="135"/>
      <c r="CC212" s="135"/>
      <c r="CD212" s="135"/>
      <c r="CE212" s="135"/>
      <c r="CF212" s="135"/>
      <c r="CG212" s="144"/>
      <c r="CH212" s="132"/>
      <c r="CI212" s="132"/>
      <c r="CJ212" s="132"/>
      <c r="CK212" s="135"/>
      <c r="CL212" s="135"/>
      <c r="CM212" s="135"/>
      <c r="CN212" s="135"/>
      <c r="CO212" s="135"/>
      <c r="CP212" s="144"/>
      <c r="CQ212" s="132"/>
      <c r="CR212" s="132"/>
      <c r="CS212" s="132"/>
      <c r="CT212" s="135"/>
      <c r="CU212" s="135"/>
      <c r="CV212" s="135"/>
      <c r="CW212" s="135"/>
      <c r="CX212" s="135"/>
      <c r="CY212" s="126"/>
      <c r="CZ212" s="132"/>
      <c r="DA212" s="132"/>
      <c r="DB212" s="132"/>
      <c r="DC212" s="135"/>
      <c r="DD212" s="135"/>
      <c r="DE212" s="135"/>
      <c r="DF212" s="135"/>
      <c r="DG212" s="135"/>
      <c r="DH212" s="126"/>
      <c r="DI212" s="132"/>
      <c r="DJ212" s="132"/>
      <c r="DK212" s="132"/>
      <c r="DL212" s="135"/>
      <c r="DM212" s="135"/>
      <c r="DN212" s="135"/>
      <c r="DO212" s="135"/>
      <c r="DP212" s="135"/>
      <c r="DQ212" s="126"/>
      <c r="DR212" s="132"/>
      <c r="DS212" s="132"/>
      <c r="DT212" s="132"/>
      <c r="DU212" s="135"/>
      <c r="DV212" s="135"/>
      <c r="DW212" s="135"/>
      <c r="DX212" s="135"/>
      <c r="DY212" s="135"/>
      <c r="DZ212" s="126"/>
      <c r="EA212" s="132"/>
      <c r="EB212" s="132"/>
      <c r="EC212" s="132"/>
      <c r="ED212" s="135"/>
      <c r="EE212" s="135"/>
      <c r="EF212" s="135"/>
      <c r="EG212" s="135"/>
      <c r="EH212" s="135"/>
      <c r="EI212" s="126"/>
      <c r="EJ212" s="132"/>
      <c r="EK212" s="132"/>
      <c r="EL212" s="132"/>
      <c r="EM212" s="135"/>
      <c r="EN212" s="135"/>
      <c r="EO212" s="135"/>
      <c r="EP212" s="135"/>
      <c r="EQ212" s="135"/>
      <c r="ER212" s="126"/>
      <c r="ES212" s="132"/>
      <c r="ET212" s="132"/>
      <c r="EU212" s="132"/>
      <c r="EV212" s="135"/>
      <c r="EW212" s="135"/>
      <c r="EX212" s="135"/>
      <c r="EY212" s="135"/>
      <c r="EZ212" s="135"/>
      <c r="FA212" s="126"/>
      <c r="FB212" s="132"/>
      <c r="FC212" s="132"/>
      <c r="FD212" s="132"/>
      <c r="FE212" s="135"/>
      <c r="FF212" s="135"/>
      <c r="FG212" s="135"/>
      <c r="FH212" s="135"/>
      <c r="FI212" s="135"/>
      <c r="FJ212" s="126"/>
      <c r="FK212" s="132"/>
      <c r="FL212" s="132"/>
      <c r="FM212" s="132"/>
      <c r="FN212" s="135"/>
      <c r="FO212" s="135"/>
      <c r="FP212" s="135"/>
      <c r="FQ212" s="135"/>
      <c r="FR212" s="135"/>
      <c r="FS212" s="135"/>
      <c r="FT212" s="144"/>
      <c r="FU212" s="129"/>
      <c r="FV212" s="129"/>
      <c r="FW212" s="129"/>
      <c r="FX212" s="130"/>
      <c r="FY212" s="129"/>
      <c r="FZ212" s="144"/>
      <c r="GA212" s="135"/>
      <c r="GB212" s="129"/>
      <c r="GC212" s="129"/>
      <c r="GD212" s="129"/>
      <c r="GE212" s="129"/>
      <c r="GF212" s="129"/>
      <c r="GG212" s="126"/>
      <c r="GH212" s="129"/>
      <c r="GI212" s="129"/>
      <c r="GJ212" s="129"/>
      <c r="GK212" s="130"/>
      <c r="GL212" s="129"/>
      <c r="GM212" s="135"/>
      <c r="GN212" s="266"/>
      <c r="GO212" s="129"/>
      <c r="GP212" s="129"/>
      <c r="GQ212" s="129"/>
      <c r="GR212" s="129"/>
      <c r="GS212" s="129"/>
      <c r="GT212" s="126"/>
      <c r="GU212" s="129"/>
      <c r="GV212" s="129"/>
      <c r="GW212" s="129"/>
      <c r="GX212" s="130"/>
      <c r="GY212" s="129"/>
      <c r="GZ212" s="135"/>
      <c r="HA212" s="135"/>
      <c r="HB212" s="129"/>
      <c r="HC212" s="129"/>
      <c r="HD212" s="129"/>
      <c r="HE212" s="129"/>
    </row>
    <row r="213" spans="1:213" ht="57" x14ac:dyDescent="0.2">
      <c r="A213" s="364"/>
      <c r="B213" s="357"/>
      <c r="C213" s="358"/>
      <c r="D213" s="358"/>
      <c r="E213" s="357"/>
      <c r="F213" s="394"/>
      <c r="G213" s="396"/>
      <c r="H213" s="389"/>
      <c r="I213" s="357"/>
      <c r="J213" s="360"/>
      <c r="K213" s="335"/>
      <c r="L213" s="361"/>
      <c r="M213" s="359"/>
      <c r="N213" s="335"/>
      <c r="O213" s="333"/>
      <c r="P213" s="333"/>
      <c r="Q213" s="334"/>
      <c r="R213" s="153"/>
      <c r="S213" s="154"/>
      <c r="T213" s="183">
        <f>VLOOKUP(U213,FORMULAS!$A$15:$B$18,2,0)</f>
        <v>0</v>
      </c>
      <c r="U213" s="53" t="s">
        <v>157</v>
      </c>
      <c r="V213" s="54">
        <f>+IF(U213='Tabla Valoración controles'!$D$4,'Tabla Valoración controles'!$F$4,IF('208-PLA-Ft-78 Mapa Gestión'!U213='Tabla Valoración controles'!$D$5,'Tabla Valoración controles'!$F$5,IF(U213=FORMULAS!$A$10,0,'Tabla Valoración controles'!$F$6)))</f>
        <v>0</v>
      </c>
      <c r="W213" s="53"/>
      <c r="X213" s="55">
        <f>+IF(W213='Tabla Valoración controles'!$D$7,'Tabla Valoración controles'!$F$7,IF(U213=FORMULAS!$A$10,0,'Tabla Valoración controles'!$F$8))</f>
        <v>0</v>
      </c>
      <c r="Y213" s="53"/>
      <c r="Z213" s="54">
        <f>+IF(Y213='Tabla Valoración controles'!$D$9,'Tabla Valoración controles'!$F$9,IF(U213=FORMULAS!$A$10,0,'Tabla Valoración controles'!$F$10))</f>
        <v>0</v>
      </c>
      <c r="AA213" s="53"/>
      <c r="AB213" s="54">
        <f>+IF(AA213='Tabla Valoración controles'!$D$9,'Tabla Valoración controles'!$F$9,IF(W213=FORMULAS!$A$10,0,'Tabla Valoración controles'!$F$10))</f>
        <v>0</v>
      </c>
      <c r="AC213" s="53"/>
      <c r="AD213" s="54">
        <f>+IF(AC213='Tabla Valoración controles'!$D$13,'Tabla Valoración controles'!$F$13,'Tabla Valoración controles'!$F$14)</f>
        <v>0</v>
      </c>
      <c r="AE213" s="97">
        <f t="shared" si="168"/>
        <v>0</v>
      </c>
      <c r="AF213" s="97">
        <f t="shared" si="180"/>
        <v>0</v>
      </c>
      <c r="AG213" s="97">
        <f t="shared" si="131"/>
        <v>0.48</v>
      </c>
      <c r="AH213" s="53"/>
      <c r="AI213" s="50">
        <f>+IF(AH213=CONTROLES!$C$50,CONTROLES!$D$50,CONTROLES!$D$51)</f>
        <v>0</v>
      </c>
      <c r="AJ213" s="162"/>
      <c r="AK213" s="162">
        <f>+IF(AJ213=CONTROLES!$C$52,CONTROLES!$D$52,CONTROLES!$D$53)</f>
        <v>0</v>
      </c>
      <c r="AL213" s="162"/>
      <c r="AM213" s="162">
        <f>+IF(AL213=CONTROLES!$C$54,CONTROLES!$D$54,CONTROLES!$D$55)</f>
        <v>0</v>
      </c>
      <c r="AN213" s="163" t="str">
        <f t="shared" si="173"/>
        <v>Tipo Control</v>
      </c>
      <c r="AO213" s="163" t="str">
        <f>+IF(AN213=CONTROLES!$F$54,CONTROLES!$G$54,CONTROLES!$G$55)</f>
        <v>Detectar</v>
      </c>
      <c r="AP213" s="162">
        <f>+IF(AO213=CONTROLES!$C$56,CONTROLES!$D$56,IF(AO213=CONTROLES!$C$57,CONTROLES!$D$57,CONTROLES!$D$58))</f>
        <v>10</v>
      </c>
      <c r="AQ213" s="162"/>
      <c r="AR213" s="162">
        <f>+IF(AQ213=CONTROLES!$C$59,CONTROLES!$D$59,CONTROLES!$D$60)</f>
        <v>0</v>
      </c>
      <c r="AS213" s="162"/>
      <c r="AT213" s="162">
        <f>+IF(AS213=CONTROLES!$C$61,CONTROLES!$D$61,CONTROLES!$D$62)</f>
        <v>0</v>
      </c>
      <c r="AU213" s="162"/>
      <c r="AV213" s="50">
        <f>+IF(AU213=CONTROLES!$C$63,CONTROLES!$D$63,IF(AU213=CONTROLES!$C$64,CONTROLES!$D$64,CONTROLES!$D$65))</f>
        <v>0</v>
      </c>
      <c r="AW213" s="50">
        <f t="shared" si="169"/>
        <v>10</v>
      </c>
      <c r="AX213" s="50" t="str">
        <f t="shared" si="174"/>
        <v>Débil</v>
      </c>
      <c r="AY213" s="337"/>
      <c r="AZ213" s="337"/>
      <c r="BA213" s="337"/>
      <c r="BB213" s="337"/>
      <c r="BC213" s="333"/>
      <c r="BD213" s="340"/>
      <c r="BE213" s="338"/>
      <c r="BF213" s="127"/>
      <c r="BG213" s="127"/>
      <c r="BH213" s="186"/>
      <c r="BI213" s="179"/>
      <c r="BJ213" s="179"/>
      <c r="BK213" s="127"/>
      <c r="BL213" s="127"/>
      <c r="BM213" s="170" t="s">
        <v>233</v>
      </c>
      <c r="BN213" s="332"/>
      <c r="BO213" s="144"/>
      <c r="BP213" s="209"/>
      <c r="BQ213" s="209"/>
      <c r="BR213" s="209"/>
      <c r="BS213" s="210"/>
      <c r="BT213" s="210"/>
      <c r="BU213" s="144"/>
      <c r="BV213" s="210"/>
      <c r="BW213" s="210"/>
      <c r="BX213" s="144"/>
      <c r="BY213" s="132"/>
      <c r="BZ213" s="132"/>
      <c r="CA213" s="132"/>
      <c r="CB213" s="135"/>
      <c r="CC213" s="135"/>
      <c r="CD213" s="135"/>
      <c r="CE213" s="135"/>
      <c r="CF213" s="135"/>
      <c r="CG213" s="144"/>
      <c r="CH213" s="132"/>
      <c r="CI213" s="132"/>
      <c r="CJ213" s="132"/>
      <c r="CK213" s="135"/>
      <c r="CL213" s="135"/>
      <c r="CM213" s="135"/>
      <c r="CN213" s="135"/>
      <c r="CO213" s="135"/>
      <c r="CP213" s="144"/>
      <c r="CQ213" s="132"/>
      <c r="CR213" s="132"/>
      <c r="CS213" s="132"/>
      <c r="CT213" s="135"/>
      <c r="CU213" s="135"/>
      <c r="CV213" s="135"/>
      <c r="CW213" s="135"/>
      <c r="CX213" s="135"/>
      <c r="CY213" s="126"/>
      <c r="CZ213" s="132"/>
      <c r="DA213" s="132"/>
      <c r="DB213" s="132"/>
      <c r="DC213" s="135"/>
      <c r="DD213" s="135"/>
      <c r="DE213" s="135"/>
      <c r="DF213" s="135"/>
      <c r="DG213" s="135"/>
      <c r="DH213" s="126"/>
      <c r="DI213" s="132"/>
      <c r="DJ213" s="132"/>
      <c r="DK213" s="132"/>
      <c r="DL213" s="135"/>
      <c r="DM213" s="135"/>
      <c r="DN213" s="135"/>
      <c r="DO213" s="135"/>
      <c r="DP213" s="135"/>
      <c r="DQ213" s="126"/>
      <c r="DR213" s="132"/>
      <c r="DS213" s="132"/>
      <c r="DT213" s="132"/>
      <c r="DU213" s="135"/>
      <c r="DV213" s="135"/>
      <c r="DW213" s="135"/>
      <c r="DX213" s="135"/>
      <c r="DY213" s="135"/>
      <c r="DZ213" s="126"/>
      <c r="EA213" s="132"/>
      <c r="EB213" s="132"/>
      <c r="EC213" s="132"/>
      <c r="ED213" s="135"/>
      <c r="EE213" s="135"/>
      <c r="EF213" s="135"/>
      <c r="EG213" s="135"/>
      <c r="EH213" s="135"/>
      <c r="EI213" s="126"/>
      <c r="EJ213" s="132"/>
      <c r="EK213" s="132"/>
      <c r="EL213" s="132"/>
      <c r="EM213" s="135"/>
      <c r="EN213" s="135"/>
      <c r="EO213" s="135"/>
      <c r="EP213" s="135"/>
      <c r="EQ213" s="135"/>
      <c r="ER213" s="126"/>
      <c r="ES213" s="132"/>
      <c r="ET213" s="132"/>
      <c r="EU213" s="132"/>
      <c r="EV213" s="135"/>
      <c r="EW213" s="135"/>
      <c r="EX213" s="135"/>
      <c r="EY213" s="135"/>
      <c r="EZ213" s="135"/>
      <c r="FA213" s="126"/>
      <c r="FB213" s="132"/>
      <c r="FC213" s="132"/>
      <c r="FD213" s="132"/>
      <c r="FE213" s="135"/>
      <c r="FF213" s="135"/>
      <c r="FG213" s="135"/>
      <c r="FH213" s="135"/>
      <c r="FI213" s="135"/>
      <c r="FJ213" s="126"/>
      <c r="FK213" s="132"/>
      <c r="FL213" s="132"/>
      <c r="FM213" s="132"/>
      <c r="FN213" s="135"/>
      <c r="FO213" s="135"/>
      <c r="FP213" s="135"/>
      <c r="FQ213" s="135"/>
      <c r="FR213" s="135"/>
      <c r="FS213" s="135"/>
      <c r="FT213" s="144"/>
      <c r="FU213" s="129"/>
      <c r="FV213" s="129"/>
      <c r="FW213" s="129"/>
      <c r="FX213" s="130"/>
      <c r="FY213" s="129"/>
      <c r="FZ213" s="144"/>
      <c r="GA213" s="135"/>
      <c r="GB213" s="129"/>
      <c r="GC213" s="129"/>
      <c r="GD213" s="129"/>
      <c r="GE213" s="129"/>
      <c r="GF213" s="129"/>
      <c r="GG213" s="126"/>
      <c r="GH213" s="129"/>
      <c r="GI213" s="129"/>
      <c r="GJ213" s="129"/>
      <c r="GK213" s="130"/>
      <c r="GL213" s="129"/>
      <c r="GM213" s="135"/>
      <c r="GN213" s="266"/>
      <c r="GO213" s="129"/>
      <c r="GP213" s="129"/>
      <c r="GQ213" s="129"/>
      <c r="GR213" s="129"/>
      <c r="GS213" s="129"/>
      <c r="GT213" s="126"/>
      <c r="GU213" s="129"/>
      <c r="GV213" s="129"/>
      <c r="GW213" s="129"/>
      <c r="GX213" s="130"/>
      <c r="GY213" s="129"/>
      <c r="GZ213" s="135"/>
      <c r="HA213" s="135"/>
      <c r="HB213" s="129"/>
      <c r="HC213" s="129"/>
      <c r="HD213" s="129"/>
      <c r="HE213" s="129"/>
    </row>
    <row r="214" spans="1:213" ht="57" x14ac:dyDescent="0.2">
      <c r="A214" s="364"/>
      <c r="B214" s="357"/>
      <c r="C214" s="358"/>
      <c r="D214" s="358"/>
      <c r="E214" s="357"/>
      <c r="F214" s="394"/>
      <c r="G214" s="396"/>
      <c r="H214" s="389"/>
      <c r="I214" s="357"/>
      <c r="J214" s="360"/>
      <c r="K214" s="335"/>
      <c r="L214" s="361"/>
      <c r="M214" s="359"/>
      <c r="N214" s="335"/>
      <c r="O214" s="333"/>
      <c r="P214" s="333"/>
      <c r="Q214" s="334"/>
      <c r="R214" s="153"/>
      <c r="S214" s="154"/>
      <c r="T214" s="183">
        <f>VLOOKUP(U214,FORMULAS!$A$15:$B$18,2,0)</f>
        <v>0</v>
      </c>
      <c r="U214" s="53" t="s">
        <v>157</v>
      </c>
      <c r="V214" s="54">
        <f>+IF(U214='Tabla Valoración controles'!$D$4,'Tabla Valoración controles'!$F$4,IF('208-PLA-Ft-78 Mapa Gestión'!U214='Tabla Valoración controles'!$D$5,'Tabla Valoración controles'!$F$5,IF(U214=FORMULAS!$A$10,0,'Tabla Valoración controles'!$F$6)))</f>
        <v>0</v>
      </c>
      <c r="W214" s="53"/>
      <c r="X214" s="55">
        <f>+IF(W214='Tabla Valoración controles'!$D$7,'Tabla Valoración controles'!$F$7,IF(U214=FORMULAS!$A$10,0,'Tabla Valoración controles'!$F$8))</f>
        <v>0</v>
      </c>
      <c r="Y214" s="53"/>
      <c r="Z214" s="54">
        <f>+IF(Y214='Tabla Valoración controles'!$D$9,'Tabla Valoración controles'!$F$9,IF(U214=FORMULAS!$A$10,0,'Tabla Valoración controles'!$F$10))</f>
        <v>0</v>
      </c>
      <c r="AA214" s="53"/>
      <c r="AB214" s="54">
        <f>+IF(AA214='Tabla Valoración controles'!$D$9,'Tabla Valoración controles'!$F$9,IF(W214=FORMULAS!$A$10,0,'Tabla Valoración controles'!$F$10))</f>
        <v>0</v>
      </c>
      <c r="AC214" s="53"/>
      <c r="AD214" s="54">
        <f>+IF(AC214='Tabla Valoración controles'!$D$13,'Tabla Valoración controles'!$F$13,'Tabla Valoración controles'!$F$14)</f>
        <v>0</v>
      </c>
      <c r="AE214" s="97">
        <f t="shared" si="168"/>
        <v>0</v>
      </c>
      <c r="AF214" s="97">
        <f t="shared" si="180"/>
        <v>0</v>
      </c>
      <c r="AG214" s="97">
        <f t="shared" si="131"/>
        <v>0.48</v>
      </c>
      <c r="AH214" s="53"/>
      <c r="AI214" s="50">
        <f>+IF(AH214=CONTROLES!$C$50,CONTROLES!$D$50,CONTROLES!$D$51)</f>
        <v>0</v>
      </c>
      <c r="AJ214" s="162"/>
      <c r="AK214" s="162">
        <f>+IF(AJ214=CONTROLES!$C$52,CONTROLES!$D$52,CONTROLES!$D$53)</f>
        <v>0</v>
      </c>
      <c r="AL214" s="162"/>
      <c r="AM214" s="162">
        <f>+IF(AL214=CONTROLES!$C$54,CONTROLES!$D$54,CONTROLES!$D$55)</f>
        <v>0</v>
      </c>
      <c r="AN214" s="163" t="str">
        <f t="shared" si="173"/>
        <v>Tipo Control</v>
      </c>
      <c r="AO214" s="163" t="str">
        <f>+IF(AN214=CONTROLES!$F$54,CONTROLES!$G$54,CONTROLES!$G$55)</f>
        <v>Detectar</v>
      </c>
      <c r="AP214" s="162">
        <f>+IF(AO214=CONTROLES!$C$56,CONTROLES!$D$56,IF(AO214=CONTROLES!$C$57,CONTROLES!$D$57,CONTROLES!$D$58))</f>
        <v>10</v>
      </c>
      <c r="AQ214" s="162"/>
      <c r="AR214" s="162">
        <f>+IF(AQ214=CONTROLES!$C$59,CONTROLES!$D$59,CONTROLES!$D$60)</f>
        <v>0</v>
      </c>
      <c r="AS214" s="162"/>
      <c r="AT214" s="162">
        <f>+IF(AS214=CONTROLES!$C$61,CONTROLES!$D$61,CONTROLES!$D$62)</f>
        <v>0</v>
      </c>
      <c r="AU214" s="162"/>
      <c r="AV214" s="50">
        <f>+IF(AU214=CONTROLES!$C$63,CONTROLES!$D$63,IF(AU214=CONTROLES!$C$64,CONTROLES!$D$64,CONTROLES!$D$65))</f>
        <v>0</v>
      </c>
      <c r="AW214" s="50">
        <f t="shared" si="169"/>
        <v>10</v>
      </c>
      <c r="AX214" s="50" t="str">
        <f t="shared" si="174"/>
        <v>Débil</v>
      </c>
      <c r="AY214" s="337"/>
      <c r="AZ214" s="337"/>
      <c r="BA214" s="337"/>
      <c r="BB214" s="337"/>
      <c r="BC214" s="333"/>
      <c r="BD214" s="340"/>
      <c r="BE214" s="338"/>
      <c r="BF214" s="127"/>
      <c r="BG214" s="127"/>
      <c r="BH214" s="186"/>
      <c r="BI214" s="179"/>
      <c r="BJ214" s="179"/>
      <c r="BK214" s="127"/>
      <c r="BL214" s="127"/>
      <c r="BM214" s="170" t="s">
        <v>233</v>
      </c>
      <c r="BN214" s="332"/>
      <c r="BO214" s="144"/>
      <c r="BP214" s="209"/>
      <c r="BQ214" s="209"/>
      <c r="BR214" s="209"/>
      <c r="BS214" s="210"/>
      <c r="BT214" s="210"/>
      <c r="BU214" s="144"/>
      <c r="BV214" s="210"/>
      <c r="BW214" s="210"/>
      <c r="BX214" s="144"/>
      <c r="BY214" s="132"/>
      <c r="BZ214" s="132"/>
      <c r="CA214" s="132"/>
      <c r="CB214" s="135"/>
      <c r="CC214" s="135"/>
      <c r="CD214" s="135"/>
      <c r="CE214" s="135"/>
      <c r="CF214" s="135"/>
      <c r="CG214" s="144"/>
      <c r="CH214" s="132"/>
      <c r="CI214" s="132"/>
      <c r="CJ214" s="132"/>
      <c r="CK214" s="135"/>
      <c r="CL214" s="135"/>
      <c r="CM214" s="135"/>
      <c r="CN214" s="135"/>
      <c r="CO214" s="135"/>
      <c r="CP214" s="144"/>
      <c r="CQ214" s="132"/>
      <c r="CR214" s="132"/>
      <c r="CS214" s="132"/>
      <c r="CT214" s="135"/>
      <c r="CU214" s="135"/>
      <c r="CV214" s="135"/>
      <c r="CW214" s="135"/>
      <c r="CX214" s="135"/>
      <c r="CY214" s="126"/>
      <c r="CZ214" s="132"/>
      <c r="DA214" s="132"/>
      <c r="DB214" s="132"/>
      <c r="DC214" s="135"/>
      <c r="DD214" s="135"/>
      <c r="DE214" s="135"/>
      <c r="DF214" s="135"/>
      <c r="DG214" s="135"/>
      <c r="DH214" s="126"/>
      <c r="DI214" s="132"/>
      <c r="DJ214" s="132"/>
      <c r="DK214" s="132"/>
      <c r="DL214" s="135"/>
      <c r="DM214" s="135"/>
      <c r="DN214" s="135"/>
      <c r="DO214" s="135"/>
      <c r="DP214" s="135"/>
      <c r="DQ214" s="126"/>
      <c r="DR214" s="132"/>
      <c r="DS214" s="132"/>
      <c r="DT214" s="132"/>
      <c r="DU214" s="135"/>
      <c r="DV214" s="135"/>
      <c r="DW214" s="135"/>
      <c r="DX214" s="135"/>
      <c r="DY214" s="135"/>
      <c r="DZ214" s="126"/>
      <c r="EA214" s="132"/>
      <c r="EB214" s="132"/>
      <c r="EC214" s="132"/>
      <c r="ED214" s="135"/>
      <c r="EE214" s="135"/>
      <c r="EF214" s="135"/>
      <c r="EG214" s="135"/>
      <c r="EH214" s="135"/>
      <c r="EI214" s="126"/>
      <c r="EJ214" s="132"/>
      <c r="EK214" s="132"/>
      <c r="EL214" s="132"/>
      <c r="EM214" s="135"/>
      <c r="EN214" s="135"/>
      <c r="EO214" s="135"/>
      <c r="EP214" s="135"/>
      <c r="EQ214" s="135"/>
      <c r="ER214" s="126"/>
      <c r="ES214" s="132"/>
      <c r="ET214" s="132"/>
      <c r="EU214" s="132"/>
      <c r="EV214" s="135"/>
      <c r="EW214" s="135"/>
      <c r="EX214" s="135"/>
      <c r="EY214" s="135"/>
      <c r="EZ214" s="135"/>
      <c r="FA214" s="126"/>
      <c r="FB214" s="132"/>
      <c r="FC214" s="132"/>
      <c r="FD214" s="132"/>
      <c r="FE214" s="135"/>
      <c r="FF214" s="135"/>
      <c r="FG214" s="135"/>
      <c r="FH214" s="135"/>
      <c r="FI214" s="135"/>
      <c r="FJ214" s="126"/>
      <c r="FK214" s="132"/>
      <c r="FL214" s="132"/>
      <c r="FM214" s="132"/>
      <c r="FN214" s="135"/>
      <c r="FO214" s="135"/>
      <c r="FP214" s="135"/>
      <c r="FQ214" s="135"/>
      <c r="FR214" s="135"/>
      <c r="FS214" s="135"/>
      <c r="FT214" s="144"/>
      <c r="FU214" s="129"/>
      <c r="FV214" s="129"/>
      <c r="FW214" s="129"/>
      <c r="FX214" s="130"/>
      <c r="FY214" s="129"/>
      <c r="FZ214" s="144"/>
      <c r="GA214" s="135"/>
      <c r="GB214" s="129"/>
      <c r="GC214" s="129"/>
      <c r="GD214" s="129"/>
      <c r="GE214" s="129"/>
      <c r="GF214" s="129"/>
      <c r="GG214" s="126"/>
      <c r="GH214" s="129"/>
      <c r="GI214" s="129"/>
      <c r="GJ214" s="129"/>
      <c r="GK214" s="130"/>
      <c r="GL214" s="129"/>
      <c r="GM214" s="135"/>
      <c r="GN214" s="266"/>
      <c r="GO214" s="129"/>
      <c r="GP214" s="129"/>
      <c r="GQ214" s="129"/>
      <c r="GR214" s="129"/>
      <c r="GS214" s="129"/>
      <c r="GT214" s="126"/>
      <c r="GU214" s="129"/>
      <c r="GV214" s="129"/>
      <c r="GW214" s="129"/>
      <c r="GX214" s="130"/>
      <c r="GY214" s="129"/>
      <c r="GZ214" s="135"/>
      <c r="HA214" s="135"/>
      <c r="HB214" s="129"/>
      <c r="HC214" s="129"/>
      <c r="HD214" s="129"/>
      <c r="HE214" s="129"/>
    </row>
    <row r="215" spans="1:213" ht="115.5" customHeight="1" x14ac:dyDescent="0.2">
      <c r="A215" s="364">
        <v>35</v>
      </c>
      <c r="B215" s="357" t="s">
        <v>171</v>
      </c>
      <c r="C215" s="358" t="str">
        <f>VLOOKUP(B215,FORMULAS!$A$30:$B$52,2,0)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15" s="358" t="str">
        <f>VLOOKUP(B215,FORMULAS!$A$30:$C$52,3,0)</f>
        <v>Director de Mejoramiento de Vivienda</v>
      </c>
      <c r="E215" s="357" t="s">
        <v>113</v>
      </c>
      <c r="F215" s="394" t="s">
        <v>453</v>
      </c>
      <c r="G215" s="394" t="s">
        <v>454</v>
      </c>
      <c r="H215" s="367" t="s">
        <v>740</v>
      </c>
      <c r="I215" s="357" t="s">
        <v>258</v>
      </c>
      <c r="J215" s="360">
        <v>600</v>
      </c>
      <c r="K215" s="335" t="str">
        <f>+IF(L215=FORMULAS!$N$2,FORMULAS!$O$2,IF('208-PLA-Ft-78 Mapa Gestión'!L215:L220=FORMULAS!$N$3,FORMULAS!$O$3,IF('208-PLA-Ft-78 Mapa Gestión'!L215:L220=FORMULAS!$N$4,FORMULAS!$O$4,IF('208-PLA-Ft-78 Mapa Gestión'!L215:L220=FORMULAS!$N$5,FORMULAS!$O$5,IF('208-PLA-Ft-78 Mapa Gestión'!L215:L220=FORMULAS!$N$6,FORMULAS!$O$6)))))</f>
        <v>Alta</v>
      </c>
      <c r="L215" s="361">
        <f>+IF(J215&lt;=FORMULAS!$M$2,FORMULAS!$N$2,IF('208-PLA-Ft-78 Mapa Gestión'!J215&lt;=FORMULAS!$M$3,FORMULAS!$N$3,IF('208-PLA-Ft-78 Mapa Gestión'!J215&lt;=FORMULAS!$M$4,FORMULAS!$N$4,IF('208-PLA-Ft-78 Mapa Gestión'!J215&lt;=FORMULAS!$M$5,FORMULAS!$N$5,FORMULAS!$N$6))))</f>
        <v>0.8</v>
      </c>
      <c r="M215" s="359" t="s">
        <v>133</v>
      </c>
      <c r="N215" s="335" t="str">
        <f>+IF(M215=FORMULAS!$H$2,FORMULAS!$I$2,IF('208-PLA-Ft-78 Mapa Gestión'!M215:M220=FORMULAS!$H$3,FORMULAS!$I$3,IF('208-PLA-Ft-78 Mapa Gestión'!M215:M220=FORMULAS!$H$4,FORMULAS!$I$4,IF('208-PLA-Ft-78 Mapa Gestión'!M215:M220=FORMULAS!$H$5,FORMULAS!$I$5,IF('208-PLA-Ft-78 Mapa Gestión'!M215:M220=FORMULAS!$H$6,FORMULAS!$I$6,IF('208-PLA-Ft-78 Mapa Gestión'!M215:M220=FORMULAS!$H$7,FORMULAS!$I$7,IF('208-PLA-Ft-78 Mapa Gestión'!M215:M220=FORMULAS!$H$8,FORMULAS!$I$8,IF('208-PLA-Ft-78 Mapa Gestión'!M215:M220=FORMULAS!$H$9,FORMULAS!$I$9,IF('208-PLA-Ft-78 Mapa Gestión'!M215:M220=FORMULAS!$H$10,FORMULAS!$I$10,IF('208-PLA-Ft-78 Mapa Gestión'!M215:M220=FORMULAS!$H$11,FORMULAS!$I$11))))))))))</f>
        <v>Leve</v>
      </c>
      <c r="O215" s="333">
        <f>VLOOKUP(N215,FORMULAS!$I$1:$J$6,2,0)</f>
        <v>0.2</v>
      </c>
      <c r="P215" s="333" t="str">
        <f t="shared" ref="P215" si="181">CONCATENATE(N215,K215)</f>
        <v>LeveAlta</v>
      </c>
      <c r="Q215" s="334" t="str">
        <f>VLOOKUP(P215,FORMULAS!$K$17:$L$42,2,0)</f>
        <v>Moderado</v>
      </c>
      <c r="R215" s="154">
        <v>1</v>
      </c>
      <c r="S215" s="154" t="s">
        <v>519</v>
      </c>
      <c r="T215" s="183" t="str">
        <f>VLOOKUP(U215,FORMULAS!$A$15:$B$18,2,0)</f>
        <v>Probabilidad</v>
      </c>
      <c r="U215" s="53" t="s">
        <v>13</v>
      </c>
      <c r="V215" s="54">
        <f>+IF(U215='Tabla Valoración controles'!$D$4,'Tabla Valoración controles'!$F$4,IF('208-PLA-Ft-78 Mapa Gestión'!U215='Tabla Valoración controles'!$D$5,'Tabla Valoración controles'!$F$5,IF(U215=FORMULAS!$A$10,0,'Tabla Valoración controles'!$F$6)))</f>
        <v>0.25</v>
      </c>
      <c r="W215" s="53" t="s">
        <v>8</v>
      </c>
      <c r="X215" s="55">
        <f>+IF(W215='Tabla Valoración controles'!$D$7,'Tabla Valoración controles'!$F$7,IF(U215=FORMULAS!$A$10,0,'Tabla Valoración controles'!$F$8))</f>
        <v>0.15</v>
      </c>
      <c r="Y215" s="53" t="s">
        <v>18</v>
      </c>
      <c r="Z215" s="54">
        <f>+IF(Y215='Tabla Valoración controles'!$D$9,'Tabla Valoración controles'!$F$9,IF(U215=FORMULAS!$A$10,0,'Tabla Valoración controles'!$F$10))</f>
        <v>0</v>
      </c>
      <c r="AA215" s="53" t="s">
        <v>22</v>
      </c>
      <c r="AB215" s="54">
        <f>+IF(AA215='Tabla Valoración controles'!$D$9,'Tabla Valoración controles'!$F$9,IF(W215=FORMULAS!$A$10,0,'Tabla Valoración controles'!$F$10))</f>
        <v>0</v>
      </c>
      <c r="AC215" s="53" t="s">
        <v>100</v>
      </c>
      <c r="AD215" s="54">
        <f>+IF(AC215='Tabla Valoración controles'!$D$13,'Tabla Valoración controles'!$F$13,'Tabla Valoración controles'!$F$14)</f>
        <v>0</v>
      </c>
      <c r="AE215" s="97">
        <f t="shared" si="168"/>
        <v>0.4</v>
      </c>
      <c r="AF215" s="97">
        <f>+IF(T215=FORMULAS!$A$8,'208-PLA-Ft-78 Mapa Gestión'!AE215*'208-PLA-Ft-78 Mapa Gestión'!L215:L220,'208-PLA-Ft-78 Mapa Gestión'!AE215*'208-PLA-Ft-78 Mapa Gestión'!O215:O220)</f>
        <v>0.32000000000000006</v>
      </c>
      <c r="AG215" s="97">
        <f>+IF(T215=FORMULAS!$A$8,'208-PLA-Ft-78 Mapa Gestión'!L215:L220-'208-PLA-Ft-78 Mapa Gestión'!AF215,0)</f>
        <v>0.48</v>
      </c>
      <c r="AH215" s="53" t="s">
        <v>347</v>
      </c>
      <c r="AI215" s="50">
        <f>+IF(AH215=CONTROLES!$C$50,CONTROLES!$D$50,CONTROLES!$D$51)</f>
        <v>15</v>
      </c>
      <c r="AJ215" s="162" t="s">
        <v>353</v>
      </c>
      <c r="AK215" s="162">
        <f>+IF(AJ215=CONTROLES!$C$52,CONTROLES!$D$52,CONTROLES!$D$53)</f>
        <v>15</v>
      </c>
      <c r="AL215" s="162" t="s">
        <v>356</v>
      </c>
      <c r="AM215" s="162">
        <f>+IF(AL215=CONTROLES!$C$54,CONTROLES!$D$54,CONTROLES!$D$55)</f>
        <v>15</v>
      </c>
      <c r="AN215" s="163" t="str">
        <f t="shared" si="173"/>
        <v>Preventivo</v>
      </c>
      <c r="AO215" s="163" t="str">
        <f>+IF(AN215=CONTROLES!$F$54,CONTROLES!$G$54,CONTROLES!$G$55)</f>
        <v>Prevenir</v>
      </c>
      <c r="AP215" s="162">
        <f>+IF(AO215=CONTROLES!$C$56,CONTROLES!$D$56,IF(AO215=CONTROLES!$C$57,CONTROLES!$D$57,CONTROLES!$D$58))</f>
        <v>15</v>
      </c>
      <c r="AQ215" s="162" t="s">
        <v>363</v>
      </c>
      <c r="AR215" s="162">
        <f>+IF(AQ215=CONTROLES!$C$59,CONTROLES!$D$59,CONTROLES!$D$60)</f>
        <v>15</v>
      </c>
      <c r="AS215" s="162" t="s">
        <v>366</v>
      </c>
      <c r="AT215" s="162">
        <f>+IF(AS215=CONTROLES!$C$61,CONTROLES!$D$61,CONTROLES!$D$62)</f>
        <v>15</v>
      </c>
      <c r="AU215" s="162" t="s">
        <v>369</v>
      </c>
      <c r="AV215" s="50">
        <f>+IF(AU215=CONTROLES!$C$63,CONTROLES!$D$63,IF(AU215=CONTROLES!$C$64,CONTROLES!$D$64,CONTROLES!$D$65))</f>
        <v>10</v>
      </c>
      <c r="AW215" s="50">
        <f t="shared" si="169"/>
        <v>100</v>
      </c>
      <c r="AX215" s="50" t="str">
        <f t="shared" si="174"/>
        <v>Fuerte</v>
      </c>
      <c r="AY215" s="336">
        <f>+AG220</f>
        <v>0.48</v>
      </c>
      <c r="AZ215" s="336" t="str">
        <f>+IF(AY215&lt;=FORMULAS!$N$2,FORMULAS!$O$2,IF(AY215&lt;=FORMULAS!$N$3,FORMULAS!$O$3,IF(AY215&lt;=FORMULAS!$N$4,FORMULAS!$O$4,IF(AY215&lt;=FORMULAS!$N$5,FORMULAS!$O$5,FORMULAS!O210))))</f>
        <v>Media</v>
      </c>
      <c r="BA215" s="336" t="str">
        <f>+IF(T215=FORMULAS!$A$9,AG220,'208-PLA-Ft-78 Mapa Gestión'!N215:N220)</f>
        <v>Leve</v>
      </c>
      <c r="BB215" s="336">
        <f>+IF(T215=FORMULAS!B213,'208-PLA-Ft-78 Mapa Gestión'!AG220,'208-PLA-Ft-78 Mapa Gestión'!O215:O220)</f>
        <v>0.2</v>
      </c>
      <c r="BC215" s="333" t="str">
        <f t="shared" ref="BC215" si="182">CONCATENATE(BA215,AZ215)</f>
        <v>LeveMedia</v>
      </c>
      <c r="BD215" s="340" t="str">
        <f>VLOOKUP(BC215,FORMULAS!$K$17:$L$42,2,0)</f>
        <v>Moderado</v>
      </c>
      <c r="BE215" s="338" t="s">
        <v>163</v>
      </c>
      <c r="BF215" s="167" t="s">
        <v>727</v>
      </c>
      <c r="BG215" s="127" t="s">
        <v>588</v>
      </c>
      <c r="BH215" s="186" t="s">
        <v>325</v>
      </c>
      <c r="BI215" s="179">
        <v>44927</v>
      </c>
      <c r="BJ215" s="179">
        <v>45291</v>
      </c>
      <c r="BK215" s="127" t="s">
        <v>690</v>
      </c>
      <c r="BL215" s="127" t="s">
        <v>726</v>
      </c>
      <c r="BM215" s="170" t="s">
        <v>235</v>
      </c>
      <c r="BN215" s="332" t="s">
        <v>685</v>
      </c>
      <c r="BO215" s="144" t="s">
        <v>782</v>
      </c>
      <c r="BP215" s="209" t="s">
        <v>1195</v>
      </c>
      <c r="BQ215" s="209" t="s">
        <v>903</v>
      </c>
      <c r="BR215" s="209" t="s">
        <v>943</v>
      </c>
      <c r="BS215" s="209" t="s">
        <v>840</v>
      </c>
      <c r="BT215" s="209" t="s">
        <v>944</v>
      </c>
      <c r="BU215" s="144" t="s">
        <v>783</v>
      </c>
      <c r="BV215" s="144" t="s">
        <v>840</v>
      </c>
      <c r="BW215" s="144" t="s">
        <v>903</v>
      </c>
      <c r="BX215" s="144" t="s">
        <v>782</v>
      </c>
      <c r="BY215" s="209" t="s">
        <v>1195</v>
      </c>
      <c r="BZ215" s="209" t="s">
        <v>903</v>
      </c>
      <c r="CA215" s="209" t="s">
        <v>943</v>
      </c>
      <c r="CB215" s="209" t="s">
        <v>840</v>
      </c>
      <c r="CC215" s="209" t="s">
        <v>944</v>
      </c>
      <c r="CD215" s="144" t="s">
        <v>783</v>
      </c>
      <c r="CE215" s="144" t="s">
        <v>840</v>
      </c>
      <c r="CF215" s="144" t="s">
        <v>903</v>
      </c>
      <c r="CG215" s="144" t="s">
        <v>782</v>
      </c>
      <c r="CH215" s="209" t="s">
        <v>1195</v>
      </c>
      <c r="CI215" s="209" t="s">
        <v>903</v>
      </c>
      <c r="CJ215" s="209" t="s">
        <v>943</v>
      </c>
      <c r="CK215" s="209" t="s">
        <v>840</v>
      </c>
      <c r="CL215" s="209" t="s">
        <v>944</v>
      </c>
      <c r="CM215" s="144" t="s">
        <v>783</v>
      </c>
      <c r="CN215" s="144" t="s">
        <v>840</v>
      </c>
      <c r="CO215" s="144" t="s">
        <v>903</v>
      </c>
      <c r="CP215" s="144" t="s">
        <v>782</v>
      </c>
      <c r="CQ215" s="209" t="s">
        <v>1195</v>
      </c>
      <c r="CR215" s="209" t="s">
        <v>903</v>
      </c>
      <c r="CS215" s="209" t="s">
        <v>943</v>
      </c>
      <c r="CT215" s="209" t="s">
        <v>840</v>
      </c>
      <c r="CU215" s="209" t="s">
        <v>944</v>
      </c>
      <c r="CV215" s="144" t="s">
        <v>783</v>
      </c>
      <c r="CW215" s="144" t="s">
        <v>840</v>
      </c>
      <c r="CX215" s="144" t="s">
        <v>903</v>
      </c>
      <c r="CY215" s="126"/>
      <c r="CZ215" s="132"/>
      <c r="DA215" s="132"/>
      <c r="DB215" s="132"/>
      <c r="DC215" s="132"/>
      <c r="DD215" s="132"/>
      <c r="DE215" s="132"/>
      <c r="DF215" s="132"/>
      <c r="DG215" s="132"/>
      <c r="DH215" s="126"/>
      <c r="DI215" s="132"/>
      <c r="DJ215" s="132"/>
      <c r="DK215" s="132"/>
      <c r="DL215" s="132"/>
      <c r="DM215" s="132"/>
      <c r="DN215" s="132"/>
      <c r="DO215" s="132"/>
      <c r="DP215" s="132"/>
      <c r="DQ215" s="126"/>
      <c r="DR215" s="132"/>
      <c r="DS215" s="132"/>
      <c r="DT215" s="132"/>
      <c r="DU215" s="132"/>
      <c r="DV215" s="132"/>
      <c r="DW215" s="132"/>
      <c r="DX215" s="132"/>
      <c r="DY215" s="132"/>
      <c r="DZ215" s="126"/>
      <c r="EA215" s="132"/>
      <c r="EB215" s="132"/>
      <c r="EC215" s="132"/>
      <c r="ED215" s="132"/>
      <c r="EE215" s="132"/>
      <c r="EF215" s="132"/>
      <c r="EG215" s="132"/>
      <c r="EH215" s="132"/>
      <c r="EI215" s="126"/>
      <c r="EJ215" s="132"/>
      <c r="EK215" s="132"/>
      <c r="EL215" s="132"/>
      <c r="EM215" s="132"/>
      <c r="EN215" s="132"/>
      <c r="EO215" s="132"/>
      <c r="EP215" s="132"/>
      <c r="EQ215" s="132"/>
      <c r="ER215" s="126"/>
      <c r="ES215" s="132"/>
      <c r="ET215" s="132"/>
      <c r="EU215" s="132"/>
      <c r="EV215" s="132"/>
      <c r="EW215" s="132"/>
      <c r="EX215" s="132"/>
      <c r="EY215" s="132"/>
      <c r="EZ215" s="132"/>
      <c r="FA215" s="126"/>
      <c r="FB215" s="132"/>
      <c r="FC215" s="132"/>
      <c r="FD215" s="132"/>
      <c r="FE215" s="132"/>
      <c r="FF215" s="132"/>
      <c r="FG215" s="132"/>
      <c r="FH215" s="132"/>
      <c r="FI215" s="132"/>
      <c r="FJ215" s="126"/>
      <c r="FK215" s="132"/>
      <c r="FL215" s="132"/>
      <c r="FM215" s="132"/>
      <c r="FN215" s="132"/>
      <c r="FO215" s="132"/>
      <c r="FP215" s="132"/>
      <c r="FQ215" s="132"/>
      <c r="FR215" s="132"/>
      <c r="FS215" s="134">
        <v>45051</v>
      </c>
      <c r="FT215" s="144" t="s">
        <v>782</v>
      </c>
      <c r="FU215" s="132" t="s">
        <v>949</v>
      </c>
      <c r="FV215" s="129" t="s">
        <v>37</v>
      </c>
      <c r="FW215" s="132" t="s">
        <v>950</v>
      </c>
      <c r="FX215" s="130">
        <v>0</v>
      </c>
      <c r="FY215" s="129" t="s">
        <v>37</v>
      </c>
      <c r="FZ215" s="144" t="s">
        <v>783</v>
      </c>
      <c r="GA215" s="132"/>
      <c r="GB215" s="129"/>
      <c r="GC215" s="129"/>
      <c r="GD215" s="129"/>
      <c r="GE215" s="129"/>
      <c r="GF215" s="311">
        <v>45177</v>
      </c>
      <c r="GG215" s="126"/>
      <c r="GH215" s="129" t="s">
        <v>1483</v>
      </c>
      <c r="GI215" s="129"/>
      <c r="GJ215" s="129" t="s">
        <v>1483</v>
      </c>
      <c r="GK215" s="130"/>
      <c r="GL215" s="129"/>
      <c r="GM215" s="132"/>
      <c r="GN215" s="265"/>
      <c r="GO215" s="129"/>
      <c r="GP215" s="129"/>
      <c r="GQ215" s="129"/>
      <c r="GR215" s="129"/>
      <c r="GS215" s="129"/>
      <c r="GT215" s="126"/>
      <c r="GU215" s="129"/>
      <c r="GV215" s="129"/>
      <c r="GW215" s="129"/>
      <c r="GX215" s="130"/>
      <c r="GY215" s="129"/>
      <c r="GZ215" s="132"/>
      <c r="HA215" s="132"/>
      <c r="HB215" s="129"/>
      <c r="HC215" s="129"/>
      <c r="HD215" s="129"/>
      <c r="HE215" s="129"/>
    </row>
    <row r="216" spans="1:213" ht="57" x14ac:dyDescent="0.2">
      <c r="A216" s="364"/>
      <c r="B216" s="357"/>
      <c r="C216" s="358"/>
      <c r="D216" s="358"/>
      <c r="E216" s="357"/>
      <c r="F216" s="394"/>
      <c r="G216" s="396"/>
      <c r="H216" s="389"/>
      <c r="I216" s="357"/>
      <c r="J216" s="360"/>
      <c r="K216" s="335"/>
      <c r="L216" s="361"/>
      <c r="M216" s="359"/>
      <c r="N216" s="335"/>
      <c r="O216" s="333"/>
      <c r="P216" s="333"/>
      <c r="Q216" s="334"/>
      <c r="R216" s="153"/>
      <c r="S216" s="154"/>
      <c r="T216" s="183">
        <f>VLOOKUP(U216,FORMULAS!$A$15:$B$18,2,0)</f>
        <v>0</v>
      </c>
      <c r="U216" s="53" t="s">
        <v>157</v>
      </c>
      <c r="V216" s="54">
        <f>+IF(U216='Tabla Valoración controles'!$D$4,'Tabla Valoración controles'!$F$4,IF('208-PLA-Ft-78 Mapa Gestión'!U216='Tabla Valoración controles'!$D$5,'Tabla Valoración controles'!$F$5,IF(U216=FORMULAS!$A$10,0,'Tabla Valoración controles'!$F$6)))</f>
        <v>0</v>
      </c>
      <c r="W216" s="53"/>
      <c r="X216" s="55">
        <f>+IF(W216='Tabla Valoración controles'!$D$7,'Tabla Valoración controles'!$F$7,IF(U216=FORMULAS!$A$10,0,'Tabla Valoración controles'!$F$8))</f>
        <v>0</v>
      </c>
      <c r="Y216" s="53"/>
      <c r="Z216" s="54">
        <f>+IF(Y216='Tabla Valoración controles'!$D$9,'Tabla Valoración controles'!$F$9,IF(U216=FORMULAS!$A$10,0,'Tabla Valoración controles'!$F$10))</f>
        <v>0</v>
      </c>
      <c r="AA216" s="53"/>
      <c r="AB216" s="54">
        <f>+IF(AA216='Tabla Valoración controles'!$D$9,'Tabla Valoración controles'!$F$9,IF(W216=FORMULAS!$A$10,0,'Tabla Valoración controles'!$F$10))</f>
        <v>0</v>
      </c>
      <c r="AC216" s="53"/>
      <c r="AD216" s="54">
        <f>+IF(AC216='Tabla Valoración controles'!$D$13,'Tabla Valoración controles'!$F$13,'Tabla Valoración controles'!$F$14)</f>
        <v>0</v>
      </c>
      <c r="AE216" s="97">
        <f t="shared" si="168"/>
        <v>0</v>
      </c>
      <c r="AF216" s="97">
        <f t="shared" ref="AF216" si="183">+AE216*AG215</f>
        <v>0</v>
      </c>
      <c r="AG216" s="97">
        <f t="shared" ref="AG216" si="184">+AG215-AF216</f>
        <v>0.48</v>
      </c>
      <c r="AH216" s="53"/>
      <c r="AI216" s="50">
        <f>+IF(AH216=CONTROLES!$C$50,CONTROLES!$D$50,CONTROLES!$D$51)</f>
        <v>0</v>
      </c>
      <c r="AJ216" s="162"/>
      <c r="AK216" s="162">
        <f>+IF(AJ216=CONTROLES!$C$52,CONTROLES!$D$52,CONTROLES!$D$53)</f>
        <v>0</v>
      </c>
      <c r="AL216" s="162"/>
      <c r="AM216" s="162">
        <f>+IF(AL216=CONTROLES!$C$54,CONTROLES!$D$54,CONTROLES!$D$55)</f>
        <v>0</v>
      </c>
      <c r="AN216" s="163" t="str">
        <f t="shared" si="173"/>
        <v>Tipo Control</v>
      </c>
      <c r="AO216" s="163" t="str">
        <f>+IF(AN216=CONTROLES!$F$54,CONTROLES!$G$54,CONTROLES!$G$55)</f>
        <v>Detectar</v>
      </c>
      <c r="AP216" s="162">
        <f>+IF(AO216=CONTROLES!$C$56,CONTROLES!$D$56,IF(AO216=CONTROLES!$C$57,CONTROLES!$D$57,CONTROLES!$D$58))</f>
        <v>10</v>
      </c>
      <c r="AQ216" s="162"/>
      <c r="AR216" s="162">
        <f>+IF(AQ216=CONTROLES!$C$59,CONTROLES!$D$59,CONTROLES!$D$60)</f>
        <v>0</v>
      </c>
      <c r="AS216" s="162"/>
      <c r="AT216" s="162">
        <f>+IF(AS216=CONTROLES!$C$61,CONTROLES!$D$61,CONTROLES!$D$62)</f>
        <v>0</v>
      </c>
      <c r="AU216" s="162"/>
      <c r="AV216" s="50">
        <f>+IF(AU216=CONTROLES!$C$63,CONTROLES!$D$63,IF(AU216=CONTROLES!$C$64,CONTROLES!$D$64,CONTROLES!$D$65))</f>
        <v>0</v>
      </c>
      <c r="AW216" s="50">
        <f t="shared" si="169"/>
        <v>10</v>
      </c>
      <c r="AX216" s="50" t="str">
        <f t="shared" si="174"/>
        <v>Débil</v>
      </c>
      <c r="AY216" s="337"/>
      <c r="AZ216" s="337"/>
      <c r="BA216" s="337"/>
      <c r="BB216" s="337"/>
      <c r="BC216" s="333"/>
      <c r="BD216" s="340"/>
      <c r="BE216" s="338"/>
      <c r="BF216" s="127"/>
      <c r="BG216" s="127"/>
      <c r="BH216" s="186"/>
      <c r="BI216" s="179"/>
      <c r="BJ216" s="179"/>
      <c r="BK216" s="127"/>
      <c r="BL216" s="127"/>
      <c r="BM216" s="170" t="s">
        <v>233</v>
      </c>
      <c r="BN216" s="332"/>
      <c r="BO216" s="144"/>
      <c r="BP216" s="209"/>
      <c r="BQ216" s="209"/>
      <c r="BR216" s="209"/>
      <c r="BS216" s="210"/>
      <c r="BT216" s="210"/>
      <c r="BU216" s="144"/>
      <c r="BV216" s="210"/>
      <c r="BW216" s="210"/>
      <c r="BX216" s="144"/>
      <c r="BY216" s="132"/>
      <c r="BZ216" s="132"/>
      <c r="CA216" s="132"/>
      <c r="CB216" s="130"/>
      <c r="CC216" s="130"/>
      <c r="CD216" s="130"/>
      <c r="CE216" s="130"/>
      <c r="CF216" s="130"/>
      <c r="CG216" s="144"/>
      <c r="CH216" s="132"/>
      <c r="CI216" s="132"/>
      <c r="CJ216" s="132"/>
      <c r="CK216" s="130"/>
      <c r="CL216" s="130"/>
      <c r="CM216" s="130"/>
      <c r="CN216" s="130"/>
      <c r="CO216" s="130"/>
      <c r="CP216" s="144"/>
      <c r="CQ216" s="132"/>
      <c r="CR216" s="132"/>
      <c r="CS216" s="132"/>
      <c r="CT216" s="130"/>
      <c r="CU216" s="130"/>
      <c r="CV216" s="130"/>
      <c r="CW216" s="130"/>
      <c r="CX216" s="130"/>
      <c r="CY216" s="126"/>
      <c r="CZ216" s="132"/>
      <c r="DA216" s="132"/>
      <c r="DB216" s="132"/>
      <c r="DC216" s="130"/>
      <c r="DD216" s="130"/>
      <c r="DE216" s="130"/>
      <c r="DF216" s="130"/>
      <c r="DG216" s="130"/>
      <c r="DH216" s="126"/>
      <c r="DI216" s="132"/>
      <c r="DJ216" s="132"/>
      <c r="DK216" s="132"/>
      <c r="DL216" s="130"/>
      <c r="DM216" s="130"/>
      <c r="DN216" s="130"/>
      <c r="DO216" s="130"/>
      <c r="DP216" s="130"/>
      <c r="DQ216" s="126"/>
      <c r="DR216" s="132"/>
      <c r="DS216" s="132"/>
      <c r="DT216" s="132"/>
      <c r="DU216" s="130"/>
      <c r="DV216" s="130"/>
      <c r="DW216" s="130"/>
      <c r="DX216" s="130"/>
      <c r="DY216" s="130"/>
      <c r="DZ216" s="126"/>
      <c r="EA216" s="132"/>
      <c r="EB216" s="132"/>
      <c r="EC216" s="132"/>
      <c r="ED216" s="130"/>
      <c r="EE216" s="130"/>
      <c r="EF216" s="130"/>
      <c r="EG216" s="130"/>
      <c r="EH216" s="130"/>
      <c r="EI216" s="126"/>
      <c r="EJ216" s="132"/>
      <c r="EK216" s="132"/>
      <c r="EL216" s="132"/>
      <c r="EM216" s="130"/>
      <c r="EN216" s="130"/>
      <c r="EO216" s="130"/>
      <c r="EP216" s="130"/>
      <c r="EQ216" s="130"/>
      <c r="ER216" s="126"/>
      <c r="ES216" s="132"/>
      <c r="ET216" s="132"/>
      <c r="EU216" s="132"/>
      <c r="EV216" s="130"/>
      <c r="EW216" s="130"/>
      <c r="EX216" s="130"/>
      <c r="EY216" s="130"/>
      <c r="EZ216" s="130"/>
      <c r="FA216" s="126"/>
      <c r="FB216" s="132"/>
      <c r="FC216" s="132"/>
      <c r="FD216" s="132"/>
      <c r="FE216" s="130"/>
      <c r="FF216" s="130"/>
      <c r="FG216" s="130"/>
      <c r="FH216" s="130"/>
      <c r="FI216" s="130"/>
      <c r="FJ216" s="126"/>
      <c r="FK216" s="132"/>
      <c r="FL216" s="132"/>
      <c r="FM216" s="132"/>
      <c r="FN216" s="130"/>
      <c r="FO216" s="130"/>
      <c r="FP216" s="130"/>
      <c r="FQ216" s="130"/>
      <c r="FR216" s="130"/>
      <c r="FS216" s="130"/>
      <c r="FT216" s="144"/>
      <c r="FU216" s="129"/>
      <c r="FV216" s="129"/>
      <c r="FW216" s="129"/>
      <c r="FX216" s="130"/>
      <c r="FY216" s="129"/>
      <c r="FZ216" s="144"/>
      <c r="GA216" s="130"/>
      <c r="GB216" s="129"/>
      <c r="GC216" s="129"/>
      <c r="GD216" s="129"/>
      <c r="GE216" s="129"/>
      <c r="GF216" s="129"/>
      <c r="GG216" s="126"/>
      <c r="GH216" s="129"/>
      <c r="GI216" s="129"/>
      <c r="GJ216" s="129"/>
      <c r="GK216" s="130"/>
      <c r="GL216" s="129"/>
      <c r="GM216" s="130"/>
      <c r="GN216" s="263"/>
      <c r="GO216" s="129"/>
      <c r="GP216" s="129"/>
      <c r="GQ216" s="129"/>
      <c r="GR216" s="129"/>
      <c r="GS216" s="129"/>
      <c r="GT216" s="126"/>
      <c r="GU216" s="129"/>
      <c r="GV216" s="129"/>
      <c r="GW216" s="129"/>
      <c r="GX216" s="130"/>
      <c r="GY216" s="129"/>
      <c r="GZ216" s="130"/>
      <c r="HA216" s="130"/>
      <c r="HB216" s="129"/>
      <c r="HC216" s="129"/>
      <c r="HD216" s="129"/>
      <c r="HE216" s="129"/>
    </row>
    <row r="217" spans="1:213" ht="57" x14ac:dyDescent="0.2">
      <c r="A217" s="364"/>
      <c r="B217" s="357"/>
      <c r="C217" s="358"/>
      <c r="D217" s="358"/>
      <c r="E217" s="357"/>
      <c r="F217" s="394"/>
      <c r="G217" s="396"/>
      <c r="H217" s="389"/>
      <c r="I217" s="357"/>
      <c r="J217" s="360"/>
      <c r="K217" s="335"/>
      <c r="L217" s="361"/>
      <c r="M217" s="359"/>
      <c r="N217" s="335"/>
      <c r="O217" s="333"/>
      <c r="P217" s="333"/>
      <c r="Q217" s="334"/>
      <c r="R217" s="153"/>
      <c r="S217" s="154"/>
      <c r="T217" s="183">
        <f>VLOOKUP(U217,FORMULAS!$A$15:$B$18,2,0)</f>
        <v>0</v>
      </c>
      <c r="U217" s="53" t="s">
        <v>157</v>
      </c>
      <c r="V217" s="54">
        <f>+IF(U217='Tabla Valoración controles'!$D$4,'Tabla Valoración controles'!$F$4,IF('208-PLA-Ft-78 Mapa Gestión'!U217='Tabla Valoración controles'!$D$5,'Tabla Valoración controles'!$F$5,IF(U217=FORMULAS!$A$10,0,'Tabla Valoración controles'!$F$6)))</f>
        <v>0</v>
      </c>
      <c r="W217" s="53"/>
      <c r="X217" s="55">
        <f>+IF(W217='Tabla Valoración controles'!$D$7,'Tabla Valoración controles'!$F$7,IF(U217=FORMULAS!$A$10,0,'Tabla Valoración controles'!$F$8))</f>
        <v>0</v>
      </c>
      <c r="Y217" s="53"/>
      <c r="Z217" s="54">
        <f>+IF(Y217='Tabla Valoración controles'!$D$9,'Tabla Valoración controles'!$F$9,IF(U217=FORMULAS!$A$10,0,'Tabla Valoración controles'!$F$10))</f>
        <v>0</v>
      </c>
      <c r="AA217" s="53"/>
      <c r="AB217" s="54">
        <f>+IF(AA217='Tabla Valoración controles'!$D$9,'Tabla Valoración controles'!$F$9,IF(W217=FORMULAS!$A$10,0,'Tabla Valoración controles'!$F$10))</f>
        <v>0</v>
      </c>
      <c r="AC217" s="53"/>
      <c r="AD217" s="54">
        <f>+IF(AC217='Tabla Valoración controles'!$D$13,'Tabla Valoración controles'!$F$13,'Tabla Valoración controles'!$F$14)</f>
        <v>0</v>
      </c>
      <c r="AE217" s="97">
        <f t="shared" si="168"/>
        <v>0</v>
      </c>
      <c r="AF217" s="97">
        <f t="shared" ref="AF217:AF220" si="185">+AF216*AE217</f>
        <v>0</v>
      </c>
      <c r="AG217" s="97">
        <f t="shared" si="131"/>
        <v>0.48</v>
      </c>
      <c r="AH217" s="53"/>
      <c r="AI217" s="50">
        <f>+IF(AH217=CONTROLES!$C$50,CONTROLES!$D$50,CONTROLES!$D$51)</f>
        <v>0</v>
      </c>
      <c r="AJ217" s="162"/>
      <c r="AK217" s="162">
        <f>+IF(AJ217=CONTROLES!$C$52,CONTROLES!$D$52,CONTROLES!$D$53)</f>
        <v>0</v>
      </c>
      <c r="AL217" s="162"/>
      <c r="AM217" s="162">
        <f>+IF(AL217=CONTROLES!$C$54,CONTROLES!$D$54,CONTROLES!$D$55)</f>
        <v>0</v>
      </c>
      <c r="AN217" s="163" t="str">
        <f t="shared" si="173"/>
        <v>Tipo Control</v>
      </c>
      <c r="AO217" s="163" t="str">
        <f>+IF(AN217=CONTROLES!$F$54,CONTROLES!$G$54,CONTROLES!$G$55)</f>
        <v>Detectar</v>
      </c>
      <c r="AP217" s="162">
        <f>+IF(AO217=CONTROLES!$C$56,CONTROLES!$D$56,IF(AO217=CONTROLES!$C$57,CONTROLES!$D$57,CONTROLES!$D$58))</f>
        <v>10</v>
      </c>
      <c r="AQ217" s="162"/>
      <c r="AR217" s="162">
        <f>+IF(AQ217=CONTROLES!$C$59,CONTROLES!$D$59,CONTROLES!$D$60)</f>
        <v>0</v>
      </c>
      <c r="AS217" s="162"/>
      <c r="AT217" s="162">
        <f>+IF(AS217=CONTROLES!$C$61,CONTROLES!$D$61,CONTROLES!$D$62)</f>
        <v>0</v>
      </c>
      <c r="AU217" s="162"/>
      <c r="AV217" s="50">
        <f>+IF(AU217=CONTROLES!$C$63,CONTROLES!$D$63,IF(AU217=CONTROLES!$C$64,CONTROLES!$D$64,CONTROLES!$D$65))</f>
        <v>0</v>
      </c>
      <c r="AW217" s="50">
        <f t="shared" si="169"/>
        <v>10</v>
      </c>
      <c r="AX217" s="50" t="str">
        <f t="shared" si="174"/>
        <v>Débil</v>
      </c>
      <c r="AY217" s="337"/>
      <c r="AZ217" s="337"/>
      <c r="BA217" s="337"/>
      <c r="BB217" s="337"/>
      <c r="BC217" s="333"/>
      <c r="BD217" s="340"/>
      <c r="BE217" s="338"/>
      <c r="BF217" s="127"/>
      <c r="BG217" s="127"/>
      <c r="BH217" s="186"/>
      <c r="BI217" s="179"/>
      <c r="BJ217" s="179"/>
      <c r="BK217" s="127"/>
      <c r="BL217" s="127"/>
      <c r="BM217" s="170" t="s">
        <v>233</v>
      </c>
      <c r="BN217" s="332"/>
      <c r="BO217" s="144"/>
      <c r="BP217" s="209"/>
      <c r="BQ217" s="209"/>
      <c r="BR217" s="209"/>
      <c r="BS217" s="210"/>
      <c r="BT217" s="210"/>
      <c r="BU217" s="144"/>
      <c r="BV217" s="210"/>
      <c r="BW217" s="210"/>
      <c r="BX217" s="144"/>
      <c r="BY217" s="132"/>
      <c r="BZ217" s="132"/>
      <c r="CA217" s="132"/>
      <c r="CB217" s="130"/>
      <c r="CC217" s="130"/>
      <c r="CD217" s="130"/>
      <c r="CE217" s="130"/>
      <c r="CF217" s="130"/>
      <c r="CG217" s="144"/>
      <c r="CH217" s="132"/>
      <c r="CI217" s="132"/>
      <c r="CJ217" s="132"/>
      <c r="CK217" s="130"/>
      <c r="CL217" s="130"/>
      <c r="CM217" s="130"/>
      <c r="CN217" s="130"/>
      <c r="CO217" s="130"/>
      <c r="CP217" s="144"/>
      <c r="CQ217" s="132"/>
      <c r="CR217" s="132"/>
      <c r="CS217" s="132"/>
      <c r="CT217" s="130"/>
      <c r="CU217" s="130"/>
      <c r="CV217" s="130"/>
      <c r="CW217" s="130"/>
      <c r="CX217" s="130"/>
      <c r="CY217" s="126"/>
      <c r="CZ217" s="132"/>
      <c r="DA217" s="132"/>
      <c r="DB217" s="132"/>
      <c r="DC217" s="130"/>
      <c r="DD217" s="130"/>
      <c r="DE217" s="130"/>
      <c r="DF217" s="130"/>
      <c r="DG217" s="130"/>
      <c r="DH217" s="126"/>
      <c r="DI217" s="132"/>
      <c r="DJ217" s="132"/>
      <c r="DK217" s="132"/>
      <c r="DL217" s="130"/>
      <c r="DM217" s="130"/>
      <c r="DN217" s="130"/>
      <c r="DO217" s="130"/>
      <c r="DP217" s="130"/>
      <c r="DQ217" s="126"/>
      <c r="DR217" s="132"/>
      <c r="DS217" s="132"/>
      <c r="DT217" s="132"/>
      <c r="DU217" s="130"/>
      <c r="DV217" s="130"/>
      <c r="DW217" s="130"/>
      <c r="DX217" s="130"/>
      <c r="DY217" s="130"/>
      <c r="DZ217" s="126"/>
      <c r="EA217" s="132"/>
      <c r="EB217" s="132"/>
      <c r="EC217" s="132"/>
      <c r="ED217" s="130"/>
      <c r="EE217" s="130"/>
      <c r="EF217" s="130"/>
      <c r="EG217" s="130"/>
      <c r="EH217" s="130"/>
      <c r="EI217" s="126"/>
      <c r="EJ217" s="132"/>
      <c r="EK217" s="132"/>
      <c r="EL217" s="132"/>
      <c r="EM217" s="130"/>
      <c r="EN217" s="130"/>
      <c r="EO217" s="130"/>
      <c r="EP217" s="130"/>
      <c r="EQ217" s="130"/>
      <c r="ER217" s="126"/>
      <c r="ES217" s="132"/>
      <c r="ET217" s="132"/>
      <c r="EU217" s="132"/>
      <c r="EV217" s="130"/>
      <c r="EW217" s="130"/>
      <c r="EX217" s="130"/>
      <c r="EY217" s="130"/>
      <c r="EZ217" s="130"/>
      <c r="FA217" s="126"/>
      <c r="FB217" s="132"/>
      <c r="FC217" s="132"/>
      <c r="FD217" s="132"/>
      <c r="FE217" s="130"/>
      <c r="FF217" s="130"/>
      <c r="FG217" s="130"/>
      <c r="FH217" s="130"/>
      <c r="FI217" s="130"/>
      <c r="FJ217" s="126"/>
      <c r="FK217" s="132"/>
      <c r="FL217" s="132"/>
      <c r="FM217" s="132"/>
      <c r="FN217" s="130"/>
      <c r="FO217" s="130"/>
      <c r="FP217" s="130"/>
      <c r="FQ217" s="130"/>
      <c r="FR217" s="130"/>
      <c r="FS217" s="130"/>
      <c r="FT217" s="144"/>
      <c r="FU217" s="129"/>
      <c r="FV217" s="129"/>
      <c r="FW217" s="129"/>
      <c r="FX217" s="130"/>
      <c r="FY217" s="129"/>
      <c r="FZ217" s="144"/>
      <c r="GA217" s="130"/>
      <c r="GB217" s="129"/>
      <c r="GC217" s="129"/>
      <c r="GD217" s="129"/>
      <c r="GE217" s="129"/>
      <c r="GF217" s="129"/>
      <c r="GG217" s="126"/>
      <c r="GH217" s="129"/>
      <c r="GI217" s="129"/>
      <c r="GJ217" s="129"/>
      <c r="GK217" s="130"/>
      <c r="GL217" s="129"/>
      <c r="GM217" s="130"/>
      <c r="GN217" s="263"/>
      <c r="GO217" s="129"/>
      <c r="GP217" s="129"/>
      <c r="GQ217" s="129"/>
      <c r="GR217" s="129"/>
      <c r="GS217" s="129"/>
      <c r="GT217" s="126"/>
      <c r="GU217" s="129"/>
      <c r="GV217" s="129"/>
      <c r="GW217" s="129"/>
      <c r="GX217" s="130"/>
      <c r="GY217" s="129"/>
      <c r="GZ217" s="130"/>
      <c r="HA217" s="130"/>
      <c r="HB217" s="129"/>
      <c r="HC217" s="129"/>
      <c r="HD217" s="129"/>
      <c r="HE217" s="129"/>
    </row>
    <row r="218" spans="1:213" ht="57" x14ac:dyDescent="0.2">
      <c r="A218" s="364"/>
      <c r="B218" s="357"/>
      <c r="C218" s="358"/>
      <c r="D218" s="358"/>
      <c r="E218" s="357"/>
      <c r="F218" s="394"/>
      <c r="G218" s="396"/>
      <c r="H218" s="389"/>
      <c r="I218" s="357"/>
      <c r="J218" s="360"/>
      <c r="K218" s="335"/>
      <c r="L218" s="361"/>
      <c r="M218" s="359"/>
      <c r="N218" s="335"/>
      <c r="O218" s="333"/>
      <c r="P218" s="333"/>
      <c r="Q218" s="334"/>
      <c r="R218" s="153"/>
      <c r="S218" s="154"/>
      <c r="T218" s="183">
        <f>VLOOKUP(U218,FORMULAS!$A$15:$B$18,2,0)</f>
        <v>0</v>
      </c>
      <c r="U218" s="53" t="s">
        <v>157</v>
      </c>
      <c r="V218" s="54">
        <f>+IF(U218='Tabla Valoración controles'!$D$4,'Tabla Valoración controles'!$F$4,IF('208-PLA-Ft-78 Mapa Gestión'!U218='Tabla Valoración controles'!$D$5,'Tabla Valoración controles'!$F$5,IF(U218=FORMULAS!$A$10,0,'Tabla Valoración controles'!$F$6)))</f>
        <v>0</v>
      </c>
      <c r="W218" s="53"/>
      <c r="X218" s="55">
        <f>+IF(W218='Tabla Valoración controles'!$D$7,'Tabla Valoración controles'!$F$7,IF(U218=FORMULAS!$A$10,0,'Tabla Valoración controles'!$F$8))</f>
        <v>0</v>
      </c>
      <c r="Y218" s="53"/>
      <c r="Z218" s="54">
        <f>+IF(Y218='Tabla Valoración controles'!$D$9,'Tabla Valoración controles'!$F$9,IF(U218=FORMULAS!$A$10,0,'Tabla Valoración controles'!$F$10))</f>
        <v>0</v>
      </c>
      <c r="AA218" s="53"/>
      <c r="AB218" s="54">
        <f>+IF(AA218='Tabla Valoración controles'!$D$9,'Tabla Valoración controles'!$F$9,IF(W218=FORMULAS!$A$10,0,'Tabla Valoración controles'!$F$10))</f>
        <v>0</v>
      </c>
      <c r="AC218" s="53"/>
      <c r="AD218" s="54">
        <f>+IF(AC218='Tabla Valoración controles'!$D$13,'Tabla Valoración controles'!$F$13,'Tabla Valoración controles'!$F$14)</f>
        <v>0</v>
      </c>
      <c r="AE218" s="97">
        <f t="shared" si="168"/>
        <v>0</v>
      </c>
      <c r="AF218" s="97">
        <f t="shared" si="185"/>
        <v>0</v>
      </c>
      <c r="AG218" s="97">
        <f t="shared" si="131"/>
        <v>0.48</v>
      </c>
      <c r="AH218" s="53"/>
      <c r="AI218" s="50">
        <f>+IF(AH218=CONTROLES!$C$50,CONTROLES!$D$50,CONTROLES!$D$51)</f>
        <v>0</v>
      </c>
      <c r="AJ218" s="162"/>
      <c r="AK218" s="162">
        <f>+IF(AJ218=CONTROLES!$C$52,CONTROLES!$D$52,CONTROLES!$D$53)</f>
        <v>0</v>
      </c>
      <c r="AL218" s="162"/>
      <c r="AM218" s="162">
        <f>+IF(AL218=CONTROLES!$C$54,CONTROLES!$D$54,CONTROLES!$D$55)</f>
        <v>0</v>
      </c>
      <c r="AN218" s="163" t="str">
        <f t="shared" si="173"/>
        <v>Tipo Control</v>
      </c>
      <c r="AO218" s="163" t="str">
        <f>+IF(AN218=CONTROLES!$F$54,CONTROLES!$G$54,CONTROLES!$G$55)</f>
        <v>Detectar</v>
      </c>
      <c r="AP218" s="162">
        <f>+IF(AO218=CONTROLES!$C$56,CONTROLES!$D$56,IF(AO218=CONTROLES!$C$57,CONTROLES!$D$57,CONTROLES!$D$58))</f>
        <v>10</v>
      </c>
      <c r="AQ218" s="162"/>
      <c r="AR218" s="162">
        <f>+IF(AQ218=CONTROLES!$C$59,CONTROLES!$D$59,CONTROLES!$D$60)</f>
        <v>0</v>
      </c>
      <c r="AS218" s="162"/>
      <c r="AT218" s="162">
        <f>+IF(AS218=CONTROLES!$C$61,CONTROLES!$D$61,CONTROLES!$D$62)</f>
        <v>0</v>
      </c>
      <c r="AU218" s="162"/>
      <c r="AV218" s="50">
        <f>+IF(AU218=CONTROLES!$C$63,CONTROLES!$D$63,IF(AU218=CONTROLES!$C$64,CONTROLES!$D$64,CONTROLES!$D$65))</f>
        <v>0</v>
      </c>
      <c r="AW218" s="50">
        <f t="shared" si="169"/>
        <v>10</v>
      </c>
      <c r="AX218" s="50" t="str">
        <f t="shared" si="174"/>
        <v>Débil</v>
      </c>
      <c r="AY218" s="337"/>
      <c r="AZ218" s="337"/>
      <c r="BA218" s="337"/>
      <c r="BB218" s="337"/>
      <c r="BC218" s="333"/>
      <c r="BD218" s="340"/>
      <c r="BE218" s="338"/>
      <c r="BF218" s="127"/>
      <c r="BG218" s="127"/>
      <c r="BH218" s="186"/>
      <c r="BI218" s="179"/>
      <c r="BJ218" s="179"/>
      <c r="BK218" s="127"/>
      <c r="BL218" s="127"/>
      <c r="BM218" s="170" t="s">
        <v>233</v>
      </c>
      <c r="BN218" s="332"/>
      <c r="BO218" s="144"/>
      <c r="BP218" s="209"/>
      <c r="BQ218" s="209"/>
      <c r="BR218" s="209"/>
      <c r="BS218" s="210"/>
      <c r="BT218" s="210"/>
      <c r="BU218" s="144"/>
      <c r="BV218" s="210"/>
      <c r="BW218" s="210"/>
      <c r="BX218" s="144"/>
      <c r="BY218" s="132"/>
      <c r="BZ218" s="132"/>
      <c r="CA218" s="132"/>
      <c r="CB218" s="130"/>
      <c r="CC218" s="130"/>
      <c r="CD218" s="130"/>
      <c r="CE218" s="130"/>
      <c r="CF218" s="130"/>
      <c r="CG218" s="144"/>
      <c r="CH218" s="132"/>
      <c r="CI218" s="132"/>
      <c r="CJ218" s="132"/>
      <c r="CK218" s="130"/>
      <c r="CL218" s="130"/>
      <c r="CM218" s="130"/>
      <c r="CN218" s="130"/>
      <c r="CO218" s="130"/>
      <c r="CP218" s="144"/>
      <c r="CQ218" s="132"/>
      <c r="CR218" s="132"/>
      <c r="CS218" s="132"/>
      <c r="CT218" s="130"/>
      <c r="CU218" s="130"/>
      <c r="CV218" s="130"/>
      <c r="CW218" s="130"/>
      <c r="CX218" s="130"/>
      <c r="CY218" s="126"/>
      <c r="CZ218" s="132"/>
      <c r="DA218" s="132"/>
      <c r="DB218" s="132"/>
      <c r="DC218" s="130"/>
      <c r="DD218" s="130"/>
      <c r="DE218" s="130"/>
      <c r="DF218" s="130"/>
      <c r="DG218" s="130"/>
      <c r="DH218" s="126"/>
      <c r="DI218" s="132"/>
      <c r="DJ218" s="132"/>
      <c r="DK218" s="132"/>
      <c r="DL218" s="130"/>
      <c r="DM218" s="130"/>
      <c r="DN218" s="130"/>
      <c r="DO218" s="130"/>
      <c r="DP218" s="130"/>
      <c r="DQ218" s="126"/>
      <c r="DR218" s="132"/>
      <c r="DS218" s="132"/>
      <c r="DT218" s="132"/>
      <c r="DU218" s="130"/>
      <c r="DV218" s="130"/>
      <c r="DW218" s="130"/>
      <c r="DX218" s="130"/>
      <c r="DY218" s="130"/>
      <c r="DZ218" s="126"/>
      <c r="EA218" s="132"/>
      <c r="EB218" s="132"/>
      <c r="EC218" s="132"/>
      <c r="ED218" s="130"/>
      <c r="EE218" s="130"/>
      <c r="EF218" s="130"/>
      <c r="EG218" s="130"/>
      <c r="EH218" s="130"/>
      <c r="EI218" s="126"/>
      <c r="EJ218" s="132"/>
      <c r="EK218" s="132"/>
      <c r="EL218" s="132"/>
      <c r="EM218" s="130"/>
      <c r="EN218" s="130"/>
      <c r="EO218" s="130"/>
      <c r="EP218" s="130"/>
      <c r="EQ218" s="130"/>
      <c r="ER218" s="126"/>
      <c r="ES218" s="132"/>
      <c r="ET218" s="132"/>
      <c r="EU218" s="132"/>
      <c r="EV218" s="130"/>
      <c r="EW218" s="130"/>
      <c r="EX218" s="130"/>
      <c r="EY218" s="130"/>
      <c r="EZ218" s="130"/>
      <c r="FA218" s="126"/>
      <c r="FB218" s="132"/>
      <c r="FC218" s="132"/>
      <c r="FD218" s="132"/>
      <c r="FE218" s="130"/>
      <c r="FF218" s="130"/>
      <c r="FG218" s="130"/>
      <c r="FH218" s="130"/>
      <c r="FI218" s="130"/>
      <c r="FJ218" s="126"/>
      <c r="FK218" s="132"/>
      <c r="FL218" s="132"/>
      <c r="FM218" s="132"/>
      <c r="FN218" s="130"/>
      <c r="FO218" s="130"/>
      <c r="FP218" s="130"/>
      <c r="FQ218" s="130"/>
      <c r="FR218" s="130"/>
      <c r="FS218" s="130"/>
      <c r="FT218" s="144"/>
      <c r="FU218" s="129"/>
      <c r="FV218" s="129"/>
      <c r="FW218" s="129"/>
      <c r="FX218" s="130"/>
      <c r="FY218" s="129"/>
      <c r="FZ218" s="144"/>
      <c r="GA218" s="130"/>
      <c r="GB218" s="129"/>
      <c r="GC218" s="129"/>
      <c r="GD218" s="129"/>
      <c r="GE218" s="129"/>
      <c r="GF218" s="129"/>
      <c r="GG218" s="126"/>
      <c r="GH218" s="129"/>
      <c r="GI218" s="129"/>
      <c r="GJ218" s="129"/>
      <c r="GK218" s="130"/>
      <c r="GL218" s="129"/>
      <c r="GM218" s="130"/>
      <c r="GN218" s="263"/>
      <c r="GO218" s="129"/>
      <c r="GP218" s="129"/>
      <c r="GQ218" s="129"/>
      <c r="GR218" s="129"/>
      <c r="GS218" s="129"/>
      <c r="GT218" s="126"/>
      <c r="GU218" s="129"/>
      <c r="GV218" s="129"/>
      <c r="GW218" s="129"/>
      <c r="GX218" s="130"/>
      <c r="GY218" s="129"/>
      <c r="GZ218" s="130"/>
      <c r="HA218" s="130"/>
      <c r="HB218" s="129"/>
      <c r="HC218" s="129"/>
      <c r="HD218" s="129"/>
      <c r="HE218" s="129"/>
    </row>
    <row r="219" spans="1:213" ht="57" x14ac:dyDescent="0.2">
      <c r="A219" s="364"/>
      <c r="B219" s="357"/>
      <c r="C219" s="358"/>
      <c r="D219" s="358"/>
      <c r="E219" s="357"/>
      <c r="F219" s="394"/>
      <c r="G219" s="396"/>
      <c r="H219" s="389"/>
      <c r="I219" s="357"/>
      <c r="J219" s="360"/>
      <c r="K219" s="335"/>
      <c r="L219" s="361"/>
      <c r="M219" s="359"/>
      <c r="N219" s="335"/>
      <c r="O219" s="333"/>
      <c r="P219" s="333"/>
      <c r="Q219" s="334"/>
      <c r="R219" s="153"/>
      <c r="S219" s="154"/>
      <c r="T219" s="183">
        <f>VLOOKUP(U219,FORMULAS!$A$15:$B$18,2,0)</f>
        <v>0</v>
      </c>
      <c r="U219" s="53" t="s">
        <v>157</v>
      </c>
      <c r="V219" s="54">
        <f>+IF(U219='Tabla Valoración controles'!$D$4,'Tabla Valoración controles'!$F$4,IF('208-PLA-Ft-78 Mapa Gestión'!U219='Tabla Valoración controles'!$D$5,'Tabla Valoración controles'!$F$5,IF(U219=FORMULAS!$A$10,0,'Tabla Valoración controles'!$F$6)))</f>
        <v>0</v>
      </c>
      <c r="W219" s="53"/>
      <c r="X219" s="55">
        <f>+IF(W219='Tabla Valoración controles'!$D$7,'Tabla Valoración controles'!$F$7,IF(U219=FORMULAS!$A$10,0,'Tabla Valoración controles'!$F$8))</f>
        <v>0</v>
      </c>
      <c r="Y219" s="53"/>
      <c r="Z219" s="54">
        <f>+IF(Y219='Tabla Valoración controles'!$D$9,'Tabla Valoración controles'!$F$9,IF(U219=FORMULAS!$A$10,0,'Tabla Valoración controles'!$F$10))</f>
        <v>0</v>
      </c>
      <c r="AA219" s="53"/>
      <c r="AB219" s="54">
        <f>+IF(AA219='Tabla Valoración controles'!$D$9,'Tabla Valoración controles'!$F$9,IF(W219=FORMULAS!$A$10,0,'Tabla Valoración controles'!$F$10))</f>
        <v>0</v>
      </c>
      <c r="AC219" s="53"/>
      <c r="AD219" s="54">
        <f>+IF(AC219='Tabla Valoración controles'!$D$13,'Tabla Valoración controles'!$F$13,'Tabla Valoración controles'!$F$14)</f>
        <v>0</v>
      </c>
      <c r="AE219" s="97">
        <f t="shared" si="168"/>
        <v>0</v>
      </c>
      <c r="AF219" s="97">
        <f t="shared" si="185"/>
        <v>0</v>
      </c>
      <c r="AG219" s="97">
        <f t="shared" si="131"/>
        <v>0.48</v>
      </c>
      <c r="AH219" s="53"/>
      <c r="AI219" s="50">
        <f>+IF(AH219=CONTROLES!$C$50,CONTROLES!$D$50,CONTROLES!$D$51)</f>
        <v>0</v>
      </c>
      <c r="AJ219" s="162"/>
      <c r="AK219" s="162">
        <f>+IF(AJ219=CONTROLES!$C$52,CONTROLES!$D$52,CONTROLES!$D$53)</f>
        <v>0</v>
      </c>
      <c r="AL219" s="162"/>
      <c r="AM219" s="162">
        <f>+IF(AL219=CONTROLES!$C$54,CONTROLES!$D$54,CONTROLES!$D$55)</f>
        <v>0</v>
      </c>
      <c r="AN219" s="163" t="str">
        <f t="shared" si="173"/>
        <v>Tipo Control</v>
      </c>
      <c r="AO219" s="163" t="str">
        <f>+IF(AN219=CONTROLES!$F$54,CONTROLES!$G$54,CONTROLES!$G$55)</f>
        <v>Detectar</v>
      </c>
      <c r="AP219" s="162">
        <f>+IF(AO219=CONTROLES!$C$56,CONTROLES!$D$56,IF(AO219=CONTROLES!$C$57,CONTROLES!$D$57,CONTROLES!$D$58))</f>
        <v>10</v>
      </c>
      <c r="AQ219" s="162"/>
      <c r="AR219" s="162">
        <f>+IF(AQ219=CONTROLES!$C$59,CONTROLES!$D$59,CONTROLES!$D$60)</f>
        <v>0</v>
      </c>
      <c r="AS219" s="162"/>
      <c r="AT219" s="162">
        <f>+IF(AS219=CONTROLES!$C$61,CONTROLES!$D$61,CONTROLES!$D$62)</f>
        <v>0</v>
      </c>
      <c r="AU219" s="162"/>
      <c r="AV219" s="50">
        <f>+IF(AU219=CONTROLES!$C$63,CONTROLES!$D$63,IF(AU219=CONTROLES!$C$64,CONTROLES!$D$64,CONTROLES!$D$65))</f>
        <v>0</v>
      </c>
      <c r="AW219" s="50">
        <f t="shared" si="169"/>
        <v>10</v>
      </c>
      <c r="AX219" s="50" t="str">
        <f t="shared" si="174"/>
        <v>Débil</v>
      </c>
      <c r="AY219" s="337"/>
      <c r="AZ219" s="337"/>
      <c r="BA219" s="337"/>
      <c r="BB219" s="337"/>
      <c r="BC219" s="333"/>
      <c r="BD219" s="340"/>
      <c r="BE219" s="338"/>
      <c r="BF219" s="127"/>
      <c r="BG219" s="127"/>
      <c r="BH219" s="186"/>
      <c r="BI219" s="179"/>
      <c r="BJ219" s="179"/>
      <c r="BK219" s="127"/>
      <c r="BL219" s="127"/>
      <c r="BM219" s="170" t="s">
        <v>233</v>
      </c>
      <c r="BN219" s="332"/>
      <c r="BO219" s="144"/>
      <c r="BP219" s="209"/>
      <c r="BQ219" s="209"/>
      <c r="BR219" s="209"/>
      <c r="BS219" s="210"/>
      <c r="BT219" s="210"/>
      <c r="BU219" s="144"/>
      <c r="BV219" s="210"/>
      <c r="BW219" s="210"/>
      <c r="BX219" s="144"/>
      <c r="BY219" s="132"/>
      <c r="BZ219" s="132"/>
      <c r="CA219" s="132"/>
      <c r="CB219" s="130"/>
      <c r="CC219" s="130"/>
      <c r="CD219" s="130"/>
      <c r="CE219" s="130"/>
      <c r="CF219" s="130"/>
      <c r="CG219" s="144"/>
      <c r="CH219" s="132"/>
      <c r="CI219" s="132"/>
      <c r="CJ219" s="132"/>
      <c r="CK219" s="130"/>
      <c r="CL219" s="130"/>
      <c r="CM219" s="130"/>
      <c r="CN219" s="130"/>
      <c r="CO219" s="130"/>
      <c r="CP219" s="144"/>
      <c r="CQ219" s="132"/>
      <c r="CR219" s="132"/>
      <c r="CS219" s="132"/>
      <c r="CT219" s="130"/>
      <c r="CU219" s="130"/>
      <c r="CV219" s="130"/>
      <c r="CW219" s="130"/>
      <c r="CX219" s="130"/>
      <c r="CY219" s="126"/>
      <c r="CZ219" s="132"/>
      <c r="DA219" s="132"/>
      <c r="DB219" s="132"/>
      <c r="DC219" s="130"/>
      <c r="DD219" s="130"/>
      <c r="DE219" s="130"/>
      <c r="DF219" s="130"/>
      <c r="DG219" s="130"/>
      <c r="DH219" s="126"/>
      <c r="DI219" s="132"/>
      <c r="DJ219" s="132"/>
      <c r="DK219" s="132"/>
      <c r="DL219" s="130"/>
      <c r="DM219" s="130"/>
      <c r="DN219" s="130"/>
      <c r="DO219" s="130"/>
      <c r="DP219" s="130"/>
      <c r="DQ219" s="126"/>
      <c r="DR219" s="132"/>
      <c r="DS219" s="132"/>
      <c r="DT219" s="132"/>
      <c r="DU219" s="130"/>
      <c r="DV219" s="130"/>
      <c r="DW219" s="130"/>
      <c r="DX219" s="130"/>
      <c r="DY219" s="130"/>
      <c r="DZ219" s="126"/>
      <c r="EA219" s="132"/>
      <c r="EB219" s="132"/>
      <c r="EC219" s="132"/>
      <c r="ED219" s="130"/>
      <c r="EE219" s="130"/>
      <c r="EF219" s="130"/>
      <c r="EG219" s="130"/>
      <c r="EH219" s="130"/>
      <c r="EI219" s="126"/>
      <c r="EJ219" s="132"/>
      <c r="EK219" s="132"/>
      <c r="EL219" s="132"/>
      <c r="EM219" s="130"/>
      <c r="EN219" s="130"/>
      <c r="EO219" s="130"/>
      <c r="EP219" s="130"/>
      <c r="EQ219" s="130"/>
      <c r="ER219" s="126"/>
      <c r="ES219" s="132"/>
      <c r="ET219" s="132"/>
      <c r="EU219" s="132"/>
      <c r="EV219" s="130"/>
      <c r="EW219" s="130"/>
      <c r="EX219" s="130"/>
      <c r="EY219" s="130"/>
      <c r="EZ219" s="130"/>
      <c r="FA219" s="126"/>
      <c r="FB219" s="132"/>
      <c r="FC219" s="132"/>
      <c r="FD219" s="132"/>
      <c r="FE219" s="130"/>
      <c r="FF219" s="130"/>
      <c r="FG219" s="130"/>
      <c r="FH219" s="130"/>
      <c r="FI219" s="130"/>
      <c r="FJ219" s="126"/>
      <c r="FK219" s="132"/>
      <c r="FL219" s="132"/>
      <c r="FM219" s="132"/>
      <c r="FN219" s="130"/>
      <c r="FO219" s="130"/>
      <c r="FP219" s="130"/>
      <c r="FQ219" s="130"/>
      <c r="FR219" s="130"/>
      <c r="FS219" s="130"/>
      <c r="FT219" s="144"/>
      <c r="FU219" s="129"/>
      <c r="FV219" s="129"/>
      <c r="FW219" s="129"/>
      <c r="FX219" s="130"/>
      <c r="FY219" s="129"/>
      <c r="FZ219" s="144"/>
      <c r="GA219" s="130"/>
      <c r="GB219" s="129"/>
      <c r="GC219" s="129"/>
      <c r="GD219" s="129"/>
      <c r="GE219" s="129"/>
      <c r="GF219" s="129"/>
      <c r="GG219" s="126"/>
      <c r="GH219" s="129"/>
      <c r="GI219" s="129"/>
      <c r="GJ219" s="129"/>
      <c r="GK219" s="130"/>
      <c r="GL219" s="129"/>
      <c r="GM219" s="130"/>
      <c r="GN219" s="263"/>
      <c r="GO219" s="129"/>
      <c r="GP219" s="129"/>
      <c r="GQ219" s="129"/>
      <c r="GR219" s="129"/>
      <c r="GS219" s="129"/>
      <c r="GT219" s="126"/>
      <c r="GU219" s="129"/>
      <c r="GV219" s="129"/>
      <c r="GW219" s="129"/>
      <c r="GX219" s="130"/>
      <c r="GY219" s="129"/>
      <c r="GZ219" s="130"/>
      <c r="HA219" s="130"/>
      <c r="HB219" s="129"/>
      <c r="HC219" s="129"/>
      <c r="HD219" s="129"/>
      <c r="HE219" s="129"/>
    </row>
    <row r="220" spans="1:213" ht="57" x14ac:dyDescent="0.2">
      <c r="A220" s="364"/>
      <c r="B220" s="357"/>
      <c r="C220" s="358"/>
      <c r="D220" s="358"/>
      <c r="E220" s="357"/>
      <c r="F220" s="394"/>
      <c r="G220" s="396"/>
      <c r="H220" s="389"/>
      <c r="I220" s="357"/>
      <c r="J220" s="360"/>
      <c r="K220" s="335"/>
      <c r="L220" s="361"/>
      <c r="M220" s="359"/>
      <c r="N220" s="335"/>
      <c r="O220" s="333"/>
      <c r="P220" s="333"/>
      <c r="Q220" s="334"/>
      <c r="R220" s="153"/>
      <c r="S220" s="154"/>
      <c r="T220" s="183">
        <f>VLOOKUP(U220,FORMULAS!$A$15:$B$18,2,0)</f>
        <v>0</v>
      </c>
      <c r="U220" s="53" t="s">
        <v>157</v>
      </c>
      <c r="V220" s="54">
        <f>+IF(U220='Tabla Valoración controles'!$D$4,'Tabla Valoración controles'!$F$4,IF('208-PLA-Ft-78 Mapa Gestión'!U220='Tabla Valoración controles'!$D$5,'Tabla Valoración controles'!$F$5,IF(U220=FORMULAS!$A$10,0,'Tabla Valoración controles'!$F$6)))</f>
        <v>0</v>
      </c>
      <c r="W220" s="53"/>
      <c r="X220" s="55">
        <f>+IF(W220='Tabla Valoración controles'!$D$7,'Tabla Valoración controles'!$F$7,IF(U220=FORMULAS!$A$10,0,'Tabla Valoración controles'!$F$8))</f>
        <v>0</v>
      </c>
      <c r="Y220" s="53"/>
      <c r="Z220" s="54">
        <f>+IF(Y220='Tabla Valoración controles'!$D$9,'Tabla Valoración controles'!$F$9,IF(U220=FORMULAS!$A$10,0,'Tabla Valoración controles'!$F$10))</f>
        <v>0</v>
      </c>
      <c r="AA220" s="53"/>
      <c r="AB220" s="54">
        <f>+IF(AA220='Tabla Valoración controles'!$D$9,'Tabla Valoración controles'!$F$9,IF(W220=FORMULAS!$A$10,0,'Tabla Valoración controles'!$F$10))</f>
        <v>0</v>
      </c>
      <c r="AC220" s="53"/>
      <c r="AD220" s="54">
        <f>+IF(AC220='Tabla Valoración controles'!$D$13,'Tabla Valoración controles'!$F$13,'Tabla Valoración controles'!$F$14)</f>
        <v>0</v>
      </c>
      <c r="AE220" s="97">
        <f t="shared" si="168"/>
        <v>0</v>
      </c>
      <c r="AF220" s="97">
        <f t="shared" si="185"/>
        <v>0</v>
      </c>
      <c r="AG220" s="97">
        <f t="shared" si="131"/>
        <v>0.48</v>
      </c>
      <c r="AH220" s="53"/>
      <c r="AI220" s="50">
        <f>+IF(AH220=CONTROLES!$C$50,CONTROLES!$D$50,CONTROLES!$D$51)</f>
        <v>0</v>
      </c>
      <c r="AJ220" s="162"/>
      <c r="AK220" s="162">
        <f>+IF(AJ220=CONTROLES!$C$52,CONTROLES!$D$52,CONTROLES!$D$53)</f>
        <v>0</v>
      </c>
      <c r="AL220" s="162"/>
      <c r="AM220" s="162">
        <f>+IF(AL220=CONTROLES!$C$54,CONTROLES!$D$54,CONTROLES!$D$55)</f>
        <v>0</v>
      </c>
      <c r="AN220" s="163" t="str">
        <f t="shared" si="173"/>
        <v>Tipo Control</v>
      </c>
      <c r="AO220" s="163" t="str">
        <f>+IF(AN220=CONTROLES!$F$54,CONTROLES!$G$54,CONTROLES!$G$55)</f>
        <v>Detectar</v>
      </c>
      <c r="AP220" s="162">
        <f>+IF(AO220=CONTROLES!$C$56,CONTROLES!$D$56,IF(AO220=CONTROLES!$C$57,CONTROLES!$D$57,CONTROLES!$D$58))</f>
        <v>10</v>
      </c>
      <c r="AQ220" s="162"/>
      <c r="AR220" s="162">
        <f>+IF(AQ220=CONTROLES!$C$59,CONTROLES!$D$59,CONTROLES!$D$60)</f>
        <v>0</v>
      </c>
      <c r="AS220" s="162"/>
      <c r="AT220" s="162">
        <f>+IF(AS220=CONTROLES!$C$61,CONTROLES!$D$61,CONTROLES!$D$62)</f>
        <v>0</v>
      </c>
      <c r="AU220" s="162"/>
      <c r="AV220" s="50">
        <f>+IF(AU220=CONTROLES!$C$63,CONTROLES!$D$63,IF(AU220=CONTROLES!$C$64,CONTROLES!$D$64,CONTROLES!$D$65))</f>
        <v>0</v>
      </c>
      <c r="AW220" s="50">
        <f t="shared" si="169"/>
        <v>10</v>
      </c>
      <c r="AX220" s="50" t="str">
        <f t="shared" si="174"/>
        <v>Débil</v>
      </c>
      <c r="AY220" s="337"/>
      <c r="AZ220" s="337"/>
      <c r="BA220" s="337"/>
      <c r="BB220" s="337"/>
      <c r="BC220" s="333"/>
      <c r="BD220" s="340"/>
      <c r="BE220" s="338"/>
      <c r="BF220" s="127"/>
      <c r="BG220" s="127"/>
      <c r="BH220" s="186"/>
      <c r="BI220" s="179"/>
      <c r="BJ220" s="179"/>
      <c r="BK220" s="127"/>
      <c r="BL220" s="127"/>
      <c r="BM220" s="170" t="s">
        <v>233</v>
      </c>
      <c r="BN220" s="332"/>
      <c r="BO220" s="144"/>
      <c r="BP220" s="209"/>
      <c r="BQ220" s="209"/>
      <c r="BR220" s="209"/>
      <c r="BS220" s="210"/>
      <c r="BT220" s="210"/>
      <c r="BU220" s="144"/>
      <c r="BV220" s="210"/>
      <c r="BW220" s="210"/>
      <c r="BX220" s="144"/>
      <c r="BY220" s="132"/>
      <c r="BZ220" s="132"/>
      <c r="CA220" s="132"/>
      <c r="CB220" s="130"/>
      <c r="CC220" s="130"/>
      <c r="CD220" s="130"/>
      <c r="CE220" s="130"/>
      <c r="CF220" s="130"/>
      <c r="CG220" s="144"/>
      <c r="CH220" s="132"/>
      <c r="CI220" s="132"/>
      <c r="CJ220" s="132"/>
      <c r="CK220" s="130"/>
      <c r="CL220" s="130"/>
      <c r="CM220" s="130"/>
      <c r="CN220" s="130"/>
      <c r="CO220" s="130"/>
      <c r="CP220" s="144"/>
      <c r="CQ220" s="132"/>
      <c r="CR220" s="132"/>
      <c r="CS220" s="132"/>
      <c r="CT220" s="130"/>
      <c r="CU220" s="130"/>
      <c r="CV220" s="130"/>
      <c r="CW220" s="130"/>
      <c r="CX220" s="130"/>
      <c r="CY220" s="126"/>
      <c r="CZ220" s="132"/>
      <c r="DA220" s="132"/>
      <c r="DB220" s="132"/>
      <c r="DC220" s="130"/>
      <c r="DD220" s="130"/>
      <c r="DE220" s="130"/>
      <c r="DF220" s="130"/>
      <c r="DG220" s="130"/>
      <c r="DH220" s="126"/>
      <c r="DI220" s="132"/>
      <c r="DJ220" s="132"/>
      <c r="DK220" s="132"/>
      <c r="DL220" s="130"/>
      <c r="DM220" s="130"/>
      <c r="DN220" s="130"/>
      <c r="DO220" s="130"/>
      <c r="DP220" s="130"/>
      <c r="DQ220" s="126"/>
      <c r="DR220" s="132"/>
      <c r="DS220" s="132"/>
      <c r="DT220" s="132"/>
      <c r="DU220" s="130"/>
      <c r="DV220" s="130"/>
      <c r="DW220" s="130"/>
      <c r="DX220" s="130"/>
      <c r="DY220" s="130"/>
      <c r="DZ220" s="126"/>
      <c r="EA220" s="132"/>
      <c r="EB220" s="132"/>
      <c r="EC220" s="132"/>
      <c r="ED220" s="130"/>
      <c r="EE220" s="130"/>
      <c r="EF220" s="130"/>
      <c r="EG220" s="130"/>
      <c r="EH220" s="130"/>
      <c r="EI220" s="126"/>
      <c r="EJ220" s="132"/>
      <c r="EK220" s="132"/>
      <c r="EL220" s="132"/>
      <c r="EM220" s="130"/>
      <c r="EN220" s="130"/>
      <c r="EO220" s="130"/>
      <c r="EP220" s="130"/>
      <c r="EQ220" s="130"/>
      <c r="ER220" s="126"/>
      <c r="ES220" s="132"/>
      <c r="ET220" s="132"/>
      <c r="EU220" s="132"/>
      <c r="EV220" s="130"/>
      <c r="EW220" s="130"/>
      <c r="EX220" s="130"/>
      <c r="EY220" s="130"/>
      <c r="EZ220" s="130"/>
      <c r="FA220" s="126"/>
      <c r="FB220" s="132"/>
      <c r="FC220" s="132"/>
      <c r="FD220" s="132"/>
      <c r="FE220" s="130"/>
      <c r="FF220" s="130"/>
      <c r="FG220" s="130"/>
      <c r="FH220" s="130"/>
      <c r="FI220" s="130"/>
      <c r="FJ220" s="126"/>
      <c r="FK220" s="132"/>
      <c r="FL220" s="132"/>
      <c r="FM220" s="132"/>
      <c r="FN220" s="130"/>
      <c r="FO220" s="130"/>
      <c r="FP220" s="130"/>
      <c r="FQ220" s="130"/>
      <c r="FR220" s="130"/>
      <c r="FS220" s="130"/>
      <c r="FT220" s="144"/>
      <c r="FU220" s="129"/>
      <c r="FV220" s="129"/>
      <c r="FW220" s="129"/>
      <c r="FX220" s="130"/>
      <c r="FY220" s="129"/>
      <c r="FZ220" s="144"/>
      <c r="GA220" s="130"/>
      <c r="GB220" s="129"/>
      <c r="GC220" s="129"/>
      <c r="GD220" s="129"/>
      <c r="GE220" s="129"/>
      <c r="GF220" s="129"/>
      <c r="GG220" s="126"/>
      <c r="GH220" s="129"/>
      <c r="GI220" s="129"/>
      <c r="GJ220" s="129"/>
      <c r="GK220" s="130"/>
      <c r="GL220" s="129"/>
      <c r="GM220" s="130"/>
      <c r="GN220" s="263"/>
      <c r="GO220" s="129"/>
      <c r="GP220" s="129"/>
      <c r="GQ220" s="129"/>
      <c r="GR220" s="129"/>
      <c r="GS220" s="129"/>
      <c r="GT220" s="126"/>
      <c r="GU220" s="129"/>
      <c r="GV220" s="129"/>
      <c r="GW220" s="129"/>
      <c r="GX220" s="130"/>
      <c r="GY220" s="129"/>
      <c r="GZ220" s="130"/>
      <c r="HA220" s="130"/>
      <c r="HB220" s="129"/>
      <c r="HC220" s="129"/>
      <c r="HD220" s="129"/>
      <c r="HE220" s="129"/>
    </row>
    <row r="221" spans="1:213" ht="115.5" customHeight="1" x14ac:dyDescent="0.2">
      <c r="A221" s="364">
        <v>36</v>
      </c>
      <c r="B221" s="357" t="s">
        <v>180</v>
      </c>
      <c r="C221" s="358" t="str">
        <f>VLOOKUP(B221,FORMULAS!$A$30:$B$52,2,0)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21" s="358" t="str">
        <f>VLOOKUP(B221,FORMULAS!$A$30:$C$52,3,0)</f>
        <v xml:space="preserve">Subdirector Administrativo </v>
      </c>
      <c r="E221" s="357" t="s">
        <v>113</v>
      </c>
      <c r="F221" s="365" t="s">
        <v>455</v>
      </c>
      <c r="G221" s="365" t="s">
        <v>456</v>
      </c>
      <c r="H221" s="365" t="s">
        <v>741</v>
      </c>
      <c r="I221" s="357" t="s">
        <v>258</v>
      </c>
      <c r="J221" s="360">
        <v>192</v>
      </c>
      <c r="K221" s="335" t="str">
        <f>+IF(L221=FORMULAS!$N$2,FORMULAS!$O$2,IF('208-PLA-Ft-78 Mapa Gestión'!L221:L226=FORMULAS!$N$3,FORMULAS!$O$3,IF('208-PLA-Ft-78 Mapa Gestión'!L221:L226=FORMULAS!$N$4,FORMULAS!$O$4,IF('208-PLA-Ft-78 Mapa Gestión'!L221:L226=FORMULAS!$N$5,FORMULAS!$O$5,IF('208-PLA-Ft-78 Mapa Gestión'!L221:L226=FORMULAS!$N$6,FORMULAS!$O$6)))))</f>
        <v>Media</v>
      </c>
      <c r="L221" s="361">
        <f>+IF(J221&lt;=FORMULAS!$M$2,FORMULAS!$N$2,IF('208-PLA-Ft-78 Mapa Gestión'!J221&lt;=FORMULAS!$M$3,FORMULAS!$N$3,IF('208-PLA-Ft-78 Mapa Gestión'!J221&lt;=FORMULAS!$M$4,FORMULAS!$N$4,IF('208-PLA-Ft-78 Mapa Gestión'!J221&lt;=FORMULAS!$M$5,FORMULAS!$N$5,FORMULAS!$N$6))))</f>
        <v>0.6</v>
      </c>
      <c r="M221" s="359" t="s">
        <v>84</v>
      </c>
      <c r="N221" s="335" t="str">
        <f>+IF(M221=FORMULAS!$H$2,FORMULAS!$I$2,IF('208-PLA-Ft-78 Mapa Gestión'!M221:M226=FORMULAS!$H$3,FORMULAS!$I$3,IF('208-PLA-Ft-78 Mapa Gestión'!M221:M226=FORMULAS!$H$4,FORMULAS!$I$4,IF('208-PLA-Ft-78 Mapa Gestión'!M221:M226=FORMULAS!$H$5,FORMULAS!$I$5,IF('208-PLA-Ft-78 Mapa Gestión'!M221:M226=FORMULAS!$H$6,FORMULAS!$I$6,IF('208-PLA-Ft-78 Mapa Gestión'!M221:M226=FORMULAS!$H$7,FORMULAS!$I$7,IF('208-PLA-Ft-78 Mapa Gestión'!M221:M226=FORMULAS!$H$8,FORMULAS!$I$8,IF('208-PLA-Ft-78 Mapa Gestión'!M221:M226=FORMULAS!$H$9,FORMULAS!$I$9,IF('208-PLA-Ft-78 Mapa Gestión'!M221:M226=FORMULAS!$H$10,FORMULAS!$I$10,IF('208-PLA-Ft-78 Mapa Gestión'!M221:M226=FORMULAS!$H$11,FORMULAS!$I$11))))))))))</f>
        <v>Menor</v>
      </c>
      <c r="O221" s="333">
        <f>VLOOKUP(N221,FORMULAS!$I$1:$J$6,2,0)</f>
        <v>0.4</v>
      </c>
      <c r="P221" s="333" t="str">
        <f t="shared" ref="P221" si="186">CONCATENATE(N221,K221)</f>
        <v>MenorMedia</v>
      </c>
      <c r="Q221" s="334" t="str">
        <f>VLOOKUP(P221,FORMULAS!$K$17:$L$42,2,0)</f>
        <v>Moderado</v>
      </c>
      <c r="R221" s="153">
        <v>1</v>
      </c>
      <c r="S221" s="154" t="s">
        <v>520</v>
      </c>
      <c r="T221" s="183" t="str">
        <f>VLOOKUP(U221,FORMULAS!$A$15:$B$18,2,0)</f>
        <v>Probabilidad</v>
      </c>
      <c r="U221" s="53" t="s">
        <v>14</v>
      </c>
      <c r="V221" s="54">
        <f>+IF(U221='Tabla Valoración controles'!$D$4,'Tabla Valoración controles'!$F$4,IF('208-PLA-Ft-78 Mapa Gestión'!U221='Tabla Valoración controles'!$D$5,'Tabla Valoración controles'!$F$5,IF(U221=FORMULAS!$A$10,0,'Tabla Valoración controles'!$F$6)))</f>
        <v>0.15</v>
      </c>
      <c r="W221" s="53" t="s">
        <v>9</v>
      </c>
      <c r="X221" s="55">
        <f>+IF(W221='Tabla Valoración controles'!$D$7,'Tabla Valoración controles'!$F$7,IF(U221=FORMULAS!$A$10,0,'Tabla Valoración controles'!$F$8))</f>
        <v>0.25</v>
      </c>
      <c r="Y221" s="53" t="s">
        <v>19</v>
      </c>
      <c r="Z221" s="54">
        <f>+IF(Y221='Tabla Valoración controles'!$D$9,'Tabla Valoración controles'!$F$9,IF(U221=FORMULAS!$A$10,0,'Tabla Valoración controles'!$F$10))</f>
        <v>0</v>
      </c>
      <c r="AA221" s="53" t="s">
        <v>22</v>
      </c>
      <c r="AB221" s="54">
        <f>+IF(AA221='Tabla Valoración controles'!$D$9,'Tabla Valoración controles'!$F$9,IF(W221=FORMULAS!$A$10,0,'Tabla Valoración controles'!$F$10))</f>
        <v>0</v>
      </c>
      <c r="AC221" s="53" t="s">
        <v>100</v>
      </c>
      <c r="AD221" s="54">
        <f>+IF(AC221='Tabla Valoración controles'!$D$13,'Tabla Valoración controles'!$F$13,'Tabla Valoración controles'!$F$14)</f>
        <v>0</v>
      </c>
      <c r="AE221" s="97">
        <f t="shared" si="168"/>
        <v>0.4</v>
      </c>
      <c r="AF221" s="97">
        <f>+IF(T221=FORMULAS!$A$8,'208-PLA-Ft-78 Mapa Gestión'!AE221*'208-PLA-Ft-78 Mapa Gestión'!L221:L226,'208-PLA-Ft-78 Mapa Gestión'!AE221*'208-PLA-Ft-78 Mapa Gestión'!O221:O226)</f>
        <v>0.24</v>
      </c>
      <c r="AG221" s="97">
        <f>+IF(T221=FORMULAS!$A$8,'208-PLA-Ft-78 Mapa Gestión'!L221:L226-'208-PLA-Ft-78 Mapa Gestión'!AF221,0)</f>
        <v>0.36</v>
      </c>
      <c r="AH221" s="53" t="s">
        <v>347</v>
      </c>
      <c r="AI221" s="50">
        <f>+IF(AH221=CONTROLES!$C$50,CONTROLES!$D$50,CONTROLES!$D$51)</f>
        <v>15</v>
      </c>
      <c r="AJ221" s="162" t="s">
        <v>353</v>
      </c>
      <c r="AK221" s="162">
        <f>+IF(AJ221=CONTROLES!$C$52,CONTROLES!$D$52,CONTROLES!$D$53)</f>
        <v>15</v>
      </c>
      <c r="AL221" s="162" t="s">
        <v>356</v>
      </c>
      <c r="AM221" s="162">
        <f>+IF(AL221=CONTROLES!$C$54,CONTROLES!$D$54,CONTROLES!$D$55)</f>
        <v>15</v>
      </c>
      <c r="AN221" s="163" t="str">
        <f t="shared" si="173"/>
        <v>Detectivo</v>
      </c>
      <c r="AO221" s="163" t="str">
        <f>+IF(AN221=CONTROLES!$F$54,CONTROLES!$G$54,CONTROLES!$G$55)</f>
        <v>Detectar</v>
      </c>
      <c r="AP221" s="162">
        <f>+IF(AO221=CONTROLES!$C$56,CONTROLES!$D$56,IF(AO221=CONTROLES!$C$57,CONTROLES!$D$57,CONTROLES!$D$58))</f>
        <v>10</v>
      </c>
      <c r="AQ221" s="162" t="s">
        <v>363</v>
      </c>
      <c r="AR221" s="162">
        <f>+IF(AQ221=CONTROLES!$C$59,CONTROLES!$D$59,CONTROLES!$D$60)</f>
        <v>15</v>
      </c>
      <c r="AS221" s="162" t="s">
        <v>366</v>
      </c>
      <c r="AT221" s="162">
        <f>+IF(AS221=CONTROLES!$C$61,CONTROLES!$D$61,CONTROLES!$D$62)</f>
        <v>15</v>
      </c>
      <c r="AU221" s="162" t="s">
        <v>369</v>
      </c>
      <c r="AV221" s="50">
        <f>+IF(AU221=CONTROLES!$C$63,CONTROLES!$D$63,IF(AU221=CONTROLES!$C$64,CONTROLES!$D$64,CONTROLES!$D$65))</f>
        <v>10</v>
      </c>
      <c r="AW221" s="50">
        <f t="shared" si="169"/>
        <v>95</v>
      </c>
      <c r="AX221" s="50" t="str">
        <f t="shared" si="174"/>
        <v>Moderado</v>
      </c>
      <c r="AY221" s="336">
        <f>+AG226</f>
        <v>0.36</v>
      </c>
      <c r="AZ221" s="336" t="str">
        <f>+IF(AY221&lt;=FORMULAS!$N$2,FORMULAS!$O$2,IF(AY221&lt;=FORMULAS!$N$3,FORMULAS!$O$3,IF(AY221&lt;=FORMULAS!$N$4,FORMULAS!$O$4,IF(AY221&lt;=FORMULAS!$N$5,FORMULAS!$O$5,FORMULAS!O216))))</f>
        <v>Baja</v>
      </c>
      <c r="BA221" s="336" t="str">
        <f>+IF(T221=FORMULAS!$A$9,AG226,'208-PLA-Ft-78 Mapa Gestión'!N221:N226)</f>
        <v>Menor</v>
      </c>
      <c r="BB221" s="336">
        <f>+IF(T221=FORMULAS!B219,'208-PLA-Ft-78 Mapa Gestión'!AG226,'208-PLA-Ft-78 Mapa Gestión'!O221:O226)</f>
        <v>0.4</v>
      </c>
      <c r="BC221" s="333" t="str">
        <f t="shared" ref="BC221" si="187">CONCATENATE(BA221,AZ221)</f>
        <v>MenorBaja</v>
      </c>
      <c r="BD221" s="340" t="str">
        <f>VLOOKUP(BC221,FORMULAS!$K$17:$L$42,2,0)</f>
        <v>Moderado</v>
      </c>
      <c r="BE221" s="338" t="s">
        <v>163</v>
      </c>
      <c r="BF221" s="132" t="s">
        <v>592</v>
      </c>
      <c r="BG221" s="132" t="s">
        <v>567</v>
      </c>
      <c r="BH221" s="169" t="s">
        <v>324</v>
      </c>
      <c r="BI221" s="134">
        <v>44927</v>
      </c>
      <c r="BJ221" s="134">
        <v>45077</v>
      </c>
      <c r="BK221" s="132" t="s">
        <v>691</v>
      </c>
      <c r="BL221" s="132" t="s">
        <v>692</v>
      </c>
      <c r="BM221" s="170" t="s">
        <v>235</v>
      </c>
      <c r="BN221" s="338"/>
      <c r="BO221" s="144" t="s">
        <v>782</v>
      </c>
      <c r="BP221" s="209" t="s">
        <v>1196</v>
      </c>
      <c r="BQ221" s="209" t="s">
        <v>1057</v>
      </c>
      <c r="BR221" s="236" t="s">
        <v>544</v>
      </c>
      <c r="BS221" s="236" t="s">
        <v>544</v>
      </c>
      <c r="BT221" s="236" t="s">
        <v>544</v>
      </c>
      <c r="BU221" s="144" t="s">
        <v>783</v>
      </c>
      <c r="BV221" s="144" t="s">
        <v>1043</v>
      </c>
      <c r="BW221" s="144" t="s">
        <v>1043</v>
      </c>
      <c r="BX221" s="144" t="s">
        <v>782</v>
      </c>
      <c r="BY221" s="209" t="s">
        <v>1196</v>
      </c>
      <c r="BZ221" s="209" t="s">
        <v>1057</v>
      </c>
      <c r="CA221" s="236" t="s">
        <v>544</v>
      </c>
      <c r="CB221" s="236" t="s">
        <v>544</v>
      </c>
      <c r="CC221" s="236" t="s">
        <v>544</v>
      </c>
      <c r="CD221" s="126" t="s">
        <v>783</v>
      </c>
      <c r="CE221" s="144" t="s">
        <v>544</v>
      </c>
      <c r="CF221" s="144" t="s">
        <v>544</v>
      </c>
      <c r="CG221" s="144" t="s">
        <v>782</v>
      </c>
      <c r="CH221" s="209" t="s">
        <v>1196</v>
      </c>
      <c r="CI221" s="209" t="s">
        <v>1057</v>
      </c>
      <c r="CJ221" s="144" t="s">
        <v>544</v>
      </c>
      <c r="CK221" s="144" t="s">
        <v>544</v>
      </c>
      <c r="CL221" s="144" t="s">
        <v>544</v>
      </c>
      <c r="CM221" s="144" t="s">
        <v>783</v>
      </c>
      <c r="CN221" s="144" t="s">
        <v>544</v>
      </c>
      <c r="CO221" s="144" t="s">
        <v>544</v>
      </c>
      <c r="CP221" s="144" t="s">
        <v>782</v>
      </c>
      <c r="CQ221" s="209" t="s">
        <v>1196</v>
      </c>
      <c r="CR221" s="209" t="s">
        <v>1057</v>
      </c>
      <c r="CS221" s="144" t="s">
        <v>1197</v>
      </c>
      <c r="CT221" s="126">
        <v>0.75</v>
      </c>
      <c r="CU221" s="144" t="s">
        <v>1058</v>
      </c>
      <c r="CV221" s="144" t="s">
        <v>783</v>
      </c>
      <c r="CW221" s="144" t="s">
        <v>544</v>
      </c>
      <c r="CX221" s="144" t="s">
        <v>544</v>
      </c>
      <c r="CY221" s="144" t="s">
        <v>782</v>
      </c>
      <c r="CZ221" s="209" t="s">
        <v>1196</v>
      </c>
      <c r="DA221" s="132" t="s">
        <v>1235</v>
      </c>
      <c r="DB221" s="126">
        <v>1</v>
      </c>
      <c r="DC221" s="137" t="s">
        <v>592</v>
      </c>
      <c r="DD221" s="126" t="s">
        <v>1236</v>
      </c>
      <c r="DE221" s="126" t="s">
        <v>783</v>
      </c>
      <c r="DF221" s="126" t="s">
        <v>1215</v>
      </c>
      <c r="DG221" s="126" t="s">
        <v>1215</v>
      </c>
      <c r="DH221" s="144" t="s">
        <v>782</v>
      </c>
      <c r="DI221" s="209" t="s">
        <v>1196</v>
      </c>
      <c r="DJ221" s="132" t="s">
        <v>1235</v>
      </c>
      <c r="DK221" s="126" t="s">
        <v>1215</v>
      </c>
      <c r="DL221" s="137" t="s">
        <v>1215</v>
      </c>
      <c r="DM221" s="126" t="s">
        <v>1215</v>
      </c>
      <c r="DN221" s="126" t="s">
        <v>783</v>
      </c>
      <c r="DO221" s="126" t="s">
        <v>1215</v>
      </c>
      <c r="DP221" s="126" t="s">
        <v>1215</v>
      </c>
      <c r="DQ221" s="144" t="s">
        <v>782</v>
      </c>
      <c r="DR221" s="209" t="s">
        <v>1196</v>
      </c>
      <c r="DS221" s="132" t="s">
        <v>1235</v>
      </c>
      <c r="DT221" s="126" t="s">
        <v>1215</v>
      </c>
      <c r="DU221" s="137" t="s">
        <v>1215</v>
      </c>
      <c r="DV221" s="126" t="s">
        <v>1215</v>
      </c>
      <c r="DW221" s="126" t="s">
        <v>783</v>
      </c>
      <c r="DX221" s="126" t="s">
        <v>1215</v>
      </c>
      <c r="DY221" s="126" t="s">
        <v>1215</v>
      </c>
      <c r="DZ221" s="144" t="s">
        <v>782</v>
      </c>
      <c r="EA221" s="209" t="s">
        <v>1196</v>
      </c>
      <c r="EB221" s="132" t="s">
        <v>1235</v>
      </c>
      <c r="EC221" s="126" t="s">
        <v>1215</v>
      </c>
      <c r="ED221" s="137" t="s">
        <v>1215</v>
      </c>
      <c r="EE221" s="126" t="s">
        <v>1215</v>
      </c>
      <c r="EF221" s="126" t="s">
        <v>783</v>
      </c>
      <c r="EG221" s="126" t="s">
        <v>1215</v>
      </c>
      <c r="EH221" s="126" t="s">
        <v>1215</v>
      </c>
      <c r="EI221" s="136"/>
      <c r="EJ221" s="132"/>
      <c r="EK221" s="132"/>
      <c r="EL221" s="126"/>
      <c r="EM221" s="126"/>
      <c r="EN221" s="126"/>
      <c r="EO221" s="126"/>
      <c r="EP221" s="126"/>
      <c r="EQ221" s="126"/>
      <c r="ER221" s="136"/>
      <c r="ES221" s="132"/>
      <c r="ET221" s="132"/>
      <c r="EU221" s="126"/>
      <c r="EV221" s="126"/>
      <c r="EW221" s="126"/>
      <c r="EX221" s="126"/>
      <c r="EY221" s="126"/>
      <c r="EZ221" s="126"/>
      <c r="FA221" s="136"/>
      <c r="FB221" s="132"/>
      <c r="FC221" s="132"/>
      <c r="FD221" s="126"/>
      <c r="FE221" s="126"/>
      <c r="FF221" s="126"/>
      <c r="FG221" s="126"/>
      <c r="FH221" s="126"/>
      <c r="FI221" s="126"/>
      <c r="FJ221" s="136"/>
      <c r="FK221" s="132"/>
      <c r="FL221" s="132"/>
      <c r="FM221" s="126"/>
      <c r="FN221" s="126"/>
      <c r="FO221" s="126"/>
      <c r="FP221" s="126"/>
      <c r="FQ221" s="126"/>
      <c r="FR221" s="126"/>
      <c r="FS221" s="134">
        <v>45054</v>
      </c>
      <c r="FT221" s="144" t="s">
        <v>782</v>
      </c>
      <c r="FU221" s="209" t="s">
        <v>1198</v>
      </c>
      <c r="FV221" s="129" t="s">
        <v>37</v>
      </c>
      <c r="FW221" s="132" t="s">
        <v>1199</v>
      </c>
      <c r="FX221" s="237">
        <v>0.5</v>
      </c>
      <c r="FY221" s="129" t="s">
        <v>37</v>
      </c>
      <c r="FZ221" s="144" t="s">
        <v>783</v>
      </c>
      <c r="GA221" s="126"/>
      <c r="GB221" s="129"/>
      <c r="GC221" s="129"/>
      <c r="GD221" s="129"/>
      <c r="GE221" s="129"/>
      <c r="GF221" s="134">
        <v>45169</v>
      </c>
      <c r="GG221" s="126" t="s">
        <v>782</v>
      </c>
      <c r="GH221" s="132" t="s">
        <v>1231</v>
      </c>
      <c r="GI221" s="129" t="s">
        <v>37</v>
      </c>
      <c r="GJ221" s="212" t="s">
        <v>1238</v>
      </c>
      <c r="GK221" s="126">
        <v>1</v>
      </c>
      <c r="GL221" s="129" t="s">
        <v>1234</v>
      </c>
      <c r="GM221" s="144" t="s">
        <v>783</v>
      </c>
      <c r="GN221" s="267"/>
      <c r="GO221" s="129"/>
      <c r="GP221" s="129"/>
      <c r="GQ221" s="129"/>
      <c r="GR221" s="129"/>
      <c r="GS221" s="129"/>
      <c r="GT221" s="136"/>
      <c r="GU221" s="129"/>
      <c r="GV221" s="129"/>
      <c r="GW221" s="129"/>
      <c r="GX221" s="130"/>
      <c r="GY221" s="129"/>
      <c r="GZ221" s="126"/>
      <c r="HA221" s="126"/>
      <c r="HB221" s="129"/>
      <c r="HC221" s="129"/>
      <c r="HD221" s="129"/>
      <c r="HE221" s="129"/>
    </row>
    <row r="222" spans="1:213" ht="76.5" x14ac:dyDescent="0.2">
      <c r="A222" s="364"/>
      <c r="B222" s="357"/>
      <c r="C222" s="358"/>
      <c r="D222" s="358"/>
      <c r="E222" s="357"/>
      <c r="F222" s="365"/>
      <c r="G222" s="365"/>
      <c r="H222" s="365"/>
      <c r="I222" s="357"/>
      <c r="J222" s="360"/>
      <c r="K222" s="335"/>
      <c r="L222" s="361"/>
      <c r="M222" s="359"/>
      <c r="N222" s="335"/>
      <c r="O222" s="333"/>
      <c r="P222" s="333"/>
      <c r="Q222" s="334"/>
      <c r="R222" s="153"/>
      <c r="S222" s="154"/>
      <c r="T222" s="183">
        <f>VLOOKUP(U222,FORMULAS!$A$15:$B$18,2,0)</f>
        <v>0</v>
      </c>
      <c r="U222" s="53" t="s">
        <v>157</v>
      </c>
      <c r="V222" s="54">
        <f>+IF(U222='Tabla Valoración controles'!$D$4,'Tabla Valoración controles'!$F$4,IF('208-PLA-Ft-78 Mapa Gestión'!U222='Tabla Valoración controles'!$D$5,'Tabla Valoración controles'!$F$5,IF(U222=FORMULAS!$A$10,0,'Tabla Valoración controles'!$F$6)))</f>
        <v>0</v>
      </c>
      <c r="W222" s="53"/>
      <c r="X222" s="55">
        <f>+IF(W222='Tabla Valoración controles'!$D$7,'Tabla Valoración controles'!$F$7,IF(U222=FORMULAS!$A$10,0,'Tabla Valoración controles'!$F$8))</f>
        <v>0</v>
      </c>
      <c r="Y222" s="53"/>
      <c r="Z222" s="54">
        <f>+IF(Y222='Tabla Valoración controles'!$D$9,'Tabla Valoración controles'!$F$9,IF(U222=FORMULAS!$A$10,0,'Tabla Valoración controles'!$F$10))</f>
        <v>0</v>
      </c>
      <c r="AA222" s="53"/>
      <c r="AB222" s="54">
        <f>+IF(AA222='Tabla Valoración controles'!$D$9,'Tabla Valoración controles'!$F$9,IF(W222=FORMULAS!$A$10,0,'Tabla Valoración controles'!$F$10))</f>
        <v>0</v>
      </c>
      <c r="AC222" s="53"/>
      <c r="AD222" s="54">
        <f>+IF(AC222='Tabla Valoración controles'!$D$13,'Tabla Valoración controles'!$F$13,'Tabla Valoración controles'!$F$14)</f>
        <v>0</v>
      </c>
      <c r="AE222" s="97">
        <f t="shared" si="168"/>
        <v>0</v>
      </c>
      <c r="AF222" s="97">
        <f t="shared" ref="AF222" si="188">+AE222*AG221</f>
        <v>0</v>
      </c>
      <c r="AG222" s="97">
        <f t="shared" ref="AG222:AG226" si="189">+AG221-AF222</f>
        <v>0.36</v>
      </c>
      <c r="AH222" s="53"/>
      <c r="AI222" s="50">
        <f>+IF(AH222=CONTROLES!$C$50,CONTROLES!$D$50,CONTROLES!$D$51)</f>
        <v>0</v>
      </c>
      <c r="AJ222" s="162"/>
      <c r="AK222" s="162">
        <f>+IF(AJ222=CONTROLES!$C$52,CONTROLES!$D$52,CONTROLES!$D$53)</f>
        <v>0</v>
      </c>
      <c r="AL222" s="162"/>
      <c r="AM222" s="162">
        <f>+IF(AL222=CONTROLES!$C$54,CONTROLES!$D$54,CONTROLES!$D$55)</f>
        <v>0</v>
      </c>
      <c r="AN222" s="163" t="str">
        <f t="shared" si="173"/>
        <v>Tipo Control</v>
      </c>
      <c r="AO222" s="163" t="str">
        <f>+IF(AN222=CONTROLES!$F$54,CONTROLES!$G$54,CONTROLES!$G$55)</f>
        <v>Detectar</v>
      </c>
      <c r="AP222" s="162">
        <f>+IF(AO222=CONTROLES!$C$56,CONTROLES!$D$56,IF(AO222=CONTROLES!$C$57,CONTROLES!$D$57,CONTROLES!$D$58))</f>
        <v>10</v>
      </c>
      <c r="AQ222" s="162"/>
      <c r="AR222" s="162">
        <f>+IF(AQ222=CONTROLES!$C$59,CONTROLES!$D$59,CONTROLES!$D$60)</f>
        <v>0</v>
      </c>
      <c r="AS222" s="162"/>
      <c r="AT222" s="162">
        <f>+IF(AS222=CONTROLES!$C$61,CONTROLES!$D$61,CONTROLES!$D$62)</f>
        <v>0</v>
      </c>
      <c r="AU222" s="162"/>
      <c r="AV222" s="50">
        <f>+IF(AU222=CONTROLES!$C$63,CONTROLES!$D$63,IF(AU222=CONTROLES!$C$64,CONTROLES!$D$64,CONTROLES!$D$65))</f>
        <v>0</v>
      </c>
      <c r="AW222" s="50">
        <f t="shared" si="169"/>
        <v>10</v>
      </c>
      <c r="AX222" s="50" t="str">
        <f t="shared" si="174"/>
        <v>Débil</v>
      </c>
      <c r="AY222" s="337"/>
      <c r="AZ222" s="337"/>
      <c r="BA222" s="337"/>
      <c r="BB222" s="337"/>
      <c r="BC222" s="333"/>
      <c r="BD222" s="340"/>
      <c r="BE222" s="338"/>
      <c r="BF222" s="132" t="s">
        <v>593</v>
      </c>
      <c r="BG222" s="132" t="s">
        <v>567</v>
      </c>
      <c r="BH222" s="169" t="s">
        <v>319</v>
      </c>
      <c r="BI222" s="134">
        <v>45017</v>
      </c>
      <c r="BJ222" s="134">
        <v>45291</v>
      </c>
      <c r="BK222" s="132" t="s">
        <v>693</v>
      </c>
      <c r="BL222" s="132" t="s">
        <v>694</v>
      </c>
      <c r="BM222" s="170" t="s">
        <v>235</v>
      </c>
      <c r="BN222" s="338"/>
      <c r="BO222" s="144"/>
      <c r="BP222" s="144"/>
      <c r="BQ222" s="144"/>
      <c r="BR222" s="209"/>
      <c r="BS222" s="144"/>
      <c r="BT222" s="144"/>
      <c r="BU222" s="144"/>
      <c r="BV222" s="144"/>
      <c r="BW222" s="144"/>
      <c r="BX222" s="144"/>
      <c r="BY222" s="126"/>
      <c r="BZ222" s="126"/>
      <c r="CA222" s="132"/>
      <c r="CB222" s="126"/>
      <c r="CC222" s="126"/>
      <c r="CD222" s="126"/>
      <c r="CE222" s="126"/>
      <c r="CF222" s="126"/>
      <c r="CG222" s="144"/>
      <c r="CH222" s="126"/>
      <c r="CI222" s="126"/>
      <c r="CJ222" s="132"/>
      <c r="CK222" s="126"/>
      <c r="CL222" s="126"/>
      <c r="CM222" s="126"/>
      <c r="CN222" s="126"/>
      <c r="CO222" s="126"/>
      <c r="CP222" s="144"/>
      <c r="CQ222" s="126"/>
      <c r="CR222" s="126"/>
      <c r="CS222" s="132"/>
      <c r="CT222" s="126"/>
      <c r="CU222" s="126"/>
      <c r="CV222" s="126"/>
      <c r="CW222" s="126"/>
      <c r="CX222" s="126"/>
      <c r="CY222" s="144" t="s">
        <v>783</v>
      </c>
      <c r="CZ222" s="144" t="s">
        <v>1215</v>
      </c>
      <c r="DA222" s="144" t="s">
        <v>1215</v>
      </c>
      <c r="DB222" s="137" t="s">
        <v>593</v>
      </c>
      <c r="DC222" s="126">
        <v>1</v>
      </c>
      <c r="DD222" s="144" t="s">
        <v>1237</v>
      </c>
      <c r="DE222" s="144" t="s">
        <v>783</v>
      </c>
      <c r="DF222" s="144" t="s">
        <v>1215</v>
      </c>
      <c r="DG222" s="144" t="s">
        <v>1215</v>
      </c>
      <c r="DH222" s="144" t="s">
        <v>783</v>
      </c>
      <c r="DI222" s="144" t="s">
        <v>1215</v>
      </c>
      <c r="DJ222" s="144" t="s">
        <v>1215</v>
      </c>
      <c r="DK222" s="137" t="s">
        <v>593</v>
      </c>
      <c r="DL222" s="126">
        <v>1</v>
      </c>
      <c r="DM222" s="144" t="s">
        <v>1237</v>
      </c>
      <c r="DN222" s="144" t="s">
        <v>783</v>
      </c>
      <c r="DO222" s="144" t="s">
        <v>1215</v>
      </c>
      <c r="DP222" s="144" t="s">
        <v>1215</v>
      </c>
      <c r="DQ222" s="144" t="s">
        <v>783</v>
      </c>
      <c r="DR222" s="144" t="s">
        <v>1215</v>
      </c>
      <c r="DS222" s="144" t="s">
        <v>1215</v>
      </c>
      <c r="DT222" s="137" t="s">
        <v>593</v>
      </c>
      <c r="DU222" s="126">
        <v>1</v>
      </c>
      <c r="DV222" s="144" t="s">
        <v>1237</v>
      </c>
      <c r="DW222" s="144" t="s">
        <v>783</v>
      </c>
      <c r="DX222" s="144" t="s">
        <v>1215</v>
      </c>
      <c r="DY222" s="144" t="s">
        <v>1215</v>
      </c>
      <c r="DZ222" s="144" t="s">
        <v>783</v>
      </c>
      <c r="EA222" s="144" t="s">
        <v>1215</v>
      </c>
      <c r="EB222" s="144" t="s">
        <v>1215</v>
      </c>
      <c r="EC222" s="137" t="s">
        <v>593</v>
      </c>
      <c r="ED222" s="126">
        <v>1</v>
      </c>
      <c r="EE222" s="144" t="s">
        <v>1237</v>
      </c>
      <c r="EF222" s="144" t="s">
        <v>783</v>
      </c>
      <c r="EG222" s="144" t="s">
        <v>1215</v>
      </c>
      <c r="EH222" s="144" t="s">
        <v>1215</v>
      </c>
      <c r="EI222" s="136"/>
      <c r="EJ222" s="126"/>
      <c r="EK222" s="126"/>
      <c r="EL222" s="132"/>
      <c r="EM222" s="126"/>
      <c r="EN222" s="126"/>
      <c r="EO222" s="126"/>
      <c r="EP222" s="126"/>
      <c r="EQ222" s="126"/>
      <c r="ER222" s="136"/>
      <c r="ES222" s="126"/>
      <c r="ET222" s="126"/>
      <c r="EU222" s="132"/>
      <c r="EV222" s="126"/>
      <c r="EW222" s="126"/>
      <c r="EX222" s="126"/>
      <c r="EY222" s="126"/>
      <c r="EZ222" s="126"/>
      <c r="FA222" s="136"/>
      <c r="FB222" s="126"/>
      <c r="FC222" s="126"/>
      <c r="FD222" s="132"/>
      <c r="FE222" s="126"/>
      <c r="FF222" s="126"/>
      <c r="FG222" s="126"/>
      <c r="FH222" s="126"/>
      <c r="FI222" s="126"/>
      <c r="FJ222" s="136"/>
      <c r="FK222" s="126"/>
      <c r="FL222" s="126"/>
      <c r="FM222" s="132"/>
      <c r="FN222" s="126"/>
      <c r="FO222" s="126"/>
      <c r="FP222" s="126"/>
      <c r="FQ222" s="126"/>
      <c r="FR222" s="126"/>
      <c r="FS222" s="126"/>
      <c r="FT222" s="144"/>
      <c r="FU222" s="129"/>
      <c r="FV222" s="129"/>
      <c r="FW222" s="129"/>
      <c r="FX222" s="130"/>
      <c r="FY222" s="129"/>
      <c r="FZ222" s="144"/>
      <c r="GA222" s="126"/>
      <c r="GB222" s="129"/>
      <c r="GC222" s="129"/>
      <c r="GD222" s="129"/>
      <c r="GE222" s="129"/>
      <c r="GF222" s="134">
        <v>45169</v>
      </c>
      <c r="GG222" s="136" t="s">
        <v>544</v>
      </c>
      <c r="GH222" s="136" t="s">
        <v>544</v>
      </c>
      <c r="GI222" s="136" t="s">
        <v>544</v>
      </c>
      <c r="GJ222" s="212" t="s">
        <v>1530</v>
      </c>
      <c r="GK222" s="126">
        <v>0.55555555555555602</v>
      </c>
      <c r="GL222" s="129" t="s">
        <v>1239</v>
      </c>
      <c r="GM222" s="126" t="s">
        <v>783</v>
      </c>
      <c r="GN222" s="267"/>
      <c r="GO222" s="129"/>
      <c r="GP222" s="129"/>
      <c r="GQ222" s="129"/>
      <c r="GR222" s="129"/>
      <c r="GS222" s="129"/>
      <c r="GT222" s="136"/>
      <c r="GU222" s="129"/>
      <c r="GV222" s="129"/>
      <c r="GW222" s="129"/>
      <c r="GX222" s="130"/>
      <c r="GY222" s="129"/>
      <c r="GZ222" s="126"/>
      <c r="HA222" s="126"/>
      <c r="HB222" s="129"/>
      <c r="HC222" s="129"/>
      <c r="HD222" s="129"/>
      <c r="HE222" s="129"/>
    </row>
    <row r="223" spans="1:213" ht="57" x14ac:dyDescent="0.2">
      <c r="A223" s="364"/>
      <c r="B223" s="357"/>
      <c r="C223" s="358"/>
      <c r="D223" s="358"/>
      <c r="E223" s="357"/>
      <c r="F223" s="365"/>
      <c r="G223" s="365"/>
      <c r="H223" s="365"/>
      <c r="I223" s="357"/>
      <c r="J223" s="360"/>
      <c r="K223" s="335"/>
      <c r="L223" s="361"/>
      <c r="M223" s="359"/>
      <c r="N223" s="335"/>
      <c r="O223" s="333"/>
      <c r="P223" s="333"/>
      <c r="Q223" s="334"/>
      <c r="R223" s="153"/>
      <c r="S223" s="154"/>
      <c r="T223" s="183">
        <f>VLOOKUP(U223,FORMULAS!$A$15:$B$18,2,0)</f>
        <v>0</v>
      </c>
      <c r="U223" s="53" t="s">
        <v>157</v>
      </c>
      <c r="V223" s="54">
        <f>+IF(U223='Tabla Valoración controles'!$D$4,'Tabla Valoración controles'!$F$4,IF('208-PLA-Ft-78 Mapa Gestión'!U223='Tabla Valoración controles'!$D$5,'Tabla Valoración controles'!$F$5,IF(U223=FORMULAS!$A$10,0,'Tabla Valoración controles'!$F$6)))</f>
        <v>0</v>
      </c>
      <c r="W223" s="53"/>
      <c r="X223" s="55">
        <f>+IF(W223='Tabla Valoración controles'!$D$7,'Tabla Valoración controles'!$F$7,IF(U223=FORMULAS!$A$10,0,'Tabla Valoración controles'!$F$8))</f>
        <v>0</v>
      </c>
      <c r="Y223" s="53"/>
      <c r="Z223" s="54">
        <f>+IF(Y223='Tabla Valoración controles'!$D$9,'Tabla Valoración controles'!$F$9,IF(U223=FORMULAS!$A$10,0,'Tabla Valoración controles'!$F$10))</f>
        <v>0</v>
      </c>
      <c r="AA223" s="53"/>
      <c r="AB223" s="54">
        <f>+IF(AA223='Tabla Valoración controles'!$D$9,'Tabla Valoración controles'!$F$9,IF(W223=FORMULAS!$A$10,0,'Tabla Valoración controles'!$F$10))</f>
        <v>0</v>
      </c>
      <c r="AC223" s="53"/>
      <c r="AD223" s="54">
        <f>+IF(AC223='Tabla Valoración controles'!$D$13,'Tabla Valoración controles'!$F$13,'Tabla Valoración controles'!$F$14)</f>
        <v>0</v>
      </c>
      <c r="AE223" s="97">
        <f t="shared" si="168"/>
        <v>0</v>
      </c>
      <c r="AF223" s="97">
        <f t="shared" ref="AF223:AF226" si="190">+AF222*AE223</f>
        <v>0</v>
      </c>
      <c r="AG223" s="97">
        <f t="shared" si="189"/>
        <v>0.36</v>
      </c>
      <c r="AH223" s="53"/>
      <c r="AI223" s="50">
        <f>+IF(AH223=CONTROLES!$C$50,CONTROLES!$D$50,CONTROLES!$D$51)</f>
        <v>0</v>
      </c>
      <c r="AJ223" s="162"/>
      <c r="AK223" s="162">
        <f>+IF(AJ223=CONTROLES!$C$52,CONTROLES!$D$52,CONTROLES!$D$53)</f>
        <v>0</v>
      </c>
      <c r="AL223" s="162"/>
      <c r="AM223" s="162">
        <f>+IF(AL223=CONTROLES!$C$54,CONTROLES!$D$54,CONTROLES!$D$55)</f>
        <v>0</v>
      </c>
      <c r="AN223" s="163" t="str">
        <f t="shared" si="173"/>
        <v>Tipo Control</v>
      </c>
      <c r="AO223" s="163" t="str">
        <f>+IF(AN223=CONTROLES!$F$54,CONTROLES!$G$54,CONTROLES!$G$55)</f>
        <v>Detectar</v>
      </c>
      <c r="AP223" s="162">
        <f>+IF(AO223=CONTROLES!$C$56,CONTROLES!$D$56,IF(AO223=CONTROLES!$C$57,CONTROLES!$D$57,CONTROLES!$D$58))</f>
        <v>10</v>
      </c>
      <c r="AQ223" s="162"/>
      <c r="AR223" s="162">
        <f>+IF(AQ223=CONTROLES!$C$59,CONTROLES!$D$59,CONTROLES!$D$60)</f>
        <v>0</v>
      </c>
      <c r="AS223" s="162"/>
      <c r="AT223" s="162">
        <f>+IF(AS223=CONTROLES!$C$61,CONTROLES!$D$61,CONTROLES!$D$62)</f>
        <v>0</v>
      </c>
      <c r="AU223" s="162"/>
      <c r="AV223" s="50">
        <f>+IF(AU223=CONTROLES!$C$63,CONTROLES!$D$63,IF(AU223=CONTROLES!$C$64,CONTROLES!$D$64,CONTROLES!$D$65))</f>
        <v>0</v>
      </c>
      <c r="AW223" s="50">
        <f t="shared" si="169"/>
        <v>10</v>
      </c>
      <c r="AX223" s="50" t="str">
        <f t="shared" si="174"/>
        <v>Débil</v>
      </c>
      <c r="AY223" s="337"/>
      <c r="AZ223" s="337"/>
      <c r="BA223" s="337"/>
      <c r="BB223" s="337"/>
      <c r="BC223" s="333"/>
      <c r="BD223" s="340"/>
      <c r="BE223" s="338"/>
      <c r="BF223" s="129"/>
      <c r="BG223" s="129"/>
      <c r="BH223" s="169"/>
      <c r="BI223" s="129"/>
      <c r="BJ223" s="129"/>
      <c r="BK223" s="129"/>
      <c r="BL223" s="129"/>
      <c r="BM223" s="170" t="s">
        <v>233</v>
      </c>
      <c r="BN223" s="338"/>
      <c r="BO223" s="144"/>
      <c r="BP223" s="209"/>
      <c r="BQ223" s="209"/>
      <c r="BR223" s="209"/>
      <c r="BS223" s="210"/>
      <c r="BT223" s="210"/>
      <c r="BU223" s="144"/>
      <c r="BV223" s="210"/>
      <c r="BW223" s="210"/>
      <c r="BX223" s="144"/>
      <c r="BY223" s="132"/>
      <c r="BZ223" s="132"/>
      <c r="CA223" s="132"/>
      <c r="CB223" s="130"/>
      <c r="CC223" s="130"/>
      <c r="CD223" s="130"/>
      <c r="CE223" s="130"/>
      <c r="CF223" s="130"/>
      <c r="CG223" s="144"/>
      <c r="CH223" s="132"/>
      <c r="CI223" s="132"/>
      <c r="CJ223" s="132"/>
      <c r="CK223" s="130"/>
      <c r="CL223" s="130"/>
      <c r="CM223" s="130"/>
      <c r="CN223" s="130"/>
      <c r="CO223" s="130"/>
      <c r="CP223" s="144"/>
      <c r="CQ223" s="132"/>
      <c r="CR223" s="132"/>
      <c r="CS223" s="132"/>
      <c r="CT223" s="130"/>
      <c r="CU223" s="130"/>
      <c r="CV223" s="130"/>
      <c r="CW223" s="130"/>
      <c r="CX223" s="130"/>
      <c r="CY223" s="136"/>
      <c r="CZ223" s="132"/>
      <c r="DA223" s="132"/>
      <c r="DB223" s="132"/>
      <c r="DC223" s="130"/>
      <c r="DD223" s="130"/>
      <c r="DE223" s="130"/>
      <c r="DF223" s="130"/>
      <c r="DG223" s="130"/>
      <c r="DH223" s="136"/>
      <c r="DI223" s="132"/>
      <c r="DJ223" s="132"/>
      <c r="DK223" s="132"/>
      <c r="DL223" s="130"/>
      <c r="DM223" s="130"/>
      <c r="DN223" s="130"/>
      <c r="DO223" s="130"/>
      <c r="DP223" s="130"/>
      <c r="DQ223" s="136"/>
      <c r="DR223" s="132"/>
      <c r="DS223" s="132"/>
      <c r="DT223" s="132"/>
      <c r="DU223" s="130"/>
      <c r="DV223" s="130"/>
      <c r="DW223" s="130"/>
      <c r="DX223" s="130"/>
      <c r="DY223" s="130"/>
      <c r="DZ223" s="136"/>
      <c r="EA223" s="132"/>
      <c r="EB223" s="132"/>
      <c r="EC223" s="132"/>
      <c r="ED223" s="130"/>
      <c r="EE223" s="130"/>
      <c r="EF223" s="130"/>
      <c r="EG223" s="130"/>
      <c r="EH223" s="130"/>
      <c r="EI223" s="136"/>
      <c r="EJ223" s="132"/>
      <c r="EK223" s="132"/>
      <c r="EL223" s="132"/>
      <c r="EM223" s="130"/>
      <c r="EN223" s="130"/>
      <c r="EO223" s="130"/>
      <c r="EP223" s="130"/>
      <c r="EQ223" s="130"/>
      <c r="ER223" s="136"/>
      <c r="ES223" s="132"/>
      <c r="ET223" s="132"/>
      <c r="EU223" s="132"/>
      <c r="EV223" s="130"/>
      <c r="EW223" s="130"/>
      <c r="EX223" s="130"/>
      <c r="EY223" s="130"/>
      <c r="EZ223" s="130"/>
      <c r="FA223" s="136"/>
      <c r="FB223" s="132"/>
      <c r="FC223" s="132"/>
      <c r="FD223" s="132"/>
      <c r="FE223" s="130"/>
      <c r="FF223" s="130"/>
      <c r="FG223" s="130"/>
      <c r="FH223" s="130"/>
      <c r="FI223" s="130"/>
      <c r="FJ223" s="136"/>
      <c r="FK223" s="132"/>
      <c r="FL223" s="132"/>
      <c r="FM223" s="132"/>
      <c r="FN223" s="130"/>
      <c r="FO223" s="130"/>
      <c r="FP223" s="130"/>
      <c r="FQ223" s="130"/>
      <c r="FR223" s="130"/>
      <c r="FS223" s="130"/>
      <c r="FT223" s="144"/>
      <c r="FU223" s="129"/>
      <c r="FV223" s="129"/>
      <c r="FW223" s="129"/>
      <c r="FX223" s="130"/>
      <c r="FY223" s="129"/>
      <c r="FZ223" s="144"/>
      <c r="GA223" s="130"/>
      <c r="GB223" s="129"/>
      <c r="GC223" s="129"/>
      <c r="GD223" s="129"/>
      <c r="GE223" s="129"/>
      <c r="GF223" s="129"/>
      <c r="GG223" s="136"/>
      <c r="GH223" s="129"/>
      <c r="GI223" s="129"/>
      <c r="GJ223" s="129"/>
      <c r="GK223" s="130"/>
      <c r="GL223" s="129"/>
      <c r="GM223" s="130"/>
      <c r="GN223" s="263"/>
      <c r="GO223" s="129"/>
      <c r="GP223" s="129"/>
      <c r="GQ223" s="129"/>
      <c r="GR223" s="129"/>
      <c r="GS223" s="129"/>
      <c r="GT223" s="136"/>
      <c r="GU223" s="129"/>
      <c r="GV223" s="129"/>
      <c r="GW223" s="129"/>
      <c r="GX223" s="130"/>
      <c r="GY223" s="129"/>
      <c r="GZ223" s="130"/>
      <c r="HA223" s="130"/>
      <c r="HB223" s="129"/>
      <c r="HC223" s="129"/>
      <c r="HD223" s="129"/>
      <c r="HE223" s="129"/>
    </row>
    <row r="224" spans="1:213" ht="57" x14ac:dyDescent="0.2">
      <c r="A224" s="364"/>
      <c r="B224" s="357"/>
      <c r="C224" s="358"/>
      <c r="D224" s="358"/>
      <c r="E224" s="357"/>
      <c r="F224" s="365"/>
      <c r="G224" s="365"/>
      <c r="H224" s="365"/>
      <c r="I224" s="357"/>
      <c r="J224" s="360"/>
      <c r="K224" s="335"/>
      <c r="L224" s="361"/>
      <c r="M224" s="359"/>
      <c r="N224" s="335"/>
      <c r="O224" s="333"/>
      <c r="P224" s="333"/>
      <c r="Q224" s="334"/>
      <c r="R224" s="153"/>
      <c r="S224" s="154"/>
      <c r="T224" s="183">
        <f>VLOOKUP(U224,FORMULAS!$A$15:$B$18,2,0)</f>
        <v>0</v>
      </c>
      <c r="U224" s="53" t="s">
        <v>157</v>
      </c>
      <c r="V224" s="54">
        <f>+IF(U224='Tabla Valoración controles'!$D$4,'Tabla Valoración controles'!$F$4,IF('208-PLA-Ft-78 Mapa Gestión'!U224='Tabla Valoración controles'!$D$5,'Tabla Valoración controles'!$F$5,IF(U224=FORMULAS!$A$10,0,'Tabla Valoración controles'!$F$6)))</f>
        <v>0</v>
      </c>
      <c r="W224" s="53"/>
      <c r="X224" s="55">
        <f>+IF(W224='Tabla Valoración controles'!$D$7,'Tabla Valoración controles'!$F$7,IF(U224=FORMULAS!$A$10,0,'Tabla Valoración controles'!$F$8))</f>
        <v>0</v>
      </c>
      <c r="Y224" s="53"/>
      <c r="Z224" s="54">
        <f>+IF(Y224='Tabla Valoración controles'!$D$9,'Tabla Valoración controles'!$F$9,IF(U224=FORMULAS!$A$10,0,'Tabla Valoración controles'!$F$10))</f>
        <v>0</v>
      </c>
      <c r="AA224" s="53"/>
      <c r="AB224" s="54">
        <f>+IF(AA224='Tabla Valoración controles'!$D$9,'Tabla Valoración controles'!$F$9,IF(W224=FORMULAS!$A$10,0,'Tabla Valoración controles'!$F$10))</f>
        <v>0</v>
      </c>
      <c r="AC224" s="53"/>
      <c r="AD224" s="54">
        <f>+IF(AC224='Tabla Valoración controles'!$D$13,'Tabla Valoración controles'!$F$13,'Tabla Valoración controles'!$F$14)</f>
        <v>0</v>
      </c>
      <c r="AE224" s="97">
        <f t="shared" si="168"/>
        <v>0</v>
      </c>
      <c r="AF224" s="97">
        <f t="shared" si="190"/>
        <v>0</v>
      </c>
      <c r="AG224" s="97">
        <f t="shared" si="189"/>
        <v>0.36</v>
      </c>
      <c r="AH224" s="53"/>
      <c r="AI224" s="50">
        <f>+IF(AH224=CONTROLES!$C$50,CONTROLES!$D$50,CONTROLES!$D$51)</f>
        <v>0</v>
      </c>
      <c r="AJ224" s="162"/>
      <c r="AK224" s="162">
        <f>+IF(AJ224=CONTROLES!$C$52,CONTROLES!$D$52,CONTROLES!$D$53)</f>
        <v>0</v>
      </c>
      <c r="AL224" s="162"/>
      <c r="AM224" s="162">
        <f>+IF(AL224=CONTROLES!$C$54,CONTROLES!$D$54,CONTROLES!$D$55)</f>
        <v>0</v>
      </c>
      <c r="AN224" s="163" t="str">
        <f t="shared" si="173"/>
        <v>Tipo Control</v>
      </c>
      <c r="AO224" s="163" t="str">
        <f>+IF(AN224=CONTROLES!$F$54,CONTROLES!$G$54,CONTROLES!$G$55)</f>
        <v>Detectar</v>
      </c>
      <c r="AP224" s="162">
        <f>+IF(AO224=CONTROLES!$C$56,CONTROLES!$D$56,IF(AO224=CONTROLES!$C$57,CONTROLES!$D$57,CONTROLES!$D$58))</f>
        <v>10</v>
      </c>
      <c r="AQ224" s="162"/>
      <c r="AR224" s="162">
        <f>+IF(AQ224=CONTROLES!$C$59,CONTROLES!$D$59,CONTROLES!$D$60)</f>
        <v>0</v>
      </c>
      <c r="AS224" s="162"/>
      <c r="AT224" s="162">
        <f>+IF(AS224=CONTROLES!$C$61,CONTROLES!$D$61,CONTROLES!$D$62)</f>
        <v>0</v>
      </c>
      <c r="AU224" s="162"/>
      <c r="AV224" s="50">
        <f>+IF(AU224=CONTROLES!$C$63,CONTROLES!$D$63,IF(AU224=CONTROLES!$C$64,CONTROLES!$D$64,CONTROLES!$D$65))</f>
        <v>0</v>
      </c>
      <c r="AW224" s="50">
        <f t="shared" si="169"/>
        <v>10</v>
      </c>
      <c r="AX224" s="50" t="str">
        <f t="shared" si="174"/>
        <v>Débil</v>
      </c>
      <c r="AY224" s="337"/>
      <c r="AZ224" s="337"/>
      <c r="BA224" s="337"/>
      <c r="BB224" s="337"/>
      <c r="BC224" s="333"/>
      <c r="BD224" s="340"/>
      <c r="BE224" s="338"/>
      <c r="BF224" s="129"/>
      <c r="BG224" s="129"/>
      <c r="BH224" s="169"/>
      <c r="BI224" s="129"/>
      <c r="BJ224" s="129"/>
      <c r="BK224" s="129"/>
      <c r="BL224" s="129"/>
      <c r="BM224" s="170" t="s">
        <v>233</v>
      </c>
      <c r="BN224" s="338"/>
      <c r="BO224" s="144"/>
      <c r="BP224" s="209"/>
      <c r="BQ224" s="209"/>
      <c r="BR224" s="209"/>
      <c r="BS224" s="210"/>
      <c r="BT224" s="210"/>
      <c r="BU224" s="144"/>
      <c r="BV224" s="210"/>
      <c r="BW224" s="210"/>
      <c r="BX224" s="144"/>
      <c r="BY224" s="132"/>
      <c r="BZ224" s="132"/>
      <c r="CA224" s="132"/>
      <c r="CB224" s="130"/>
      <c r="CC224" s="130"/>
      <c r="CD224" s="130"/>
      <c r="CE224" s="130"/>
      <c r="CF224" s="130"/>
      <c r="CG224" s="144"/>
      <c r="CH224" s="132"/>
      <c r="CI224" s="132"/>
      <c r="CJ224" s="132"/>
      <c r="CK224" s="130"/>
      <c r="CL224" s="130"/>
      <c r="CM224" s="130"/>
      <c r="CN224" s="130"/>
      <c r="CO224" s="130"/>
      <c r="CP224" s="144"/>
      <c r="CQ224" s="132"/>
      <c r="CR224" s="132"/>
      <c r="CS224" s="132"/>
      <c r="CT224" s="130"/>
      <c r="CU224" s="130"/>
      <c r="CV224" s="130"/>
      <c r="CW224" s="130"/>
      <c r="CX224" s="130"/>
      <c r="CY224" s="136"/>
      <c r="CZ224" s="132"/>
      <c r="DA224" s="132"/>
      <c r="DB224" s="132"/>
      <c r="DC224" s="130"/>
      <c r="DD224" s="130"/>
      <c r="DE224" s="130"/>
      <c r="DF224" s="130"/>
      <c r="DG224" s="130"/>
      <c r="DH224" s="136"/>
      <c r="DI224" s="132"/>
      <c r="DJ224" s="132"/>
      <c r="DK224" s="132"/>
      <c r="DL224" s="130"/>
      <c r="DM224" s="130"/>
      <c r="DN224" s="130"/>
      <c r="DO224" s="130"/>
      <c r="DP224" s="130"/>
      <c r="DQ224" s="136"/>
      <c r="DR224" s="132"/>
      <c r="DS224" s="132"/>
      <c r="DT224" s="132"/>
      <c r="DU224" s="130"/>
      <c r="DV224" s="130"/>
      <c r="DW224" s="130"/>
      <c r="DX224" s="130"/>
      <c r="DY224" s="130"/>
      <c r="DZ224" s="136"/>
      <c r="EA224" s="132"/>
      <c r="EB224" s="132"/>
      <c r="EC224" s="132"/>
      <c r="ED224" s="130"/>
      <c r="EE224" s="130"/>
      <c r="EF224" s="130"/>
      <c r="EG224" s="130"/>
      <c r="EH224" s="130"/>
      <c r="EI224" s="136"/>
      <c r="EJ224" s="132"/>
      <c r="EK224" s="132"/>
      <c r="EL224" s="132"/>
      <c r="EM224" s="130"/>
      <c r="EN224" s="130"/>
      <c r="EO224" s="130"/>
      <c r="EP224" s="130"/>
      <c r="EQ224" s="130"/>
      <c r="ER224" s="136"/>
      <c r="ES224" s="132"/>
      <c r="ET224" s="132"/>
      <c r="EU224" s="132"/>
      <c r="EV224" s="130"/>
      <c r="EW224" s="130"/>
      <c r="EX224" s="130"/>
      <c r="EY224" s="130"/>
      <c r="EZ224" s="130"/>
      <c r="FA224" s="136"/>
      <c r="FB224" s="132"/>
      <c r="FC224" s="132"/>
      <c r="FD224" s="132"/>
      <c r="FE224" s="130"/>
      <c r="FF224" s="130"/>
      <c r="FG224" s="130"/>
      <c r="FH224" s="130"/>
      <c r="FI224" s="130"/>
      <c r="FJ224" s="136"/>
      <c r="FK224" s="132"/>
      <c r="FL224" s="132"/>
      <c r="FM224" s="132"/>
      <c r="FN224" s="130"/>
      <c r="FO224" s="130"/>
      <c r="FP224" s="130"/>
      <c r="FQ224" s="130"/>
      <c r="FR224" s="130"/>
      <c r="FS224" s="130"/>
      <c r="FT224" s="144"/>
      <c r="FU224" s="129"/>
      <c r="FV224" s="129"/>
      <c r="FW224" s="129"/>
      <c r="FX224" s="130"/>
      <c r="FY224" s="129"/>
      <c r="FZ224" s="144"/>
      <c r="GA224" s="130"/>
      <c r="GB224" s="129"/>
      <c r="GC224" s="129"/>
      <c r="GD224" s="129"/>
      <c r="GE224" s="129"/>
      <c r="GF224" s="129"/>
      <c r="GG224" s="136"/>
      <c r="GH224" s="129"/>
      <c r="GI224" s="129"/>
      <c r="GJ224" s="129"/>
      <c r="GK224" s="130"/>
      <c r="GL224" s="129"/>
      <c r="GM224" s="130"/>
      <c r="GN224" s="263"/>
      <c r="GO224" s="129"/>
      <c r="GP224" s="129"/>
      <c r="GQ224" s="129"/>
      <c r="GR224" s="129"/>
      <c r="GS224" s="129"/>
      <c r="GT224" s="136"/>
      <c r="GU224" s="129"/>
      <c r="GV224" s="129"/>
      <c r="GW224" s="129"/>
      <c r="GX224" s="130"/>
      <c r="GY224" s="129"/>
      <c r="GZ224" s="130"/>
      <c r="HA224" s="130"/>
      <c r="HB224" s="129"/>
      <c r="HC224" s="129"/>
      <c r="HD224" s="129"/>
      <c r="HE224" s="129"/>
    </row>
    <row r="225" spans="1:213" ht="57" x14ac:dyDescent="0.2">
      <c r="A225" s="364"/>
      <c r="B225" s="357"/>
      <c r="C225" s="358"/>
      <c r="D225" s="358"/>
      <c r="E225" s="357"/>
      <c r="F225" s="365"/>
      <c r="G225" s="365"/>
      <c r="H225" s="365"/>
      <c r="I225" s="357"/>
      <c r="J225" s="360"/>
      <c r="K225" s="335"/>
      <c r="L225" s="361"/>
      <c r="M225" s="359"/>
      <c r="N225" s="335"/>
      <c r="O225" s="333"/>
      <c r="P225" s="333"/>
      <c r="Q225" s="334"/>
      <c r="R225" s="153"/>
      <c r="S225" s="154"/>
      <c r="T225" s="183">
        <f>VLOOKUP(U225,FORMULAS!$A$15:$B$18,2,0)</f>
        <v>0</v>
      </c>
      <c r="U225" s="53" t="s">
        <v>157</v>
      </c>
      <c r="V225" s="54">
        <f>+IF(U225='Tabla Valoración controles'!$D$4,'Tabla Valoración controles'!$F$4,IF('208-PLA-Ft-78 Mapa Gestión'!U225='Tabla Valoración controles'!$D$5,'Tabla Valoración controles'!$F$5,IF(U225=FORMULAS!$A$10,0,'Tabla Valoración controles'!$F$6)))</f>
        <v>0</v>
      </c>
      <c r="W225" s="53"/>
      <c r="X225" s="55">
        <f>+IF(W225='Tabla Valoración controles'!$D$7,'Tabla Valoración controles'!$F$7,IF(U225=FORMULAS!$A$10,0,'Tabla Valoración controles'!$F$8))</f>
        <v>0</v>
      </c>
      <c r="Y225" s="53"/>
      <c r="Z225" s="54">
        <f>+IF(Y225='Tabla Valoración controles'!$D$9,'Tabla Valoración controles'!$F$9,IF(U225=FORMULAS!$A$10,0,'Tabla Valoración controles'!$F$10))</f>
        <v>0</v>
      </c>
      <c r="AA225" s="53"/>
      <c r="AB225" s="54">
        <f>+IF(AA225='Tabla Valoración controles'!$D$9,'Tabla Valoración controles'!$F$9,IF(W225=FORMULAS!$A$10,0,'Tabla Valoración controles'!$F$10))</f>
        <v>0</v>
      </c>
      <c r="AC225" s="53"/>
      <c r="AD225" s="54">
        <f>+IF(AC225='Tabla Valoración controles'!$D$13,'Tabla Valoración controles'!$F$13,'Tabla Valoración controles'!$F$14)</f>
        <v>0</v>
      </c>
      <c r="AE225" s="97">
        <f t="shared" si="168"/>
        <v>0</v>
      </c>
      <c r="AF225" s="97">
        <f t="shared" si="190"/>
        <v>0</v>
      </c>
      <c r="AG225" s="97">
        <f t="shared" si="189"/>
        <v>0.36</v>
      </c>
      <c r="AH225" s="53"/>
      <c r="AI225" s="50">
        <f>+IF(AH225=CONTROLES!$C$50,CONTROLES!$D$50,CONTROLES!$D$51)</f>
        <v>0</v>
      </c>
      <c r="AJ225" s="162"/>
      <c r="AK225" s="162">
        <f>+IF(AJ225=CONTROLES!$C$52,CONTROLES!$D$52,CONTROLES!$D$53)</f>
        <v>0</v>
      </c>
      <c r="AL225" s="162"/>
      <c r="AM225" s="162">
        <f>+IF(AL225=CONTROLES!$C$54,CONTROLES!$D$54,CONTROLES!$D$55)</f>
        <v>0</v>
      </c>
      <c r="AN225" s="163" t="str">
        <f t="shared" si="173"/>
        <v>Tipo Control</v>
      </c>
      <c r="AO225" s="163" t="str">
        <f>+IF(AN225=CONTROLES!$F$54,CONTROLES!$G$54,CONTROLES!$G$55)</f>
        <v>Detectar</v>
      </c>
      <c r="AP225" s="162">
        <f>+IF(AO225=CONTROLES!$C$56,CONTROLES!$D$56,IF(AO225=CONTROLES!$C$57,CONTROLES!$D$57,CONTROLES!$D$58))</f>
        <v>10</v>
      </c>
      <c r="AQ225" s="162"/>
      <c r="AR225" s="162">
        <f>+IF(AQ225=CONTROLES!$C$59,CONTROLES!$D$59,CONTROLES!$D$60)</f>
        <v>0</v>
      </c>
      <c r="AS225" s="162"/>
      <c r="AT225" s="162">
        <f>+IF(AS225=CONTROLES!$C$61,CONTROLES!$D$61,CONTROLES!$D$62)</f>
        <v>0</v>
      </c>
      <c r="AU225" s="162"/>
      <c r="AV225" s="50">
        <f>+IF(AU225=CONTROLES!$C$63,CONTROLES!$D$63,IF(AU225=CONTROLES!$C$64,CONTROLES!$D$64,CONTROLES!$D$65))</f>
        <v>0</v>
      </c>
      <c r="AW225" s="50">
        <f t="shared" si="169"/>
        <v>10</v>
      </c>
      <c r="AX225" s="50" t="str">
        <f t="shared" si="174"/>
        <v>Débil</v>
      </c>
      <c r="AY225" s="337"/>
      <c r="AZ225" s="337"/>
      <c r="BA225" s="337"/>
      <c r="BB225" s="337"/>
      <c r="BC225" s="333"/>
      <c r="BD225" s="340"/>
      <c r="BE225" s="338"/>
      <c r="BF225" s="129"/>
      <c r="BG225" s="129"/>
      <c r="BH225" s="169"/>
      <c r="BI225" s="129"/>
      <c r="BJ225" s="129"/>
      <c r="BK225" s="129"/>
      <c r="BL225" s="129"/>
      <c r="BM225" s="170" t="s">
        <v>233</v>
      </c>
      <c r="BN225" s="338"/>
      <c r="BO225" s="144"/>
      <c r="BP225" s="209"/>
      <c r="BQ225" s="209"/>
      <c r="BR225" s="209"/>
      <c r="BS225" s="210"/>
      <c r="BT225" s="210"/>
      <c r="BU225" s="144"/>
      <c r="BV225" s="210"/>
      <c r="BW225" s="210"/>
      <c r="BX225" s="144"/>
      <c r="BY225" s="132"/>
      <c r="BZ225" s="132"/>
      <c r="CA225" s="132"/>
      <c r="CB225" s="130"/>
      <c r="CC225" s="130"/>
      <c r="CD225" s="130"/>
      <c r="CE225" s="130"/>
      <c r="CF225" s="130"/>
      <c r="CG225" s="144"/>
      <c r="CH225" s="132"/>
      <c r="CI225" s="132"/>
      <c r="CJ225" s="132"/>
      <c r="CK225" s="130"/>
      <c r="CL225" s="130"/>
      <c r="CM225" s="130"/>
      <c r="CN225" s="130"/>
      <c r="CO225" s="130"/>
      <c r="CP225" s="144"/>
      <c r="CQ225" s="132"/>
      <c r="CR225" s="132"/>
      <c r="CS225" s="132"/>
      <c r="CT225" s="130"/>
      <c r="CU225" s="130"/>
      <c r="CV225" s="130"/>
      <c r="CW225" s="130"/>
      <c r="CX225" s="130"/>
      <c r="CY225" s="136"/>
      <c r="CZ225" s="132"/>
      <c r="DA225" s="132"/>
      <c r="DB225" s="132"/>
      <c r="DC225" s="130"/>
      <c r="DD225" s="130"/>
      <c r="DE225" s="130"/>
      <c r="DF225" s="130"/>
      <c r="DG225" s="130"/>
      <c r="DH225" s="136"/>
      <c r="DI225" s="132"/>
      <c r="DJ225" s="132"/>
      <c r="DK225" s="132"/>
      <c r="DL225" s="130"/>
      <c r="DM225" s="130"/>
      <c r="DN225" s="130"/>
      <c r="DO225" s="130"/>
      <c r="DP225" s="130"/>
      <c r="DQ225" s="136"/>
      <c r="DR225" s="132"/>
      <c r="DS225" s="132"/>
      <c r="DT225" s="132"/>
      <c r="DU225" s="130"/>
      <c r="DV225" s="130"/>
      <c r="DW225" s="130"/>
      <c r="DX225" s="130"/>
      <c r="DY225" s="130"/>
      <c r="DZ225" s="136"/>
      <c r="EA225" s="132"/>
      <c r="EB225" s="132"/>
      <c r="EC225" s="132"/>
      <c r="ED225" s="130"/>
      <c r="EE225" s="130"/>
      <c r="EF225" s="130"/>
      <c r="EG225" s="130"/>
      <c r="EH225" s="130"/>
      <c r="EI225" s="136"/>
      <c r="EJ225" s="132"/>
      <c r="EK225" s="132"/>
      <c r="EL225" s="132"/>
      <c r="EM225" s="130"/>
      <c r="EN225" s="130"/>
      <c r="EO225" s="130"/>
      <c r="EP225" s="130"/>
      <c r="EQ225" s="130"/>
      <c r="ER225" s="136"/>
      <c r="ES225" s="132"/>
      <c r="ET225" s="132"/>
      <c r="EU225" s="132"/>
      <c r="EV225" s="130"/>
      <c r="EW225" s="130"/>
      <c r="EX225" s="130"/>
      <c r="EY225" s="130"/>
      <c r="EZ225" s="130"/>
      <c r="FA225" s="136"/>
      <c r="FB225" s="132"/>
      <c r="FC225" s="132"/>
      <c r="FD225" s="132"/>
      <c r="FE225" s="130"/>
      <c r="FF225" s="130"/>
      <c r="FG225" s="130"/>
      <c r="FH225" s="130"/>
      <c r="FI225" s="130"/>
      <c r="FJ225" s="136"/>
      <c r="FK225" s="132"/>
      <c r="FL225" s="132"/>
      <c r="FM225" s="132"/>
      <c r="FN225" s="130"/>
      <c r="FO225" s="130"/>
      <c r="FP225" s="130"/>
      <c r="FQ225" s="130"/>
      <c r="FR225" s="130"/>
      <c r="FS225" s="130"/>
      <c r="FT225" s="144"/>
      <c r="FU225" s="129"/>
      <c r="FV225" s="129"/>
      <c r="FW225" s="129"/>
      <c r="FX225" s="130"/>
      <c r="FY225" s="129"/>
      <c r="FZ225" s="144"/>
      <c r="GA225" s="130"/>
      <c r="GB225" s="129"/>
      <c r="GC225" s="129"/>
      <c r="GD225" s="129"/>
      <c r="GE225" s="129"/>
      <c r="GF225" s="129"/>
      <c r="GG225" s="136"/>
      <c r="GH225" s="129"/>
      <c r="GI225" s="129"/>
      <c r="GJ225" s="129"/>
      <c r="GK225" s="130"/>
      <c r="GL225" s="129"/>
      <c r="GM225" s="130"/>
      <c r="GN225" s="263"/>
      <c r="GO225" s="129"/>
      <c r="GP225" s="129"/>
      <c r="GQ225" s="129"/>
      <c r="GR225" s="129"/>
      <c r="GS225" s="129"/>
      <c r="GT225" s="136"/>
      <c r="GU225" s="129"/>
      <c r="GV225" s="129"/>
      <c r="GW225" s="129"/>
      <c r="GX225" s="130"/>
      <c r="GY225" s="129"/>
      <c r="GZ225" s="130"/>
      <c r="HA225" s="130"/>
      <c r="HB225" s="129"/>
      <c r="HC225" s="129"/>
      <c r="HD225" s="129"/>
      <c r="HE225" s="129"/>
    </row>
    <row r="226" spans="1:213" ht="57" x14ac:dyDescent="0.2">
      <c r="A226" s="364"/>
      <c r="B226" s="357"/>
      <c r="C226" s="358"/>
      <c r="D226" s="358"/>
      <c r="E226" s="357"/>
      <c r="F226" s="365"/>
      <c r="G226" s="365"/>
      <c r="H226" s="365"/>
      <c r="I226" s="357"/>
      <c r="J226" s="360"/>
      <c r="K226" s="335"/>
      <c r="L226" s="361"/>
      <c r="M226" s="359"/>
      <c r="N226" s="335"/>
      <c r="O226" s="333"/>
      <c r="P226" s="333"/>
      <c r="Q226" s="334"/>
      <c r="R226" s="153"/>
      <c r="S226" s="154"/>
      <c r="T226" s="183">
        <f>VLOOKUP(U226,FORMULAS!$A$15:$B$18,2,0)</f>
        <v>0</v>
      </c>
      <c r="U226" s="53" t="s">
        <v>157</v>
      </c>
      <c r="V226" s="54">
        <f>+IF(U226='Tabla Valoración controles'!$D$4,'Tabla Valoración controles'!$F$4,IF('208-PLA-Ft-78 Mapa Gestión'!U226='Tabla Valoración controles'!$D$5,'Tabla Valoración controles'!$F$5,IF(U226=FORMULAS!$A$10,0,'Tabla Valoración controles'!$F$6)))</f>
        <v>0</v>
      </c>
      <c r="W226" s="53"/>
      <c r="X226" s="55">
        <f>+IF(W226='Tabla Valoración controles'!$D$7,'Tabla Valoración controles'!$F$7,IF(U226=FORMULAS!$A$10,0,'Tabla Valoración controles'!$F$8))</f>
        <v>0</v>
      </c>
      <c r="Y226" s="53"/>
      <c r="Z226" s="54">
        <f>+IF(Y226='Tabla Valoración controles'!$D$9,'Tabla Valoración controles'!$F$9,IF(U226=FORMULAS!$A$10,0,'Tabla Valoración controles'!$F$10))</f>
        <v>0</v>
      </c>
      <c r="AA226" s="53"/>
      <c r="AB226" s="54">
        <f>+IF(AA226='Tabla Valoración controles'!$D$9,'Tabla Valoración controles'!$F$9,IF(W226=FORMULAS!$A$10,0,'Tabla Valoración controles'!$F$10))</f>
        <v>0</v>
      </c>
      <c r="AC226" s="53"/>
      <c r="AD226" s="54">
        <f>+IF(AC226='Tabla Valoración controles'!$D$13,'Tabla Valoración controles'!$F$13,'Tabla Valoración controles'!$F$14)</f>
        <v>0</v>
      </c>
      <c r="AE226" s="97">
        <f t="shared" si="168"/>
        <v>0</v>
      </c>
      <c r="AF226" s="97">
        <f t="shared" si="190"/>
        <v>0</v>
      </c>
      <c r="AG226" s="97">
        <f t="shared" si="189"/>
        <v>0.36</v>
      </c>
      <c r="AH226" s="53"/>
      <c r="AI226" s="50">
        <f>+IF(AH226=CONTROLES!$C$50,CONTROLES!$D$50,CONTROLES!$D$51)</f>
        <v>0</v>
      </c>
      <c r="AJ226" s="162"/>
      <c r="AK226" s="162">
        <f>+IF(AJ226=CONTROLES!$C$52,CONTROLES!$D$52,CONTROLES!$D$53)</f>
        <v>0</v>
      </c>
      <c r="AL226" s="162"/>
      <c r="AM226" s="162">
        <f>+IF(AL226=CONTROLES!$C$54,CONTROLES!$D$54,CONTROLES!$D$55)</f>
        <v>0</v>
      </c>
      <c r="AN226" s="163" t="str">
        <f t="shared" si="173"/>
        <v>Tipo Control</v>
      </c>
      <c r="AO226" s="163" t="str">
        <f>+IF(AN226=CONTROLES!$F$54,CONTROLES!$G$54,CONTROLES!$G$55)</f>
        <v>Detectar</v>
      </c>
      <c r="AP226" s="162">
        <f>+IF(AO226=CONTROLES!$C$56,CONTROLES!$D$56,IF(AO226=CONTROLES!$C$57,CONTROLES!$D$57,CONTROLES!$D$58))</f>
        <v>10</v>
      </c>
      <c r="AQ226" s="162"/>
      <c r="AR226" s="162">
        <f>+IF(AQ226=CONTROLES!$C$59,CONTROLES!$D$59,CONTROLES!$D$60)</f>
        <v>0</v>
      </c>
      <c r="AS226" s="162"/>
      <c r="AT226" s="162">
        <f>+IF(AS226=CONTROLES!$C$61,CONTROLES!$D$61,CONTROLES!$D$62)</f>
        <v>0</v>
      </c>
      <c r="AU226" s="162"/>
      <c r="AV226" s="50">
        <f>+IF(AU226=CONTROLES!$C$63,CONTROLES!$D$63,IF(AU226=CONTROLES!$C$64,CONTROLES!$D$64,CONTROLES!$D$65))</f>
        <v>0</v>
      </c>
      <c r="AW226" s="50">
        <f t="shared" si="169"/>
        <v>10</v>
      </c>
      <c r="AX226" s="50" t="str">
        <f t="shared" si="174"/>
        <v>Débil</v>
      </c>
      <c r="AY226" s="337"/>
      <c r="AZ226" s="337"/>
      <c r="BA226" s="337"/>
      <c r="BB226" s="337"/>
      <c r="BC226" s="333"/>
      <c r="BD226" s="340"/>
      <c r="BE226" s="338"/>
      <c r="BF226" s="129"/>
      <c r="BG226" s="129"/>
      <c r="BH226" s="169"/>
      <c r="BI226" s="129"/>
      <c r="BJ226" s="129"/>
      <c r="BK226" s="129"/>
      <c r="BL226" s="129"/>
      <c r="BM226" s="170" t="s">
        <v>233</v>
      </c>
      <c r="BN226" s="338"/>
      <c r="BO226" s="144"/>
      <c r="BP226" s="209"/>
      <c r="BQ226" s="209"/>
      <c r="BR226" s="209"/>
      <c r="BS226" s="210"/>
      <c r="BT226" s="210"/>
      <c r="BU226" s="144"/>
      <c r="BV226" s="210"/>
      <c r="BW226" s="210"/>
      <c r="BX226" s="144"/>
      <c r="BY226" s="132"/>
      <c r="BZ226" s="132"/>
      <c r="CA226" s="132"/>
      <c r="CB226" s="130"/>
      <c r="CC226" s="130"/>
      <c r="CD226" s="130"/>
      <c r="CE226" s="130"/>
      <c r="CF226" s="130"/>
      <c r="CG226" s="144"/>
      <c r="CH226" s="132"/>
      <c r="CI226" s="132"/>
      <c r="CJ226" s="132"/>
      <c r="CK226" s="130"/>
      <c r="CL226" s="130"/>
      <c r="CM226" s="130"/>
      <c r="CN226" s="130"/>
      <c r="CO226" s="130"/>
      <c r="CP226" s="144"/>
      <c r="CQ226" s="132"/>
      <c r="CR226" s="132"/>
      <c r="CS226" s="132"/>
      <c r="CT226" s="130"/>
      <c r="CU226" s="130"/>
      <c r="CV226" s="130"/>
      <c r="CW226" s="130"/>
      <c r="CX226" s="130"/>
      <c r="CY226" s="136"/>
      <c r="CZ226" s="132"/>
      <c r="DA226" s="132"/>
      <c r="DB226" s="132"/>
      <c r="DC226" s="130"/>
      <c r="DD226" s="130"/>
      <c r="DE226" s="130"/>
      <c r="DF226" s="130"/>
      <c r="DG226" s="130"/>
      <c r="DH226" s="136"/>
      <c r="DI226" s="132"/>
      <c r="DJ226" s="132"/>
      <c r="DK226" s="132"/>
      <c r="DL226" s="130"/>
      <c r="DM226" s="130"/>
      <c r="DN226" s="130"/>
      <c r="DO226" s="130"/>
      <c r="DP226" s="130"/>
      <c r="DQ226" s="136"/>
      <c r="DR226" s="132"/>
      <c r="DS226" s="132"/>
      <c r="DT226" s="132"/>
      <c r="DU226" s="130"/>
      <c r="DV226" s="130"/>
      <c r="DW226" s="130"/>
      <c r="DX226" s="130"/>
      <c r="DY226" s="130"/>
      <c r="DZ226" s="136"/>
      <c r="EA226" s="132"/>
      <c r="EB226" s="132"/>
      <c r="EC226" s="132"/>
      <c r="ED226" s="130"/>
      <c r="EE226" s="130"/>
      <c r="EF226" s="130"/>
      <c r="EG226" s="130"/>
      <c r="EH226" s="130"/>
      <c r="EI226" s="136"/>
      <c r="EJ226" s="132"/>
      <c r="EK226" s="132"/>
      <c r="EL226" s="132"/>
      <c r="EM226" s="130"/>
      <c r="EN226" s="130"/>
      <c r="EO226" s="130"/>
      <c r="EP226" s="130"/>
      <c r="EQ226" s="130"/>
      <c r="ER226" s="136"/>
      <c r="ES226" s="132"/>
      <c r="ET226" s="132"/>
      <c r="EU226" s="132"/>
      <c r="EV226" s="130"/>
      <c r="EW226" s="130"/>
      <c r="EX226" s="130"/>
      <c r="EY226" s="130"/>
      <c r="EZ226" s="130"/>
      <c r="FA226" s="136"/>
      <c r="FB226" s="132"/>
      <c r="FC226" s="132"/>
      <c r="FD226" s="132"/>
      <c r="FE226" s="130"/>
      <c r="FF226" s="130"/>
      <c r="FG226" s="130"/>
      <c r="FH226" s="130"/>
      <c r="FI226" s="130"/>
      <c r="FJ226" s="136"/>
      <c r="FK226" s="132"/>
      <c r="FL226" s="132"/>
      <c r="FM226" s="132"/>
      <c r="FN226" s="130"/>
      <c r="FO226" s="130"/>
      <c r="FP226" s="130"/>
      <c r="FQ226" s="130"/>
      <c r="FR226" s="130"/>
      <c r="FS226" s="130"/>
      <c r="FT226" s="144"/>
      <c r="FU226" s="129"/>
      <c r="FV226" s="129"/>
      <c r="FW226" s="129"/>
      <c r="FX226" s="130"/>
      <c r="FY226" s="129"/>
      <c r="FZ226" s="144"/>
      <c r="GA226" s="130"/>
      <c r="GB226" s="129"/>
      <c r="GC226" s="129"/>
      <c r="GD226" s="129"/>
      <c r="GE226" s="129"/>
      <c r="GF226" s="129"/>
      <c r="GG226" s="136"/>
      <c r="GH226" s="129"/>
      <c r="GI226" s="129"/>
      <c r="GJ226" s="129"/>
      <c r="GK226" s="130"/>
      <c r="GL226" s="129"/>
      <c r="GM226" s="130"/>
      <c r="GN226" s="263"/>
      <c r="GO226" s="129"/>
      <c r="GP226" s="129"/>
      <c r="GQ226" s="129"/>
      <c r="GR226" s="129"/>
      <c r="GS226" s="129"/>
      <c r="GT226" s="136"/>
      <c r="GU226" s="129"/>
      <c r="GV226" s="129"/>
      <c r="GW226" s="129"/>
      <c r="GX226" s="130"/>
      <c r="GY226" s="129"/>
      <c r="GZ226" s="130"/>
      <c r="HA226" s="130"/>
      <c r="HB226" s="129"/>
      <c r="HC226" s="129"/>
      <c r="HD226" s="129"/>
      <c r="HE226" s="129"/>
    </row>
    <row r="227" spans="1:213" ht="133.5" customHeight="1" x14ac:dyDescent="0.2">
      <c r="A227" s="364">
        <v>37</v>
      </c>
      <c r="B227" s="357" t="s">
        <v>180</v>
      </c>
      <c r="C227" s="358" t="str">
        <f>VLOOKUP(B227,FORMULAS!$A$30:$B$52,2,0)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27" s="358" t="str">
        <f>VLOOKUP(B227,FORMULAS!$A$30:$C$52,3,0)</f>
        <v xml:space="preserve">Subdirector Administrativo </v>
      </c>
      <c r="E227" s="357" t="s">
        <v>113</v>
      </c>
      <c r="F227" s="365" t="s">
        <v>457</v>
      </c>
      <c r="G227" s="365" t="s">
        <v>458</v>
      </c>
      <c r="H227" s="365" t="s">
        <v>459</v>
      </c>
      <c r="I227" s="357" t="s">
        <v>258</v>
      </c>
      <c r="J227" s="360">
        <v>350</v>
      </c>
      <c r="K227" s="335" t="str">
        <f>+IF(L227=FORMULAS!$N$2,FORMULAS!$O$2,IF('208-PLA-Ft-78 Mapa Gestión'!L227:L232=FORMULAS!$N$3,FORMULAS!$O$3,IF('208-PLA-Ft-78 Mapa Gestión'!L227:L232=FORMULAS!$N$4,FORMULAS!$O$4,IF('208-PLA-Ft-78 Mapa Gestión'!L227:L232=FORMULAS!$N$5,FORMULAS!$O$5,IF('208-PLA-Ft-78 Mapa Gestión'!L227:L232=FORMULAS!$N$6,FORMULAS!$O$6)))))</f>
        <v>Media</v>
      </c>
      <c r="L227" s="361">
        <f>+IF(J227&lt;=FORMULAS!$M$2,FORMULAS!$N$2,IF('208-PLA-Ft-78 Mapa Gestión'!J227&lt;=FORMULAS!$M$3,FORMULAS!$N$3,IF('208-PLA-Ft-78 Mapa Gestión'!J227&lt;=FORMULAS!$M$4,FORMULAS!$N$4,IF('208-PLA-Ft-78 Mapa Gestión'!J227&lt;=FORMULAS!$M$5,FORMULAS!$N$5,FORMULAS!$N$6))))</f>
        <v>0.6</v>
      </c>
      <c r="M227" s="359" t="s">
        <v>91</v>
      </c>
      <c r="N227" s="335" t="str">
        <f>+IF(M227=FORMULAS!$H$2,FORMULAS!$I$2,IF('208-PLA-Ft-78 Mapa Gestión'!M227:M232=FORMULAS!$H$3,FORMULAS!$I$3,IF('208-PLA-Ft-78 Mapa Gestión'!M227:M232=FORMULAS!$H$4,FORMULAS!$I$4,IF('208-PLA-Ft-78 Mapa Gestión'!M227:M232=FORMULAS!$H$5,FORMULAS!$I$5,IF('208-PLA-Ft-78 Mapa Gestión'!M227:M232=FORMULAS!$H$6,FORMULAS!$I$6,IF('208-PLA-Ft-78 Mapa Gestión'!M227:M232=FORMULAS!$H$7,FORMULAS!$I$7,IF('208-PLA-Ft-78 Mapa Gestión'!M227:M232=FORMULAS!$H$8,FORMULAS!$I$8,IF('208-PLA-Ft-78 Mapa Gestión'!M227:M232=FORMULAS!$H$9,FORMULAS!$I$9,IF('208-PLA-Ft-78 Mapa Gestión'!M227:M232=FORMULAS!$H$10,FORMULAS!$I$10,IF('208-PLA-Ft-78 Mapa Gestión'!M227:M232=FORMULAS!$H$11,FORMULAS!$I$11))))))))))</f>
        <v>Moderado</v>
      </c>
      <c r="O227" s="333">
        <f>VLOOKUP(N227,FORMULAS!$I$1:$J$6,2,0)</f>
        <v>0.6</v>
      </c>
      <c r="P227" s="333" t="str">
        <f t="shared" ref="P227" si="191">CONCATENATE(N227,K227)</f>
        <v>ModeradoMedia</v>
      </c>
      <c r="Q227" s="334" t="str">
        <f>VLOOKUP(P227,FORMULAS!$K$17:$L$42,2,0)</f>
        <v>Moderado</v>
      </c>
      <c r="R227" s="153">
        <v>1</v>
      </c>
      <c r="S227" s="154" t="s">
        <v>521</v>
      </c>
      <c r="T227" s="183" t="str">
        <f>VLOOKUP(U227,FORMULAS!$A$15:$B$18,2,0)</f>
        <v>Probabilidad</v>
      </c>
      <c r="U227" s="53" t="s">
        <v>14</v>
      </c>
      <c r="V227" s="54">
        <f>+IF(U227='Tabla Valoración controles'!$D$4,'Tabla Valoración controles'!$F$4,IF('208-PLA-Ft-78 Mapa Gestión'!U227='Tabla Valoración controles'!$D$5,'Tabla Valoración controles'!$F$5,IF(U227=FORMULAS!$A$10,0,'Tabla Valoración controles'!$F$6)))</f>
        <v>0.15</v>
      </c>
      <c r="W227" s="53" t="s">
        <v>8</v>
      </c>
      <c r="X227" s="55">
        <f>+IF(W227='Tabla Valoración controles'!$D$7,'Tabla Valoración controles'!$F$7,IF(U227=FORMULAS!$A$10,0,'Tabla Valoración controles'!$F$8))</f>
        <v>0.15</v>
      </c>
      <c r="Y227" s="53" t="s">
        <v>18</v>
      </c>
      <c r="Z227" s="54">
        <f>+IF(Y227='Tabla Valoración controles'!$D$9,'Tabla Valoración controles'!$F$9,IF(U227=FORMULAS!$A$10,0,'Tabla Valoración controles'!$F$10))</f>
        <v>0</v>
      </c>
      <c r="AA227" s="53" t="s">
        <v>22</v>
      </c>
      <c r="AB227" s="54">
        <f>+IF(AA227='Tabla Valoración controles'!$D$9,'Tabla Valoración controles'!$F$9,IF(W227=FORMULAS!$A$10,0,'Tabla Valoración controles'!$F$10))</f>
        <v>0</v>
      </c>
      <c r="AC227" s="53" t="s">
        <v>100</v>
      </c>
      <c r="AD227" s="54">
        <f>+IF(AC227='Tabla Valoración controles'!$D$13,'Tabla Valoración controles'!$F$13,'Tabla Valoración controles'!$F$14)</f>
        <v>0</v>
      </c>
      <c r="AE227" s="97">
        <f t="shared" ref="AE227:AE268" si="192">+V227+X227+Z227</f>
        <v>0.3</v>
      </c>
      <c r="AF227" s="97">
        <f t="shared" ref="AF227:AF267" si="193">+AF226*AE227</f>
        <v>0</v>
      </c>
      <c r="AG227" s="97">
        <f t="shared" ref="AG227:AG269" si="194">+AG226-AF227</f>
        <v>0.36</v>
      </c>
      <c r="AH227" s="53" t="s">
        <v>347</v>
      </c>
      <c r="AI227" s="50">
        <f>+IF(AH227=CONTROLES!$C$50,CONTROLES!$D$50,CONTROLES!$D$51)</f>
        <v>15</v>
      </c>
      <c r="AJ227" s="162" t="s">
        <v>353</v>
      </c>
      <c r="AK227" s="162">
        <f>+IF(AJ227=CONTROLES!$C$52,CONTROLES!$D$52,CONTROLES!$D$53)</f>
        <v>15</v>
      </c>
      <c r="AL227" s="162" t="s">
        <v>356</v>
      </c>
      <c r="AM227" s="162">
        <f>+IF(AL227=CONTROLES!$C$54,CONTROLES!$D$54,CONTROLES!$D$55)</f>
        <v>15</v>
      </c>
      <c r="AN227" s="163" t="str">
        <f t="shared" si="173"/>
        <v>Detectivo</v>
      </c>
      <c r="AO227" s="163" t="str">
        <f>+IF(AN227=CONTROLES!$F$54,CONTROLES!$G$54,CONTROLES!$G$55)</f>
        <v>Detectar</v>
      </c>
      <c r="AP227" s="162">
        <f>+IF(AO227=CONTROLES!$C$56,CONTROLES!$D$56,IF(AO227=CONTROLES!$C$57,CONTROLES!$D$57,CONTROLES!$D$58))</f>
        <v>10</v>
      </c>
      <c r="AQ227" s="162" t="s">
        <v>363</v>
      </c>
      <c r="AR227" s="162">
        <f>+IF(AQ227=CONTROLES!$C$59,CONTROLES!$D$59,CONTROLES!$D$60)</f>
        <v>15</v>
      </c>
      <c r="AS227" s="162" t="s">
        <v>366</v>
      </c>
      <c r="AT227" s="162">
        <f>+IF(AS227=CONTROLES!$C$61,CONTROLES!$D$61,CONTROLES!$D$62)</f>
        <v>15</v>
      </c>
      <c r="AU227" s="162" t="s">
        <v>369</v>
      </c>
      <c r="AV227" s="50">
        <f>+IF(AU227=CONTROLES!$C$63,CONTROLES!$D$63,IF(AU227=CONTROLES!$C$64,CONTROLES!$D$64,CONTROLES!$D$65))</f>
        <v>10</v>
      </c>
      <c r="AW227" s="50">
        <f t="shared" si="169"/>
        <v>95</v>
      </c>
      <c r="AX227" s="50" t="str">
        <f t="shared" ref="AX227:AX268" si="195">IF(ISERROR(AW227)=TRUE,"",IF(AND(AW227&lt;=85),"Débil",IF(AND(AW227&gt;=85.01,AW227&lt;=95),"Moderado",IF(AND(AW227&gt;=95.1,AW227&lt;=100),"Fuerte",""))))</f>
        <v>Moderado</v>
      </c>
      <c r="AY227" s="336">
        <f>+AG232</f>
        <v>0.36</v>
      </c>
      <c r="AZ227" s="336" t="str">
        <f>+IF(AY227&lt;=FORMULAS!$N$2,FORMULAS!$O$2,IF(AY227&lt;=FORMULAS!$N$3,FORMULAS!$O$3,IF(AY227&lt;=FORMULAS!$N$4,FORMULAS!$O$4,IF(AY227&lt;=FORMULAS!$N$5,FORMULAS!$O$5,FORMULAS!O222))))</f>
        <v>Baja</v>
      </c>
      <c r="BA227" s="336" t="str">
        <f>+IF(T227=FORMULAS!$A$9,AG232,'208-PLA-Ft-78 Mapa Gestión'!N227:N232)</f>
        <v>Moderado</v>
      </c>
      <c r="BB227" s="336">
        <f>+IF(T227=FORMULAS!B225,'208-PLA-Ft-78 Mapa Gestión'!AG232,'208-PLA-Ft-78 Mapa Gestión'!O227:O232)</f>
        <v>0.6</v>
      </c>
      <c r="BC227" s="333" t="str">
        <f t="shared" ref="BC227" si="196">CONCATENATE(BA227,AZ227)</f>
        <v>ModeradoBaja</v>
      </c>
      <c r="BD227" s="340" t="str">
        <f>VLOOKUP(BC227,FORMULAS!$K$17:$L$42,2,0)</f>
        <v>Moderado</v>
      </c>
      <c r="BE227" s="338" t="s">
        <v>163</v>
      </c>
      <c r="BF227" s="132" t="s">
        <v>594</v>
      </c>
      <c r="BG227" s="132" t="s">
        <v>567</v>
      </c>
      <c r="BH227" s="169" t="s">
        <v>324</v>
      </c>
      <c r="BI227" s="172">
        <v>44927</v>
      </c>
      <c r="BJ227" s="172">
        <v>45016</v>
      </c>
      <c r="BK227" s="132" t="s">
        <v>695</v>
      </c>
      <c r="BL227" s="132" t="s">
        <v>695</v>
      </c>
      <c r="BM227" s="170" t="s">
        <v>234</v>
      </c>
      <c r="BN227" s="338"/>
      <c r="BO227" s="144" t="s">
        <v>782</v>
      </c>
      <c r="BP227" s="207" t="s">
        <v>1097</v>
      </c>
      <c r="BQ227" s="208" t="s">
        <v>1200</v>
      </c>
      <c r="BR227" s="207" t="s">
        <v>1098</v>
      </c>
      <c r="BS227" s="151">
        <v>1</v>
      </c>
      <c r="BT227" s="208" t="s">
        <v>1200</v>
      </c>
      <c r="BU227" s="144" t="s">
        <v>783</v>
      </c>
      <c r="BV227" s="144" t="s">
        <v>1043</v>
      </c>
      <c r="BW227" s="144" t="s">
        <v>1043</v>
      </c>
      <c r="BX227" s="144" t="s">
        <v>783</v>
      </c>
      <c r="BY227" s="236" t="s">
        <v>544</v>
      </c>
      <c r="BZ227" s="236" t="s">
        <v>544</v>
      </c>
      <c r="CA227" s="236" t="s">
        <v>544</v>
      </c>
      <c r="CB227" s="236" t="s">
        <v>544</v>
      </c>
      <c r="CC227" s="236" t="s">
        <v>544</v>
      </c>
      <c r="CD227" s="126" t="s">
        <v>783</v>
      </c>
      <c r="CE227" s="144" t="s">
        <v>544</v>
      </c>
      <c r="CF227" s="144" t="s">
        <v>544</v>
      </c>
      <c r="CG227" s="126" t="s">
        <v>783</v>
      </c>
      <c r="CH227" s="144" t="s">
        <v>544</v>
      </c>
      <c r="CI227" s="144" t="s">
        <v>544</v>
      </c>
      <c r="CJ227" s="144" t="s">
        <v>544</v>
      </c>
      <c r="CK227" s="144" t="s">
        <v>544</v>
      </c>
      <c r="CL227" s="144" t="s">
        <v>544</v>
      </c>
      <c r="CM227" s="144" t="s">
        <v>783</v>
      </c>
      <c r="CN227" s="144" t="s">
        <v>544</v>
      </c>
      <c r="CO227" s="144" t="s">
        <v>544</v>
      </c>
      <c r="CP227" s="144" t="s">
        <v>783</v>
      </c>
      <c r="CQ227" s="236" t="s">
        <v>544</v>
      </c>
      <c r="CR227" s="236" t="s">
        <v>544</v>
      </c>
      <c r="CS227" s="236" t="s">
        <v>544</v>
      </c>
      <c r="CT227" s="236" t="s">
        <v>544</v>
      </c>
      <c r="CU227" s="236" t="s">
        <v>544</v>
      </c>
      <c r="CV227" s="144" t="s">
        <v>783</v>
      </c>
      <c r="CW227" s="144" t="s">
        <v>544</v>
      </c>
      <c r="CX227" s="144" t="s">
        <v>544</v>
      </c>
      <c r="CY227" s="126" t="s">
        <v>782</v>
      </c>
      <c r="CZ227" s="127" t="s">
        <v>1240</v>
      </c>
      <c r="DA227" s="127" t="s">
        <v>1215</v>
      </c>
      <c r="DB227" s="127" t="s">
        <v>1240</v>
      </c>
      <c r="DC227" s="151">
        <v>1</v>
      </c>
      <c r="DD227" s="151" t="s">
        <v>1215</v>
      </c>
      <c r="DE227" s="151" t="s">
        <v>783</v>
      </c>
      <c r="DF227" s="151" t="s">
        <v>1215</v>
      </c>
      <c r="DG227" s="151" t="s">
        <v>1215</v>
      </c>
      <c r="DH227" s="136" t="s">
        <v>783</v>
      </c>
      <c r="DI227" s="127" t="s">
        <v>1240</v>
      </c>
      <c r="DJ227" s="127" t="s">
        <v>1215</v>
      </c>
      <c r="DK227" s="127" t="s">
        <v>1240</v>
      </c>
      <c r="DL227" s="151">
        <v>1</v>
      </c>
      <c r="DM227" s="151" t="s">
        <v>1215</v>
      </c>
      <c r="DN227" s="151" t="s">
        <v>783</v>
      </c>
      <c r="DO227" s="151" t="s">
        <v>1215</v>
      </c>
      <c r="DP227" s="151" t="s">
        <v>1215</v>
      </c>
      <c r="DQ227" s="136" t="s">
        <v>783</v>
      </c>
      <c r="DR227" s="127" t="s">
        <v>1240</v>
      </c>
      <c r="DS227" s="127" t="s">
        <v>1215</v>
      </c>
      <c r="DT227" s="127" t="s">
        <v>1240</v>
      </c>
      <c r="DU227" s="151">
        <v>1</v>
      </c>
      <c r="DV227" s="151" t="s">
        <v>1215</v>
      </c>
      <c r="DW227" s="151" t="s">
        <v>783</v>
      </c>
      <c r="DX227" s="151" t="s">
        <v>1215</v>
      </c>
      <c r="DY227" s="151" t="s">
        <v>1215</v>
      </c>
      <c r="DZ227" s="136" t="s">
        <v>783</v>
      </c>
      <c r="EA227" s="127" t="s">
        <v>1240</v>
      </c>
      <c r="EB227" s="127" t="s">
        <v>1215</v>
      </c>
      <c r="EC227" s="127" t="s">
        <v>1240</v>
      </c>
      <c r="ED227" s="151">
        <v>1</v>
      </c>
      <c r="EE227" s="151" t="s">
        <v>1215</v>
      </c>
      <c r="EF227" s="151" t="s">
        <v>783</v>
      </c>
      <c r="EG227" s="151" t="s">
        <v>1215</v>
      </c>
      <c r="EH227" s="151" t="s">
        <v>1215</v>
      </c>
      <c r="EI227" s="136"/>
      <c r="EJ227" s="127"/>
      <c r="EK227" s="127"/>
      <c r="EL227" s="127"/>
      <c r="EM227" s="151"/>
      <c r="EN227" s="151"/>
      <c r="EO227" s="151"/>
      <c r="EP227" s="151"/>
      <c r="EQ227" s="151"/>
      <c r="ER227" s="136"/>
      <c r="ES227" s="127"/>
      <c r="ET227" s="127"/>
      <c r="EU227" s="127"/>
      <c r="EV227" s="151"/>
      <c r="EW227" s="151"/>
      <c r="EX227" s="151"/>
      <c r="EY227" s="151"/>
      <c r="EZ227" s="151"/>
      <c r="FA227" s="136"/>
      <c r="FB227" s="127"/>
      <c r="FC227" s="127"/>
      <c r="FD227" s="127"/>
      <c r="FE227" s="151"/>
      <c r="FF227" s="151"/>
      <c r="FG227" s="151"/>
      <c r="FH227" s="151"/>
      <c r="FI227" s="151"/>
      <c r="FJ227" s="136"/>
      <c r="FK227" s="127"/>
      <c r="FL227" s="127"/>
      <c r="FM227" s="127"/>
      <c r="FN227" s="151"/>
      <c r="FO227" s="151"/>
      <c r="FP227" s="151"/>
      <c r="FQ227" s="151"/>
      <c r="FR227" s="151"/>
      <c r="FS227" s="220">
        <v>45054</v>
      </c>
      <c r="FT227" s="144" t="s">
        <v>782</v>
      </c>
      <c r="FU227" s="241" t="s">
        <v>1201</v>
      </c>
      <c r="FV227" s="129" t="s">
        <v>797</v>
      </c>
      <c r="FW227" s="241" t="s">
        <v>1101</v>
      </c>
      <c r="FX227" s="130">
        <v>1</v>
      </c>
      <c r="FY227" s="129" t="s">
        <v>797</v>
      </c>
      <c r="FZ227" s="144" t="s">
        <v>783</v>
      </c>
      <c r="GA227" s="151"/>
      <c r="GB227" s="152"/>
      <c r="GC227" s="152"/>
      <c r="GD227" s="152"/>
      <c r="GE227" s="152"/>
      <c r="GF227" s="244">
        <v>45169</v>
      </c>
      <c r="GG227" s="126" t="s">
        <v>782</v>
      </c>
      <c r="GH227" s="154" t="s">
        <v>1245</v>
      </c>
      <c r="GI227" s="245" t="s">
        <v>1234</v>
      </c>
      <c r="GJ227" s="154" t="s">
        <v>1246</v>
      </c>
      <c r="GK227" s="126">
        <v>1</v>
      </c>
      <c r="GL227" s="154"/>
      <c r="GM227" s="246" t="s">
        <v>783</v>
      </c>
      <c r="GN227" s="280"/>
      <c r="GO227" s="152"/>
      <c r="GP227" s="152"/>
      <c r="GQ227" s="152"/>
      <c r="GR227" s="152"/>
      <c r="GS227" s="152"/>
      <c r="GT227" s="136"/>
      <c r="GU227" s="152"/>
      <c r="GV227" s="152"/>
      <c r="GW227" s="152"/>
      <c r="GX227" s="130"/>
      <c r="GY227" s="152"/>
      <c r="GZ227" s="151"/>
      <c r="HA227" s="151"/>
      <c r="HB227" s="152"/>
      <c r="HC227" s="152"/>
      <c r="HD227" s="152"/>
      <c r="HE227" s="152"/>
    </row>
    <row r="228" spans="1:213" ht="156" customHeight="1" x14ac:dyDescent="0.2">
      <c r="A228" s="364"/>
      <c r="B228" s="357"/>
      <c r="C228" s="358"/>
      <c r="D228" s="358"/>
      <c r="E228" s="357"/>
      <c r="F228" s="365"/>
      <c r="G228" s="365"/>
      <c r="H228" s="365"/>
      <c r="I228" s="357"/>
      <c r="J228" s="360"/>
      <c r="K228" s="335"/>
      <c r="L228" s="361"/>
      <c r="M228" s="359"/>
      <c r="N228" s="335"/>
      <c r="O228" s="333"/>
      <c r="P228" s="333"/>
      <c r="Q228" s="334"/>
      <c r="R228" s="153">
        <v>2</v>
      </c>
      <c r="S228" s="154" t="s">
        <v>522</v>
      </c>
      <c r="T228" s="183" t="str">
        <f>VLOOKUP(U228,FORMULAS!$A$15:$B$18,2,0)</f>
        <v>Probabilidad</v>
      </c>
      <c r="U228" s="53" t="s">
        <v>14</v>
      </c>
      <c r="V228" s="54">
        <f>+IF(U228='Tabla Valoración controles'!$D$4,'Tabla Valoración controles'!$F$4,IF('208-PLA-Ft-78 Mapa Gestión'!U228='Tabla Valoración controles'!$D$5,'Tabla Valoración controles'!$F$5,IF(U228=FORMULAS!$A$10,0,'Tabla Valoración controles'!$F$6)))</f>
        <v>0.15</v>
      </c>
      <c r="W228" s="53" t="s">
        <v>8</v>
      </c>
      <c r="X228" s="55">
        <f>+IF(W228='Tabla Valoración controles'!$D$7,'Tabla Valoración controles'!$F$7,IF(U228=FORMULAS!$A$10,0,'Tabla Valoración controles'!$F$8))</f>
        <v>0.15</v>
      </c>
      <c r="Y228" s="53" t="s">
        <v>18</v>
      </c>
      <c r="Z228" s="54">
        <f>+IF(Y228='Tabla Valoración controles'!$D$9,'Tabla Valoración controles'!$F$9,IF(U228=FORMULAS!$A$10,0,'Tabla Valoración controles'!$F$10))</f>
        <v>0</v>
      </c>
      <c r="AA228" s="53" t="s">
        <v>22</v>
      </c>
      <c r="AB228" s="54">
        <f>+IF(AA228='Tabla Valoración controles'!$D$9,'Tabla Valoración controles'!$F$9,IF(W228=FORMULAS!$A$10,0,'Tabla Valoración controles'!$F$10))</f>
        <v>0</v>
      </c>
      <c r="AC228" s="53" t="s">
        <v>100</v>
      </c>
      <c r="AD228" s="54">
        <f>+IF(AC228='Tabla Valoración controles'!$D$13,'Tabla Valoración controles'!$F$13,'Tabla Valoración controles'!$F$14)</f>
        <v>0</v>
      </c>
      <c r="AE228" s="97">
        <f t="shared" si="192"/>
        <v>0.3</v>
      </c>
      <c r="AF228" s="97">
        <f t="shared" si="193"/>
        <v>0</v>
      </c>
      <c r="AG228" s="97">
        <f t="shared" si="194"/>
        <v>0.36</v>
      </c>
      <c r="AH228" s="53" t="s">
        <v>347</v>
      </c>
      <c r="AI228" s="50">
        <f>+IF(AH228=CONTROLES!$C$50,CONTROLES!$D$50,CONTROLES!$D$51)</f>
        <v>15</v>
      </c>
      <c r="AJ228" s="162" t="s">
        <v>353</v>
      </c>
      <c r="AK228" s="162">
        <f>+IF(AJ228=CONTROLES!$C$52,CONTROLES!$D$52,CONTROLES!$D$53)</f>
        <v>15</v>
      </c>
      <c r="AL228" s="162" t="s">
        <v>356</v>
      </c>
      <c r="AM228" s="162">
        <f>+IF(AL228=CONTROLES!$C$54,CONTROLES!$D$54,CONTROLES!$D$55)</f>
        <v>15</v>
      </c>
      <c r="AN228" s="163" t="str">
        <f t="shared" si="173"/>
        <v>Detectivo</v>
      </c>
      <c r="AO228" s="163" t="str">
        <f>+IF(AN228=CONTROLES!$F$54,CONTROLES!$G$54,CONTROLES!$G$55)</f>
        <v>Detectar</v>
      </c>
      <c r="AP228" s="162">
        <f>+IF(AO228=CONTROLES!$C$56,CONTROLES!$D$56,IF(AO228=CONTROLES!$C$57,CONTROLES!$D$57,CONTROLES!$D$58))</f>
        <v>10</v>
      </c>
      <c r="AQ228" s="162" t="s">
        <v>363</v>
      </c>
      <c r="AR228" s="162">
        <f>+IF(AQ228=CONTROLES!$C$59,CONTROLES!$D$59,CONTROLES!$D$60)</f>
        <v>15</v>
      </c>
      <c r="AS228" s="162" t="s">
        <v>366</v>
      </c>
      <c r="AT228" s="162">
        <f>+IF(AS228=CONTROLES!$C$61,CONTROLES!$D$61,CONTROLES!$D$62)</f>
        <v>15</v>
      </c>
      <c r="AU228" s="162" t="s">
        <v>369</v>
      </c>
      <c r="AV228" s="50">
        <f>+IF(AU228=CONTROLES!$C$63,CONTROLES!$D$63,IF(AU228=CONTROLES!$C$64,CONTROLES!$D$64,CONTROLES!$D$65))</f>
        <v>10</v>
      </c>
      <c r="AW228" s="50">
        <f t="shared" si="169"/>
        <v>95</v>
      </c>
      <c r="AX228" s="50" t="str">
        <f t="shared" si="195"/>
        <v>Moderado</v>
      </c>
      <c r="AY228" s="337"/>
      <c r="AZ228" s="337"/>
      <c r="BA228" s="337"/>
      <c r="BB228" s="337"/>
      <c r="BC228" s="333"/>
      <c r="BD228" s="340"/>
      <c r="BE228" s="338"/>
      <c r="BF228" s="132" t="s">
        <v>1242</v>
      </c>
      <c r="BG228" s="132" t="s">
        <v>567</v>
      </c>
      <c r="BH228" s="169" t="s">
        <v>321</v>
      </c>
      <c r="BI228" s="172">
        <v>44927</v>
      </c>
      <c r="BJ228" s="172">
        <v>45291</v>
      </c>
      <c r="BK228" s="132" t="s">
        <v>1546</v>
      </c>
      <c r="BL228" s="132" t="s">
        <v>1547</v>
      </c>
      <c r="BM228" s="170" t="s">
        <v>235</v>
      </c>
      <c r="BN228" s="338"/>
      <c r="BO228" s="144" t="s">
        <v>783</v>
      </c>
      <c r="BP228" s="236" t="s">
        <v>544</v>
      </c>
      <c r="BQ228" s="236" t="s">
        <v>544</v>
      </c>
      <c r="BR228" s="236" t="s">
        <v>544</v>
      </c>
      <c r="BS228" s="236" t="s">
        <v>544</v>
      </c>
      <c r="BT228" s="236" t="s">
        <v>544</v>
      </c>
      <c r="BU228" s="144" t="s">
        <v>783</v>
      </c>
      <c r="BV228" s="144" t="s">
        <v>1043</v>
      </c>
      <c r="BW228" s="144" t="s">
        <v>1043</v>
      </c>
      <c r="BX228" s="144" t="s">
        <v>783</v>
      </c>
      <c r="BY228" s="236" t="s">
        <v>544</v>
      </c>
      <c r="BZ228" s="236" t="s">
        <v>544</v>
      </c>
      <c r="CA228" s="236" t="s">
        <v>544</v>
      </c>
      <c r="CB228" s="236" t="s">
        <v>544</v>
      </c>
      <c r="CC228" s="236" t="s">
        <v>544</v>
      </c>
      <c r="CD228" s="126" t="s">
        <v>783</v>
      </c>
      <c r="CE228" s="144" t="s">
        <v>544</v>
      </c>
      <c r="CF228" s="144" t="s">
        <v>544</v>
      </c>
      <c r="CG228" s="136" t="s">
        <v>782</v>
      </c>
      <c r="CH228" s="240" t="s">
        <v>1099</v>
      </c>
      <c r="CI228" s="209" t="s">
        <v>1100</v>
      </c>
      <c r="CJ228" s="212" t="s">
        <v>1202</v>
      </c>
      <c r="CK228" s="128">
        <v>0.25</v>
      </c>
      <c r="CL228" s="209" t="s">
        <v>1100</v>
      </c>
      <c r="CM228" s="144" t="s">
        <v>783</v>
      </c>
      <c r="CN228" s="144" t="s">
        <v>544</v>
      </c>
      <c r="CO228" s="144" t="s">
        <v>544</v>
      </c>
      <c r="CP228" s="144" t="s">
        <v>783</v>
      </c>
      <c r="CQ228" s="236" t="s">
        <v>544</v>
      </c>
      <c r="CR228" s="236" t="s">
        <v>544</v>
      </c>
      <c r="CS228" s="236" t="s">
        <v>544</v>
      </c>
      <c r="CT228" s="236" t="s">
        <v>544</v>
      </c>
      <c r="CU228" s="236" t="s">
        <v>544</v>
      </c>
      <c r="CV228" s="144" t="s">
        <v>783</v>
      </c>
      <c r="CW228" s="144" t="s">
        <v>544</v>
      </c>
      <c r="CX228" s="144" t="s">
        <v>544</v>
      </c>
      <c r="CY228" s="126" t="s">
        <v>782</v>
      </c>
      <c r="CZ228" s="240" t="s">
        <v>1099</v>
      </c>
      <c r="DA228" s="236" t="s">
        <v>1241</v>
      </c>
      <c r="DB228" s="154" t="s">
        <v>1242</v>
      </c>
      <c r="DC228" s="243">
        <v>0.5</v>
      </c>
      <c r="DD228" s="236" t="s">
        <v>1241</v>
      </c>
      <c r="DE228" s="204" t="s">
        <v>783</v>
      </c>
      <c r="DF228" s="144" t="s">
        <v>544</v>
      </c>
      <c r="DG228" s="144" t="s">
        <v>544</v>
      </c>
      <c r="DH228" s="136" t="s">
        <v>782</v>
      </c>
      <c r="DI228" s="240" t="s">
        <v>1099</v>
      </c>
      <c r="DJ228" s="236" t="s">
        <v>1241</v>
      </c>
      <c r="DK228" s="154" t="s">
        <v>1242</v>
      </c>
      <c r="DL228" s="243">
        <v>0.5</v>
      </c>
      <c r="DM228" s="236" t="s">
        <v>1241</v>
      </c>
      <c r="DN228" s="204" t="s">
        <v>783</v>
      </c>
      <c r="DO228" s="144" t="s">
        <v>544</v>
      </c>
      <c r="DP228" s="144" t="s">
        <v>544</v>
      </c>
      <c r="DQ228" s="136" t="s">
        <v>1215</v>
      </c>
      <c r="DR228" s="128" t="s">
        <v>1215</v>
      </c>
      <c r="DS228" s="128" t="s">
        <v>1215</v>
      </c>
      <c r="DT228" s="128" t="s">
        <v>1221</v>
      </c>
      <c r="DU228" s="128" t="s">
        <v>1215</v>
      </c>
      <c r="DV228" s="128" t="s">
        <v>1215</v>
      </c>
      <c r="DW228" s="128" t="s">
        <v>1215</v>
      </c>
      <c r="DX228" s="128" t="s">
        <v>1215</v>
      </c>
      <c r="DY228" s="128" t="s">
        <v>1215</v>
      </c>
      <c r="DZ228" s="136" t="s">
        <v>1215</v>
      </c>
      <c r="EA228" s="128" t="s">
        <v>1215</v>
      </c>
      <c r="EB228" s="128" t="s">
        <v>1215</v>
      </c>
      <c r="EC228" s="128" t="s">
        <v>1221</v>
      </c>
      <c r="ED228" s="128" t="s">
        <v>1215</v>
      </c>
      <c r="EE228" s="128" t="s">
        <v>1215</v>
      </c>
      <c r="EF228" s="128" t="s">
        <v>1215</v>
      </c>
      <c r="EG228" s="128" t="s">
        <v>1215</v>
      </c>
      <c r="EH228" s="128" t="s">
        <v>1215</v>
      </c>
      <c r="EI228" s="136"/>
      <c r="EJ228" s="127"/>
      <c r="EK228" s="127"/>
      <c r="EL228" s="127"/>
      <c r="EM228" s="127"/>
      <c r="EN228" s="127"/>
      <c r="EO228" s="127"/>
      <c r="EP228" s="127"/>
      <c r="EQ228" s="127"/>
      <c r="ER228" s="136"/>
      <c r="ES228" s="127"/>
      <c r="ET228" s="127"/>
      <c r="EU228" s="127"/>
      <c r="EV228" s="127"/>
      <c r="EW228" s="127"/>
      <c r="EX228" s="127"/>
      <c r="EY228" s="127"/>
      <c r="EZ228" s="127"/>
      <c r="FA228" s="136"/>
      <c r="FB228" s="127"/>
      <c r="FC228" s="127"/>
      <c r="FD228" s="127"/>
      <c r="FE228" s="127"/>
      <c r="FF228" s="127"/>
      <c r="FG228" s="127"/>
      <c r="FH228" s="127"/>
      <c r="FI228" s="127"/>
      <c r="FJ228" s="136"/>
      <c r="FK228" s="127"/>
      <c r="FL228" s="127"/>
      <c r="FM228" s="127"/>
      <c r="FN228" s="127"/>
      <c r="FO228" s="127"/>
      <c r="FP228" s="127"/>
      <c r="FQ228" s="127"/>
      <c r="FR228" s="127"/>
      <c r="FS228" s="220">
        <v>45054</v>
      </c>
      <c r="FT228" s="144" t="s">
        <v>782</v>
      </c>
      <c r="FU228" s="241" t="s">
        <v>1102</v>
      </c>
      <c r="FV228" s="129" t="s">
        <v>37</v>
      </c>
      <c r="FW228" s="132" t="s">
        <v>898</v>
      </c>
      <c r="FX228" s="237">
        <v>0.25</v>
      </c>
      <c r="FY228" s="129" t="s">
        <v>37</v>
      </c>
      <c r="FZ228" s="144" t="s">
        <v>783</v>
      </c>
      <c r="GA228" s="127"/>
      <c r="GB228" s="152"/>
      <c r="GC228" s="152"/>
      <c r="GD228" s="152"/>
      <c r="GE228" s="152"/>
      <c r="GF228" s="244">
        <v>45177</v>
      </c>
      <c r="GG228" s="126" t="s">
        <v>782</v>
      </c>
      <c r="GH228" s="154" t="s">
        <v>1531</v>
      </c>
      <c r="GI228" s="129" t="s">
        <v>37</v>
      </c>
      <c r="GJ228" s="154" t="s">
        <v>1532</v>
      </c>
      <c r="GK228" s="247">
        <v>0.5</v>
      </c>
      <c r="GL228" s="129" t="s">
        <v>37</v>
      </c>
      <c r="GM228" s="246" t="s">
        <v>783</v>
      </c>
      <c r="GN228" s="268"/>
      <c r="GO228" s="152"/>
      <c r="GP228" s="152"/>
      <c r="GQ228" s="152"/>
      <c r="GR228" s="152"/>
      <c r="GS228" s="152"/>
      <c r="GT228" s="136"/>
      <c r="GU228" s="152"/>
      <c r="GV228" s="152"/>
      <c r="GW228" s="152"/>
      <c r="GX228" s="130"/>
      <c r="GY228" s="152"/>
      <c r="GZ228" s="127"/>
      <c r="HA228" s="127"/>
      <c r="HB228" s="152"/>
      <c r="HC228" s="152"/>
      <c r="HD228" s="152"/>
      <c r="HE228" s="152"/>
    </row>
    <row r="229" spans="1:213" ht="153" customHeight="1" x14ac:dyDescent="0.2">
      <c r="A229" s="364"/>
      <c r="B229" s="357"/>
      <c r="C229" s="358"/>
      <c r="D229" s="358"/>
      <c r="E229" s="357"/>
      <c r="F229" s="365"/>
      <c r="G229" s="365"/>
      <c r="H229" s="365"/>
      <c r="I229" s="357"/>
      <c r="J229" s="360"/>
      <c r="K229" s="335"/>
      <c r="L229" s="361"/>
      <c r="M229" s="359"/>
      <c r="N229" s="335"/>
      <c r="O229" s="333"/>
      <c r="P229" s="333"/>
      <c r="Q229" s="334"/>
      <c r="R229" s="153"/>
      <c r="S229" s="154"/>
      <c r="T229" s="183">
        <f>VLOOKUP(U229,FORMULAS!$A$15:$B$18,2,0)</f>
        <v>0</v>
      </c>
      <c r="U229" s="53" t="s">
        <v>157</v>
      </c>
      <c r="V229" s="54">
        <f>+IF(U229='Tabla Valoración controles'!$D$4,'Tabla Valoración controles'!$F$4,IF('208-PLA-Ft-78 Mapa Gestión'!U229='Tabla Valoración controles'!$D$5,'Tabla Valoración controles'!$F$5,IF(U229=FORMULAS!$A$10,0,'Tabla Valoración controles'!$F$6)))</f>
        <v>0</v>
      </c>
      <c r="W229" s="53"/>
      <c r="X229" s="55">
        <f>+IF(W229='Tabla Valoración controles'!$D$7,'Tabla Valoración controles'!$F$7,IF(U229=FORMULAS!$A$10,0,'Tabla Valoración controles'!$F$8))</f>
        <v>0</v>
      </c>
      <c r="Y229" s="53"/>
      <c r="Z229" s="54">
        <f>+IF(Y229='Tabla Valoración controles'!$D$9,'Tabla Valoración controles'!$F$9,IF(U229=FORMULAS!$A$10,0,'Tabla Valoración controles'!$F$10))</f>
        <v>0</v>
      </c>
      <c r="AA229" s="53"/>
      <c r="AB229" s="54">
        <f>+IF(AA229='Tabla Valoración controles'!$D$9,'Tabla Valoración controles'!$F$9,IF(W229=FORMULAS!$A$10,0,'Tabla Valoración controles'!$F$10))</f>
        <v>0</v>
      </c>
      <c r="AC229" s="53"/>
      <c r="AD229" s="54">
        <f>+IF(AC229='Tabla Valoración controles'!$D$13,'Tabla Valoración controles'!$F$13,'Tabla Valoración controles'!$F$14)</f>
        <v>0</v>
      </c>
      <c r="AE229" s="97">
        <f t="shared" si="192"/>
        <v>0</v>
      </c>
      <c r="AF229" s="97">
        <f t="shared" si="193"/>
        <v>0</v>
      </c>
      <c r="AG229" s="97">
        <f t="shared" si="194"/>
        <v>0.36</v>
      </c>
      <c r="AH229" s="53"/>
      <c r="AI229" s="50">
        <f>+IF(AH229=CONTROLES!$C$50,CONTROLES!$D$50,CONTROLES!$D$51)</f>
        <v>0</v>
      </c>
      <c r="AJ229" s="162"/>
      <c r="AK229" s="162">
        <f>+IF(AJ229=CONTROLES!$C$52,CONTROLES!$D$52,CONTROLES!$D$53)</f>
        <v>0</v>
      </c>
      <c r="AL229" s="162"/>
      <c r="AM229" s="162">
        <f>+IF(AL229=CONTROLES!$C$54,CONTROLES!$D$54,CONTROLES!$D$55)</f>
        <v>0</v>
      </c>
      <c r="AN229" s="163" t="str">
        <f t="shared" si="173"/>
        <v>Tipo Control</v>
      </c>
      <c r="AO229" s="163" t="str">
        <f>+IF(AN229=CONTROLES!$F$54,CONTROLES!$G$54,CONTROLES!$G$55)</f>
        <v>Detectar</v>
      </c>
      <c r="AP229" s="162">
        <f>+IF(AO229=CONTROLES!$C$56,CONTROLES!$D$56,IF(AO229=CONTROLES!$C$57,CONTROLES!$D$57,CONTROLES!$D$58))</f>
        <v>10</v>
      </c>
      <c r="AQ229" s="162"/>
      <c r="AR229" s="162">
        <f>+IF(AQ229=CONTROLES!$C$59,CONTROLES!$D$59,CONTROLES!$D$60)</f>
        <v>0</v>
      </c>
      <c r="AS229" s="162"/>
      <c r="AT229" s="162">
        <f>+IF(AS229=CONTROLES!$C$61,CONTROLES!$D$61,CONTROLES!$D$62)</f>
        <v>0</v>
      </c>
      <c r="AU229" s="162"/>
      <c r="AV229" s="50">
        <f>+IF(AU229=CONTROLES!$C$63,CONTROLES!$D$63,IF(AU229=CONTROLES!$C$64,CONTROLES!$D$64,CONTROLES!$D$65))</f>
        <v>0</v>
      </c>
      <c r="AW229" s="50">
        <f t="shared" si="169"/>
        <v>10</v>
      </c>
      <c r="AX229" s="50" t="str">
        <f t="shared" si="195"/>
        <v>Débil</v>
      </c>
      <c r="AY229" s="337"/>
      <c r="AZ229" s="337"/>
      <c r="BA229" s="337"/>
      <c r="BB229" s="337"/>
      <c r="BC229" s="333"/>
      <c r="BD229" s="340"/>
      <c r="BE229" s="338"/>
      <c r="BF229" s="132" t="s">
        <v>595</v>
      </c>
      <c r="BG229" s="132" t="s">
        <v>567</v>
      </c>
      <c r="BH229" s="169" t="s">
        <v>324</v>
      </c>
      <c r="BI229" s="172">
        <v>44927</v>
      </c>
      <c r="BJ229" s="172">
        <v>45291</v>
      </c>
      <c r="BK229" s="132" t="s">
        <v>696</v>
      </c>
      <c r="BL229" s="132" t="s">
        <v>697</v>
      </c>
      <c r="BM229" s="170" t="s">
        <v>235</v>
      </c>
      <c r="BN229" s="338"/>
      <c r="BO229" s="144"/>
      <c r="BP229" s="207"/>
      <c r="BQ229" s="207"/>
      <c r="BR229" s="207"/>
      <c r="BS229" s="207"/>
      <c r="BT229" s="207"/>
      <c r="BU229" s="144"/>
      <c r="BV229" s="207"/>
      <c r="BW229" s="207"/>
      <c r="BX229" s="144"/>
      <c r="BY229" s="127"/>
      <c r="BZ229" s="127"/>
      <c r="CA229" s="127"/>
      <c r="CB229" s="127"/>
      <c r="CC229" s="127"/>
      <c r="CD229" s="127"/>
      <c r="CE229" s="127"/>
      <c r="CF229" s="127"/>
      <c r="CG229" s="144"/>
      <c r="CH229" s="127"/>
      <c r="CI229" s="127"/>
      <c r="CJ229" s="127"/>
      <c r="CK229" s="127"/>
      <c r="CL229" s="127"/>
      <c r="CM229" s="127"/>
      <c r="CN229" s="127"/>
      <c r="CO229" s="127"/>
      <c r="CP229" s="144"/>
      <c r="CQ229" s="127"/>
      <c r="CR229" s="127"/>
      <c r="CS229" s="127"/>
      <c r="CT229" s="127"/>
      <c r="CU229" s="127"/>
      <c r="CV229" s="127"/>
      <c r="CW229" s="127"/>
      <c r="CX229" s="127"/>
      <c r="CY229" s="206" t="s">
        <v>1215</v>
      </c>
      <c r="CZ229" s="207" t="s">
        <v>1215</v>
      </c>
      <c r="DA229" s="207" t="s">
        <v>1215</v>
      </c>
      <c r="DB229" s="240" t="s">
        <v>1243</v>
      </c>
      <c r="DC229" s="206" t="s">
        <v>1244</v>
      </c>
      <c r="DD229" s="207" t="s">
        <v>1215</v>
      </c>
      <c r="DE229" s="204" t="s">
        <v>783</v>
      </c>
      <c r="DF229" s="207" t="s">
        <v>1043</v>
      </c>
      <c r="DG229" s="207" t="s">
        <v>1043</v>
      </c>
      <c r="DH229" s="204" t="s">
        <v>783</v>
      </c>
      <c r="DI229" s="207" t="s">
        <v>1215</v>
      </c>
      <c r="DJ229" s="207" t="s">
        <v>1215</v>
      </c>
      <c r="DK229" s="240" t="s">
        <v>1243</v>
      </c>
      <c r="DL229" s="206" t="s">
        <v>1244</v>
      </c>
      <c r="DM229" s="207" t="s">
        <v>1215</v>
      </c>
      <c r="DN229" s="204" t="s">
        <v>783</v>
      </c>
      <c r="DO229" s="207" t="s">
        <v>1043</v>
      </c>
      <c r="DP229" s="207" t="s">
        <v>1043</v>
      </c>
      <c r="DQ229" s="204" t="s">
        <v>783</v>
      </c>
      <c r="DR229" s="207" t="s">
        <v>1215</v>
      </c>
      <c r="DS229" s="207" t="s">
        <v>1215</v>
      </c>
      <c r="DT229" s="240" t="s">
        <v>1243</v>
      </c>
      <c r="DU229" s="206" t="s">
        <v>1244</v>
      </c>
      <c r="DV229" s="207" t="s">
        <v>1215</v>
      </c>
      <c r="DW229" s="204" t="s">
        <v>783</v>
      </c>
      <c r="DX229" s="207" t="s">
        <v>1043</v>
      </c>
      <c r="DY229" s="207" t="s">
        <v>1043</v>
      </c>
      <c r="DZ229" s="204" t="s">
        <v>783</v>
      </c>
      <c r="EA229" s="207" t="s">
        <v>1215</v>
      </c>
      <c r="EB229" s="207" t="s">
        <v>1215</v>
      </c>
      <c r="EC229" s="240" t="s">
        <v>1243</v>
      </c>
      <c r="ED229" s="206" t="s">
        <v>1244</v>
      </c>
      <c r="EE229" s="207" t="s">
        <v>1215</v>
      </c>
      <c r="EF229" s="204" t="s">
        <v>783</v>
      </c>
      <c r="EG229" s="207" t="s">
        <v>1043</v>
      </c>
      <c r="EH229" s="207" t="s">
        <v>1043</v>
      </c>
      <c r="EI229" s="136"/>
      <c r="EJ229" s="127"/>
      <c r="EK229" s="127"/>
      <c r="EL229" s="127"/>
      <c r="EM229" s="127"/>
      <c r="EN229" s="127"/>
      <c r="EO229" s="127"/>
      <c r="EP229" s="127"/>
      <c r="EQ229" s="127"/>
      <c r="ER229" s="136"/>
      <c r="ES229" s="127"/>
      <c r="ET229" s="127"/>
      <c r="EU229" s="127"/>
      <c r="EV229" s="127"/>
      <c r="EW229" s="127"/>
      <c r="EX229" s="127"/>
      <c r="EY229" s="127"/>
      <c r="EZ229" s="127"/>
      <c r="FA229" s="136"/>
      <c r="FB229" s="127"/>
      <c r="FC229" s="127"/>
      <c r="FD229" s="127"/>
      <c r="FE229" s="127"/>
      <c r="FF229" s="127"/>
      <c r="FG229" s="127"/>
      <c r="FH229" s="127"/>
      <c r="FI229" s="127"/>
      <c r="FJ229" s="136"/>
      <c r="FK229" s="127"/>
      <c r="FL229" s="127"/>
      <c r="FM229" s="127"/>
      <c r="FN229" s="127"/>
      <c r="FO229" s="127"/>
      <c r="FP229" s="127"/>
      <c r="FQ229" s="127"/>
      <c r="FR229" s="127"/>
      <c r="FS229" s="127"/>
      <c r="FT229" s="144"/>
      <c r="FU229" s="152"/>
      <c r="FV229" s="129"/>
      <c r="FW229" s="152"/>
      <c r="FX229" s="130"/>
      <c r="FY229" s="129"/>
      <c r="FZ229" s="144"/>
      <c r="GA229" s="127"/>
      <c r="GB229" s="152"/>
      <c r="GC229" s="152"/>
      <c r="GD229" s="152"/>
      <c r="GE229" s="152"/>
      <c r="GF229" s="244">
        <v>45177</v>
      </c>
      <c r="GG229" s="126" t="s">
        <v>782</v>
      </c>
      <c r="GH229" s="236" t="s">
        <v>544</v>
      </c>
      <c r="GI229" s="236" t="s">
        <v>544</v>
      </c>
      <c r="GJ229" s="154" t="s">
        <v>1457</v>
      </c>
      <c r="GK229" s="247">
        <v>0</v>
      </c>
      <c r="GL229" s="129" t="s">
        <v>798</v>
      </c>
      <c r="GM229" s="246" t="s">
        <v>783</v>
      </c>
      <c r="GN229" s="268"/>
      <c r="GO229" s="152"/>
      <c r="GP229" s="152"/>
      <c r="GQ229" s="152"/>
      <c r="GR229" s="152"/>
      <c r="GS229" s="152"/>
      <c r="GT229" s="136"/>
      <c r="GU229" s="152"/>
      <c r="GV229" s="152"/>
      <c r="GW229" s="152"/>
      <c r="GX229" s="130"/>
      <c r="GY229" s="152"/>
      <c r="GZ229" s="127"/>
      <c r="HA229" s="127"/>
      <c r="HB229" s="152"/>
      <c r="HC229" s="152"/>
      <c r="HD229" s="152"/>
      <c r="HE229" s="152"/>
    </row>
    <row r="230" spans="1:213" ht="57" x14ac:dyDescent="0.2">
      <c r="A230" s="364"/>
      <c r="B230" s="357"/>
      <c r="C230" s="358"/>
      <c r="D230" s="358"/>
      <c r="E230" s="357"/>
      <c r="F230" s="365"/>
      <c r="G230" s="365"/>
      <c r="H230" s="365"/>
      <c r="I230" s="357"/>
      <c r="J230" s="360"/>
      <c r="K230" s="335"/>
      <c r="L230" s="361"/>
      <c r="M230" s="359"/>
      <c r="N230" s="335"/>
      <c r="O230" s="333"/>
      <c r="P230" s="333"/>
      <c r="Q230" s="334"/>
      <c r="R230" s="153"/>
      <c r="S230" s="154"/>
      <c r="T230" s="183">
        <f>VLOOKUP(U230,FORMULAS!$A$15:$B$18,2,0)</f>
        <v>0</v>
      </c>
      <c r="U230" s="53" t="s">
        <v>157</v>
      </c>
      <c r="V230" s="54">
        <f>+IF(U230='Tabla Valoración controles'!$D$4,'Tabla Valoración controles'!$F$4,IF('208-PLA-Ft-78 Mapa Gestión'!U230='Tabla Valoración controles'!$D$5,'Tabla Valoración controles'!$F$5,IF(U230=FORMULAS!$A$10,0,'Tabla Valoración controles'!$F$6)))</f>
        <v>0</v>
      </c>
      <c r="W230" s="53"/>
      <c r="X230" s="55">
        <f>+IF(W230='Tabla Valoración controles'!$D$7,'Tabla Valoración controles'!$F$7,IF(U230=FORMULAS!$A$10,0,'Tabla Valoración controles'!$F$8))</f>
        <v>0</v>
      </c>
      <c r="Y230" s="53"/>
      <c r="Z230" s="54">
        <f>+IF(Y230='Tabla Valoración controles'!$D$9,'Tabla Valoración controles'!$F$9,IF(U230=FORMULAS!$A$10,0,'Tabla Valoración controles'!$F$10))</f>
        <v>0</v>
      </c>
      <c r="AA230" s="53"/>
      <c r="AB230" s="54">
        <f>+IF(AA230='Tabla Valoración controles'!$D$9,'Tabla Valoración controles'!$F$9,IF(W230=FORMULAS!$A$10,0,'Tabla Valoración controles'!$F$10))</f>
        <v>0</v>
      </c>
      <c r="AC230" s="53"/>
      <c r="AD230" s="54">
        <f>+IF(AC230='Tabla Valoración controles'!$D$13,'Tabla Valoración controles'!$F$13,'Tabla Valoración controles'!$F$14)</f>
        <v>0</v>
      </c>
      <c r="AE230" s="97">
        <f t="shared" si="192"/>
        <v>0</v>
      </c>
      <c r="AF230" s="97">
        <f t="shared" si="193"/>
        <v>0</v>
      </c>
      <c r="AG230" s="97">
        <f t="shared" si="194"/>
        <v>0.36</v>
      </c>
      <c r="AH230" s="53"/>
      <c r="AI230" s="50">
        <f>+IF(AH230=CONTROLES!$C$50,CONTROLES!$D$50,CONTROLES!$D$51)</f>
        <v>0</v>
      </c>
      <c r="AJ230" s="162"/>
      <c r="AK230" s="162">
        <f>+IF(AJ230=CONTROLES!$C$52,CONTROLES!$D$52,CONTROLES!$D$53)</f>
        <v>0</v>
      </c>
      <c r="AL230" s="162"/>
      <c r="AM230" s="162">
        <f>+IF(AL230=CONTROLES!$C$54,CONTROLES!$D$54,CONTROLES!$D$55)</f>
        <v>0</v>
      </c>
      <c r="AN230" s="163" t="str">
        <f t="shared" si="173"/>
        <v>Tipo Control</v>
      </c>
      <c r="AO230" s="163" t="str">
        <f>+IF(AN230=CONTROLES!$F$54,CONTROLES!$G$54,CONTROLES!$G$55)</f>
        <v>Detectar</v>
      </c>
      <c r="AP230" s="162">
        <f>+IF(AO230=CONTROLES!$C$56,CONTROLES!$D$56,IF(AO230=CONTROLES!$C$57,CONTROLES!$D$57,CONTROLES!$D$58))</f>
        <v>10</v>
      </c>
      <c r="AQ230" s="162"/>
      <c r="AR230" s="162">
        <f>+IF(AQ230=CONTROLES!$C$59,CONTROLES!$D$59,CONTROLES!$D$60)</f>
        <v>0</v>
      </c>
      <c r="AS230" s="162"/>
      <c r="AT230" s="162">
        <f>+IF(AS230=CONTROLES!$C$61,CONTROLES!$D$61,CONTROLES!$D$62)</f>
        <v>0</v>
      </c>
      <c r="AU230" s="162"/>
      <c r="AV230" s="50">
        <f>+IF(AU230=CONTROLES!$C$63,CONTROLES!$D$63,IF(AU230=CONTROLES!$C$64,CONTROLES!$D$64,CONTROLES!$D$65))</f>
        <v>0</v>
      </c>
      <c r="AW230" s="50">
        <f t="shared" si="169"/>
        <v>10</v>
      </c>
      <c r="AX230" s="50" t="str">
        <f t="shared" si="195"/>
        <v>Débil</v>
      </c>
      <c r="AY230" s="337"/>
      <c r="AZ230" s="337"/>
      <c r="BA230" s="337"/>
      <c r="BB230" s="337"/>
      <c r="BC230" s="333"/>
      <c r="BD230" s="340"/>
      <c r="BE230" s="338"/>
      <c r="BF230" s="129"/>
      <c r="BG230" s="129"/>
      <c r="BH230" s="169"/>
      <c r="BI230" s="129"/>
      <c r="BJ230" s="129"/>
      <c r="BK230" s="129"/>
      <c r="BL230" s="129"/>
      <c r="BM230" s="170" t="s">
        <v>233</v>
      </c>
      <c r="BN230" s="338"/>
      <c r="BO230" s="144"/>
      <c r="BP230" s="209"/>
      <c r="BQ230" s="209"/>
      <c r="BR230" s="209"/>
      <c r="BS230" s="210"/>
      <c r="BT230" s="210"/>
      <c r="BU230" s="144"/>
      <c r="BV230" s="210"/>
      <c r="BW230" s="210"/>
      <c r="BX230" s="144"/>
      <c r="BY230" s="132"/>
      <c r="BZ230" s="132"/>
      <c r="CA230" s="132"/>
      <c r="CB230" s="130"/>
      <c r="CC230" s="130"/>
      <c r="CD230" s="130"/>
      <c r="CE230" s="130"/>
      <c r="CF230" s="130"/>
      <c r="CG230" s="144"/>
      <c r="CH230" s="132"/>
      <c r="CI230" s="132"/>
      <c r="CJ230" s="132"/>
      <c r="CK230" s="130"/>
      <c r="CL230" s="130"/>
      <c r="CM230" s="130"/>
      <c r="CN230" s="130"/>
      <c r="CO230" s="130"/>
      <c r="CP230" s="144"/>
      <c r="CQ230" s="132"/>
      <c r="CR230" s="132"/>
      <c r="CS230" s="132"/>
      <c r="CT230" s="130"/>
      <c r="CU230" s="130"/>
      <c r="CV230" s="130"/>
      <c r="CW230" s="130"/>
      <c r="CX230" s="130"/>
      <c r="CY230" s="136"/>
      <c r="CZ230" s="132"/>
      <c r="DA230" s="132"/>
      <c r="DB230" s="132"/>
      <c r="DC230" s="130"/>
      <c r="DD230" s="130"/>
      <c r="DE230" s="130"/>
      <c r="DF230" s="130"/>
      <c r="DG230" s="130"/>
      <c r="DH230" s="136"/>
      <c r="DI230" s="132"/>
      <c r="DJ230" s="132"/>
      <c r="DK230" s="132"/>
      <c r="DL230" s="130"/>
      <c r="DM230" s="130"/>
      <c r="DN230" s="130"/>
      <c r="DO230" s="130"/>
      <c r="DP230" s="130"/>
      <c r="DQ230" s="136"/>
      <c r="DR230" s="132"/>
      <c r="DS230" s="132"/>
      <c r="DT230" s="132"/>
      <c r="DU230" s="130"/>
      <c r="DV230" s="130"/>
      <c r="DW230" s="130"/>
      <c r="DX230" s="130"/>
      <c r="DY230" s="130"/>
      <c r="DZ230" s="136"/>
      <c r="EA230" s="132"/>
      <c r="EB230" s="132"/>
      <c r="EC230" s="132"/>
      <c r="ED230" s="130"/>
      <c r="EE230" s="130"/>
      <c r="EF230" s="130"/>
      <c r="EG230" s="130"/>
      <c r="EH230" s="130"/>
      <c r="EI230" s="136"/>
      <c r="EJ230" s="132"/>
      <c r="EK230" s="132"/>
      <c r="EL230" s="132"/>
      <c r="EM230" s="130"/>
      <c r="EN230" s="130"/>
      <c r="EO230" s="130"/>
      <c r="EP230" s="130"/>
      <c r="EQ230" s="130"/>
      <c r="ER230" s="136"/>
      <c r="ES230" s="132"/>
      <c r="ET230" s="132"/>
      <c r="EU230" s="132"/>
      <c r="EV230" s="130"/>
      <c r="EW230" s="130"/>
      <c r="EX230" s="130"/>
      <c r="EY230" s="130"/>
      <c r="EZ230" s="130"/>
      <c r="FA230" s="136"/>
      <c r="FB230" s="132"/>
      <c r="FC230" s="132"/>
      <c r="FD230" s="132"/>
      <c r="FE230" s="130"/>
      <c r="FF230" s="130"/>
      <c r="FG230" s="130"/>
      <c r="FH230" s="130"/>
      <c r="FI230" s="130"/>
      <c r="FJ230" s="136"/>
      <c r="FK230" s="132"/>
      <c r="FL230" s="132"/>
      <c r="FM230" s="132"/>
      <c r="FN230" s="130"/>
      <c r="FO230" s="130"/>
      <c r="FP230" s="130"/>
      <c r="FQ230" s="130"/>
      <c r="FR230" s="130"/>
      <c r="FS230" s="130"/>
      <c r="FT230" s="144"/>
      <c r="FU230" s="152"/>
      <c r="FV230" s="129"/>
      <c r="FW230" s="152"/>
      <c r="FX230" s="130"/>
      <c r="FY230" s="129"/>
      <c r="FZ230" s="144"/>
      <c r="GA230" s="130"/>
      <c r="GB230" s="152"/>
      <c r="GC230" s="152"/>
      <c r="GD230" s="152"/>
      <c r="GE230" s="152"/>
      <c r="GF230" s="152"/>
      <c r="GG230" s="136"/>
      <c r="GH230" s="152"/>
      <c r="GI230" s="152"/>
      <c r="GJ230" s="152"/>
      <c r="GK230" s="130"/>
      <c r="GL230" s="152"/>
      <c r="GM230" s="130"/>
      <c r="GN230" s="263"/>
      <c r="GO230" s="152"/>
      <c r="GP230" s="152"/>
      <c r="GQ230" s="152"/>
      <c r="GR230" s="152"/>
      <c r="GS230" s="152"/>
      <c r="GT230" s="136"/>
      <c r="GU230" s="152"/>
      <c r="GV230" s="152"/>
      <c r="GW230" s="152"/>
      <c r="GX230" s="130"/>
      <c r="GY230" s="152"/>
      <c r="GZ230" s="130"/>
      <c r="HA230" s="130"/>
      <c r="HB230" s="152"/>
      <c r="HC230" s="152"/>
      <c r="HD230" s="152"/>
      <c r="HE230" s="152"/>
    </row>
    <row r="231" spans="1:213" ht="57" x14ac:dyDescent="0.2">
      <c r="A231" s="364"/>
      <c r="B231" s="357"/>
      <c r="C231" s="358"/>
      <c r="D231" s="358"/>
      <c r="E231" s="357"/>
      <c r="F231" s="365"/>
      <c r="G231" s="365"/>
      <c r="H231" s="365"/>
      <c r="I231" s="357"/>
      <c r="J231" s="360"/>
      <c r="K231" s="335"/>
      <c r="L231" s="361"/>
      <c r="M231" s="359"/>
      <c r="N231" s="335"/>
      <c r="O231" s="333"/>
      <c r="P231" s="333"/>
      <c r="Q231" s="334"/>
      <c r="R231" s="153"/>
      <c r="S231" s="154"/>
      <c r="T231" s="183">
        <f>VLOOKUP(U231,FORMULAS!$A$15:$B$18,2,0)</f>
        <v>0</v>
      </c>
      <c r="U231" s="53" t="s">
        <v>157</v>
      </c>
      <c r="V231" s="54">
        <f>+IF(U231='Tabla Valoración controles'!$D$4,'Tabla Valoración controles'!$F$4,IF('208-PLA-Ft-78 Mapa Gestión'!U231='Tabla Valoración controles'!$D$5,'Tabla Valoración controles'!$F$5,IF(U231=FORMULAS!$A$10,0,'Tabla Valoración controles'!$F$6)))</f>
        <v>0</v>
      </c>
      <c r="W231" s="53"/>
      <c r="X231" s="55">
        <f>+IF(W231='Tabla Valoración controles'!$D$7,'Tabla Valoración controles'!$F$7,IF(U231=FORMULAS!$A$10,0,'Tabla Valoración controles'!$F$8))</f>
        <v>0</v>
      </c>
      <c r="Y231" s="53"/>
      <c r="Z231" s="54">
        <f>+IF(Y231='Tabla Valoración controles'!$D$9,'Tabla Valoración controles'!$F$9,IF(U231=FORMULAS!$A$10,0,'Tabla Valoración controles'!$F$10))</f>
        <v>0</v>
      </c>
      <c r="AA231" s="53"/>
      <c r="AB231" s="54">
        <f>+IF(AA231='Tabla Valoración controles'!$D$9,'Tabla Valoración controles'!$F$9,IF(W231=FORMULAS!$A$10,0,'Tabla Valoración controles'!$F$10))</f>
        <v>0</v>
      </c>
      <c r="AC231" s="53"/>
      <c r="AD231" s="54">
        <f>+IF(AC231='Tabla Valoración controles'!$D$13,'Tabla Valoración controles'!$F$13,'Tabla Valoración controles'!$F$14)</f>
        <v>0</v>
      </c>
      <c r="AE231" s="97">
        <f t="shared" si="192"/>
        <v>0</v>
      </c>
      <c r="AF231" s="97">
        <f t="shared" si="193"/>
        <v>0</v>
      </c>
      <c r="AG231" s="97">
        <f t="shared" si="194"/>
        <v>0.36</v>
      </c>
      <c r="AH231" s="53"/>
      <c r="AI231" s="50">
        <f>+IF(AH231=CONTROLES!$C$50,CONTROLES!$D$50,CONTROLES!$D$51)</f>
        <v>0</v>
      </c>
      <c r="AJ231" s="162"/>
      <c r="AK231" s="162">
        <f>+IF(AJ231=CONTROLES!$C$52,CONTROLES!$D$52,CONTROLES!$D$53)</f>
        <v>0</v>
      </c>
      <c r="AL231" s="162"/>
      <c r="AM231" s="162">
        <f>+IF(AL231=CONTROLES!$C$54,CONTROLES!$D$54,CONTROLES!$D$55)</f>
        <v>0</v>
      </c>
      <c r="AN231" s="163" t="str">
        <f t="shared" si="173"/>
        <v>Tipo Control</v>
      </c>
      <c r="AO231" s="163" t="str">
        <f>+IF(AN231=CONTROLES!$F$54,CONTROLES!$G$54,CONTROLES!$G$55)</f>
        <v>Detectar</v>
      </c>
      <c r="AP231" s="162">
        <f>+IF(AO231=CONTROLES!$C$56,CONTROLES!$D$56,IF(AO231=CONTROLES!$C$57,CONTROLES!$D$57,CONTROLES!$D$58))</f>
        <v>10</v>
      </c>
      <c r="AQ231" s="162"/>
      <c r="AR231" s="162">
        <f>+IF(AQ231=CONTROLES!$C$59,CONTROLES!$D$59,CONTROLES!$D$60)</f>
        <v>0</v>
      </c>
      <c r="AS231" s="162"/>
      <c r="AT231" s="162">
        <f>+IF(AS231=CONTROLES!$C$61,CONTROLES!$D$61,CONTROLES!$D$62)</f>
        <v>0</v>
      </c>
      <c r="AU231" s="162"/>
      <c r="AV231" s="50">
        <f>+IF(AU231=CONTROLES!$C$63,CONTROLES!$D$63,IF(AU231=CONTROLES!$C$64,CONTROLES!$D$64,CONTROLES!$D$65))</f>
        <v>0</v>
      </c>
      <c r="AW231" s="50">
        <f t="shared" si="169"/>
        <v>10</v>
      </c>
      <c r="AX231" s="50" t="str">
        <f t="shared" si="195"/>
        <v>Débil</v>
      </c>
      <c r="AY231" s="337"/>
      <c r="AZ231" s="337"/>
      <c r="BA231" s="337"/>
      <c r="BB231" s="337"/>
      <c r="BC231" s="333"/>
      <c r="BD231" s="340"/>
      <c r="BE231" s="338"/>
      <c r="BF231" s="129"/>
      <c r="BG231" s="129"/>
      <c r="BH231" s="169"/>
      <c r="BI231" s="129"/>
      <c r="BJ231" s="129"/>
      <c r="BK231" s="129"/>
      <c r="BL231" s="129"/>
      <c r="BM231" s="170" t="s">
        <v>233</v>
      </c>
      <c r="BN231" s="338"/>
      <c r="BO231" s="144"/>
      <c r="BP231" s="209"/>
      <c r="BQ231" s="209"/>
      <c r="BR231" s="209"/>
      <c r="BS231" s="210"/>
      <c r="BT231" s="210"/>
      <c r="BU231" s="144"/>
      <c r="BV231" s="210"/>
      <c r="BW231" s="210"/>
      <c r="BX231" s="144"/>
      <c r="BY231" s="132"/>
      <c r="BZ231" s="132"/>
      <c r="CA231" s="132"/>
      <c r="CB231" s="130"/>
      <c r="CC231" s="130"/>
      <c r="CD231" s="130"/>
      <c r="CE231" s="130"/>
      <c r="CF231" s="130"/>
      <c r="CG231" s="144"/>
      <c r="CH231" s="132"/>
      <c r="CI231" s="132"/>
      <c r="CJ231" s="132"/>
      <c r="CK231" s="130"/>
      <c r="CL231" s="130"/>
      <c r="CM231" s="130"/>
      <c r="CN231" s="130"/>
      <c r="CO231" s="130"/>
      <c r="CP231" s="144"/>
      <c r="CQ231" s="132"/>
      <c r="CR231" s="132"/>
      <c r="CS231" s="132"/>
      <c r="CT231" s="130"/>
      <c r="CU231" s="130"/>
      <c r="CV231" s="130"/>
      <c r="CW231" s="130"/>
      <c r="CX231" s="130"/>
      <c r="CY231" s="136"/>
      <c r="CZ231" s="132"/>
      <c r="DA231" s="132"/>
      <c r="DB231" s="132"/>
      <c r="DC231" s="130"/>
      <c r="DD231" s="130"/>
      <c r="DE231" s="130"/>
      <c r="DF231" s="130"/>
      <c r="DG231" s="130"/>
      <c r="DH231" s="136"/>
      <c r="DI231" s="132"/>
      <c r="DJ231" s="132"/>
      <c r="DK231" s="132"/>
      <c r="DL231" s="130"/>
      <c r="DM231" s="130"/>
      <c r="DN231" s="130"/>
      <c r="DO231" s="130"/>
      <c r="DP231" s="130"/>
      <c r="DQ231" s="136"/>
      <c r="DR231" s="132"/>
      <c r="DS231" s="132"/>
      <c r="DT231" s="132"/>
      <c r="DU231" s="130"/>
      <c r="DV231" s="130"/>
      <c r="DW231" s="130"/>
      <c r="DX231" s="130"/>
      <c r="DY231" s="130"/>
      <c r="DZ231" s="136"/>
      <c r="EA231" s="132"/>
      <c r="EB231" s="132"/>
      <c r="EC231" s="132"/>
      <c r="ED231" s="130"/>
      <c r="EE231" s="130"/>
      <c r="EF231" s="130"/>
      <c r="EG231" s="130"/>
      <c r="EH231" s="130"/>
      <c r="EI231" s="136"/>
      <c r="EJ231" s="132"/>
      <c r="EK231" s="132"/>
      <c r="EL231" s="132"/>
      <c r="EM231" s="130"/>
      <c r="EN231" s="130"/>
      <c r="EO231" s="130"/>
      <c r="EP231" s="130"/>
      <c r="EQ231" s="130"/>
      <c r="ER231" s="136"/>
      <c r="ES231" s="132"/>
      <c r="ET231" s="132"/>
      <c r="EU231" s="132"/>
      <c r="EV231" s="130"/>
      <c r="EW231" s="130"/>
      <c r="EX231" s="130"/>
      <c r="EY231" s="130"/>
      <c r="EZ231" s="130"/>
      <c r="FA231" s="136"/>
      <c r="FB231" s="132"/>
      <c r="FC231" s="132"/>
      <c r="FD231" s="132"/>
      <c r="FE231" s="130"/>
      <c r="FF231" s="130"/>
      <c r="FG231" s="130"/>
      <c r="FH231" s="130"/>
      <c r="FI231" s="130"/>
      <c r="FJ231" s="136"/>
      <c r="FK231" s="132"/>
      <c r="FL231" s="132"/>
      <c r="FM231" s="132"/>
      <c r="FN231" s="130"/>
      <c r="FO231" s="130"/>
      <c r="FP231" s="130"/>
      <c r="FQ231" s="130"/>
      <c r="FR231" s="130"/>
      <c r="FS231" s="130"/>
      <c r="FT231" s="144"/>
      <c r="FU231" s="152"/>
      <c r="FV231" s="129"/>
      <c r="FW231" s="152"/>
      <c r="FX231" s="130"/>
      <c r="FY231" s="129"/>
      <c r="FZ231" s="144"/>
      <c r="GA231" s="130"/>
      <c r="GB231" s="152"/>
      <c r="GC231" s="152"/>
      <c r="GD231" s="152"/>
      <c r="GE231" s="152"/>
      <c r="GF231" s="152"/>
      <c r="GG231" s="136"/>
      <c r="GH231" s="152"/>
      <c r="GI231" s="152"/>
      <c r="GJ231" s="152"/>
      <c r="GK231" s="130"/>
      <c r="GL231" s="152"/>
      <c r="GM231" s="130"/>
      <c r="GN231" s="263"/>
      <c r="GO231" s="152"/>
      <c r="GP231" s="152"/>
      <c r="GQ231" s="152"/>
      <c r="GR231" s="152"/>
      <c r="GS231" s="152"/>
      <c r="GT231" s="136"/>
      <c r="GU231" s="152"/>
      <c r="GV231" s="152"/>
      <c r="GW231" s="152"/>
      <c r="GX231" s="130"/>
      <c r="GY231" s="152"/>
      <c r="GZ231" s="130"/>
      <c r="HA231" s="130"/>
      <c r="HB231" s="152"/>
      <c r="HC231" s="152"/>
      <c r="HD231" s="152"/>
      <c r="HE231" s="152"/>
    </row>
    <row r="232" spans="1:213" ht="57" x14ac:dyDescent="0.2">
      <c r="A232" s="364"/>
      <c r="B232" s="357"/>
      <c r="C232" s="358"/>
      <c r="D232" s="358"/>
      <c r="E232" s="357"/>
      <c r="F232" s="365"/>
      <c r="G232" s="365"/>
      <c r="H232" s="365"/>
      <c r="I232" s="357"/>
      <c r="J232" s="360"/>
      <c r="K232" s="335"/>
      <c r="L232" s="361"/>
      <c r="M232" s="359"/>
      <c r="N232" s="335"/>
      <c r="O232" s="333"/>
      <c r="P232" s="333"/>
      <c r="Q232" s="334"/>
      <c r="R232" s="153"/>
      <c r="S232" s="154"/>
      <c r="T232" s="183">
        <f>VLOOKUP(U232,FORMULAS!$A$15:$B$18,2,0)</f>
        <v>0</v>
      </c>
      <c r="U232" s="53" t="s">
        <v>157</v>
      </c>
      <c r="V232" s="54">
        <f>+IF(U232='Tabla Valoración controles'!$D$4,'Tabla Valoración controles'!$F$4,IF('208-PLA-Ft-78 Mapa Gestión'!U232='Tabla Valoración controles'!$D$5,'Tabla Valoración controles'!$F$5,IF(U232=FORMULAS!$A$10,0,'Tabla Valoración controles'!$F$6)))</f>
        <v>0</v>
      </c>
      <c r="W232" s="53"/>
      <c r="X232" s="55">
        <f>+IF(W232='Tabla Valoración controles'!$D$7,'Tabla Valoración controles'!$F$7,IF(U232=FORMULAS!$A$10,0,'Tabla Valoración controles'!$F$8))</f>
        <v>0</v>
      </c>
      <c r="Y232" s="53"/>
      <c r="Z232" s="54">
        <f>+IF(Y232='Tabla Valoración controles'!$D$9,'Tabla Valoración controles'!$F$9,IF(U232=FORMULAS!$A$10,0,'Tabla Valoración controles'!$F$10))</f>
        <v>0</v>
      </c>
      <c r="AA232" s="53"/>
      <c r="AB232" s="54">
        <f>+IF(AA232='Tabla Valoración controles'!$D$9,'Tabla Valoración controles'!$F$9,IF(W232=FORMULAS!$A$10,0,'Tabla Valoración controles'!$F$10))</f>
        <v>0</v>
      </c>
      <c r="AC232" s="53"/>
      <c r="AD232" s="54">
        <f>+IF(AC232='Tabla Valoración controles'!$D$13,'Tabla Valoración controles'!$F$13,'Tabla Valoración controles'!$F$14)</f>
        <v>0</v>
      </c>
      <c r="AE232" s="97">
        <f t="shared" si="192"/>
        <v>0</v>
      </c>
      <c r="AF232" s="97">
        <f t="shared" si="193"/>
        <v>0</v>
      </c>
      <c r="AG232" s="97">
        <f t="shared" si="194"/>
        <v>0.36</v>
      </c>
      <c r="AH232" s="53"/>
      <c r="AI232" s="50">
        <f>+IF(AH232=CONTROLES!$C$50,CONTROLES!$D$50,CONTROLES!$D$51)</f>
        <v>0</v>
      </c>
      <c r="AJ232" s="162"/>
      <c r="AK232" s="162">
        <f>+IF(AJ232=CONTROLES!$C$52,CONTROLES!$D$52,CONTROLES!$D$53)</f>
        <v>0</v>
      </c>
      <c r="AL232" s="162"/>
      <c r="AM232" s="162">
        <f>+IF(AL232=CONTROLES!$C$54,CONTROLES!$D$54,CONTROLES!$D$55)</f>
        <v>0</v>
      </c>
      <c r="AN232" s="163" t="str">
        <f t="shared" si="173"/>
        <v>Tipo Control</v>
      </c>
      <c r="AO232" s="163" t="str">
        <f>+IF(AN232=CONTROLES!$F$54,CONTROLES!$G$54,CONTROLES!$G$55)</f>
        <v>Detectar</v>
      </c>
      <c r="AP232" s="162">
        <f>+IF(AO232=CONTROLES!$C$56,CONTROLES!$D$56,IF(AO232=CONTROLES!$C$57,CONTROLES!$D$57,CONTROLES!$D$58))</f>
        <v>10</v>
      </c>
      <c r="AQ232" s="162"/>
      <c r="AR232" s="162">
        <f>+IF(AQ232=CONTROLES!$C$59,CONTROLES!$D$59,CONTROLES!$D$60)</f>
        <v>0</v>
      </c>
      <c r="AS232" s="162"/>
      <c r="AT232" s="162">
        <f>+IF(AS232=CONTROLES!$C$61,CONTROLES!$D$61,CONTROLES!$D$62)</f>
        <v>0</v>
      </c>
      <c r="AU232" s="162"/>
      <c r="AV232" s="50">
        <f>+IF(AU232=CONTROLES!$C$63,CONTROLES!$D$63,IF(AU232=CONTROLES!$C$64,CONTROLES!$D$64,CONTROLES!$D$65))</f>
        <v>0</v>
      </c>
      <c r="AW232" s="50">
        <f t="shared" si="169"/>
        <v>10</v>
      </c>
      <c r="AX232" s="50" t="str">
        <f t="shared" si="195"/>
        <v>Débil</v>
      </c>
      <c r="AY232" s="337"/>
      <c r="AZ232" s="337"/>
      <c r="BA232" s="337"/>
      <c r="BB232" s="337"/>
      <c r="BC232" s="333"/>
      <c r="BD232" s="340"/>
      <c r="BE232" s="338"/>
      <c r="BF232" s="129"/>
      <c r="BG232" s="129"/>
      <c r="BH232" s="169"/>
      <c r="BI232" s="129"/>
      <c r="BJ232" s="129"/>
      <c r="BK232" s="129"/>
      <c r="BL232" s="129"/>
      <c r="BM232" s="170" t="s">
        <v>233</v>
      </c>
      <c r="BN232" s="338"/>
      <c r="BO232" s="144"/>
      <c r="BP232" s="209"/>
      <c r="BQ232" s="209"/>
      <c r="BR232" s="209"/>
      <c r="BS232" s="210"/>
      <c r="BT232" s="210"/>
      <c r="BU232" s="144"/>
      <c r="BV232" s="210"/>
      <c r="BW232" s="210"/>
      <c r="BX232" s="144"/>
      <c r="BY232" s="132"/>
      <c r="BZ232" s="132"/>
      <c r="CA232" s="132"/>
      <c r="CB232" s="130"/>
      <c r="CC232" s="130"/>
      <c r="CD232" s="130"/>
      <c r="CE232" s="130"/>
      <c r="CF232" s="130"/>
      <c r="CG232" s="144"/>
      <c r="CH232" s="132"/>
      <c r="CI232" s="132"/>
      <c r="CJ232" s="132"/>
      <c r="CK232" s="130"/>
      <c r="CL232" s="130"/>
      <c r="CM232" s="130"/>
      <c r="CN232" s="130"/>
      <c r="CO232" s="130"/>
      <c r="CP232" s="144"/>
      <c r="CQ232" s="132"/>
      <c r="CR232" s="132"/>
      <c r="CS232" s="132"/>
      <c r="CT232" s="130"/>
      <c r="CU232" s="130"/>
      <c r="CV232" s="130"/>
      <c r="CW232" s="130"/>
      <c r="CX232" s="130"/>
      <c r="CY232" s="136"/>
      <c r="CZ232" s="132"/>
      <c r="DA232" s="132"/>
      <c r="DB232" s="132"/>
      <c r="DC232" s="130"/>
      <c r="DD232" s="130"/>
      <c r="DE232" s="130"/>
      <c r="DF232" s="130"/>
      <c r="DG232" s="130"/>
      <c r="DH232" s="136"/>
      <c r="DI232" s="132"/>
      <c r="DJ232" s="132"/>
      <c r="DK232" s="132"/>
      <c r="DL232" s="130"/>
      <c r="DM232" s="130"/>
      <c r="DN232" s="130"/>
      <c r="DO232" s="130"/>
      <c r="DP232" s="130"/>
      <c r="DQ232" s="136"/>
      <c r="DR232" s="132"/>
      <c r="DS232" s="132"/>
      <c r="DT232" s="132"/>
      <c r="DU232" s="130"/>
      <c r="DV232" s="130"/>
      <c r="DW232" s="130"/>
      <c r="DX232" s="130"/>
      <c r="DY232" s="130"/>
      <c r="DZ232" s="136"/>
      <c r="EA232" s="132"/>
      <c r="EB232" s="132"/>
      <c r="EC232" s="132"/>
      <c r="ED232" s="130"/>
      <c r="EE232" s="130"/>
      <c r="EF232" s="130"/>
      <c r="EG232" s="130"/>
      <c r="EH232" s="130"/>
      <c r="EI232" s="136"/>
      <c r="EJ232" s="132"/>
      <c r="EK232" s="132"/>
      <c r="EL232" s="132"/>
      <c r="EM232" s="130"/>
      <c r="EN232" s="130"/>
      <c r="EO232" s="130"/>
      <c r="EP232" s="130"/>
      <c r="EQ232" s="130"/>
      <c r="ER232" s="136"/>
      <c r="ES232" s="132"/>
      <c r="ET232" s="132"/>
      <c r="EU232" s="132"/>
      <c r="EV232" s="130"/>
      <c r="EW232" s="130"/>
      <c r="EX232" s="130"/>
      <c r="EY232" s="130"/>
      <c r="EZ232" s="130"/>
      <c r="FA232" s="136"/>
      <c r="FB232" s="132"/>
      <c r="FC232" s="132"/>
      <c r="FD232" s="132"/>
      <c r="FE232" s="130"/>
      <c r="FF232" s="130"/>
      <c r="FG232" s="130"/>
      <c r="FH232" s="130"/>
      <c r="FI232" s="130"/>
      <c r="FJ232" s="136"/>
      <c r="FK232" s="132"/>
      <c r="FL232" s="132"/>
      <c r="FM232" s="132"/>
      <c r="FN232" s="130"/>
      <c r="FO232" s="130"/>
      <c r="FP232" s="130"/>
      <c r="FQ232" s="130"/>
      <c r="FR232" s="130"/>
      <c r="FS232" s="130"/>
      <c r="FT232" s="144"/>
      <c r="FU232" s="152"/>
      <c r="FV232" s="129"/>
      <c r="FW232" s="152"/>
      <c r="FX232" s="130"/>
      <c r="FY232" s="129"/>
      <c r="FZ232" s="144"/>
      <c r="GA232" s="130"/>
      <c r="GB232" s="152"/>
      <c r="GC232" s="152"/>
      <c r="GD232" s="152"/>
      <c r="GE232" s="152"/>
      <c r="GF232" s="152"/>
      <c r="GG232" s="136"/>
      <c r="GH232" s="152"/>
      <c r="GI232" s="152"/>
      <c r="GJ232" s="152"/>
      <c r="GK232" s="130"/>
      <c r="GL232" s="152"/>
      <c r="GM232" s="130"/>
      <c r="GN232" s="263"/>
      <c r="GO232" s="152"/>
      <c r="GP232" s="152"/>
      <c r="GQ232" s="152"/>
      <c r="GR232" s="152"/>
      <c r="GS232" s="152"/>
      <c r="GT232" s="136"/>
      <c r="GU232" s="152"/>
      <c r="GV232" s="152"/>
      <c r="GW232" s="152"/>
      <c r="GX232" s="130"/>
      <c r="GY232" s="152"/>
      <c r="GZ232" s="130"/>
      <c r="HA232" s="130"/>
      <c r="HB232" s="152"/>
      <c r="HC232" s="152"/>
      <c r="HD232" s="152"/>
      <c r="HE232" s="152"/>
    </row>
    <row r="233" spans="1:213" ht="126" customHeight="1" x14ac:dyDescent="0.2">
      <c r="A233" s="364">
        <v>38</v>
      </c>
      <c r="B233" s="357" t="s">
        <v>180</v>
      </c>
      <c r="C233" s="358" t="str">
        <f>VLOOKUP(B233,FORMULAS!$A$30:$B$52,2,0)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33" s="358" t="str">
        <f>VLOOKUP(B233,FORMULAS!$A$30:$C$52,3,0)</f>
        <v xml:space="preserve">Subdirector Administrativo </v>
      </c>
      <c r="E233" s="357" t="s">
        <v>113</v>
      </c>
      <c r="F233" s="365" t="s">
        <v>460</v>
      </c>
      <c r="G233" s="365" t="s">
        <v>461</v>
      </c>
      <c r="H233" s="365" t="s">
        <v>742</v>
      </c>
      <c r="I233" s="357" t="s">
        <v>258</v>
      </c>
      <c r="J233" s="360">
        <v>364</v>
      </c>
      <c r="K233" s="335" t="str">
        <f>+IF(L233=FORMULAS!$N$2,FORMULAS!$O$2,IF('208-PLA-Ft-78 Mapa Gestión'!L233:L238=FORMULAS!$N$3,FORMULAS!$O$3,IF('208-PLA-Ft-78 Mapa Gestión'!L233:L238=FORMULAS!$N$4,FORMULAS!$O$4,IF('208-PLA-Ft-78 Mapa Gestión'!L233:L238=FORMULAS!$N$5,FORMULAS!$O$5,IF('208-PLA-Ft-78 Mapa Gestión'!L233:L238=FORMULAS!$N$6,FORMULAS!$O$6)))))</f>
        <v>Media</v>
      </c>
      <c r="L233" s="361">
        <f>+IF(J233&lt;=FORMULAS!$M$2,FORMULAS!$N$2,IF('208-PLA-Ft-78 Mapa Gestión'!J233&lt;=FORMULAS!$M$3,FORMULAS!$N$3,IF('208-PLA-Ft-78 Mapa Gestión'!J233&lt;=FORMULAS!$M$4,FORMULAS!$N$4,IF('208-PLA-Ft-78 Mapa Gestión'!J233&lt;=FORMULAS!$M$5,FORMULAS!$N$5,FORMULAS!$N$6))))</f>
        <v>0.6</v>
      </c>
      <c r="M233" s="359" t="s">
        <v>91</v>
      </c>
      <c r="N233" s="335" t="str">
        <f>+IF(M233=FORMULAS!$H$2,FORMULAS!$I$2,IF('208-PLA-Ft-78 Mapa Gestión'!M233:M238=FORMULAS!$H$3,FORMULAS!$I$3,IF('208-PLA-Ft-78 Mapa Gestión'!M233:M238=FORMULAS!$H$4,FORMULAS!$I$4,IF('208-PLA-Ft-78 Mapa Gestión'!M233:M238=FORMULAS!$H$5,FORMULAS!$I$5,IF('208-PLA-Ft-78 Mapa Gestión'!M233:M238=FORMULAS!$H$6,FORMULAS!$I$6,IF('208-PLA-Ft-78 Mapa Gestión'!M233:M238=FORMULAS!$H$7,FORMULAS!$I$7,IF('208-PLA-Ft-78 Mapa Gestión'!M233:M238=FORMULAS!$H$8,FORMULAS!$I$8,IF('208-PLA-Ft-78 Mapa Gestión'!M233:M238=FORMULAS!$H$9,FORMULAS!$I$9,IF('208-PLA-Ft-78 Mapa Gestión'!M233:M238=FORMULAS!$H$10,FORMULAS!$I$10,IF('208-PLA-Ft-78 Mapa Gestión'!M233:M238=FORMULAS!$H$11,FORMULAS!$I$11))))))))))</f>
        <v>Moderado</v>
      </c>
      <c r="O233" s="333">
        <f>VLOOKUP(N233,FORMULAS!$I$1:$J$6,2,0)</f>
        <v>0.6</v>
      </c>
      <c r="P233" s="333" t="str">
        <f t="shared" ref="P233" si="197">CONCATENATE(N233,K233)</f>
        <v>ModeradoMedia</v>
      </c>
      <c r="Q233" s="334" t="str">
        <f>VLOOKUP(P233,FORMULAS!$K$17:$L$42,2,0)</f>
        <v>Moderado</v>
      </c>
      <c r="R233" s="153">
        <v>1</v>
      </c>
      <c r="S233" s="154" t="s">
        <v>523</v>
      </c>
      <c r="T233" s="183" t="str">
        <f>VLOOKUP(U233,FORMULAS!$A$15:$B$18,2,0)</f>
        <v>Probabilidad</v>
      </c>
      <c r="U233" s="53" t="s">
        <v>14</v>
      </c>
      <c r="V233" s="54">
        <f>+IF(U233='Tabla Valoración controles'!$D$4,'Tabla Valoración controles'!$F$4,IF('208-PLA-Ft-78 Mapa Gestión'!U233='Tabla Valoración controles'!$D$5,'Tabla Valoración controles'!$F$5,IF(U233=FORMULAS!$A$10,0,'Tabla Valoración controles'!$F$6)))</f>
        <v>0.15</v>
      </c>
      <c r="W233" s="53" t="s">
        <v>8</v>
      </c>
      <c r="X233" s="55">
        <f>+IF(W233='Tabla Valoración controles'!$D$7,'Tabla Valoración controles'!$F$7,IF(U233=FORMULAS!$A$10,0,'Tabla Valoración controles'!$F$8))</f>
        <v>0.15</v>
      </c>
      <c r="Y233" s="53" t="s">
        <v>18</v>
      </c>
      <c r="Z233" s="54">
        <f>+IF(Y233='Tabla Valoración controles'!$D$9,'Tabla Valoración controles'!$F$9,IF(U233=FORMULAS!$A$10,0,'Tabla Valoración controles'!$F$10))</f>
        <v>0</v>
      </c>
      <c r="AA233" s="53" t="s">
        <v>22</v>
      </c>
      <c r="AB233" s="54">
        <f>+IF(AA233='Tabla Valoración controles'!$D$9,'Tabla Valoración controles'!$F$9,IF(W233=FORMULAS!$A$10,0,'Tabla Valoración controles'!$F$10))</f>
        <v>0</v>
      </c>
      <c r="AC233" s="53" t="s">
        <v>100</v>
      </c>
      <c r="AD233" s="54">
        <f>+IF(AC233='Tabla Valoración controles'!$D$13,'Tabla Valoración controles'!$F$13,'Tabla Valoración controles'!$F$14)</f>
        <v>0</v>
      </c>
      <c r="AE233" s="97">
        <f t="shared" si="192"/>
        <v>0.3</v>
      </c>
      <c r="AF233" s="97">
        <f t="shared" si="193"/>
        <v>0</v>
      </c>
      <c r="AG233" s="97">
        <f t="shared" si="194"/>
        <v>0.36</v>
      </c>
      <c r="AH233" s="53" t="s">
        <v>347</v>
      </c>
      <c r="AI233" s="50">
        <f>+IF(AH233=CONTROLES!$C$50,CONTROLES!$D$50,CONTROLES!$D$51)</f>
        <v>15</v>
      </c>
      <c r="AJ233" s="162" t="s">
        <v>353</v>
      </c>
      <c r="AK233" s="162">
        <f>+IF(AJ233=CONTROLES!$C$52,CONTROLES!$D$52,CONTROLES!$D$53)</f>
        <v>15</v>
      </c>
      <c r="AL233" s="162" t="s">
        <v>356</v>
      </c>
      <c r="AM233" s="162">
        <f>+IF(AL233=CONTROLES!$C$54,CONTROLES!$D$54,CONTROLES!$D$55)</f>
        <v>15</v>
      </c>
      <c r="AN233" s="163" t="str">
        <f t="shared" si="173"/>
        <v>Detectivo</v>
      </c>
      <c r="AO233" s="163" t="str">
        <f>+IF(AN233=CONTROLES!$F$54,CONTROLES!$G$54,CONTROLES!$G$55)</f>
        <v>Detectar</v>
      </c>
      <c r="AP233" s="162">
        <f>+IF(AO233=CONTROLES!$C$56,CONTROLES!$D$56,IF(AO233=CONTROLES!$C$57,CONTROLES!$D$57,CONTROLES!$D$58))</f>
        <v>10</v>
      </c>
      <c r="AQ233" s="162" t="s">
        <v>363</v>
      </c>
      <c r="AR233" s="162">
        <f>+IF(AQ233=CONTROLES!$C$59,CONTROLES!$D$59,CONTROLES!$D$60)</f>
        <v>15</v>
      </c>
      <c r="AS233" s="162" t="s">
        <v>366</v>
      </c>
      <c r="AT233" s="162">
        <f>+IF(AS233=CONTROLES!$C$61,CONTROLES!$D$61,CONTROLES!$D$62)</f>
        <v>15</v>
      </c>
      <c r="AU233" s="162" t="s">
        <v>369</v>
      </c>
      <c r="AV233" s="50">
        <f>+IF(AU233=CONTROLES!$C$63,CONTROLES!$D$63,IF(AU233=CONTROLES!$C$64,CONTROLES!$D$64,CONTROLES!$D$65))</f>
        <v>10</v>
      </c>
      <c r="AW233" s="50">
        <f t="shared" si="169"/>
        <v>95</v>
      </c>
      <c r="AX233" s="50" t="str">
        <f t="shared" si="195"/>
        <v>Moderado</v>
      </c>
      <c r="AY233" s="336">
        <f>+AG238</f>
        <v>0.36</v>
      </c>
      <c r="AZ233" s="336" t="str">
        <f>+IF(AY233&lt;=FORMULAS!$N$2,FORMULAS!$O$2,IF(AY233&lt;=FORMULAS!$N$3,FORMULAS!$O$3,IF(AY233&lt;=FORMULAS!$N$4,FORMULAS!$O$4,IF(AY233&lt;=FORMULAS!$N$5,FORMULAS!$O$5,FORMULAS!O228))))</f>
        <v>Baja</v>
      </c>
      <c r="BA233" s="336" t="str">
        <f>+IF(T233=FORMULAS!$A$9,AG238,'208-PLA-Ft-78 Mapa Gestión'!N233:N238)</f>
        <v>Moderado</v>
      </c>
      <c r="BB233" s="336">
        <f>+IF(T233=FORMULAS!B231,'208-PLA-Ft-78 Mapa Gestión'!AG238,'208-PLA-Ft-78 Mapa Gestión'!O233:O238)</f>
        <v>0.6</v>
      </c>
      <c r="BC233" s="333" t="str">
        <f t="shared" ref="BC233" si="198">CONCATENATE(BA233,AZ233)</f>
        <v>ModeradoBaja</v>
      </c>
      <c r="BD233" s="340" t="str">
        <f>VLOOKUP(BC233,FORMULAS!$K$17:$L$42,2,0)</f>
        <v>Moderado</v>
      </c>
      <c r="BE233" s="338" t="s">
        <v>163</v>
      </c>
      <c r="BF233" s="132" t="s">
        <v>596</v>
      </c>
      <c r="BG233" s="132" t="s">
        <v>567</v>
      </c>
      <c r="BH233" s="169" t="s">
        <v>324</v>
      </c>
      <c r="BI233" s="134">
        <v>44927</v>
      </c>
      <c r="BJ233" s="134" t="s">
        <v>698</v>
      </c>
      <c r="BK233" s="132" t="s">
        <v>699</v>
      </c>
      <c r="BL233" s="132" t="s">
        <v>700</v>
      </c>
      <c r="BM233" s="170" t="s">
        <v>235</v>
      </c>
      <c r="BN233" s="338"/>
      <c r="BO233" s="144" t="s">
        <v>782</v>
      </c>
      <c r="BP233" s="209" t="s">
        <v>1103</v>
      </c>
      <c r="BQ233" s="144" t="s">
        <v>544</v>
      </c>
      <c r="BR233" s="209" t="s">
        <v>1047</v>
      </c>
      <c r="BS233" s="144" t="s">
        <v>544</v>
      </c>
      <c r="BT233" s="144" t="s">
        <v>544</v>
      </c>
      <c r="BU233" s="144" t="s">
        <v>783</v>
      </c>
      <c r="BV233" s="144" t="s">
        <v>544</v>
      </c>
      <c r="BW233" s="144" t="s">
        <v>544</v>
      </c>
      <c r="BX233" s="144" t="s">
        <v>782</v>
      </c>
      <c r="BY233" s="209" t="s">
        <v>1103</v>
      </c>
      <c r="BZ233" s="144" t="s">
        <v>544</v>
      </c>
      <c r="CA233" s="209" t="s">
        <v>1047</v>
      </c>
      <c r="CB233" s="144" t="s">
        <v>544</v>
      </c>
      <c r="CC233" s="144" t="s">
        <v>544</v>
      </c>
      <c r="CD233" s="144" t="s">
        <v>783</v>
      </c>
      <c r="CE233" s="144" t="s">
        <v>544</v>
      </c>
      <c r="CF233" s="144" t="s">
        <v>544</v>
      </c>
      <c r="CG233" s="144" t="s">
        <v>782</v>
      </c>
      <c r="CH233" s="209" t="s">
        <v>1103</v>
      </c>
      <c r="CI233" s="144" t="s">
        <v>544</v>
      </c>
      <c r="CJ233" s="209" t="s">
        <v>1047</v>
      </c>
      <c r="CK233" s="144" t="s">
        <v>544</v>
      </c>
      <c r="CL233" s="144" t="s">
        <v>544</v>
      </c>
      <c r="CM233" s="144" t="s">
        <v>783</v>
      </c>
      <c r="CN233" s="144" t="s">
        <v>544</v>
      </c>
      <c r="CO233" s="144" t="s">
        <v>544</v>
      </c>
      <c r="CP233" s="144" t="s">
        <v>782</v>
      </c>
      <c r="CQ233" s="209" t="s">
        <v>1103</v>
      </c>
      <c r="CR233" s="144" t="s">
        <v>544</v>
      </c>
      <c r="CS233" s="209" t="s">
        <v>1047</v>
      </c>
      <c r="CT233" s="144" t="s">
        <v>544</v>
      </c>
      <c r="CU233" s="144" t="s">
        <v>544</v>
      </c>
      <c r="CV233" s="144" t="s">
        <v>783</v>
      </c>
      <c r="CW233" s="144" t="s">
        <v>544</v>
      </c>
      <c r="CX233" s="144" t="s">
        <v>544</v>
      </c>
      <c r="CY233" s="204" t="s">
        <v>782</v>
      </c>
      <c r="CZ233" s="209" t="s">
        <v>1454</v>
      </c>
      <c r="DA233" s="144" t="s">
        <v>544</v>
      </c>
      <c r="DB233" s="209" t="s">
        <v>1047</v>
      </c>
      <c r="DC233" s="144" t="s">
        <v>544</v>
      </c>
      <c r="DD233" s="144" t="s">
        <v>544</v>
      </c>
      <c r="DE233" s="204" t="s">
        <v>783</v>
      </c>
      <c r="DF233" s="144" t="s">
        <v>544</v>
      </c>
      <c r="DG233" s="144" t="s">
        <v>544</v>
      </c>
      <c r="DH233" s="136" t="s">
        <v>782</v>
      </c>
      <c r="DI233" s="209" t="s">
        <v>1454</v>
      </c>
      <c r="DJ233" s="132" t="s">
        <v>544</v>
      </c>
      <c r="DK233" s="209" t="s">
        <v>1047</v>
      </c>
      <c r="DL233" s="132" t="s">
        <v>544</v>
      </c>
      <c r="DM233" s="132" t="s">
        <v>544</v>
      </c>
      <c r="DN233" s="132" t="s">
        <v>783</v>
      </c>
      <c r="DO233" s="132" t="s">
        <v>1215</v>
      </c>
      <c r="DP233" s="132" t="s">
        <v>1215</v>
      </c>
      <c r="DQ233" s="310" t="s">
        <v>782</v>
      </c>
      <c r="DR233" s="127" t="s">
        <v>1450</v>
      </c>
      <c r="DS233" s="127" t="s">
        <v>1451</v>
      </c>
      <c r="DT233" s="132" t="s">
        <v>596</v>
      </c>
      <c r="DU233" s="126">
        <v>1</v>
      </c>
      <c r="DV233" s="132" t="s">
        <v>1247</v>
      </c>
      <c r="DW233" s="132" t="s">
        <v>783</v>
      </c>
      <c r="DX233" s="132" t="s">
        <v>1215</v>
      </c>
      <c r="DY233" s="132" t="s">
        <v>1215</v>
      </c>
      <c r="DZ233" s="136" t="s">
        <v>782</v>
      </c>
      <c r="EA233" s="132" t="s">
        <v>1533</v>
      </c>
      <c r="EB233" s="132" t="s">
        <v>544</v>
      </c>
      <c r="EC233" s="132" t="s">
        <v>1452</v>
      </c>
      <c r="ED233" s="132" t="s">
        <v>544</v>
      </c>
      <c r="EE233" s="132" t="s">
        <v>544</v>
      </c>
      <c r="EF233" s="132" t="s">
        <v>783</v>
      </c>
      <c r="EG233" s="132" t="s">
        <v>1215</v>
      </c>
      <c r="EH233" s="132" t="s">
        <v>1215</v>
      </c>
      <c r="EI233" s="136"/>
      <c r="EJ233" s="132"/>
      <c r="EK233" s="132"/>
      <c r="EL233" s="132"/>
      <c r="EM233" s="132"/>
      <c r="EN233" s="132"/>
      <c r="EO233" s="132"/>
      <c r="EP233" s="132"/>
      <c r="EQ233" s="132"/>
      <c r="ER233" s="136"/>
      <c r="ES233" s="132"/>
      <c r="ET233" s="132"/>
      <c r="EU233" s="132"/>
      <c r="EV233" s="132"/>
      <c r="EW233" s="132"/>
      <c r="EX233" s="132"/>
      <c r="EY233" s="132"/>
      <c r="EZ233" s="132"/>
      <c r="FA233" s="136"/>
      <c r="FB233" s="132"/>
      <c r="FC233" s="132"/>
      <c r="FD233" s="132"/>
      <c r="FE233" s="132"/>
      <c r="FF233" s="132"/>
      <c r="FG233" s="132"/>
      <c r="FH233" s="132"/>
      <c r="FI233" s="132"/>
      <c r="FJ233" s="136"/>
      <c r="FK233" s="132"/>
      <c r="FL233" s="132"/>
      <c r="FM233" s="132"/>
      <c r="FN233" s="132"/>
      <c r="FO233" s="132"/>
      <c r="FP233" s="132"/>
      <c r="FQ233" s="132"/>
      <c r="FR233" s="132"/>
      <c r="FS233" s="172">
        <v>45054</v>
      </c>
      <c r="FT233" s="144" t="s">
        <v>782</v>
      </c>
      <c r="FU233" s="209" t="s">
        <v>1105</v>
      </c>
      <c r="FV233" s="129"/>
      <c r="FW233" s="209" t="s">
        <v>1104</v>
      </c>
      <c r="FX233" s="130">
        <v>0</v>
      </c>
      <c r="FY233" s="129" t="s">
        <v>37</v>
      </c>
      <c r="FZ233" s="144" t="s">
        <v>783</v>
      </c>
      <c r="GA233" s="132"/>
      <c r="GB233" s="152"/>
      <c r="GC233" s="152"/>
      <c r="GD233" s="152"/>
      <c r="GE233" s="152"/>
      <c r="GF233" s="244">
        <v>45177</v>
      </c>
      <c r="GG233" s="136" t="s">
        <v>782</v>
      </c>
      <c r="GH233" s="132" t="s">
        <v>1216</v>
      </c>
      <c r="GI233" s="129" t="s">
        <v>37</v>
      </c>
      <c r="GJ233" s="212" t="s">
        <v>1238</v>
      </c>
      <c r="GK233" s="126">
        <v>1</v>
      </c>
      <c r="GL233" s="129" t="s">
        <v>1234</v>
      </c>
      <c r="GM233" s="144" t="s">
        <v>783</v>
      </c>
      <c r="GN233" s="265"/>
      <c r="GO233" s="152"/>
      <c r="GP233" s="152"/>
      <c r="GQ233" s="152"/>
      <c r="GR233" s="152"/>
      <c r="GS233" s="152"/>
      <c r="GT233" s="136"/>
      <c r="GU233" s="152"/>
      <c r="GV233" s="152"/>
      <c r="GW233" s="152"/>
      <c r="GX233" s="130"/>
      <c r="GY233" s="152"/>
      <c r="GZ233" s="132"/>
      <c r="HA233" s="132"/>
      <c r="HB233" s="152"/>
      <c r="HC233" s="152"/>
      <c r="HD233" s="152"/>
      <c r="HE233" s="152"/>
    </row>
    <row r="234" spans="1:213" ht="102" customHeight="1" x14ac:dyDescent="0.2">
      <c r="A234" s="364"/>
      <c r="B234" s="357"/>
      <c r="C234" s="358"/>
      <c r="D234" s="358"/>
      <c r="E234" s="357"/>
      <c r="F234" s="365"/>
      <c r="G234" s="365"/>
      <c r="H234" s="365"/>
      <c r="I234" s="357"/>
      <c r="J234" s="360"/>
      <c r="K234" s="335"/>
      <c r="L234" s="361"/>
      <c r="M234" s="359"/>
      <c r="N234" s="335"/>
      <c r="O234" s="333"/>
      <c r="P234" s="333"/>
      <c r="Q234" s="334"/>
      <c r="R234" s="153"/>
      <c r="S234" s="154"/>
      <c r="T234" s="183">
        <f>VLOOKUP(U234,FORMULAS!$A$15:$B$18,2,0)</f>
        <v>0</v>
      </c>
      <c r="U234" s="53" t="s">
        <v>157</v>
      </c>
      <c r="V234" s="54">
        <f>+IF(U234='Tabla Valoración controles'!$D$4,'Tabla Valoración controles'!$F$4,IF('208-PLA-Ft-78 Mapa Gestión'!U234='Tabla Valoración controles'!$D$5,'Tabla Valoración controles'!$F$5,IF(U234=FORMULAS!$A$10,0,'Tabla Valoración controles'!$F$6)))</f>
        <v>0</v>
      </c>
      <c r="W234" s="53"/>
      <c r="X234" s="55">
        <f>+IF(W234='Tabla Valoración controles'!$D$7,'Tabla Valoración controles'!$F$7,IF(U234=FORMULAS!$A$10,0,'Tabla Valoración controles'!$F$8))</f>
        <v>0</v>
      </c>
      <c r="Y234" s="53"/>
      <c r="Z234" s="54">
        <f>+IF(Y234='Tabla Valoración controles'!$D$9,'Tabla Valoración controles'!$F$9,IF(U234=FORMULAS!$A$10,0,'Tabla Valoración controles'!$F$10))</f>
        <v>0</v>
      </c>
      <c r="AA234" s="53"/>
      <c r="AB234" s="54">
        <f>+IF(AA234='Tabla Valoración controles'!$D$9,'Tabla Valoración controles'!$F$9,IF(W234=FORMULAS!$A$10,0,'Tabla Valoración controles'!$F$10))</f>
        <v>0</v>
      </c>
      <c r="AC234" s="53"/>
      <c r="AD234" s="54">
        <f>+IF(AC234='Tabla Valoración controles'!$D$13,'Tabla Valoración controles'!$F$13,'Tabla Valoración controles'!$F$14)</f>
        <v>0</v>
      </c>
      <c r="AE234" s="97">
        <f t="shared" si="192"/>
        <v>0</v>
      </c>
      <c r="AF234" s="97">
        <f t="shared" si="193"/>
        <v>0</v>
      </c>
      <c r="AG234" s="97">
        <f t="shared" si="194"/>
        <v>0.36</v>
      </c>
      <c r="AH234" s="53"/>
      <c r="AI234" s="50">
        <f>+IF(AH234=CONTROLES!$C$50,CONTROLES!$D$50,CONTROLES!$D$51)</f>
        <v>0</v>
      </c>
      <c r="AJ234" s="162"/>
      <c r="AK234" s="162">
        <f>+IF(AJ234=CONTROLES!$C$52,CONTROLES!$D$52,CONTROLES!$D$53)</f>
        <v>0</v>
      </c>
      <c r="AL234" s="162"/>
      <c r="AM234" s="162">
        <f>+IF(AL234=CONTROLES!$C$54,CONTROLES!$D$54,CONTROLES!$D$55)</f>
        <v>0</v>
      </c>
      <c r="AN234" s="163" t="str">
        <f t="shared" si="173"/>
        <v>Tipo Control</v>
      </c>
      <c r="AO234" s="163" t="str">
        <f>+IF(AN234=CONTROLES!$F$54,CONTROLES!$G$54,CONTROLES!$G$55)</f>
        <v>Detectar</v>
      </c>
      <c r="AP234" s="162">
        <f>+IF(AO234=CONTROLES!$C$56,CONTROLES!$D$56,IF(AO234=CONTROLES!$C$57,CONTROLES!$D$57,CONTROLES!$D$58))</f>
        <v>10</v>
      </c>
      <c r="AQ234" s="162"/>
      <c r="AR234" s="162">
        <f>+IF(AQ234=CONTROLES!$C$59,CONTROLES!$D$59,CONTROLES!$D$60)</f>
        <v>0</v>
      </c>
      <c r="AS234" s="162"/>
      <c r="AT234" s="162">
        <f>+IF(AS234=CONTROLES!$C$61,CONTROLES!$D$61,CONTROLES!$D$62)</f>
        <v>0</v>
      </c>
      <c r="AU234" s="162"/>
      <c r="AV234" s="50">
        <f>+IF(AU234=CONTROLES!$C$63,CONTROLES!$D$63,IF(AU234=CONTROLES!$C$64,CONTROLES!$D$64,CONTROLES!$D$65))</f>
        <v>0</v>
      </c>
      <c r="AW234" s="50">
        <f t="shared" si="169"/>
        <v>10</v>
      </c>
      <c r="AX234" s="50" t="str">
        <f t="shared" si="195"/>
        <v>Débil</v>
      </c>
      <c r="AY234" s="337"/>
      <c r="AZ234" s="337"/>
      <c r="BA234" s="337"/>
      <c r="BB234" s="337"/>
      <c r="BC234" s="333"/>
      <c r="BD234" s="340"/>
      <c r="BE234" s="338"/>
      <c r="BF234" s="132" t="s">
        <v>597</v>
      </c>
      <c r="BG234" s="132" t="s">
        <v>567</v>
      </c>
      <c r="BH234" s="169" t="s">
        <v>325</v>
      </c>
      <c r="BI234" s="134">
        <v>44927</v>
      </c>
      <c r="BJ234" s="134">
        <v>45291</v>
      </c>
      <c r="BK234" s="132" t="s">
        <v>701</v>
      </c>
      <c r="BL234" s="132" t="s">
        <v>702</v>
      </c>
      <c r="BM234" s="170" t="s">
        <v>235</v>
      </c>
      <c r="BN234" s="338"/>
      <c r="BO234" s="144"/>
      <c r="BP234" s="209"/>
      <c r="BQ234" s="209"/>
      <c r="BR234" s="209"/>
      <c r="BS234" s="209"/>
      <c r="BT234" s="209"/>
      <c r="BU234" s="144"/>
      <c r="BV234" s="209"/>
      <c r="BW234" s="209"/>
      <c r="BX234" s="144"/>
      <c r="BY234" s="132"/>
      <c r="BZ234" s="132"/>
      <c r="CA234" s="132"/>
      <c r="CB234" s="132"/>
      <c r="CC234" s="132"/>
      <c r="CD234" s="132"/>
      <c r="CE234" s="132"/>
      <c r="CF234" s="132"/>
      <c r="CG234" s="144"/>
      <c r="CH234" s="132"/>
      <c r="CI234" s="132"/>
      <c r="CJ234" s="132"/>
      <c r="CK234" s="132"/>
      <c r="CL234" s="132"/>
      <c r="CM234" s="132"/>
      <c r="CN234" s="132"/>
      <c r="CO234" s="132"/>
      <c r="CP234" s="144"/>
      <c r="CQ234" s="132"/>
      <c r="CR234" s="132"/>
      <c r="CS234" s="132"/>
      <c r="CT234" s="132"/>
      <c r="CU234" s="132"/>
      <c r="CV234" s="132"/>
      <c r="CW234" s="132"/>
      <c r="CX234" s="132"/>
      <c r="CY234" s="126" t="s">
        <v>1215</v>
      </c>
      <c r="CZ234" s="126" t="s">
        <v>1215</v>
      </c>
      <c r="DA234" s="126" t="s">
        <v>1215</v>
      </c>
      <c r="DB234" s="209" t="s">
        <v>1453</v>
      </c>
      <c r="DC234" s="126" t="s">
        <v>1215</v>
      </c>
      <c r="DD234" s="126" t="s">
        <v>1215</v>
      </c>
      <c r="DE234" s="126" t="s">
        <v>783</v>
      </c>
      <c r="DF234" s="126" t="s">
        <v>1215</v>
      </c>
      <c r="DG234" s="126" t="s">
        <v>1215</v>
      </c>
      <c r="DH234" s="204" t="s">
        <v>783</v>
      </c>
      <c r="DI234" s="126" t="s">
        <v>1215</v>
      </c>
      <c r="DJ234" s="126" t="s">
        <v>1215</v>
      </c>
      <c r="DK234" s="142" t="s">
        <v>1453</v>
      </c>
      <c r="DL234" s="126" t="s">
        <v>1215</v>
      </c>
      <c r="DM234" s="126" t="s">
        <v>1215</v>
      </c>
      <c r="DN234" s="126" t="s">
        <v>783</v>
      </c>
      <c r="DO234" s="126" t="s">
        <v>1215</v>
      </c>
      <c r="DP234" s="126" t="s">
        <v>1215</v>
      </c>
      <c r="DQ234" s="204" t="s">
        <v>783</v>
      </c>
      <c r="DR234" s="126" t="s">
        <v>1215</v>
      </c>
      <c r="DS234" s="126" t="s">
        <v>1215</v>
      </c>
      <c r="DT234" s="137" t="s">
        <v>597</v>
      </c>
      <c r="DU234" s="126">
        <v>0.75</v>
      </c>
      <c r="DV234" s="126" t="s">
        <v>1248</v>
      </c>
      <c r="DW234" s="126" t="s">
        <v>783</v>
      </c>
      <c r="DX234" s="126" t="s">
        <v>1215</v>
      </c>
      <c r="DY234" s="126" t="s">
        <v>1215</v>
      </c>
      <c r="DZ234" s="204" t="s">
        <v>783</v>
      </c>
      <c r="EA234" s="126" t="s">
        <v>1215</v>
      </c>
      <c r="EB234" s="126" t="s">
        <v>1215</v>
      </c>
      <c r="EC234" s="142" t="s">
        <v>1453</v>
      </c>
      <c r="ED234" s="126" t="s">
        <v>544</v>
      </c>
      <c r="EE234" s="126" t="s">
        <v>544</v>
      </c>
      <c r="EF234" s="126" t="s">
        <v>783</v>
      </c>
      <c r="EG234" s="126" t="s">
        <v>1215</v>
      </c>
      <c r="EH234" s="126" t="s">
        <v>1215</v>
      </c>
      <c r="EI234" s="136"/>
      <c r="EJ234" s="132"/>
      <c r="EK234" s="132"/>
      <c r="EL234" s="132"/>
      <c r="EM234" s="132"/>
      <c r="EN234" s="132"/>
      <c r="EO234" s="132"/>
      <c r="EP234" s="132"/>
      <c r="EQ234" s="132"/>
      <c r="ER234" s="136"/>
      <c r="ES234" s="132"/>
      <c r="ET234" s="132"/>
      <c r="EU234" s="132"/>
      <c r="EV234" s="132"/>
      <c r="EW234" s="132"/>
      <c r="EX234" s="132"/>
      <c r="EY234" s="132"/>
      <c r="EZ234" s="132"/>
      <c r="FA234" s="136"/>
      <c r="FB234" s="132"/>
      <c r="FC234" s="132"/>
      <c r="FD234" s="132"/>
      <c r="FE234" s="132"/>
      <c r="FF234" s="132"/>
      <c r="FG234" s="132"/>
      <c r="FH234" s="132"/>
      <c r="FI234" s="132"/>
      <c r="FJ234" s="136"/>
      <c r="FK234" s="132"/>
      <c r="FL234" s="132"/>
      <c r="FM234" s="132"/>
      <c r="FN234" s="132"/>
      <c r="FO234" s="132"/>
      <c r="FP234" s="132"/>
      <c r="FQ234" s="132"/>
      <c r="FR234" s="132"/>
      <c r="FS234" s="172">
        <v>45054</v>
      </c>
      <c r="FT234" s="144"/>
      <c r="FU234" s="242" t="s">
        <v>544</v>
      </c>
      <c r="FV234" s="242" t="s">
        <v>544</v>
      </c>
      <c r="FW234" s="152"/>
      <c r="FX234" s="130">
        <v>0</v>
      </c>
      <c r="FY234" s="129" t="s">
        <v>799</v>
      </c>
      <c r="FZ234" s="144" t="s">
        <v>783</v>
      </c>
      <c r="GA234" s="132"/>
      <c r="GB234" s="152"/>
      <c r="GC234" s="152"/>
      <c r="GD234" s="152"/>
      <c r="GE234" s="152"/>
      <c r="GF234" s="244">
        <v>45177</v>
      </c>
      <c r="GG234" s="236" t="s">
        <v>544</v>
      </c>
      <c r="GH234" s="236" t="s">
        <v>544</v>
      </c>
      <c r="GI234" s="236" t="s">
        <v>544</v>
      </c>
      <c r="GJ234" s="137" t="s">
        <v>1456</v>
      </c>
      <c r="GK234" s="126">
        <v>0.75</v>
      </c>
      <c r="GL234" s="129" t="s">
        <v>37</v>
      </c>
      <c r="GM234" s="136" t="s">
        <v>783</v>
      </c>
      <c r="GN234" s="265"/>
      <c r="GO234" s="152"/>
      <c r="GP234" s="152"/>
      <c r="GQ234" s="152"/>
      <c r="GR234" s="152"/>
      <c r="GS234" s="152"/>
      <c r="GT234" s="136"/>
      <c r="GU234" s="152"/>
      <c r="GV234" s="152"/>
      <c r="GW234" s="152"/>
      <c r="GX234" s="130"/>
      <c r="GY234" s="152"/>
      <c r="GZ234" s="132"/>
      <c r="HA234" s="132"/>
      <c r="HB234" s="152"/>
      <c r="HC234" s="152"/>
      <c r="HD234" s="152"/>
      <c r="HE234" s="152"/>
    </row>
    <row r="235" spans="1:213" ht="57" x14ac:dyDescent="0.2">
      <c r="A235" s="364"/>
      <c r="B235" s="357"/>
      <c r="C235" s="358"/>
      <c r="D235" s="358"/>
      <c r="E235" s="357"/>
      <c r="F235" s="365"/>
      <c r="G235" s="365"/>
      <c r="H235" s="365"/>
      <c r="I235" s="357"/>
      <c r="J235" s="360"/>
      <c r="K235" s="335"/>
      <c r="L235" s="361"/>
      <c r="M235" s="359"/>
      <c r="N235" s="335"/>
      <c r="O235" s="333"/>
      <c r="P235" s="333"/>
      <c r="Q235" s="334"/>
      <c r="R235" s="153"/>
      <c r="S235" s="154"/>
      <c r="T235" s="183">
        <f>VLOOKUP(U235,FORMULAS!$A$15:$B$18,2,0)</f>
        <v>0</v>
      </c>
      <c r="U235" s="53" t="s">
        <v>157</v>
      </c>
      <c r="V235" s="54">
        <f>+IF(U235='Tabla Valoración controles'!$D$4,'Tabla Valoración controles'!$F$4,IF('208-PLA-Ft-78 Mapa Gestión'!U235='Tabla Valoración controles'!$D$5,'Tabla Valoración controles'!$F$5,IF(U235=FORMULAS!$A$10,0,'Tabla Valoración controles'!$F$6)))</f>
        <v>0</v>
      </c>
      <c r="W235" s="53"/>
      <c r="X235" s="55">
        <f>+IF(W235='Tabla Valoración controles'!$D$7,'Tabla Valoración controles'!$F$7,IF(U235=FORMULAS!$A$10,0,'Tabla Valoración controles'!$F$8))</f>
        <v>0</v>
      </c>
      <c r="Y235" s="53"/>
      <c r="Z235" s="54">
        <f>+IF(Y235='Tabla Valoración controles'!$D$9,'Tabla Valoración controles'!$F$9,IF(U235=FORMULAS!$A$10,0,'Tabla Valoración controles'!$F$10))</f>
        <v>0</v>
      </c>
      <c r="AA235" s="53"/>
      <c r="AB235" s="54">
        <f>+IF(AA235='Tabla Valoración controles'!$D$9,'Tabla Valoración controles'!$F$9,IF(W235=FORMULAS!$A$10,0,'Tabla Valoración controles'!$F$10))</f>
        <v>0</v>
      </c>
      <c r="AC235" s="53"/>
      <c r="AD235" s="54">
        <f>+IF(AC235='Tabla Valoración controles'!$D$13,'Tabla Valoración controles'!$F$13,'Tabla Valoración controles'!$F$14)</f>
        <v>0</v>
      </c>
      <c r="AE235" s="97">
        <f t="shared" si="192"/>
        <v>0</v>
      </c>
      <c r="AF235" s="97">
        <f t="shared" si="193"/>
        <v>0</v>
      </c>
      <c r="AG235" s="97">
        <f t="shared" si="194"/>
        <v>0.36</v>
      </c>
      <c r="AH235" s="53"/>
      <c r="AI235" s="50">
        <f>+IF(AH235=CONTROLES!$C$50,CONTROLES!$D$50,CONTROLES!$D$51)</f>
        <v>0</v>
      </c>
      <c r="AJ235" s="162"/>
      <c r="AK235" s="162">
        <f>+IF(AJ235=CONTROLES!$C$52,CONTROLES!$D$52,CONTROLES!$D$53)</f>
        <v>0</v>
      </c>
      <c r="AL235" s="162"/>
      <c r="AM235" s="162">
        <f>+IF(AL235=CONTROLES!$C$54,CONTROLES!$D$54,CONTROLES!$D$55)</f>
        <v>0</v>
      </c>
      <c r="AN235" s="163" t="str">
        <f t="shared" si="173"/>
        <v>Tipo Control</v>
      </c>
      <c r="AO235" s="163" t="str">
        <f>+IF(AN235=CONTROLES!$F$54,CONTROLES!$G$54,CONTROLES!$G$55)</f>
        <v>Detectar</v>
      </c>
      <c r="AP235" s="162">
        <f>+IF(AO235=CONTROLES!$C$56,CONTROLES!$D$56,IF(AO235=CONTROLES!$C$57,CONTROLES!$D$57,CONTROLES!$D$58))</f>
        <v>10</v>
      </c>
      <c r="AQ235" s="162"/>
      <c r="AR235" s="162">
        <f>+IF(AQ235=CONTROLES!$C$59,CONTROLES!$D$59,CONTROLES!$D$60)</f>
        <v>0</v>
      </c>
      <c r="AS235" s="162"/>
      <c r="AT235" s="162">
        <f>+IF(AS235=CONTROLES!$C$61,CONTROLES!$D$61,CONTROLES!$D$62)</f>
        <v>0</v>
      </c>
      <c r="AU235" s="162"/>
      <c r="AV235" s="50">
        <f>+IF(AU235=CONTROLES!$C$63,CONTROLES!$D$63,IF(AU235=CONTROLES!$C$64,CONTROLES!$D$64,CONTROLES!$D$65))</f>
        <v>0</v>
      </c>
      <c r="AW235" s="50">
        <f t="shared" si="169"/>
        <v>10</v>
      </c>
      <c r="AX235" s="50" t="str">
        <f t="shared" si="195"/>
        <v>Débil</v>
      </c>
      <c r="AY235" s="337"/>
      <c r="AZ235" s="337"/>
      <c r="BA235" s="337"/>
      <c r="BB235" s="337"/>
      <c r="BC235" s="333"/>
      <c r="BD235" s="340"/>
      <c r="BE235" s="338"/>
      <c r="BF235" s="129"/>
      <c r="BG235" s="129"/>
      <c r="BH235" s="169"/>
      <c r="BI235" s="129"/>
      <c r="BJ235" s="129"/>
      <c r="BK235" s="129"/>
      <c r="BL235" s="129"/>
      <c r="BM235" s="170" t="s">
        <v>233</v>
      </c>
      <c r="BN235" s="338"/>
      <c r="BO235" s="144"/>
      <c r="BP235" s="209"/>
      <c r="BQ235" s="209"/>
      <c r="BR235" s="209"/>
      <c r="BS235" s="210"/>
      <c r="BT235" s="210"/>
      <c r="BU235" s="144"/>
      <c r="BV235" s="210"/>
      <c r="BW235" s="210"/>
      <c r="BX235" s="144"/>
      <c r="BY235" s="132"/>
      <c r="BZ235" s="132"/>
      <c r="CA235" s="132"/>
      <c r="CB235" s="130"/>
      <c r="CC235" s="130"/>
      <c r="CD235" s="130"/>
      <c r="CE235" s="130"/>
      <c r="CF235" s="130"/>
      <c r="CG235" s="144"/>
      <c r="CH235" s="132"/>
      <c r="CI235" s="132"/>
      <c r="CJ235" s="132"/>
      <c r="CK235" s="130"/>
      <c r="CL235" s="130"/>
      <c r="CM235" s="130"/>
      <c r="CN235" s="130"/>
      <c r="CO235" s="130"/>
      <c r="CP235" s="144"/>
      <c r="CQ235" s="132"/>
      <c r="CR235" s="132"/>
      <c r="CS235" s="132"/>
      <c r="CT235" s="130"/>
      <c r="CU235" s="130"/>
      <c r="CV235" s="130"/>
      <c r="CW235" s="130"/>
      <c r="CX235" s="130"/>
      <c r="CY235" s="136"/>
      <c r="CZ235" s="132"/>
      <c r="DA235" s="132"/>
      <c r="DB235" s="132"/>
      <c r="DC235" s="130"/>
      <c r="DD235" s="130"/>
      <c r="DE235" s="130"/>
      <c r="DF235" s="130"/>
      <c r="DG235" s="130"/>
      <c r="DH235" s="136"/>
      <c r="DI235" s="132"/>
      <c r="DJ235" s="132"/>
      <c r="DK235" s="132"/>
      <c r="DL235" s="130"/>
      <c r="DM235" s="130"/>
      <c r="DN235" s="130"/>
      <c r="DO235" s="130"/>
      <c r="DP235" s="130"/>
      <c r="DQ235" s="136"/>
      <c r="DR235" s="132"/>
      <c r="DS235" s="132"/>
      <c r="DT235" s="132"/>
      <c r="DU235" s="130"/>
      <c r="DV235" s="130"/>
      <c r="DW235" s="130"/>
      <c r="DX235" s="130"/>
      <c r="DY235" s="130"/>
      <c r="DZ235" s="136"/>
      <c r="EA235" s="132"/>
      <c r="EB235" s="132"/>
      <c r="EC235" s="132"/>
      <c r="ED235" s="130"/>
      <c r="EE235" s="130"/>
      <c r="EF235" s="130"/>
      <c r="EG235" s="130"/>
      <c r="EH235" s="130"/>
      <c r="EI235" s="136"/>
      <c r="EJ235" s="132"/>
      <c r="EK235" s="132"/>
      <c r="EL235" s="132"/>
      <c r="EM235" s="130"/>
      <c r="EN235" s="130"/>
      <c r="EO235" s="130"/>
      <c r="EP235" s="130"/>
      <c r="EQ235" s="130"/>
      <c r="ER235" s="136"/>
      <c r="ES235" s="132"/>
      <c r="ET235" s="132"/>
      <c r="EU235" s="132"/>
      <c r="EV235" s="130"/>
      <c r="EW235" s="130"/>
      <c r="EX235" s="130"/>
      <c r="EY235" s="130"/>
      <c r="EZ235" s="130"/>
      <c r="FA235" s="136"/>
      <c r="FB235" s="132"/>
      <c r="FC235" s="132"/>
      <c r="FD235" s="132"/>
      <c r="FE235" s="130"/>
      <c r="FF235" s="130"/>
      <c r="FG235" s="130"/>
      <c r="FH235" s="130"/>
      <c r="FI235" s="130"/>
      <c r="FJ235" s="136"/>
      <c r="FK235" s="132"/>
      <c r="FL235" s="132"/>
      <c r="FM235" s="132"/>
      <c r="FN235" s="130"/>
      <c r="FO235" s="130"/>
      <c r="FP235" s="130"/>
      <c r="FQ235" s="130"/>
      <c r="FR235" s="130"/>
      <c r="FS235" s="130"/>
      <c r="FT235" s="144"/>
      <c r="FU235" s="152"/>
      <c r="FV235" s="129"/>
      <c r="FW235" s="152"/>
      <c r="FX235" s="130"/>
      <c r="FY235" s="129"/>
      <c r="FZ235" s="144"/>
      <c r="GA235" s="130"/>
      <c r="GB235" s="152"/>
      <c r="GC235" s="152"/>
      <c r="GD235" s="152"/>
      <c r="GE235" s="152"/>
      <c r="GF235" s="152"/>
      <c r="GG235" s="136"/>
      <c r="GH235" s="152"/>
      <c r="GI235" s="152"/>
      <c r="GJ235" s="152"/>
      <c r="GK235" s="130"/>
      <c r="GL235" s="152"/>
      <c r="GM235" s="130"/>
      <c r="GN235" s="263"/>
      <c r="GO235" s="152"/>
      <c r="GP235" s="152"/>
      <c r="GQ235" s="152"/>
      <c r="GR235" s="152"/>
      <c r="GS235" s="152"/>
      <c r="GT235" s="136"/>
      <c r="GU235" s="152"/>
      <c r="GV235" s="152"/>
      <c r="GW235" s="152"/>
      <c r="GX235" s="130"/>
      <c r="GY235" s="152"/>
      <c r="GZ235" s="130"/>
      <c r="HA235" s="130"/>
      <c r="HB235" s="152"/>
      <c r="HC235" s="152"/>
      <c r="HD235" s="152"/>
      <c r="HE235" s="152"/>
    </row>
    <row r="236" spans="1:213" ht="57" x14ac:dyDescent="0.2">
      <c r="A236" s="364"/>
      <c r="B236" s="357"/>
      <c r="C236" s="358"/>
      <c r="D236" s="358"/>
      <c r="E236" s="357"/>
      <c r="F236" s="365"/>
      <c r="G236" s="365"/>
      <c r="H236" s="365"/>
      <c r="I236" s="357"/>
      <c r="J236" s="360"/>
      <c r="K236" s="335"/>
      <c r="L236" s="361"/>
      <c r="M236" s="359"/>
      <c r="N236" s="335"/>
      <c r="O236" s="333"/>
      <c r="P236" s="333"/>
      <c r="Q236" s="334"/>
      <c r="R236" s="153"/>
      <c r="S236" s="154"/>
      <c r="T236" s="183">
        <f>VLOOKUP(U236,FORMULAS!$A$15:$B$18,2,0)</f>
        <v>0</v>
      </c>
      <c r="U236" s="53" t="s">
        <v>157</v>
      </c>
      <c r="V236" s="54">
        <f>+IF(U236='Tabla Valoración controles'!$D$4,'Tabla Valoración controles'!$F$4,IF('208-PLA-Ft-78 Mapa Gestión'!U236='Tabla Valoración controles'!$D$5,'Tabla Valoración controles'!$F$5,IF(U236=FORMULAS!$A$10,0,'Tabla Valoración controles'!$F$6)))</f>
        <v>0</v>
      </c>
      <c r="W236" s="53"/>
      <c r="X236" s="55">
        <f>+IF(W236='Tabla Valoración controles'!$D$7,'Tabla Valoración controles'!$F$7,IF(U236=FORMULAS!$A$10,0,'Tabla Valoración controles'!$F$8))</f>
        <v>0</v>
      </c>
      <c r="Y236" s="53"/>
      <c r="Z236" s="54">
        <f>+IF(Y236='Tabla Valoración controles'!$D$9,'Tabla Valoración controles'!$F$9,IF(U236=FORMULAS!$A$10,0,'Tabla Valoración controles'!$F$10))</f>
        <v>0</v>
      </c>
      <c r="AA236" s="53"/>
      <c r="AB236" s="54">
        <f>+IF(AA236='Tabla Valoración controles'!$D$9,'Tabla Valoración controles'!$F$9,IF(W236=FORMULAS!$A$10,0,'Tabla Valoración controles'!$F$10))</f>
        <v>0</v>
      </c>
      <c r="AC236" s="53"/>
      <c r="AD236" s="54">
        <f>+IF(AC236='Tabla Valoración controles'!$D$13,'Tabla Valoración controles'!$F$13,'Tabla Valoración controles'!$F$14)</f>
        <v>0</v>
      </c>
      <c r="AE236" s="97">
        <f t="shared" si="192"/>
        <v>0</v>
      </c>
      <c r="AF236" s="97">
        <f t="shared" si="193"/>
        <v>0</v>
      </c>
      <c r="AG236" s="97">
        <f t="shared" si="194"/>
        <v>0.36</v>
      </c>
      <c r="AH236" s="53"/>
      <c r="AI236" s="50">
        <f>+IF(AH236=CONTROLES!$C$50,CONTROLES!$D$50,CONTROLES!$D$51)</f>
        <v>0</v>
      </c>
      <c r="AJ236" s="162"/>
      <c r="AK236" s="162">
        <f>+IF(AJ236=CONTROLES!$C$52,CONTROLES!$D$52,CONTROLES!$D$53)</f>
        <v>0</v>
      </c>
      <c r="AL236" s="162"/>
      <c r="AM236" s="162">
        <f>+IF(AL236=CONTROLES!$C$54,CONTROLES!$D$54,CONTROLES!$D$55)</f>
        <v>0</v>
      </c>
      <c r="AN236" s="163" t="str">
        <f t="shared" si="173"/>
        <v>Tipo Control</v>
      </c>
      <c r="AO236" s="163" t="str">
        <f>+IF(AN236=CONTROLES!$F$54,CONTROLES!$G$54,CONTROLES!$G$55)</f>
        <v>Detectar</v>
      </c>
      <c r="AP236" s="162">
        <f>+IF(AO236=CONTROLES!$C$56,CONTROLES!$D$56,IF(AO236=CONTROLES!$C$57,CONTROLES!$D$57,CONTROLES!$D$58))</f>
        <v>10</v>
      </c>
      <c r="AQ236" s="162"/>
      <c r="AR236" s="162">
        <f>+IF(AQ236=CONTROLES!$C$59,CONTROLES!$D$59,CONTROLES!$D$60)</f>
        <v>0</v>
      </c>
      <c r="AS236" s="162"/>
      <c r="AT236" s="162">
        <f>+IF(AS236=CONTROLES!$C$61,CONTROLES!$D$61,CONTROLES!$D$62)</f>
        <v>0</v>
      </c>
      <c r="AU236" s="162"/>
      <c r="AV236" s="50">
        <f>+IF(AU236=CONTROLES!$C$63,CONTROLES!$D$63,IF(AU236=CONTROLES!$C$64,CONTROLES!$D$64,CONTROLES!$D$65))</f>
        <v>0</v>
      </c>
      <c r="AW236" s="50">
        <f t="shared" si="169"/>
        <v>10</v>
      </c>
      <c r="AX236" s="50" t="str">
        <f t="shared" si="195"/>
        <v>Débil</v>
      </c>
      <c r="AY236" s="337"/>
      <c r="AZ236" s="337"/>
      <c r="BA236" s="337"/>
      <c r="BB236" s="337"/>
      <c r="BC236" s="333"/>
      <c r="BD236" s="340"/>
      <c r="BE236" s="338"/>
      <c r="BF236" s="129"/>
      <c r="BG236" s="129"/>
      <c r="BH236" s="169"/>
      <c r="BI236" s="129"/>
      <c r="BJ236" s="129"/>
      <c r="BK236" s="129"/>
      <c r="BL236" s="129"/>
      <c r="BM236" s="170" t="s">
        <v>233</v>
      </c>
      <c r="BN236" s="338"/>
      <c r="BO236" s="144"/>
      <c r="BP236" s="209"/>
      <c r="BQ236" s="209"/>
      <c r="BR236" s="209"/>
      <c r="BS236" s="210"/>
      <c r="BT236" s="210"/>
      <c r="BU236" s="144"/>
      <c r="BV236" s="210"/>
      <c r="BW236" s="210"/>
      <c r="BX236" s="144"/>
      <c r="BY236" s="132"/>
      <c r="BZ236" s="132"/>
      <c r="CA236" s="132"/>
      <c r="CB236" s="130"/>
      <c r="CC236" s="130"/>
      <c r="CD236" s="130"/>
      <c r="CE236" s="130"/>
      <c r="CF236" s="130"/>
      <c r="CG236" s="144"/>
      <c r="CH236" s="132"/>
      <c r="CI236" s="132"/>
      <c r="CJ236" s="132"/>
      <c r="CK236" s="130"/>
      <c r="CL236" s="130"/>
      <c r="CM236" s="130"/>
      <c r="CN236" s="130"/>
      <c r="CO236" s="130"/>
      <c r="CP236" s="144"/>
      <c r="CQ236" s="132"/>
      <c r="CR236" s="132"/>
      <c r="CS236" s="132"/>
      <c r="CT236" s="130"/>
      <c r="CU236" s="130"/>
      <c r="CV236" s="130"/>
      <c r="CW236" s="130"/>
      <c r="CX236" s="130"/>
      <c r="CY236" s="136"/>
      <c r="CZ236" s="132"/>
      <c r="DA236" s="132"/>
      <c r="DB236" s="132"/>
      <c r="DC236" s="130"/>
      <c r="DD236" s="130"/>
      <c r="DE236" s="130"/>
      <c r="DF236" s="130"/>
      <c r="DG236" s="130"/>
      <c r="DH236" s="136"/>
      <c r="DI236" s="132"/>
      <c r="DJ236" s="132"/>
      <c r="DK236" s="132"/>
      <c r="DL236" s="130"/>
      <c r="DM236" s="130"/>
      <c r="DN236" s="130"/>
      <c r="DO236" s="130"/>
      <c r="DP236" s="130"/>
      <c r="DQ236" s="136"/>
      <c r="DR236" s="132"/>
      <c r="DS236" s="132"/>
      <c r="DT236" s="132"/>
      <c r="DU236" s="130"/>
      <c r="DV236" s="130"/>
      <c r="DW236" s="130"/>
      <c r="DX236" s="130"/>
      <c r="DY236" s="130"/>
      <c r="DZ236" s="136"/>
      <c r="EA236" s="132"/>
      <c r="EB236" s="132"/>
      <c r="EC236" s="132"/>
      <c r="ED236" s="130"/>
      <c r="EE236" s="130"/>
      <c r="EF236" s="130"/>
      <c r="EG236" s="130"/>
      <c r="EH236" s="130"/>
      <c r="EI236" s="136"/>
      <c r="EJ236" s="132"/>
      <c r="EK236" s="132"/>
      <c r="EL236" s="132"/>
      <c r="EM236" s="130"/>
      <c r="EN236" s="130"/>
      <c r="EO236" s="130"/>
      <c r="EP236" s="130"/>
      <c r="EQ236" s="130"/>
      <c r="ER236" s="136"/>
      <c r="ES236" s="132"/>
      <c r="ET236" s="132"/>
      <c r="EU236" s="132"/>
      <c r="EV236" s="130"/>
      <c r="EW236" s="130"/>
      <c r="EX236" s="130"/>
      <c r="EY236" s="130"/>
      <c r="EZ236" s="130"/>
      <c r="FA236" s="136"/>
      <c r="FB236" s="132"/>
      <c r="FC236" s="132"/>
      <c r="FD236" s="132"/>
      <c r="FE236" s="130"/>
      <c r="FF236" s="130"/>
      <c r="FG236" s="130"/>
      <c r="FH236" s="130"/>
      <c r="FI236" s="130"/>
      <c r="FJ236" s="136"/>
      <c r="FK236" s="132"/>
      <c r="FL236" s="132"/>
      <c r="FM236" s="132"/>
      <c r="FN236" s="130"/>
      <c r="FO236" s="130"/>
      <c r="FP236" s="130"/>
      <c r="FQ236" s="130"/>
      <c r="FR236" s="130"/>
      <c r="FS236" s="130"/>
      <c r="FT236" s="144"/>
      <c r="FU236" s="152"/>
      <c r="FV236" s="129"/>
      <c r="FW236" s="152"/>
      <c r="FX236" s="130"/>
      <c r="FY236" s="129"/>
      <c r="FZ236" s="144"/>
      <c r="GA236" s="130"/>
      <c r="GB236" s="152"/>
      <c r="GC236" s="152"/>
      <c r="GD236" s="152"/>
      <c r="GE236" s="152"/>
      <c r="GF236" s="152"/>
      <c r="GG236" s="136"/>
      <c r="GH236" s="152"/>
      <c r="GI236" s="152"/>
      <c r="GJ236" s="152"/>
      <c r="GK236" s="130"/>
      <c r="GL236" s="152"/>
      <c r="GM236" s="130"/>
      <c r="GN236" s="263"/>
      <c r="GO236" s="152"/>
      <c r="GP236" s="152"/>
      <c r="GQ236" s="152"/>
      <c r="GR236" s="152"/>
      <c r="GS236" s="152"/>
      <c r="GT236" s="136"/>
      <c r="GU236" s="152"/>
      <c r="GV236" s="152"/>
      <c r="GW236" s="152"/>
      <c r="GX236" s="130"/>
      <c r="GY236" s="152"/>
      <c r="GZ236" s="130"/>
      <c r="HA236" s="130"/>
      <c r="HB236" s="152"/>
      <c r="HC236" s="152"/>
      <c r="HD236" s="152"/>
      <c r="HE236" s="152"/>
    </row>
    <row r="237" spans="1:213" ht="57" x14ac:dyDescent="0.2">
      <c r="A237" s="364"/>
      <c r="B237" s="357"/>
      <c r="C237" s="358"/>
      <c r="D237" s="358"/>
      <c r="E237" s="357"/>
      <c r="F237" s="365"/>
      <c r="G237" s="365"/>
      <c r="H237" s="365"/>
      <c r="I237" s="357"/>
      <c r="J237" s="360"/>
      <c r="K237" s="335"/>
      <c r="L237" s="361"/>
      <c r="M237" s="359"/>
      <c r="N237" s="335"/>
      <c r="O237" s="333"/>
      <c r="P237" s="333"/>
      <c r="Q237" s="334"/>
      <c r="R237" s="153"/>
      <c r="S237" s="154"/>
      <c r="T237" s="183">
        <f>VLOOKUP(U237,FORMULAS!$A$15:$B$18,2,0)</f>
        <v>0</v>
      </c>
      <c r="U237" s="53" t="s">
        <v>157</v>
      </c>
      <c r="V237" s="54">
        <f>+IF(U237='Tabla Valoración controles'!$D$4,'Tabla Valoración controles'!$F$4,IF('208-PLA-Ft-78 Mapa Gestión'!U237='Tabla Valoración controles'!$D$5,'Tabla Valoración controles'!$F$5,IF(U237=FORMULAS!$A$10,0,'Tabla Valoración controles'!$F$6)))</f>
        <v>0</v>
      </c>
      <c r="W237" s="53"/>
      <c r="X237" s="55">
        <f>+IF(W237='Tabla Valoración controles'!$D$7,'Tabla Valoración controles'!$F$7,IF(U237=FORMULAS!$A$10,0,'Tabla Valoración controles'!$F$8))</f>
        <v>0</v>
      </c>
      <c r="Y237" s="53"/>
      <c r="Z237" s="54">
        <f>+IF(Y237='Tabla Valoración controles'!$D$9,'Tabla Valoración controles'!$F$9,IF(U237=FORMULAS!$A$10,0,'Tabla Valoración controles'!$F$10))</f>
        <v>0</v>
      </c>
      <c r="AA237" s="53"/>
      <c r="AB237" s="54">
        <f>+IF(AA237='Tabla Valoración controles'!$D$9,'Tabla Valoración controles'!$F$9,IF(W237=FORMULAS!$A$10,0,'Tabla Valoración controles'!$F$10))</f>
        <v>0</v>
      </c>
      <c r="AC237" s="53"/>
      <c r="AD237" s="54">
        <f>+IF(AC237='Tabla Valoración controles'!$D$13,'Tabla Valoración controles'!$F$13,'Tabla Valoración controles'!$F$14)</f>
        <v>0</v>
      </c>
      <c r="AE237" s="97">
        <f t="shared" si="192"/>
        <v>0</v>
      </c>
      <c r="AF237" s="97">
        <f t="shared" si="193"/>
        <v>0</v>
      </c>
      <c r="AG237" s="97">
        <f t="shared" si="194"/>
        <v>0.36</v>
      </c>
      <c r="AH237" s="53"/>
      <c r="AI237" s="50">
        <f>+IF(AH237=CONTROLES!$C$50,CONTROLES!$D$50,CONTROLES!$D$51)</f>
        <v>0</v>
      </c>
      <c r="AJ237" s="162"/>
      <c r="AK237" s="162">
        <f>+IF(AJ237=CONTROLES!$C$52,CONTROLES!$D$52,CONTROLES!$D$53)</f>
        <v>0</v>
      </c>
      <c r="AL237" s="162"/>
      <c r="AM237" s="162">
        <f>+IF(AL237=CONTROLES!$C$54,CONTROLES!$D$54,CONTROLES!$D$55)</f>
        <v>0</v>
      </c>
      <c r="AN237" s="163" t="str">
        <f t="shared" si="173"/>
        <v>Tipo Control</v>
      </c>
      <c r="AO237" s="163" t="str">
        <f>+IF(AN237=CONTROLES!$F$54,CONTROLES!$G$54,CONTROLES!$G$55)</f>
        <v>Detectar</v>
      </c>
      <c r="AP237" s="162">
        <f>+IF(AO237=CONTROLES!$C$56,CONTROLES!$D$56,IF(AO237=CONTROLES!$C$57,CONTROLES!$D$57,CONTROLES!$D$58))</f>
        <v>10</v>
      </c>
      <c r="AQ237" s="162"/>
      <c r="AR237" s="162">
        <f>+IF(AQ237=CONTROLES!$C$59,CONTROLES!$D$59,CONTROLES!$D$60)</f>
        <v>0</v>
      </c>
      <c r="AS237" s="162"/>
      <c r="AT237" s="162">
        <f>+IF(AS237=CONTROLES!$C$61,CONTROLES!$D$61,CONTROLES!$D$62)</f>
        <v>0</v>
      </c>
      <c r="AU237" s="162"/>
      <c r="AV237" s="50">
        <f>+IF(AU237=CONTROLES!$C$63,CONTROLES!$D$63,IF(AU237=CONTROLES!$C$64,CONTROLES!$D$64,CONTROLES!$D$65))</f>
        <v>0</v>
      </c>
      <c r="AW237" s="50">
        <f t="shared" si="169"/>
        <v>10</v>
      </c>
      <c r="AX237" s="50" t="str">
        <f t="shared" si="195"/>
        <v>Débil</v>
      </c>
      <c r="AY237" s="337"/>
      <c r="AZ237" s="337"/>
      <c r="BA237" s="337"/>
      <c r="BB237" s="337"/>
      <c r="BC237" s="333"/>
      <c r="BD237" s="340"/>
      <c r="BE237" s="338"/>
      <c r="BF237" s="129"/>
      <c r="BG237" s="129"/>
      <c r="BH237" s="169"/>
      <c r="BI237" s="129"/>
      <c r="BJ237" s="129"/>
      <c r="BK237" s="129"/>
      <c r="BL237" s="129"/>
      <c r="BM237" s="170" t="s">
        <v>233</v>
      </c>
      <c r="BN237" s="338"/>
      <c r="BO237" s="144"/>
      <c r="BP237" s="209"/>
      <c r="BQ237" s="209"/>
      <c r="BR237" s="209"/>
      <c r="BS237" s="210"/>
      <c r="BT237" s="210"/>
      <c r="BU237" s="144"/>
      <c r="BV237" s="210"/>
      <c r="BW237" s="210"/>
      <c r="BX237" s="144"/>
      <c r="BY237" s="132"/>
      <c r="BZ237" s="132"/>
      <c r="CA237" s="132"/>
      <c r="CB237" s="130"/>
      <c r="CC237" s="130"/>
      <c r="CD237" s="130"/>
      <c r="CE237" s="130"/>
      <c r="CF237" s="130"/>
      <c r="CG237" s="144"/>
      <c r="CH237" s="132"/>
      <c r="CI237" s="132"/>
      <c r="CJ237" s="132"/>
      <c r="CK237" s="130"/>
      <c r="CL237" s="130"/>
      <c r="CM237" s="130"/>
      <c r="CN237" s="130"/>
      <c r="CO237" s="130"/>
      <c r="CP237" s="144"/>
      <c r="CQ237" s="132"/>
      <c r="CR237" s="132"/>
      <c r="CS237" s="132"/>
      <c r="CT237" s="130"/>
      <c r="CU237" s="130"/>
      <c r="CV237" s="130"/>
      <c r="CW237" s="130"/>
      <c r="CX237" s="130"/>
      <c r="CY237" s="136"/>
      <c r="CZ237" s="132"/>
      <c r="DA237" s="132"/>
      <c r="DB237" s="132"/>
      <c r="DC237" s="130"/>
      <c r="DD237" s="130"/>
      <c r="DE237" s="130"/>
      <c r="DF237" s="130"/>
      <c r="DG237" s="130"/>
      <c r="DH237" s="136"/>
      <c r="DI237" s="132"/>
      <c r="DJ237" s="132"/>
      <c r="DK237" s="132"/>
      <c r="DL237" s="130"/>
      <c r="DM237" s="130"/>
      <c r="DN237" s="130"/>
      <c r="DO237" s="130"/>
      <c r="DP237" s="130"/>
      <c r="DQ237" s="136"/>
      <c r="DR237" s="132"/>
      <c r="DS237" s="132"/>
      <c r="DT237" s="132"/>
      <c r="DU237" s="130"/>
      <c r="DV237" s="130"/>
      <c r="DW237" s="130"/>
      <c r="DX237" s="130"/>
      <c r="DY237" s="130"/>
      <c r="DZ237" s="136"/>
      <c r="EA237" s="132"/>
      <c r="EB237" s="132"/>
      <c r="EC237" s="132"/>
      <c r="ED237" s="130"/>
      <c r="EE237" s="130"/>
      <c r="EF237" s="130"/>
      <c r="EG237" s="130"/>
      <c r="EH237" s="130"/>
      <c r="EI237" s="136"/>
      <c r="EJ237" s="132"/>
      <c r="EK237" s="132"/>
      <c r="EL237" s="132"/>
      <c r="EM237" s="130"/>
      <c r="EN237" s="130"/>
      <c r="EO237" s="130"/>
      <c r="EP237" s="130"/>
      <c r="EQ237" s="130"/>
      <c r="ER237" s="136"/>
      <c r="ES237" s="132"/>
      <c r="ET237" s="132"/>
      <c r="EU237" s="132"/>
      <c r="EV237" s="130"/>
      <c r="EW237" s="130"/>
      <c r="EX237" s="130"/>
      <c r="EY237" s="130"/>
      <c r="EZ237" s="130"/>
      <c r="FA237" s="136"/>
      <c r="FB237" s="132"/>
      <c r="FC237" s="132"/>
      <c r="FD237" s="132"/>
      <c r="FE237" s="130"/>
      <c r="FF237" s="130"/>
      <c r="FG237" s="130"/>
      <c r="FH237" s="130"/>
      <c r="FI237" s="130"/>
      <c r="FJ237" s="136"/>
      <c r="FK237" s="132"/>
      <c r="FL237" s="132"/>
      <c r="FM237" s="132"/>
      <c r="FN237" s="130"/>
      <c r="FO237" s="130"/>
      <c r="FP237" s="130"/>
      <c r="FQ237" s="130"/>
      <c r="FR237" s="130"/>
      <c r="FS237" s="130"/>
      <c r="FT237" s="144"/>
      <c r="FU237" s="152"/>
      <c r="FV237" s="129"/>
      <c r="FW237" s="152"/>
      <c r="FX237" s="130"/>
      <c r="FY237" s="129"/>
      <c r="FZ237" s="144"/>
      <c r="GA237" s="130"/>
      <c r="GB237" s="152"/>
      <c r="GC237" s="152"/>
      <c r="GD237" s="152"/>
      <c r="GE237" s="152"/>
      <c r="GF237" s="152"/>
      <c r="GG237" s="136"/>
      <c r="GH237" s="152"/>
      <c r="GI237" s="152"/>
      <c r="GJ237" s="152"/>
      <c r="GK237" s="130"/>
      <c r="GL237" s="152"/>
      <c r="GM237" s="130"/>
      <c r="GN237" s="263"/>
      <c r="GO237" s="152"/>
      <c r="GP237" s="152"/>
      <c r="GQ237" s="152"/>
      <c r="GR237" s="152"/>
      <c r="GS237" s="152"/>
      <c r="GT237" s="136"/>
      <c r="GU237" s="152"/>
      <c r="GV237" s="152"/>
      <c r="GW237" s="152"/>
      <c r="GX237" s="130"/>
      <c r="GY237" s="152"/>
      <c r="GZ237" s="130"/>
      <c r="HA237" s="130"/>
      <c r="HB237" s="152"/>
      <c r="HC237" s="152"/>
      <c r="HD237" s="152"/>
      <c r="HE237" s="152"/>
    </row>
    <row r="238" spans="1:213" ht="57" x14ac:dyDescent="0.2">
      <c r="A238" s="364"/>
      <c r="B238" s="357"/>
      <c r="C238" s="358"/>
      <c r="D238" s="358"/>
      <c r="E238" s="357"/>
      <c r="F238" s="365"/>
      <c r="G238" s="365"/>
      <c r="H238" s="365"/>
      <c r="I238" s="357"/>
      <c r="J238" s="360"/>
      <c r="K238" s="335"/>
      <c r="L238" s="361"/>
      <c r="M238" s="359"/>
      <c r="N238" s="335"/>
      <c r="O238" s="333"/>
      <c r="P238" s="333"/>
      <c r="Q238" s="334"/>
      <c r="R238" s="153"/>
      <c r="S238" s="154"/>
      <c r="T238" s="183">
        <f>VLOOKUP(U238,FORMULAS!$A$15:$B$18,2,0)</f>
        <v>0</v>
      </c>
      <c r="U238" s="53" t="s">
        <v>157</v>
      </c>
      <c r="V238" s="54">
        <f>+IF(U238='Tabla Valoración controles'!$D$4,'Tabla Valoración controles'!$F$4,IF('208-PLA-Ft-78 Mapa Gestión'!U238='Tabla Valoración controles'!$D$5,'Tabla Valoración controles'!$F$5,IF(U238=FORMULAS!$A$10,0,'Tabla Valoración controles'!$F$6)))</f>
        <v>0</v>
      </c>
      <c r="W238" s="53"/>
      <c r="X238" s="55">
        <f>+IF(W238='Tabla Valoración controles'!$D$7,'Tabla Valoración controles'!$F$7,IF(U238=FORMULAS!$A$10,0,'Tabla Valoración controles'!$F$8))</f>
        <v>0</v>
      </c>
      <c r="Y238" s="53"/>
      <c r="Z238" s="54">
        <f>+IF(Y238='Tabla Valoración controles'!$D$9,'Tabla Valoración controles'!$F$9,IF(U238=FORMULAS!$A$10,0,'Tabla Valoración controles'!$F$10))</f>
        <v>0</v>
      </c>
      <c r="AA238" s="53"/>
      <c r="AB238" s="54">
        <f>+IF(AA238='Tabla Valoración controles'!$D$9,'Tabla Valoración controles'!$F$9,IF(W238=FORMULAS!$A$10,0,'Tabla Valoración controles'!$F$10))</f>
        <v>0</v>
      </c>
      <c r="AC238" s="53"/>
      <c r="AD238" s="54">
        <f>+IF(AC238='Tabla Valoración controles'!$D$13,'Tabla Valoración controles'!$F$13,'Tabla Valoración controles'!$F$14)</f>
        <v>0</v>
      </c>
      <c r="AE238" s="97">
        <f t="shared" si="192"/>
        <v>0</v>
      </c>
      <c r="AF238" s="97">
        <f t="shared" si="193"/>
        <v>0</v>
      </c>
      <c r="AG238" s="97">
        <f t="shared" si="194"/>
        <v>0.36</v>
      </c>
      <c r="AH238" s="53"/>
      <c r="AI238" s="50">
        <f>+IF(AH238=CONTROLES!$C$50,CONTROLES!$D$50,CONTROLES!$D$51)</f>
        <v>0</v>
      </c>
      <c r="AJ238" s="162"/>
      <c r="AK238" s="162">
        <f>+IF(AJ238=CONTROLES!$C$52,CONTROLES!$D$52,CONTROLES!$D$53)</f>
        <v>0</v>
      </c>
      <c r="AL238" s="162"/>
      <c r="AM238" s="162">
        <f>+IF(AL238=CONTROLES!$C$54,CONTROLES!$D$54,CONTROLES!$D$55)</f>
        <v>0</v>
      </c>
      <c r="AN238" s="163" t="str">
        <f t="shared" si="173"/>
        <v>Tipo Control</v>
      </c>
      <c r="AO238" s="163" t="str">
        <f>+IF(AN238=CONTROLES!$F$54,CONTROLES!$G$54,CONTROLES!$G$55)</f>
        <v>Detectar</v>
      </c>
      <c r="AP238" s="162">
        <f>+IF(AO238=CONTROLES!$C$56,CONTROLES!$D$56,IF(AO238=CONTROLES!$C$57,CONTROLES!$D$57,CONTROLES!$D$58))</f>
        <v>10</v>
      </c>
      <c r="AQ238" s="162"/>
      <c r="AR238" s="162">
        <f>+IF(AQ238=CONTROLES!$C$59,CONTROLES!$D$59,CONTROLES!$D$60)</f>
        <v>0</v>
      </c>
      <c r="AS238" s="162"/>
      <c r="AT238" s="162">
        <f>+IF(AS238=CONTROLES!$C$61,CONTROLES!$D$61,CONTROLES!$D$62)</f>
        <v>0</v>
      </c>
      <c r="AU238" s="162"/>
      <c r="AV238" s="50">
        <f>+IF(AU238=CONTROLES!$C$63,CONTROLES!$D$63,IF(AU238=CONTROLES!$C$64,CONTROLES!$D$64,CONTROLES!$D$65))</f>
        <v>0</v>
      </c>
      <c r="AW238" s="50">
        <f t="shared" si="169"/>
        <v>10</v>
      </c>
      <c r="AX238" s="50" t="str">
        <f t="shared" si="195"/>
        <v>Débil</v>
      </c>
      <c r="AY238" s="337"/>
      <c r="AZ238" s="337"/>
      <c r="BA238" s="337"/>
      <c r="BB238" s="337"/>
      <c r="BC238" s="333"/>
      <c r="BD238" s="340"/>
      <c r="BE238" s="338"/>
      <c r="BF238" s="129"/>
      <c r="BG238" s="129"/>
      <c r="BH238" s="169"/>
      <c r="BI238" s="129"/>
      <c r="BJ238" s="129"/>
      <c r="BK238" s="129"/>
      <c r="BL238" s="129"/>
      <c r="BM238" s="170" t="s">
        <v>233</v>
      </c>
      <c r="BN238" s="338"/>
      <c r="BO238" s="144"/>
      <c r="BP238" s="209"/>
      <c r="BQ238" s="209"/>
      <c r="BR238" s="209"/>
      <c r="BS238" s="210"/>
      <c r="BT238" s="210"/>
      <c r="BU238" s="144"/>
      <c r="BV238" s="210"/>
      <c r="BW238" s="210"/>
      <c r="BX238" s="144"/>
      <c r="BY238" s="132"/>
      <c r="BZ238" s="132"/>
      <c r="CA238" s="132"/>
      <c r="CB238" s="130"/>
      <c r="CC238" s="130"/>
      <c r="CD238" s="130"/>
      <c r="CE238" s="130"/>
      <c r="CF238" s="130"/>
      <c r="CG238" s="144"/>
      <c r="CH238" s="132"/>
      <c r="CI238" s="132"/>
      <c r="CJ238" s="132"/>
      <c r="CK238" s="130"/>
      <c r="CL238" s="130"/>
      <c r="CM238" s="130"/>
      <c r="CN238" s="130"/>
      <c r="CO238" s="130"/>
      <c r="CP238" s="144"/>
      <c r="CQ238" s="132"/>
      <c r="CR238" s="132"/>
      <c r="CS238" s="132"/>
      <c r="CT238" s="130"/>
      <c r="CU238" s="130"/>
      <c r="CV238" s="130"/>
      <c r="CW238" s="130"/>
      <c r="CX238" s="130"/>
      <c r="CY238" s="136"/>
      <c r="CZ238" s="132"/>
      <c r="DA238" s="132"/>
      <c r="DB238" s="132"/>
      <c r="DC238" s="130"/>
      <c r="DD238" s="130"/>
      <c r="DE238" s="130"/>
      <c r="DF238" s="130"/>
      <c r="DG238" s="130"/>
      <c r="DH238" s="136"/>
      <c r="DI238" s="132"/>
      <c r="DJ238" s="132"/>
      <c r="DK238" s="132"/>
      <c r="DL238" s="130"/>
      <c r="DM238" s="130"/>
      <c r="DN238" s="130"/>
      <c r="DO238" s="130"/>
      <c r="DP238" s="130"/>
      <c r="DQ238" s="136"/>
      <c r="DR238" s="132"/>
      <c r="DS238" s="132"/>
      <c r="DT238" s="132"/>
      <c r="DU238" s="130"/>
      <c r="DV238" s="130"/>
      <c r="DW238" s="130"/>
      <c r="DX238" s="130"/>
      <c r="DY238" s="130"/>
      <c r="DZ238" s="136"/>
      <c r="EA238" s="132"/>
      <c r="EB238" s="132"/>
      <c r="EC238" s="132"/>
      <c r="ED238" s="130"/>
      <c r="EE238" s="130"/>
      <c r="EF238" s="130"/>
      <c r="EG238" s="130"/>
      <c r="EH238" s="130"/>
      <c r="EI238" s="136"/>
      <c r="EJ238" s="132"/>
      <c r="EK238" s="132"/>
      <c r="EL238" s="132"/>
      <c r="EM238" s="130"/>
      <c r="EN238" s="130"/>
      <c r="EO238" s="130"/>
      <c r="EP238" s="130"/>
      <c r="EQ238" s="130"/>
      <c r="ER238" s="136"/>
      <c r="ES238" s="132"/>
      <c r="ET238" s="132"/>
      <c r="EU238" s="132"/>
      <c r="EV238" s="130"/>
      <c r="EW238" s="130"/>
      <c r="EX238" s="130"/>
      <c r="EY238" s="130"/>
      <c r="EZ238" s="130"/>
      <c r="FA238" s="136"/>
      <c r="FB238" s="132"/>
      <c r="FC238" s="132"/>
      <c r="FD238" s="132"/>
      <c r="FE238" s="130"/>
      <c r="FF238" s="130"/>
      <c r="FG238" s="130"/>
      <c r="FH238" s="130"/>
      <c r="FI238" s="130"/>
      <c r="FJ238" s="136"/>
      <c r="FK238" s="132"/>
      <c r="FL238" s="132"/>
      <c r="FM238" s="132"/>
      <c r="FN238" s="130"/>
      <c r="FO238" s="130"/>
      <c r="FP238" s="130"/>
      <c r="FQ238" s="130"/>
      <c r="FR238" s="130"/>
      <c r="FS238" s="130"/>
      <c r="FT238" s="144"/>
      <c r="FU238" s="152"/>
      <c r="FV238" s="129"/>
      <c r="FW238" s="152"/>
      <c r="FX238" s="130"/>
      <c r="FY238" s="129"/>
      <c r="FZ238" s="144"/>
      <c r="GA238" s="130"/>
      <c r="GB238" s="152"/>
      <c r="GC238" s="152"/>
      <c r="GD238" s="152"/>
      <c r="GE238" s="152"/>
      <c r="GF238" s="152"/>
      <c r="GG238" s="136"/>
      <c r="GH238" s="152"/>
      <c r="GI238" s="152"/>
      <c r="GJ238" s="152"/>
      <c r="GK238" s="130"/>
      <c r="GL238" s="152"/>
      <c r="GM238" s="130"/>
      <c r="GN238" s="263"/>
      <c r="GO238" s="152"/>
      <c r="GP238" s="152"/>
      <c r="GQ238" s="152"/>
      <c r="GR238" s="152"/>
      <c r="GS238" s="152"/>
      <c r="GT238" s="136"/>
      <c r="GU238" s="152"/>
      <c r="GV238" s="152"/>
      <c r="GW238" s="152"/>
      <c r="GX238" s="130"/>
      <c r="GY238" s="152"/>
      <c r="GZ238" s="130"/>
      <c r="HA238" s="130"/>
      <c r="HB238" s="152"/>
      <c r="HC238" s="152"/>
      <c r="HD238" s="152"/>
      <c r="HE238" s="152"/>
    </row>
    <row r="239" spans="1:213" ht="118.5" customHeight="1" x14ac:dyDescent="0.2">
      <c r="A239" s="364">
        <v>39</v>
      </c>
      <c r="B239" s="357" t="s">
        <v>175</v>
      </c>
      <c r="C239" s="358" t="str">
        <f>VLOOKUP(B239,FORMULAS!$A$30:$B$52,2,0)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39" s="358" t="str">
        <f>VLOOKUP(B239,FORMULAS!$A$30:$C$52,3,0)</f>
        <v xml:space="preserve">Subdirector Administrativo </v>
      </c>
      <c r="E239" s="357" t="s">
        <v>113</v>
      </c>
      <c r="F239" s="365" t="s">
        <v>462</v>
      </c>
      <c r="G239" s="365" t="s">
        <v>463</v>
      </c>
      <c r="H239" s="365" t="s">
        <v>464</v>
      </c>
      <c r="I239" s="357" t="s">
        <v>258</v>
      </c>
      <c r="J239" s="360">
        <v>1600</v>
      </c>
      <c r="K239" s="335" t="str">
        <f>+IF(L239=FORMULAS!$N$2,FORMULAS!$O$2,IF('208-PLA-Ft-78 Mapa Gestión'!L239:L244=FORMULAS!$N$3,FORMULAS!$O$3,IF('208-PLA-Ft-78 Mapa Gestión'!L239:L244=FORMULAS!$N$4,FORMULAS!$O$4,IF('208-PLA-Ft-78 Mapa Gestión'!L239:L244=FORMULAS!$N$5,FORMULAS!$O$5,IF('208-PLA-Ft-78 Mapa Gestión'!L239:L244=FORMULAS!$N$6,FORMULAS!$O$6)))))</f>
        <v>Alta</v>
      </c>
      <c r="L239" s="361">
        <f>+IF(J239&lt;=FORMULAS!$M$2,FORMULAS!$N$2,IF('208-PLA-Ft-78 Mapa Gestión'!J239&lt;=FORMULAS!$M$3,FORMULAS!$N$3,IF('208-PLA-Ft-78 Mapa Gestión'!J239&lt;=FORMULAS!$M$4,FORMULAS!$N$4,IF('208-PLA-Ft-78 Mapa Gestión'!J239&lt;=FORMULAS!$M$5,FORMULAS!$N$5,FORMULAS!$N$6))))</f>
        <v>0.8</v>
      </c>
      <c r="M239" s="359" t="s">
        <v>259</v>
      </c>
      <c r="N239" s="335" t="str">
        <f>+IF(M239=FORMULAS!$H$2,FORMULAS!$I$2,IF('208-PLA-Ft-78 Mapa Gestión'!M239:M244=FORMULAS!$H$3,FORMULAS!$I$3,IF('208-PLA-Ft-78 Mapa Gestión'!M239:M244=FORMULAS!$H$4,FORMULAS!$I$4,IF('208-PLA-Ft-78 Mapa Gestión'!M239:M244=FORMULAS!$H$5,FORMULAS!$I$5,IF('208-PLA-Ft-78 Mapa Gestión'!M239:M244=FORMULAS!$H$6,FORMULAS!$I$6,IF('208-PLA-Ft-78 Mapa Gestión'!M239:M244=FORMULAS!$H$7,FORMULAS!$I$7,IF('208-PLA-Ft-78 Mapa Gestión'!M239:M244=FORMULAS!$H$8,FORMULAS!$I$8,IF('208-PLA-Ft-78 Mapa Gestión'!M239:M244=FORMULAS!$H$9,FORMULAS!$I$9,IF('208-PLA-Ft-78 Mapa Gestión'!M239:M244=FORMULAS!$H$10,FORMULAS!$I$10,IF('208-PLA-Ft-78 Mapa Gestión'!M239:M244=FORMULAS!$H$11,FORMULAS!$I$11))))))))))</f>
        <v>Menor</v>
      </c>
      <c r="O239" s="333">
        <f>VLOOKUP(N239,FORMULAS!$I$1:$J$6,2,0)</f>
        <v>0.4</v>
      </c>
      <c r="P239" s="333" t="str">
        <f t="shared" ref="P239" si="199">CONCATENATE(N239,K239)</f>
        <v>MenorAlta</v>
      </c>
      <c r="Q239" s="334" t="str">
        <f>VLOOKUP(P239,FORMULAS!$K$17:$L$42,2,0)</f>
        <v>Moderado</v>
      </c>
      <c r="R239" s="153">
        <v>1</v>
      </c>
      <c r="S239" s="154" t="s">
        <v>524</v>
      </c>
      <c r="T239" s="183" t="str">
        <f>VLOOKUP(U239,FORMULAS!$A$15:$B$18,2,0)</f>
        <v>Probabilidad</v>
      </c>
      <c r="U239" s="53" t="s">
        <v>14</v>
      </c>
      <c r="V239" s="54">
        <f>+IF(U239='Tabla Valoración controles'!$D$4,'Tabla Valoración controles'!$F$4,IF('208-PLA-Ft-78 Mapa Gestión'!U239='Tabla Valoración controles'!$D$5,'Tabla Valoración controles'!$F$5,IF(U239=FORMULAS!$A$10,0,'Tabla Valoración controles'!$F$6)))</f>
        <v>0.15</v>
      </c>
      <c r="W239" s="53" t="s">
        <v>8</v>
      </c>
      <c r="X239" s="55">
        <f>+IF(W239='Tabla Valoración controles'!$D$7,'Tabla Valoración controles'!$F$7,IF(U239=FORMULAS!$A$10,0,'Tabla Valoración controles'!$F$8))</f>
        <v>0.15</v>
      </c>
      <c r="Y239" s="53" t="s">
        <v>18</v>
      </c>
      <c r="Z239" s="54">
        <f>+IF(Y239='Tabla Valoración controles'!$D$9,'Tabla Valoración controles'!$F$9,IF(U239=FORMULAS!$A$10,0,'Tabla Valoración controles'!$F$10))</f>
        <v>0</v>
      </c>
      <c r="AA239" s="53" t="s">
        <v>21</v>
      </c>
      <c r="AB239" s="54">
        <f>+IF(AA239='Tabla Valoración controles'!$D$9,'Tabla Valoración controles'!$F$9,IF(W239=FORMULAS!$A$10,0,'Tabla Valoración controles'!$F$10))</f>
        <v>0</v>
      </c>
      <c r="AC239" s="53" t="s">
        <v>100</v>
      </c>
      <c r="AD239" s="54">
        <f>+IF(AC239='Tabla Valoración controles'!$D$13,'Tabla Valoración controles'!$F$13,'Tabla Valoración controles'!$F$14)</f>
        <v>0</v>
      </c>
      <c r="AE239" s="97">
        <f t="shared" si="192"/>
        <v>0.3</v>
      </c>
      <c r="AF239" s="97">
        <f t="shared" si="193"/>
        <v>0</v>
      </c>
      <c r="AG239" s="97">
        <f t="shared" si="194"/>
        <v>0.36</v>
      </c>
      <c r="AH239" s="53" t="s">
        <v>347</v>
      </c>
      <c r="AI239" s="50">
        <f>+IF(AH239=CONTROLES!$C$50,CONTROLES!$D$50,CONTROLES!$D$51)</f>
        <v>15</v>
      </c>
      <c r="AJ239" s="162" t="s">
        <v>353</v>
      </c>
      <c r="AK239" s="162">
        <f>+IF(AJ239=CONTROLES!$C$52,CONTROLES!$D$52,CONTROLES!$D$53)</f>
        <v>15</v>
      </c>
      <c r="AL239" s="162" t="s">
        <v>356</v>
      </c>
      <c r="AM239" s="162">
        <f>+IF(AL239=CONTROLES!$C$54,CONTROLES!$D$54,CONTROLES!$D$55)</f>
        <v>15</v>
      </c>
      <c r="AN239" s="163" t="str">
        <f t="shared" si="173"/>
        <v>Detectivo</v>
      </c>
      <c r="AO239" s="163" t="str">
        <f>+IF(AN239=CONTROLES!$F$54,CONTROLES!$G$54,CONTROLES!$G$55)</f>
        <v>Detectar</v>
      </c>
      <c r="AP239" s="162">
        <f>+IF(AO239=CONTROLES!$C$56,CONTROLES!$D$56,IF(AO239=CONTROLES!$C$57,CONTROLES!$D$57,CONTROLES!$D$58))</f>
        <v>10</v>
      </c>
      <c r="AQ239" s="162" t="s">
        <v>363</v>
      </c>
      <c r="AR239" s="162">
        <f>+IF(AQ239=CONTROLES!$C$59,CONTROLES!$D$59,CONTROLES!$D$60)</f>
        <v>15</v>
      </c>
      <c r="AS239" s="162" t="s">
        <v>366</v>
      </c>
      <c r="AT239" s="162">
        <f>+IF(AS239=CONTROLES!$C$61,CONTROLES!$D$61,CONTROLES!$D$62)</f>
        <v>15</v>
      </c>
      <c r="AU239" s="162" t="s">
        <v>369</v>
      </c>
      <c r="AV239" s="50">
        <f>+IF(AU239=CONTROLES!$C$63,CONTROLES!$D$63,IF(AU239=CONTROLES!$C$64,CONTROLES!$D$64,CONTROLES!$D$65))</f>
        <v>10</v>
      </c>
      <c r="AW239" s="50">
        <f t="shared" si="169"/>
        <v>95</v>
      </c>
      <c r="AX239" s="50" t="str">
        <f t="shared" si="195"/>
        <v>Moderado</v>
      </c>
      <c r="AY239" s="336">
        <f>+AG244</f>
        <v>0.36</v>
      </c>
      <c r="AZ239" s="336" t="str">
        <f>+IF(AY239&lt;=FORMULAS!$N$2,FORMULAS!$O$2,IF(AY239&lt;=FORMULAS!$N$3,FORMULAS!$O$3,IF(AY239&lt;=FORMULAS!$N$4,FORMULAS!$O$4,IF(AY239&lt;=FORMULAS!$N$5,FORMULAS!$O$5,FORMULAS!O234))))</f>
        <v>Baja</v>
      </c>
      <c r="BA239" s="336" t="str">
        <f>+IF(T239=FORMULAS!$A$9,AG244,'208-PLA-Ft-78 Mapa Gestión'!N239:N244)</f>
        <v>Menor</v>
      </c>
      <c r="BB239" s="336">
        <f>+IF(T239=FORMULAS!B237,'208-PLA-Ft-78 Mapa Gestión'!AG244,'208-PLA-Ft-78 Mapa Gestión'!O239:O244)</f>
        <v>0.4</v>
      </c>
      <c r="BC239" s="333" t="str">
        <f t="shared" ref="BC239" si="200">CONCATENATE(BA239,AZ239)</f>
        <v>MenorBaja</v>
      </c>
      <c r="BD239" s="340" t="str">
        <f>VLOOKUP(BC239,FORMULAS!$K$17:$L$42,2,0)</f>
        <v>Moderado</v>
      </c>
      <c r="BE239" s="338" t="s">
        <v>163</v>
      </c>
      <c r="BF239" s="132" t="s">
        <v>598</v>
      </c>
      <c r="BG239" s="132" t="s">
        <v>567</v>
      </c>
      <c r="BH239" s="169" t="s">
        <v>321</v>
      </c>
      <c r="BI239" s="172">
        <v>44927</v>
      </c>
      <c r="BJ239" s="172">
        <v>45291</v>
      </c>
      <c r="BK239" s="132" t="s">
        <v>703</v>
      </c>
      <c r="BL239" s="132" t="s">
        <v>704</v>
      </c>
      <c r="BM239" s="170" t="s">
        <v>235</v>
      </c>
      <c r="BN239" s="338"/>
      <c r="BO239" s="144" t="s">
        <v>782</v>
      </c>
      <c r="BP239" s="207" t="s">
        <v>1106</v>
      </c>
      <c r="BQ239" s="144" t="s">
        <v>544</v>
      </c>
      <c r="BR239" s="209" t="s">
        <v>1047</v>
      </c>
      <c r="BS239" s="144" t="s">
        <v>544</v>
      </c>
      <c r="BT239" s="144" t="s">
        <v>544</v>
      </c>
      <c r="BU239" s="144" t="s">
        <v>783</v>
      </c>
      <c r="BV239" s="144" t="s">
        <v>544</v>
      </c>
      <c r="BW239" s="144" t="s">
        <v>544</v>
      </c>
      <c r="BX239" s="144" t="s">
        <v>782</v>
      </c>
      <c r="BY239" s="207" t="s">
        <v>1106</v>
      </c>
      <c r="BZ239" s="144" t="s">
        <v>544</v>
      </c>
      <c r="CA239" s="209" t="s">
        <v>1047</v>
      </c>
      <c r="CB239" s="144" t="s">
        <v>544</v>
      </c>
      <c r="CC239" s="144" t="s">
        <v>544</v>
      </c>
      <c r="CD239" s="144" t="s">
        <v>783</v>
      </c>
      <c r="CE239" s="144" t="s">
        <v>544</v>
      </c>
      <c r="CF239" s="144" t="s">
        <v>544</v>
      </c>
      <c r="CG239" s="144" t="s">
        <v>782</v>
      </c>
      <c r="CH239" s="240" t="s">
        <v>1106</v>
      </c>
      <c r="CI239" s="144" t="s">
        <v>544</v>
      </c>
      <c r="CJ239" s="209" t="s">
        <v>1047</v>
      </c>
      <c r="CK239" s="144" t="s">
        <v>544</v>
      </c>
      <c r="CL239" s="144" t="s">
        <v>544</v>
      </c>
      <c r="CM239" s="144" t="s">
        <v>783</v>
      </c>
      <c r="CN239" s="144" t="s">
        <v>544</v>
      </c>
      <c r="CO239" s="144" t="s">
        <v>544</v>
      </c>
      <c r="CP239" s="144" t="s">
        <v>782</v>
      </c>
      <c r="CQ239" s="207" t="s">
        <v>1106</v>
      </c>
      <c r="CR239" s="144" t="s">
        <v>544</v>
      </c>
      <c r="CS239" s="209" t="s">
        <v>1047</v>
      </c>
      <c r="CT239" s="144" t="s">
        <v>544</v>
      </c>
      <c r="CU239" s="144" t="s">
        <v>544</v>
      </c>
      <c r="CV239" s="144" t="s">
        <v>783</v>
      </c>
      <c r="CW239" s="144" t="s">
        <v>544</v>
      </c>
      <c r="CX239" s="144" t="s">
        <v>544</v>
      </c>
      <c r="CY239" s="144" t="s">
        <v>782</v>
      </c>
      <c r="CZ239" s="240" t="s">
        <v>1106</v>
      </c>
      <c r="DA239" s="144" t="s">
        <v>544</v>
      </c>
      <c r="DB239" s="209" t="s">
        <v>1047</v>
      </c>
      <c r="DC239" s="144" t="s">
        <v>544</v>
      </c>
      <c r="DD239" s="144" t="s">
        <v>544</v>
      </c>
      <c r="DE239" s="144" t="s">
        <v>783</v>
      </c>
      <c r="DF239" s="144" t="s">
        <v>544</v>
      </c>
      <c r="DG239" s="144" t="s">
        <v>544</v>
      </c>
      <c r="DH239" s="136" t="s">
        <v>782</v>
      </c>
      <c r="DI239" s="142" t="s">
        <v>524</v>
      </c>
      <c r="DJ239" s="127" t="s">
        <v>1249</v>
      </c>
      <c r="DK239" s="142" t="s">
        <v>1250</v>
      </c>
      <c r="DL239" s="128">
        <v>0.15</v>
      </c>
      <c r="DM239" s="127" t="s">
        <v>1251</v>
      </c>
      <c r="DN239" s="127" t="s">
        <v>783</v>
      </c>
      <c r="DO239" s="127" t="s">
        <v>1215</v>
      </c>
      <c r="DP239" s="127" t="s">
        <v>1215</v>
      </c>
      <c r="DQ239" s="136" t="s">
        <v>782</v>
      </c>
      <c r="DR239" s="142" t="s">
        <v>524</v>
      </c>
      <c r="DS239" s="127" t="s">
        <v>1249</v>
      </c>
      <c r="DT239" s="142" t="s">
        <v>1250</v>
      </c>
      <c r="DU239" s="128">
        <v>0.15</v>
      </c>
      <c r="DV239" s="127" t="s">
        <v>1251</v>
      </c>
      <c r="DW239" s="127" t="s">
        <v>783</v>
      </c>
      <c r="DX239" s="127" t="s">
        <v>1215</v>
      </c>
      <c r="DY239" s="127" t="s">
        <v>1215</v>
      </c>
      <c r="DZ239" s="136" t="s">
        <v>1215</v>
      </c>
      <c r="EA239" s="127" t="s">
        <v>1215</v>
      </c>
      <c r="EB239" s="127" t="s">
        <v>1215</v>
      </c>
      <c r="EC239" s="127" t="s">
        <v>1215</v>
      </c>
      <c r="ED239" s="127" t="s">
        <v>1215</v>
      </c>
      <c r="EE239" s="127" t="s">
        <v>1215</v>
      </c>
      <c r="EF239" s="127" t="s">
        <v>1215</v>
      </c>
      <c r="EG239" s="127" t="s">
        <v>1215</v>
      </c>
      <c r="EH239" s="127" t="s">
        <v>1215</v>
      </c>
      <c r="EI239" s="136"/>
      <c r="EJ239" s="127"/>
      <c r="EK239" s="127"/>
      <c r="EL239" s="127"/>
      <c r="EM239" s="127"/>
      <c r="EN239" s="127"/>
      <c r="EO239" s="127"/>
      <c r="EP239" s="127"/>
      <c r="EQ239" s="127"/>
      <c r="ER239" s="136"/>
      <c r="ES239" s="127"/>
      <c r="ET239" s="127"/>
      <c r="EU239" s="127"/>
      <c r="EV239" s="127"/>
      <c r="EW239" s="127"/>
      <c r="EX239" s="127"/>
      <c r="EY239" s="127"/>
      <c r="EZ239" s="127"/>
      <c r="FA239" s="136"/>
      <c r="FB239" s="127"/>
      <c r="FC239" s="127"/>
      <c r="FD239" s="127"/>
      <c r="FE239" s="127"/>
      <c r="FF239" s="127"/>
      <c r="FG239" s="127"/>
      <c r="FH239" s="127"/>
      <c r="FI239" s="127"/>
      <c r="FJ239" s="136"/>
      <c r="FK239" s="127"/>
      <c r="FL239" s="127"/>
      <c r="FM239" s="127"/>
      <c r="FN239" s="127"/>
      <c r="FO239" s="127"/>
      <c r="FP239" s="127"/>
      <c r="FQ239" s="127"/>
      <c r="FR239" s="127"/>
      <c r="FS239" s="172">
        <v>45054</v>
      </c>
      <c r="FT239" s="144" t="s">
        <v>782</v>
      </c>
      <c r="FU239" s="209" t="s">
        <v>1107</v>
      </c>
      <c r="FV239" s="129" t="s">
        <v>37</v>
      </c>
      <c r="FW239" s="209" t="s">
        <v>1104</v>
      </c>
      <c r="FX239" s="130">
        <v>0</v>
      </c>
      <c r="FY239" s="129" t="s">
        <v>37</v>
      </c>
      <c r="FZ239" s="144" t="s">
        <v>783</v>
      </c>
      <c r="GA239" s="127"/>
      <c r="GB239" s="152"/>
      <c r="GC239" s="152"/>
      <c r="GD239" s="152"/>
      <c r="GE239" s="152"/>
      <c r="GF239" s="244">
        <v>45177</v>
      </c>
      <c r="GG239" s="126" t="s">
        <v>782</v>
      </c>
      <c r="GH239" s="132" t="s">
        <v>1216</v>
      </c>
      <c r="GI239" s="129" t="s">
        <v>37</v>
      </c>
      <c r="GJ239" s="212" t="s">
        <v>1455</v>
      </c>
      <c r="GK239" s="126">
        <v>0.5</v>
      </c>
      <c r="GL239" s="129" t="s">
        <v>37</v>
      </c>
      <c r="GM239" s="126" t="s">
        <v>783</v>
      </c>
      <c r="GN239" s="268"/>
      <c r="GO239" s="152"/>
      <c r="GP239" s="152"/>
      <c r="GQ239" s="152"/>
      <c r="GR239" s="152"/>
      <c r="GS239" s="152"/>
      <c r="GT239" s="136"/>
      <c r="GU239" s="152"/>
      <c r="GV239" s="152"/>
      <c r="GW239" s="152"/>
      <c r="GX239" s="130"/>
      <c r="GY239" s="152"/>
      <c r="GZ239" s="127"/>
      <c r="HA239" s="127"/>
      <c r="HB239" s="152"/>
      <c r="HC239" s="152"/>
      <c r="HD239" s="152"/>
      <c r="HE239" s="152"/>
    </row>
    <row r="240" spans="1:213" ht="140.25" customHeight="1" x14ac:dyDescent="0.2">
      <c r="A240" s="364"/>
      <c r="B240" s="357"/>
      <c r="C240" s="358"/>
      <c r="D240" s="358"/>
      <c r="E240" s="357"/>
      <c r="F240" s="365"/>
      <c r="G240" s="365"/>
      <c r="H240" s="365"/>
      <c r="I240" s="357"/>
      <c r="J240" s="360"/>
      <c r="K240" s="335"/>
      <c r="L240" s="361"/>
      <c r="M240" s="359"/>
      <c r="N240" s="335"/>
      <c r="O240" s="333"/>
      <c r="P240" s="333"/>
      <c r="Q240" s="334"/>
      <c r="R240" s="153"/>
      <c r="S240" s="154"/>
      <c r="T240" s="183">
        <f>VLOOKUP(U240,FORMULAS!$A$15:$B$18,2,0)</f>
        <v>0</v>
      </c>
      <c r="U240" s="53" t="s">
        <v>157</v>
      </c>
      <c r="V240" s="54">
        <f>+IF(U240='Tabla Valoración controles'!$D$4,'Tabla Valoración controles'!$F$4,IF('208-PLA-Ft-78 Mapa Gestión'!U240='Tabla Valoración controles'!$D$5,'Tabla Valoración controles'!$F$5,IF(U240=FORMULAS!$A$10,0,'Tabla Valoración controles'!$F$6)))</f>
        <v>0</v>
      </c>
      <c r="W240" s="53"/>
      <c r="X240" s="55">
        <f>+IF(W240='Tabla Valoración controles'!$D$7,'Tabla Valoración controles'!$F$7,IF(U240=FORMULAS!$A$10,0,'Tabla Valoración controles'!$F$8))</f>
        <v>0</v>
      </c>
      <c r="Y240" s="53"/>
      <c r="Z240" s="54">
        <f>+IF(Y240='Tabla Valoración controles'!$D$9,'Tabla Valoración controles'!$F$9,IF(U240=FORMULAS!$A$10,0,'Tabla Valoración controles'!$F$10))</f>
        <v>0</v>
      </c>
      <c r="AA240" s="53"/>
      <c r="AB240" s="54">
        <f>+IF(AA240='Tabla Valoración controles'!$D$9,'Tabla Valoración controles'!$F$9,IF(W240=FORMULAS!$A$10,0,'Tabla Valoración controles'!$F$10))</f>
        <v>0</v>
      </c>
      <c r="AC240" s="53"/>
      <c r="AD240" s="54">
        <f>+IF(AC240='Tabla Valoración controles'!$D$13,'Tabla Valoración controles'!$F$13,'Tabla Valoración controles'!$F$14)</f>
        <v>0</v>
      </c>
      <c r="AE240" s="97">
        <f t="shared" si="192"/>
        <v>0</v>
      </c>
      <c r="AF240" s="97">
        <f t="shared" si="193"/>
        <v>0</v>
      </c>
      <c r="AG240" s="97">
        <f t="shared" si="194"/>
        <v>0.36</v>
      </c>
      <c r="AH240" s="53"/>
      <c r="AI240" s="50">
        <f>+IF(AH240=CONTROLES!$C$50,CONTROLES!$D$50,CONTROLES!$D$51)</f>
        <v>0</v>
      </c>
      <c r="AJ240" s="162"/>
      <c r="AK240" s="162">
        <f>+IF(AJ240=CONTROLES!$C$52,CONTROLES!$D$52,CONTROLES!$D$53)</f>
        <v>0</v>
      </c>
      <c r="AL240" s="162"/>
      <c r="AM240" s="162">
        <f>+IF(AL240=CONTROLES!$C$54,CONTROLES!$D$54,CONTROLES!$D$55)</f>
        <v>0</v>
      </c>
      <c r="AN240" s="163" t="str">
        <f t="shared" si="173"/>
        <v>Tipo Control</v>
      </c>
      <c r="AO240" s="163" t="str">
        <f>+IF(AN240=CONTROLES!$F$54,CONTROLES!$G$54,CONTROLES!$G$55)</f>
        <v>Detectar</v>
      </c>
      <c r="AP240" s="162">
        <f>+IF(AO240=CONTROLES!$C$56,CONTROLES!$D$56,IF(AO240=CONTROLES!$C$57,CONTROLES!$D$57,CONTROLES!$D$58))</f>
        <v>10</v>
      </c>
      <c r="AQ240" s="162"/>
      <c r="AR240" s="162">
        <f>+IF(AQ240=CONTROLES!$C$59,CONTROLES!$D$59,CONTROLES!$D$60)</f>
        <v>0</v>
      </c>
      <c r="AS240" s="162"/>
      <c r="AT240" s="162">
        <f>+IF(AS240=CONTROLES!$C$61,CONTROLES!$D$61,CONTROLES!$D$62)</f>
        <v>0</v>
      </c>
      <c r="AU240" s="162"/>
      <c r="AV240" s="50">
        <f>+IF(AU240=CONTROLES!$C$63,CONTROLES!$D$63,IF(AU240=CONTROLES!$C$64,CONTROLES!$D$64,CONTROLES!$D$65))</f>
        <v>0</v>
      </c>
      <c r="AW240" s="50">
        <f t="shared" si="169"/>
        <v>10</v>
      </c>
      <c r="AX240" s="50" t="str">
        <f t="shared" si="195"/>
        <v>Débil</v>
      </c>
      <c r="AY240" s="337"/>
      <c r="AZ240" s="337"/>
      <c r="BA240" s="337"/>
      <c r="BB240" s="337"/>
      <c r="BC240" s="333"/>
      <c r="BD240" s="340"/>
      <c r="BE240" s="338"/>
      <c r="BF240" s="132" t="s">
        <v>599</v>
      </c>
      <c r="BG240" s="132" t="s">
        <v>567</v>
      </c>
      <c r="BH240" s="169" t="s">
        <v>324</v>
      </c>
      <c r="BI240" s="172">
        <v>44927</v>
      </c>
      <c r="BJ240" s="172">
        <v>45137</v>
      </c>
      <c r="BK240" s="132" t="s">
        <v>705</v>
      </c>
      <c r="BL240" s="132" t="s">
        <v>706</v>
      </c>
      <c r="BM240" s="170" t="s">
        <v>235</v>
      </c>
      <c r="BN240" s="338"/>
      <c r="BO240" s="144"/>
      <c r="BP240" s="207"/>
      <c r="BQ240" s="207"/>
      <c r="BR240" s="207"/>
      <c r="BS240" s="207"/>
      <c r="BT240" s="207"/>
      <c r="BU240" s="144"/>
      <c r="BV240" s="207"/>
      <c r="BW240" s="207"/>
      <c r="BX240" s="144"/>
      <c r="BY240" s="127"/>
      <c r="BZ240" s="127"/>
      <c r="CA240" s="127"/>
      <c r="CB240" s="127"/>
      <c r="CC240" s="127"/>
      <c r="CD240" s="127"/>
      <c r="CE240" s="127"/>
      <c r="CF240" s="127"/>
      <c r="CG240" s="144"/>
      <c r="CH240" s="127"/>
      <c r="CI240" s="127"/>
      <c r="CJ240" s="127"/>
      <c r="CK240" s="127"/>
      <c r="CL240" s="127"/>
      <c r="CM240" s="127"/>
      <c r="CN240" s="127"/>
      <c r="CO240" s="127"/>
      <c r="CP240" s="144"/>
      <c r="CQ240" s="127"/>
      <c r="CR240" s="127"/>
      <c r="CS240" s="127"/>
      <c r="CT240" s="127"/>
      <c r="CU240" s="127"/>
      <c r="CV240" s="127"/>
      <c r="CW240" s="127"/>
      <c r="CX240" s="127"/>
      <c r="CY240" s="144" t="s">
        <v>783</v>
      </c>
      <c r="CZ240" s="207" t="s">
        <v>1215</v>
      </c>
      <c r="DA240" s="207" t="s">
        <v>1215</v>
      </c>
      <c r="DB240" s="207" t="s">
        <v>599</v>
      </c>
      <c r="DC240" s="207" t="s">
        <v>1215</v>
      </c>
      <c r="DD240" s="207" t="s">
        <v>1215</v>
      </c>
      <c r="DE240" s="144" t="s">
        <v>783</v>
      </c>
      <c r="DF240" s="207" t="s">
        <v>1215</v>
      </c>
      <c r="DG240" s="207" t="s">
        <v>1215</v>
      </c>
      <c r="DH240" s="144" t="s">
        <v>783</v>
      </c>
      <c r="DI240" s="207" t="s">
        <v>1215</v>
      </c>
      <c r="DJ240" s="207" t="s">
        <v>1215</v>
      </c>
      <c r="DK240" s="207" t="s">
        <v>599</v>
      </c>
      <c r="DL240" s="207" t="s">
        <v>1215</v>
      </c>
      <c r="DM240" s="207" t="s">
        <v>1215</v>
      </c>
      <c r="DN240" s="144" t="s">
        <v>783</v>
      </c>
      <c r="DO240" s="207" t="s">
        <v>1215</v>
      </c>
      <c r="DP240" s="207" t="s">
        <v>1215</v>
      </c>
      <c r="DQ240" s="136" t="s">
        <v>783</v>
      </c>
      <c r="DR240" s="127" t="s">
        <v>1215</v>
      </c>
      <c r="DS240" s="127" t="s">
        <v>1215</v>
      </c>
      <c r="DT240" s="127" t="s">
        <v>1252</v>
      </c>
      <c r="DU240" s="128">
        <v>1</v>
      </c>
      <c r="DV240" s="127" t="s">
        <v>1253</v>
      </c>
      <c r="DW240" s="127" t="s">
        <v>783</v>
      </c>
      <c r="DX240" s="127" t="s">
        <v>1215</v>
      </c>
      <c r="DY240" s="127" t="s">
        <v>1215</v>
      </c>
      <c r="DZ240" s="136" t="s">
        <v>1215</v>
      </c>
      <c r="EA240" s="127" t="s">
        <v>1215</v>
      </c>
      <c r="EB240" s="127" t="s">
        <v>1215</v>
      </c>
      <c r="EC240" s="127" t="s">
        <v>1215</v>
      </c>
      <c r="ED240" s="127" t="s">
        <v>1215</v>
      </c>
      <c r="EE240" s="127" t="s">
        <v>1215</v>
      </c>
      <c r="EF240" s="127" t="s">
        <v>1215</v>
      </c>
      <c r="EG240" s="127" t="s">
        <v>1215</v>
      </c>
      <c r="EH240" s="127" t="s">
        <v>1215</v>
      </c>
      <c r="EI240" s="136"/>
      <c r="EJ240" s="127"/>
      <c r="EK240" s="127"/>
      <c r="EL240" s="127"/>
      <c r="EM240" s="127"/>
      <c r="EN240" s="127"/>
      <c r="EO240" s="127"/>
      <c r="EP240" s="127"/>
      <c r="EQ240" s="127"/>
      <c r="ER240" s="136"/>
      <c r="ES240" s="127"/>
      <c r="ET240" s="127"/>
      <c r="EU240" s="127"/>
      <c r="EV240" s="127"/>
      <c r="EW240" s="127"/>
      <c r="EX240" s="127"/>
      <c r="EY240" s="127"/>
      <c r="EZ240" s="127"/>
      <c r="FA240" s="136"/>
      <c r="FB240" s="127"/>
      <c r="FC240" s="127"/>
      <c r="FD240" s="127"/>
      <c r="FE240" s="127"/>
      <c r="FF240" s="127"/>
      <c r="FG240" s="127"/>
      <c r="FH240" s="127"/>
      <c r="FI240" s="127"/>
      <c r="FJ240" s="136"/>
      <c r="FK240" s="127"/>
      <c r="FL240" s="127"/>
      <c r="FM240" s="127"/>
      <c r="FN240" s="127"/>
      <c r="FO240" s="127"/>
      <c r="FP240" s="127"/>
      <c r="FQ240" s="127"/>
      <c r="FR240" s="127"/>
      <c r="FS240" s="127"/>
      <c r="FT240" s="144"/>
      <c r="FU240" s="152"/>
      <c r="FV240" s="129"/>
      <c r="FW240" s="152"/>
      <c r="FX240" s="130"/>
      <c r="FY240" s="129"/>
      <c r="FZ240" s="144"/>
      <c r="GA240" s="127"/>
      <c r="GB240" s="152"/>
      <c r="GC240" s="152"/>
      <c r="GD240" s="152"/>
      <c r="GE240" s="152"/>
      <c r="GF240" s="244">
        <v>45177</v>
      </c>
      <c r="GG240" s="236" t="s">
        <v>544</v>
      </c>
      <c r="GH240" s="236" t="s">
        <v>544</v>
      </c>
      <c r="GI240" s="236" t="s">
        <v>544</v>
      </c>
      <c r="GJ240" s="212" t="s">
        <v>1238</v>
      </c>
      <c r="GK240" s="126">
        <v>1</v>
      </c>
      <c r="GL240" s="129" t="s">
        <v>1234</v>
      </c>
      <c r="GM240" s="144" t="s">
        <v>783</v>
      </c>
      <c r="GN240" s="268"/>
      <c r="GO240" s="152"/>
      <c r="GP240" s="152"/>
      <c r="GQ240" s="152"/>
      <c r="GR240" s="152"/>
      <c r="GS240" s="152"/>
      <c r="GT240" s="136"/>
      <c r="GU240" s="152"/>
      <c r="GV240" s="152"/>
      <c r="GW240" s="152"/>
      <c r="GX240" s="130"/>
      <c r="GY240" s="152"/>
      <c r="GZ240" s="127"/>
      <c r="HA240" s="127"/>
      <c r="HB240" s="152"/>
      <c r="HC240" s="152"/>
      <c r="HD240" s="152"/>
      <c r="HE240" s="152"/>
    </row>
    <row r="241" spans="1:213" ht="57" x14ac:dyDescent="0.2">
      <c r="A241" s="364"/>
      <c r="B241" s="357"/>
      <c r="C241" s="358"/>
      <c r="D241" s="358"/>
      <c r="E241" s="357"/>
      <c r="F241" s="365"/>
      <c r="G241" s="365"/>
      <c r="H241" s="365"/>
      <c r="I241" s="357"/>
      <c r="J241" s="360"/>
      <c r="K241" s="335"/>
      <c r="L241" s="361"/>
      <c r="M241" s="359"/>
      <c r="N241" s="335"/>
      <c r="O241" s="333"/>
      <c r="P241" s="333"/>
      <c r="Q241" s="334"/>
      <c r="R241" s="153"/>
      <c r="S241" s="154"/>
      <c r="T241" s="183">
        <f>VLOOKUP(U241,FORMULAS!$A$15:$B$18,2,0)</f>
        <v>0</v>
      </c>
      <c r="U241" s="53" t="s">
        <v>157</v>
      </c>
      <c r="V241" s="54">
        <f>+IF(U241='Tabla Valoración controles'!$D$4,'Tabla Valoración controles'!$F$4,IF('208-PLA-Ft-78 Mapa Gestión'!U241='Tabla Valoración controles'!$D$5,'Tabla Valoración controles'!$F$5,IF(U241=FORMULAS!$A$10,0,'Tabla Valoración controles'!$F$6)))</f>
        <v>0</v>
      </c>
      <c r="W241" s="53"/>
      <c r="X241" s="55">
        <f>+IF(W241='Tabla Valoración controles'!$D$7,'Tabla Valoración controles'!$F$7,IF(U241=FORMULAS!$A$10,0,'Tabla Valoración controles'!$F$8))</f>
        <v>0</v>
      </c>
      <c r="Y241" s="53"/>
      <c r="Z241" s="54">
        <f>+IF(Y241='Tabla Valoración controles'!$D$9,'Tabla Valoración controles'!$F$9,IF(U241=FORMULAS!$A$10,0,'Tabla Valoración controles'!$F$10))</f>
        <v>0</v>
      </c>
      <c r="AA241" s="53"/>
      <c r="AB241" s="54">
        <f>+IF(AA241='Tabla Valoración controles'!$D$9,'Tabla Valoración controles'!$F$9,IF(W241=FORMULAS!$A$10,0,'Tabla Valoración controles'!$F$10))</f>
        <v>0</v>
      </c>
      <c r="AC241" s="53"/>
      <c r="AD241" s="54">
        <f>+IF(AC241='Tabla Valoración controles'!$D$13,'Tabla Valoración controles'!$F$13,'Tabla Valoración controles'!$F$14)</f>
        <v>0</v>
      </c>
      <c r="AE241" s="97">
        <f t="shared" si="192"/>
        <v>0</v>
      </c>
      <c r="AF241" s="97">
        <f t="shared" si="193"/>
        <v>0</v>
      </c>
      <c r="AG241" s="97">
        <f t="shared" si="194"/>
        <v>0.36</v>
      </c>
      <c r="AH241" s="53"/>
      <c r="AI241" s="50">
        <f>+IF(AH241=CONTROLES!$C$50,CONTROLES!$D$50,CONTROLES!$D$51)</f>
        <v>0</v>
      </c>
      <c r="AJ241" s="162"/>
      <c r="AK241" s="162">
        <f>+IF(AJ241=CONTROLES!$C$52,CONTROLES!$D$52,CONTROLES!$D$53)</f>
        <v>0</v>
      </c>
      <c r="AL241" s="162"/>
      <c r="AM241" s="162">
        <f>+IF(AL241=CONTROLES!$C$54,CONTROLES!$D$54,CONTROLES!$D$55)</f>
        <v>0</v>
      </c>
      <c r="AN241" s="163" t="str">
        <f t="shared" si="173"/>
        <v>Tipo Control</v>
      </c>
      <c r="AO241" s="163" t="str">
        <f>+IF(AN241=CONTROLES!$F$54,CONTROLES!$G$54,CONTROLES!$G$55)</f>
        <v>Detectar</v>
      </c>
      <c r="AP241" s="162">
        <f>+IF(AO241=CONTROLES!$C$56,CONTROLES!$D$56,IF(AO241=CONTROLES!$C$57,CONTROLES!$D$57,CONTROLES!$D$58))</f>
        <v>10</v>
      </c>
      <c r="AQ241" s="162"/>
      <c r="AR241" s="162">
        <f>+IF(AQ241=CONTROLES!$C$59,CONTROLES!$D$59,CONTROLES!$D$60)</f>
        <v>0</v>
      </c>
      <c r="AS241" s="162"/>
      <c r="AT241" s="162">
        <f>+IF(AS241=CONTROLES!$C$61,CONTROLES!$D$61,CONTROLES!$D$62)</f>
        <v>0</v>
      </c>
      <c r="AU241" s="162"/>
      <c r="AV241" s="50">
        <f>+IF(AU241=CONTROLES!$C$63,CONTROLES!$D$63,IF(AU241=CONTROLES!$C$64,CONTROLES!$D$64,CONTROLES!$D$65))</f>
        <v>0</v>
      </c>
      <c r="AW241" s="50">
        <f t="shared" si="169"/>
        <v>10</v>
      </c>
      <c r="AX241" s="50" t="str">
        <f t="shared" si="195"/>
        <v>Débil</v>
      </c>
      <c r="AY241" s="337"/>
      <c r="AZ241" s="337"/>
      <c r="BA241" s="337"/>
      <c r="BB241" s="337"/>
      <c r="BC241" s="333"/>
      <c r="BD241" s="340"/>
      <c r="BE241" s="338"/>
      <c r="BF241" s="129"/>
      <c r="BG241" s="129"/>
      <c r="BH241" s="169"/>
      <c r="BI241" s="129"/>
      <c r="BJ241" s="129"/>
      <c r="BK241" s="129"/>
      <c r="BL241" s="129"/>
      <c r="BM241" s="170" t="s">
        <v>233</v>
      </c>
      <c r="BN241" s="338"/>
      <c r="BO241" s="144"/>
      <c r="BP241" s="209"/>
      <c r="BQ241" s="209"/>
      <c r="BR241" s="209"/>
      <c r="BS241" s="210"/>
      <c r="BT241" s="210"/>
      <c r="BU241" s="144"/>
      <c r="BV241" s="210"/>
      <c r="BW241" s="210"/>
      <c r="BX241" s="144"/>
      <c r="BY241" s="132"/>
      <c r="BZ241" s="132"/>
      <c r="CA241" s="132"/>
      <c r="CB241" s="130"/>
      <c r="CC241" s="130"/>
      <c r="CD241" s="130"/>
      <c r="CE241" s="130"/>
      <c r="CF241" s="130"/>
      <c r="CG241" s="144"/>
      <c r="CH241" s="132"/>
      <c r="CI241" s="132"/>
      <c r="CJ241" s="132"/>
      <c r="CK241" s="130"/>
      <c r="CL241" s="130"/>
      <c r="CM241" s="130"/>
      <c r="CN241" s="130"/>
      <c r="CO241" s="130"/>
      <c r="CP241" s="144"/>
      <c r="CQ241" s="132"/>
      <c r="CR241" s="132"/>
      <c r="CS241" s="132"/>
      <c r="CT241" s="130"/>
      <c r="CU241" s="130"/>
      <c r="CV241" s="130"/>
      <c r="CW241" s="130"/>
      <c r="CX241" s="130"/>
      <c r="CY241" s="136"/>
      <c r="CZ241" s="132"/>
      <c r="DA241" s="132"/>
      <c r="DB241" s="132"/>
      <c r="DC241" s="130"/>
      <c r="DD241" s="130"/>
      <c r="DE241" s="130"/>
      <c r="DF241" s="130"/>
      <c r="DG241" s="130"/>
      <c r="DH241" s="136"/>
      <c r="DI241" s="132"/>
      <c r="DJ241" s="132"/>
      <c r="DK241" s="132"/>
      <c r="DL241" s="130"/>
      <c r="DM241" s="130"/>
      <c r="DN241" s="130"/>
      <c r="DO241" s="130"/>
      <c r="DP241" s="130"/>
      <c r="DQ241" s="136"/>
      <c r="DR241" s="132"/>
      <c r="DS241" s="132"/>
      <c r="DT241" s="132"/>
      <c r="DU241" s="130"/>
      <c r="DV241" s="130"/>
      <c r="DW241" s="130"/>
      <c r="DX241" s="130"/>
      <c r="DY241" s="130"/>
      <c r="DZ241" s="136"/>
      <c r="EA241" s="132"/>
      <c r="EB241" s="132"/>
      <c r="EC241" s="132"/>
      <c r="ED241" s="130"/>
      <c r="EE241" s="130"/>
      <c r="EF241" s="130"/>
      <c r="EG241" s="130"/>
      <c r="EH241" s="130"/>
      <c r="EI241" s="136"/>
      <c r="EJ241" s="132"/>
      <c r="EK241" s="132"/>
      <c r="EL241" s="132"/>
      <c r="EM241" s="130"/>
      <c r="EN241" s="130"/>
      <c r="EO241" s="130"/>
      <c r="EP241" s="130"/>
      <c r="EQ241" s="130"/>
      <c r="ER241" s="136"/>
      <c r="ES241" s="132"/>
      <c r="ET241" s="132"/>
      <c r="EU241" s="132"/>
      <c r="EV241" s="130"/>
      <c r="EW241" s="130"/>
      <c r="EX241" s="130"/>
      <c r="EY241" s="130"/>
      <c r="EZ241" s="130"/>
      <c r="FA241" s="136"/>
      <c r="FB241" s="132"/>
      <c r="FC241" s="132"/>
      <c r="FD241" s="132"/>
      <c r="FE241" s="130"/>
      <c r="FF241" s="130"/>
      <c r="FG241" s="130"/>
      <c r="FH241" s="130"/>
      <c r="FI241" s="130"/>
      <c r="FJ241" s="136"/>
      <c r="FK241" s="132"/>
      <c r="FL241" s="132"/>
      <c r="FM241" s="132"/>
      <c r="FN241" s="130"/>
      <c r="FO241" s="130"/>
      <c r="FP241" s="130"/>
      <c r="FQ241" s="130"/>
      <c r="FR241" s="130"/>
      <c r="FS241" s="130"/>
      <c r="FT241" s="144"/>
      <c r="FU241" s="152"/>
      <c r="FV241" s="129"/>
      <c r="FW241" s="152"/>
      <c r="FX241" s="130"/>
      <c r="FY241" s="129"/>
      <c r="FZ241" s="144"/>
      <c r="GA241" s="130"/>
      <c r="GB241" s="152"/>
      <c r="GC241" s="152"/>
      <c r="GD241" s="152"/>
      <c r="GE241" s="152"/>
      <c r="GF241" s="152"/>
      <c r="GG241" s="136"/>
      <c r="GH241" s="152"/>
      <c r="GI241" s="152"/>
      <c r="GJ241" s="152"/>
      <c r="GK241" s="130"/>
      <c r="GL241" s="152"/>
      <c r="GM241" s="130"/>
      <c r="GN241" s="263"/>
      <c r="GO241" s="152"/>
      <c r="GP241" s="152"/>
      <c r="GQ241" s="152"/>
      <c r="GR241" s="152"/>
      <c r="GS241" s="152"/>
      <c r="GT241" s="136"/>
      <c r="GU241" s="152"/>
      <c r="GV241" s="152"/>
      <c r="GW241" s="152"/>
      <c r="GX241" s="130"/>
      <c r="GY241" s="152"/>
      <c r="GZ241" s="130"/>
      <c r="HA241" s="130"/>
      <c r="HB241" s="152"/>
      <c r="HC241" s="152"/>
      <c r="HD241" s="152"/>
      <c r="HE241" s="152"/>
    </row>
    <row r="242" spans="1:213" ht="57" x14ac:dyDescent="0.2">
      <c r="A242" s="364"/>
      <c r="B242" s="357"/>
      <c r="C242" s="358"/>
      <c r="D242" s="358"/>
      <c r="E242" s="357"/>
      <c r="F242" s="365"/>
      <c r="G242" s="365"/>
      <c r="H242" s="365"/>
      <c r="I242" s="357"/>
      <c r="J242" s="360"/>
      <c r="K242" s="335"/>
      <c r="L242" s="361"/>
      <c r="M242" s="359"/>
      <c r="N242" s="335"/>
      <c r="O242" s="333"/>
      <c r="P242" s="333"/>
      <c r="Q242" s="334"/>
      <c r="R242" s="153"/>
      <c r="S242" s="154"/>
      <c r="T242" s="183">
        <f>VLOOKUP(U242,FORMULAS!$A$15:$B$18,2,0)</f>
        <v>0</v>
      </c>
      <c r="U242" s="53" t="s">
        <v>157</v>
      </c>
      <c r="V242" s="54">
        <f>+IF(U242='Tabla Valoración controles'!$D$4,'Tabla Valoración controles'!$F$4,IF('208-PLA-Ft-78 Mapa Gestión'!U242='Tabla Valoración controles'!$D$5,'Tabla Valoración controles'!$F$5,IF(U242=FORMULAS!$A$10,0,'Tabla Valoración controles'!$F$6)))</f>
        <v>0</v>
      </c>
      <c r="W242" s="53"/>
      <c r="X242" s="55">
        <f>+IF(W242='Tabla Valoración controles'!$D$7,'Tabla Valoración controles'!$F$7,IF(U242=FORMULAS!$A$10,0,'Tabla Valoración controles'!$F$8))</f>
        <v>0</v>
      </c>
      <c r="Y242" s="53"/>
      <c r="Z242" s="54">
        <f>+IF(Y242='Tabla Valoración controles'!$D$9,'Tabla Valoración controles'!$F$9,IF(U242=FORMULAS!$A$10,0,'Tabla Valoración controles'!$F$10))</f>
        <v>0</v>
      </c>
      <c r="AA242" s="53"/>
      <c r="AB242" s="54">
        <f>+IF(AA242='Tabla Valoración controles'!$D$9,'Tabla Valoración controles'!$F$9,IF(W242=FORMULAS!$A$10,0,'Tabla Valoración controles'!$F$10))</f>
        <v>0</v>
      </c>
      <c r="AC242" s="53"/>
      <c r="AD242" s="54">
        <f>+IF(AC242='Tabla Valoración controles'!$D$13,'Tabla Valoración controles'!$F$13,'Tabla Valoración controles'!$F$14)</f>
        <v>0</v>
      </c>
      <c r="AE242" s="97">
        <f t="shared" si="192"/>
        <v>0</v>
      </c>
      <c r="AF242" s="97">
        <f t="shared" si="193"/>
        <v>0</v>
      </c>
      <c r="AG242" s="97">
        <f t="shared" si="194"/>
        <v>0.36</v>
      </c>
      <c r="AH242" s="53"/>
      <c r="AI242" s="50">
        <f>+IF(AH242=CONTROLES!$C$50,CONTROLES!$D$50,CONTROLES!$D$51)</f>
        <v>0</v>
      </c>
      <c r="AJ242" s="162"/>
      <c r="AK242" s="162">
        <f>+IF(AJ242=CONTROLES!$C$52,CONTROLES!$D$52,CONTROLES!$D$53)</f>
        <v>0</v>
      </c>
      <c r="AL242" s="162"/>
      <c r="AM242" s="162">
        <f>+IF(AL242=CONTROLES!$C$54,CONTROLES!$D$54,CONTROLES!$D$55)</f>
        <v>0</v>
      </c>
      <c r="AN242" s="163" t="str">
        <f t="shared" si="173"/>
        <v>Tipo Control</v>
      </c>
      <c r="AO242" s="163" t="str">
        <f>+IF(AN242=CONTROLES!$F$54,CONTROLES!$G$54,CONTROLES!$G$55)</f>
        <v>Detectar</v>
      </c>
      <c r="AP242" s="162">
        <f>+IF(AO242=CONTROLES!$C$56,CONTROLES!$D$56,IF(AO242=CONTROLES!$C$57,CONTROLES!$D$57,CONTROLES!$D$58))</f>
        <v>10</v>
      </c>
      <c r="AQ242" s="162"/>
      <c r="AR242" s="162">
        <f>+IF(AQ242=CONTROLES!$C$59,CONTROLES!$D$59,CONTROLES!$D$60)</f>
        <v>0</v>
      </c>
      <c r="AS242" s="162"/>
      <c r="AT242" s="162">
        <f>+IF(AS242=CONTROLES!$C$61,CONTROLES!$D$61,CONTROLES!$D$62)</f>
        <v>0</v>
      </c>
      <c r="AU242" s="162"/>
      <c r="AV242" s="50">
        <f>+IF(AU242=CONTROLES!$C$63,CONTROLES!$D$63,IF(AU242=CONTROLES!$C$64,CONTROLES!$D$64,CONTROLES!$D$65))</f>
        <v>0</v>
      </c>
      <c r="AW242" s="50">
        <f t="shared" si="169"/>
        <v>10</v>
      </c>
      <c r="AX242" s="50" t="str">
        <f t="shared" si="195"/>
        <v>Débil</v>
      </c>
      <c r="AY242" s="337"/>
      <c r="AZ242" s="337"/>
      <c r="BA242" s="337"/>
      <c r="BB242" s="337"/>
      <c r="BC242" s="333"/>
      <c r="BD242" s="340"/>
      <c r="BE242" s="338"/>
      <c r="BF242" s="129"/>
      <c r="BG242" s="129"/>
      <c r="BH242" s="169"/>
      <c r="BI242" s="129"/>
      <c r="BJ242" s="129"/>
      <c r="BK242" s="129"/>
      <c r="BL242" s="129"/>
      <c r="BM242" s="170" t="s">
        <v>233</v>
      </c>
      <c r="BN242" s="338"/>
      <c r="BO242" s="144"/>
      <c r="BP242" s="209"/>
      <c r="BQ242" s="209"/>
      <c r="BR242" s="209"/>
      <c r="BS242" s="210"/>
      <c r="BT242" s="210"/>
      <c r="BU242" s="144"/>
      <c r="BV242" s="210"/>
      <c r="BW242" s="210"/>
      <c r="BX242" s="144"/>
      <c r="BY242" s="132"/>
      <c r="BZ242" s="132"/>
      <c r="CA242" s="132"/>
      <c r="CB242" s="130"/>
      <c r="CC242" s="130"/>
      <c r="CD242" s="130"/>
      <c r="CE242" s="130"/>
      <c r="CF242" s="130"/>
      <c r="CG242" s="144"/>
      <c r="CH242" s="132"/>
      <c r="CI242" s="132"/>
      <c r="CJ242" s="132"/>
      <c r="CK242" s="130"/>
      <c r="CL242" s="130"/>
      <c r="CM242" s="130"/>
      <c r="CN242" s="130"/>
      <c r="CO242" s="130"/>
      <c r="CP242" s="144"/>
      <c r="CQ242" s="132"/>
      <c r="CR242" s="132"/>
      <c r="CS242" s="132"/>
      <c r="CT242" s="130"/>
      <c r="CU242" s="130"/>
      <c r="CV242" s="130"/>
      <c r="CW242" s="130"/>
      <c r="CX242" s="130"/>
      <c r="CY242" s="136"/>
      <c r="CZ242" s="132"/>
      <c r="DA242" s="132"/>
      <c r="DB242" s="132"/>
      <c r="DC242" s="130"/>
      <c r="DD242" s="130"/>
      <c r="DE242" s="130"/>
      <c r="DF242" s="130"/>
      <c r="DG242" s="130"/>
      <c r="DH242" s="136"/>
      <c r="DI242" s="132"/>
      <c r="DJ242" s="132"/>
      <c r="DK242" s="132"/>
      <c r="DL242" s="130"/>
      <c r="DM242" s="130"/>
      <c r="DN242" s="130"/>
      <c r="DO242" s="130"/>
      <c r="DP242" s="130"/>
      <c r="DQ242" s="136"/>
      <c r="DR242" s="132"/>
      <c r="DS242" s="132"/>
      <c r="DT242" s="132"/>
      <c r="DU242" s="130"/>
      <c r="DV242" s="130"/>
      <c r="DW242" s="130"/>
      <c r="DX242" s="130"/>
      <c r="DY242" s="130"/>
      <c r="DZ242" s="136"/>
      <c r="EA242" s="132"/>
      <c r="EB242" s="132"/>
      <c r="EC242" s="132"/>
      <c r="ED242" s="130"/>
      <c r="EE242" s="130"/>
      <c r="EF242" s="130"/>
      <c r="EG242" s="130"/>
      <c r="EH242" s="130"/>
      <c r="EI242" s="136"/>
      <c r="EJ242" s="132"/>
      <c r="EK242" s="132"/>
      <c r="EL242" s="132"/>
      <c r="EM242" s="130"/>
      <c r="EN242" s="130"/>
      <c r="EO242" s="130"/>
      <c r="EP242" s="130"/>
      <c r="EQ242" s="130"/>
      <c r="ER242" s="136"/>
      <c r="ES242" s="132"/>
      <c r="ET242" s="132"/>
      <c r="EU242" s="132"/>
      <c r="EV242" s="130"/>
      <c r="EW242" s="130"/>
      <c r="EX242" s="130"/>
      <c r="EY242" s="130"/>
      <c r="EZ242" s="130"/>
      <c r="FA242" s="136"/>
      <c r="FB242" s="132"/>
      <c r="FC242" s="132"/>
      <c r="FD242" s="132"/>
      <c r="FE242" s="130"/>
      <c r="FF242" s="130"/>
      <c r="FG242" s="130"/>
      <c r="FH242" s="130"/>
      <c r="FI242" s="130"/>
      <c r="FJ242" s="136"/>
      <c r="FK242" s="132"/>
      <c r="FL242" s="132"/>
      <c r="FM242" s="132"/>
      <c r="FN242" s="130"/>
      <c r="FO242" s="130"/>
      <c r="FP242" s="130"/>
      <c r="FQ242" s="130"/>
      <c r="FR242" s="130"/>
      <c r="FS242" s="130"/>
      <c r="FT242" s="144"/>
      <c r="FU242" s="152"/>
      <c r="FV242" s="129"/>
      <c r="FW242" s="152"/>
      <c r="FX242" s="130"/>
      <c r="FY242" s="129"/>
      <c r="FZ242" s="144"/>
      <c r="GA242" s="130"/>
      <c r="GB242" s="152"/>
      <c r="GC242" s="152"/>
      <c r="GD242" s="152"/>
      <c r="GE242" s="152"/>
      <c r="GF242" s="152"/>
      <c r="GG242" s="136"/>
      <c r="GH242" s="152"/>
      <c r="GI242" s="152"/>
      <c r="GJ242" s="152"/>
      <c r="GK242" s="130"/>
      <c r="GL242" s="152"/>
      <c r="GM242" s="130"/>
      <c r="GN242" s="263"/>
      <c r="GO242" s="152"/>
      <c r="GP242" s="152"/>
      <c r="GQ242" s="152"/>
      <c r="GR242" s="152"/>
      <c r="GS242" s="152"/>
      <c r="GT242" s="136"/>
      <c r="GU242" s="152"/>
      <c r="GV242" s="152"/>
      <c r="GW242" s="152"/>
      <c r="GX242" s="130"/>
      <c r="GY242" s="152"/>
      <c r="GZ242" s="130"/>
      <c r="HA242" s="130"/>
      <c r="HB242" s="152"/>
      <c r="HC242" s="152"/>
      <c r="HD242" s="152"/>
      <c r="HE242" s="152"/>
    </row>
    <row r="243" spans="1:213" ht="57" x14ac:dyDescent="0.2">
      <c r="A243" s="364"/>
      <c r="B243" s="357"/>
      <c r="C243" s="358"/>
      <c r="D243" s="358"/>
      <c r="E243" s="357"/>
      <c r="F243" s="365"/>
      <c r="G243" s="365"/>
      <c r="H243" s="365"/>
      <c r="I243" s="357"/>
      <c r="J243" s="360"/>
      <c r="K243" s="335"/>
      <c r="L243" s="361"/>
      <c r="M243" s="359"/>
      <c r="N243" s="335"/>
      <c r="O243" s="333"/>
      <c r="P243" s="333"/>
      <c r="Q243" s="334"/>
      <c r="R243" s="153"/>
      <c r="S243" s="154"/>
      <c r="T243" s="183">
        <f>VLOOKUP(U243,FORMULAS!$A$15:$B$18,2,0)</f>
        <v>0</v>
      </c>
      <c r="U243" s="53" t="s">
        <v>157</v>
      </c>
      <c r="V243" s="54">
        <f>+IF(U243='Tabla Valoración controles'!$D$4,'Tabla Valoración controles'!$F$4,IF('208-PLA-Ft-78 Mapa Gestión'!U243='Tabla Valoración controles'!$D$5,'Tabla Valoración controles'!$F$5,IF(U243=FORMULAS!$A$10,0,'Tabla Valoración controles'!$F$6)))</f>
        <v>0</v>
      </c>
      <c r="W243" s="53"/>
      <c r="X243" s="55">
        <f>+IF(W243='Tabla Valoración controles'!$D$7,'Tabla Valoración controles'!$F$7,IF(U243=FORMULAS!$A$10,0,'Tabla Valoración controles'!$F$8))</f>
        <v>0</v>
      </c>
      <c r="Y243" s="53"/>
      <c r="Z243" s="54">
        <f>+IF(Y243='Tabla Valoración controles'!$D$9,'Tabla Valoración controles'!$F$9,IF(U243=FORMULAS!$A$10,0,'Tabla Valoración controles'!$F$10))</f>
        <v>0</v>
      </c>
      <c r="AA243" s="53"/>
      <c r="AB243" s="54">
        <f>+IF(AA243='Tabla Valoración controles'!$D$9,'Tabla Valoración controles'!$F$9,IF(W243=FORMULAS!$A$10,0,'Tabla Valoración controles'!$F$10))</f>
        <v>0</v>
      </c>
      <c r="AC243" s="53"/>
      <c r="AD243" s="54">
        <f>+IF(AC243='Tabla Valoración controles'!$D$13,'Tabla Valoración controles'!$F$13,'Tabla Valoración controles'!$F$14)</f>
        <v>0</v>
      </c>
      <c r="AE243" s="97">
        <f t="shared" si="192"/>
        <v>0</v>
      </c>
      <c r="AF243" s="97">
        <f t="shared" si="193"/>
        <v>0</v>
      </c>
      <c r="AG243" s="97">
        <f t="shared" si="194"/>
        <v>0.36</v>
      </c>
      <c r="AH243" s="53"/>
      <c r="AI243" s="50">
        <f>+IF(AH243=CONTROLES!$C$50,CONTROLES!$D$50,CONTROLES!$D$51)</f>
        <v>0</v>
      </c>
      <c r="AJ243" s="162"/>
      <c r="AK243" s="162">
        <f>+IF(AJ243=CONTROLES!$C$52,CONTROLES!$D$52,CONTROLES!$D$53)</f>
        <v>0</v>
      </c>
      <c r="AL243" s="162"/>
      <c r="AM243" s="162">
        <f>+IF(AL243=CONTROLES!$C$54,CONTROLES!$D$54,CONTROLES!$D$55)</f>
        <v>0</v>
      </c>
      <c r="AN243" s="163" t="str">
        <f t="shared" si="173"/>
        <v>Tipo Control</v>
      </c>
      <c r="AO243" s="163" t="str">
        <f>+IF(AN243=CONTROLES!$F$54,CONTROLES!$G$54,CONTROLES!$G$55)</f>
        <v>Detectar</v>
      </c>
      <c r="AP243" s="162">
        <f>+IF(AO243=CONTROLES!$C$56,CONTROLES!$D$56,IF(AO243=CONTROLES!$C$57,CONTROLES!$D$57,CONTROLES!$D$58))</f>
        <v>10</v>
      </c>
      <c r="AQ243" s="162"/>
      <c r="AR243" s="162">
        <f>+IF(AQ243=CONTROLES!$C$59,CONTROLES!$D$59,CONTROLES!$D$60)</f>
        <v>0</v>
      </c>
      <c r="AS243" s="162"/>
      <c r="AT243" s="162">
        <f>+IF(AS243=CONTROLES!$C$61,CONTROLES!$D$61,CONTROLES!$D$62)</f>
        <v>0</v>
      </c>
      <c r="AU243" s="162"/>
      <c r="AV243" s="50">
        <f>+IF(AU243=CONTROLES!$C$63,CONTROLES!$D$63,IF(AU243=CONTROLES!$C$64,CONTROLES!$D$64,CONTROLES!$D$65))</f>
        <v>0</v>
      </c>
      <c r="AW243" s="50">
        <f t="shared" si="169"/>
        <v>10</v>
      </c>
      <c r="AX243" s="50" t="str">
        <f t="shared" si="195"/>
        <v>Débil</v>
      </c>
      <c r="AY243" s="337"/>
      <c r="AZ243" s="337"/>
      <c r="BA243" s="337"/>
      <c r="BB243" s="337"/>
      <c r="BC243" s="333"/>
      <c r="BD243" s="340"/>
      <c r="BE243" s="338"/>
      <c r="BF243" s="129"/>
      <c r="BG243" s="129"/>
      <c r="BH243" s="169"/>
      <c r="BI243" s="129"/>
      <c r="BJ243" s="129"/>
      <c r="BK243" s="129"/>
      <c r="BL243" s="129"/>
      <c r="BM243" s="170" t="s">
        <v>233</v>
      </c>
      <c r="BN243" s="338"/>
      <c r="BO243" s="144"/>
      <c r="BP243" s="209"/>
      <c r="BQ243" s="209"/>
      <c r="BR243" s="209"/>
      <c r="BS243" s="210"/>
      <c r="BT243" s="210"/>
      <c r="BU243" s="144"/>
      <c r="BV243" s="210"/>
      <c r="BW243" s="210"/>
      <c r="BX243" s="144"/>
      <c r="BY243" s="132"/>
      <c r="BZ243" s="132"/>
      <c r="CA243" s="132"/>
      <c r="CB243" s="130"/>
      <c r="CC243" s="130"/>
      <c r="CD243" s="130"/>
      <c r="CE243" s="130"/>
      <c r="CF243" s="130"/>
      <c r="CG243" s="144"/>
      <c r="CH243" s="132"/>
      <c r="CI243" s="132"/>
      <c r="CJ243" s="132"/>
      <c r="CK243" s="130"/>
      <c r="CL243" s="130"/>
      <c r="CM243" s="130"/>
      <c r="CN243" s="130"/>
      <c r="CO243" s="130"/>
      <c r="CP243" s="144"/>
      <c r="CQ243" s="132"/>
      <c r="CR243" s="132"/>
      <c r="CS243" s="132"/>
      <c r="CT243" s="130"/>
      <c r="CU243" s="130"/>
      <c r="CV243" s="130"/>
      <c r="CW243" s="130"/>
      <c r="CX243" s="130"/>
      <c r="CY243" s="136"/>
      <c r="CZ243" s="132"/>
      <c r="DA243" s="132"/>
      <c r="DB243" s="132"/>
      <c r="DC243" s="130"/>
      <c r="DD243" s="130"/>
      <c r="DE243" s="130"/>
      <c r="DF243" s="130"/>
      <c r="DG243" s="130"/>
      <c r="DH243" s="136"/>
      <c r="DI243" s="132"/>
      <c r="DJ243" s="132"/>
      <c r="DK243" s="132"/>
      <c r="DL243" s="130"/>
      <c r="DM243" s="130"/>
      <c r="DN243" s="130"/>
      <c r="DO243" s="130"/>
      <c r="DP243" s="130"/>
      <c r="DQ243" s="136"/>
      <c r="DR243" s="132"/>
      <c r="DS243" s="132"/>
      <c r="DT243" s="132"/>
      <c r="DU243" s="130"/>
      <c r="DV243" s="130"/>
      <c r="DW243" s="130"/>
      <c r="DX243" s="130"/>
      <c r="DY243" s="130"/>
      <c r="DZ243" s="136"/>
      <c r="EA243" s="132"/>
      <c r="EB243" s="132"/>
      <c r="EC243" s="132"/>
      <c r="ED243" s="130"/>
      <c r="EE243" s="130"/>
      <c r="EF243" s="130"/>
      <c r="EG243" s="130"/>
      <c r="EH243" s="130"/>
      <c r="EI243" s="136"/>
      <c r="EJ243" s="132"/>
      <c r="EK243" s="132"/>
      <c r="EL243" s="132"/>
      <c r="EM243" s="130"/>
      <c r="EN243" s="130"/>
      <c r="EO243" s="130"/>
      <c r="EP243" s="130"/>
      <c r="EQ243" s="130"/>
      <c r="ER243" s="136"/>
      <c r="ES243" s="132"/>
      <c r="ET243" s="132"/>
      <c r="EU243" s="132"/>
      <c r="EV243" s="130"/>
      <c r="EW243" s="130"/>
      <c r="EX243" s="130"/>
      <c r="EY243" s="130"/>
      <c r="EZ243" s="130"/>
      <c r="FA243" s="136"/>
      <c r="FB243" s="132"/>
      <c r="FC243" s="132"/>
      <c r="FD243" s="132"/>
      <c r="FE243" s="130"/>
      <c r="FF243" s="130"/>
      <c r="FG243" s="130"/>
      <c r="FH243" s="130"/>
      <c r="FI243" s="130"/>
      <c r="FJ243" s="136"/>
      <c r="FK243" s="132"/>
      <c r="FL243" s="132"/>
      <c r="FM243" s="132"/>
      <c r="FN243" s="130"/>
      <c r="FO243" s="130"/>
      <c r="FP243" s="130"/>
      <c r="FQ243" s="130"/>
      <c r="FR243" s="130"/>
      <c r="FS243" s="130"/>
      <c r="FT243" s="144"/>
      <c r="FU243" s="152"/>
      <c r="FV243" s="129"/>
      <c r="FW243" s="152"/>
      <c r="FX243" s="130"/>
      <c r="FY243" s="129"/>
      <c r="FZ243" s="144"/>
      <c r="GA243" s="130"/>
      <c r="GB243" s="152"/>
      <c r="GC243" s="152"/>
      <c r="GD243" s="152"/>
      <c r="GE243" s="152"/>
      <c r="GF243" s="152"/>
      <c r="GG243" s="136"/>
      <c r="GH243" s="152"/>
      <c r="GI243" s="152"/>
      <c r="GJ243" s="152"/>
      <c r="GK243" s="130"/>
      <c r="GL243" s="152"/>
      <c r="GM243" s="130"/>
      <c r="GN243" s="263"/>
      <c r="GO243" s="152"/>
      <c r="GP243" s="152"/>
      <c r="GQ243" s="152"/>
      <c r="GR243" s="152"/>
      <c r="GS243" s="152"/>
      <c r="GT243" s="136"/>
      <c r="GU243" s="152"/>
      <c r="GV243" s="152"/>
      <c r="GW243" s="152"/>
      <c r="GX243" s="130"/>
      <c r="GY243" s="152"/>
      <c r="GZ243" s="130"/>
      <c r="HA243" s="130"/>
      <c r="HB243" s="152"/>
      <c r="HC243" s="152"/>
      <c r="HD243" s="152"/>
      <c r="HE243" s="152"/>
    </row>
    <row r="244" spans="1:213" ht="57" x14ac:dyDescent="0.2">
      <c r="A244" s="364"/>
      <c r="B244" s="357"/>
      <c r="C244" s="358"/>
      <c r="D244" s="358"/>
      <c r="E244" s="357"/>
      <c r="F244" s="365"/>
      <c r="G244" s="365"/>
      <c r="H244" s="365"/>
      <c r="I244" s="357"/>
      <c r="J244" s="360"/>
      <c r="K244" s="335"/>
      <c r="L244" s="361"/>
      <c r="M244" s="359"/>
      <c r="N244" s="335"/>
      <c r="O244" s="333"/>
      <c r="P244" s="333"/>
      <c r="Q244" s="334"/>
      <c r="R244" s="153"/>
      <c r="S244" s="154"/>
      <c r="T244" s="183">
        <f>VLOOKUP(U244,FORMULAS!$A$15:$B$18,2,0)</f>
        <v>0</v>
      </c>
      <c r="U244" s="53" t="s">
        <v>157</v>
      </c>
      <c r="V244" s="54">
        <f>+IF(U244='Tabla Valoración controles'!$D$4,'Tabla Valoración controles'!$F$4,IF('208-PLA-Ft-78 Mapa Gestión'!U244='Tabla Valoración controles'!$D$5,'Tabla Valoración controles'!$F$5,IF(U244=FORMULAS!$A$10,0,'Tabla Valoración controles'!$F$6)))</f>
        <v>0</v>
      </c>
      <c r="W244" s="53"/>
      <c r="X244" s="55">
        <f>+IF(W244='Tabla Valoración controles'!$D$7,'Tabla Valoración controles'!$F$7,IF(U244=FORMULAS!$A$10,0,'Tabla Valoración controles'!$F$8))</f>
        <v>0</v>
      </c>
      <c r="Y244" s="53"/>
      <c r="Z244" s="54">
        <f>+IF(Y244='Tabla Valoración controles'!$D$9,'Tabla Valoración controles'!$F$9,IF(U244=FORMULAS!$A$10,0,'Tabla Valoración controles'!$F$10))</f>
        <v>0</v>
      </c>
      <c r="AA244" s="53"/>
      <c r="AB244" s="54">
        <f>+IF(AA244='Tabla Valoración controles'!$D$9,'Tabla Valoración controles'!$F$9,IF(W244=FORMULAS!$A$10,0,'Tabla Valoración controles'!$F$10))</f>
        <v>0</v>
      </c>
      <c r="AC244" s="53"/>
      <c r="AD244" s="54">
        <f>+IF(AC244='Tabla Valoración controles'!$D$13,'Tabla Valoración controles'!$F$13,'Tabla Valoración controles'!$F$14)</f>
        <v>0</v>
      </c>
      <c r="AE244" s="97">
        <f t="shared" si="192"/>
        <v>0</v>
      </c>
      <c r="AF244" s="97">
        <f t="shared" si="193"/>
        <v>0</v>
      </c>
      <c r="AG244" s="97">
        <f t="shared" si="194"/>
        <v>0.36</v>
      </c>
      <c r="AH244" s="53"/>
      <c r="AI244" s="50">
        <f>+IF(AH244=CONTROLES!$C$50,CONTROLES!$D$50,CONTROLES!$D$51)</f>
        <v>0</v>
      </c>
      <c r="AJ244" s="162"/>
      <c r="AK244" s="162">
        <f>+IF(AJ244=CONTROLES!$C$52,CONTROLES!$D$52,CONTROLES!$D$53)</f>
        <v>0</v>
      </c>
      <c r="AL244" s="162"/>
      <c r="AM244" s="162">
        <f>+IF(AL244=CONTROLES!$C$54,CONTROLES!$D$54,CONTROLES!$D$55)</f>
        <v>0</v>
      </c>
      <c r="AN244" s="163" t="str">
        <f t="shared" si="173"/>
        <v>Tipo Control</v>
      </c>
      <c r="AO244" s="163" t="str">
        <f>+IF(AN244=CONTROLES!$F$54,CONTROLES!$G$54,CONTROLES!$G$55)</f>
        <v>Detectar</v>
      </c>
      <c r="AP244" s="162">
        <f>+IF(AO244=CONTROLES!$C$56,CONTROLES!$D$56,IF(AO244=CONTROLES!$C$57,CONTROLES!$D$57,CONTROLES!$D$58))</f>
        <v>10</v>
      </c>
      <c r="AQ244" s="162"/>
      <c r="AR244" s="162">
        <f>+IF(AQ244=CONTROLES!$C$59,CONTROLES!$D$59,CONTROLES!$D$60)</f>
        <v>0</v>
      </c>
      <c r="AS244" s="162"/>
      <c r="AT244" s="162">
        <f>+IF(AS244=CONTROLES!$C$61,CONTROLES!$D$61,CONTROLES!$D$62)</f>
        <v>0</v>
      </c>
      <c r="AU244" s="162"/>
      <c r="AV244" s="50">
        <f>+IF(AU244=CONTROLES!$C$63,CONTROLES!$D$63,IF(AU244=CONTROLES!$C$64,CONTROLES!$D$64,CONTROLES!$D$65))</f>
        <v>0</v>
      </c>
      <c r="AW244" s="50">
        <f t="shared" si="169"/>
        <v>10</v>
      </c>
      <c r="AX244" s="50" t="str">
        <f t="shared" si="195"/>
        <v>Débil</v>
      </c>
      <c r="AY244" s="337"/>
      <c r="AZ244" s="337"/>
      <c r="BA244" s="337"/>
      <c r="BB244" s="337"/>
      <c r="BC244" s="333"/>
      <c r="BD244" s="340"/>
      <c r="BE244" s="338"/>
      <c r="BF244" s="129"/>
      <c r="BG244" s="129"/>
      <c r="BH244" s="169"/>
      <c r="BI244" s="129"/>
      <c r="BJ244" s="129"/>
      <c r="BK244" s="129"/>
      <c r="BL244" s="129"/>
      <c r="BM244" s="170" t="s">
        <v>233</v>
      </c>
      <c r="BN244" s="338"/>
      <c r="BO244" s="144"/>
      <c r="BP244" s="209"/>
      <c r="BQ244" s="209"/>
      <c r="BR244" s="209"/>
      <c r="BS244" s="210"/>
      <c r="BT244" s="210"/>
      <c r="BU244" s="144"/>
      <c r="BV244" s="210"/>
      <c r="BW244" s="210"/>
      <c r="BX244" s="144"/>
      <c r="BY244" s="132"/>
      <c r="BZ244" s="132"/>
      <c r="CA244" s="132"/>
      <c r="CB244" s="130"/>
      <c r="CC244" s="130"/>
      <c r="CD244" s="130"/>
      <c r="CE244" s="130"/>
      <c r="CF244" s="130"/>
      <c r="CG244" s="144"/>
      <c r="CH244" s="132"/>
      <c r="CI244" s="132"/>
      <c r="CJ244" s="132"/>
      <c r="CK244" s="130"/>
      <c r="CL244" s="130"/>
      <c r="CM244" s="130"/>
      <c r="CN244" s="130"/>
      <c r="CO244" s="130"/>
      <c r="CP244" s="144"/>
      <c r="CQ244" s="132"/>
      <c r="CR244" s="132"/>
      <c r="CS244" s="132"/>
      <c r="CT244" s="130"/>
      <c r="CU244" s="130"/>
      <c r="CV244" s="130"/>
      <c r="CW244" s="130"/>
      <c r="CX244" s="130"/>
      <c r="CY244" s="136"/>
      <c r="CZ244" s="132"/>
      <c r="DA244" s="132"/>
      <c r="DB244" s="132"/>
      <c r="DC244" s="130"/>
      <c r="DD244" s="130"/>
      <c r="DE244" s="130"/>
      <c r="DF244" s="130"/>
      <c r="DG244" s="130"/>
      <c r="DH244" s="136"/>
      <c r="DI244" s="132"/>
      <c r="DJ244" s="132"/>
      <c r="DK244" s="132"/>
      <c r="DL244" s="130"/>
      <c r="DM244" s="130"/>
      <c r="DN244" s="130"/>
      <c r="DO244" s="130"/>
      <c r="DP244" s="130"/>
      <c r="DQ244" s="136"/>
      <c r="DR244" s="132"/>
      <c r="DS244" s="132"/>
      <c r="DT244" s="132"/>
      <c r="DU244" s="130"/>
      <c r="DV244" s="130"/>
      <c r="DW244" s="130"/>
      <c r="DX244" s="130"/>
      <c r="DY244" s="130"/>
      <c r="DZ244" s="136"/>
      <c r="EA244" s="132"/>
      <c r="EB244" s="132"/>
      <c r="EC244" s="132"/>
      <c r="ED244" s="130"/>
      <c r="EE244" s="130"/>
      <c r="EF244" s="130"/>
      <c r="EG244" s="130"/>
      <c r="EH244" s="130"/>
      <c r="EI244" s="136"/>
      <c r="EJ244" s="132"/>
      <c r="EK244" s="132"/>
      <c r="EL244" s="132"/>
      <c r="EM244" s="130"/>
      <c r="EN244" s="130"/>
      <c r="EO244" s="130"/>
      <c r="EP244" s="130"/>
      <c r="EQ244" s="130"/>
      <c r="ER244" s="136"/>
      <c r="ES244" s="132"/>
      <c r="ET244" s="132"/>
      <c r="EU244" s="132"/>
      <c r="EV244" s="130"/>
      <c r="EW244" s="130"/>
      <c r="EX244" s="130"/>
      <c r="EY244" s="130"/>
      <c r="EZ244" s="130"/>
      <c r="FA244" s="136"/>
      <c r="FB244" s="132"/>
      <c r="FC244" s="132"/>
      <c r="FD244" s="132"/>
      <c r="FE244" s="130"/>
      <c r="FF244" s="130"/>
      <c r="FG244" s="130"/>
      <c r="FH244" s="130"/>
      <c r="FI244" s="130"/>
      <c r="FJ244" s="136"/>
      <c r="FK244" s="132"/>
      <c r="FL244" s="132"/>
      <c r="FM244" s="132"/>
      <c r="FN244" s="130"/>
      <c r="FO244" s="130"/>
      <c r="FP244" s="130"/>
      <c r="FQ244" s="130"/>
      <c r="FR244" s="130"/>
      <c r="FS244" s="130"/>
      <c r="FT244" s="144"/>
      <c r="FU244" s="152"/>
      <c r="FV244" s="129"/>
      <c r="FW244" s="152"/>
      <c r="FX244" s="130"/>
      <c r="FY244" s="129"/>
      <c r="FZ244" s="144"/>
      <c r="GA244" s="130"/>
      <c r="GB244" s="152"/>
      <c r="GC244" s="152"/>
      <c r="GD244" s="152"/>
      <c r="GE244" s="152"/>
      <c r="GF244" s="152"/>
      <c r="GG244" s="136"/>
      <c r="GH244" s="152"/>
      <c r="GI244" s="152"/>
      <c r="GJ244" s="152"/>
      <c r="GK244" s="130"/>
      <c r="GL244" s="152"/>
      <c r="GM244" s="130"/>
      <c r="GN244" s="263"/>
      <c r="GO244" s="152"/>
      <c r="GP244" s="152"/>
      <c r="GQ244" s="152"/>
      <c r="GR244" s="152"/>
      <c r="GS244" s="152"/>
      <c r="GT244" s="136"/>
      <c r="GU244" s="152"/>
      <c r="GV244" s="152"/>
      <c r="GW244" s="152"/>
      <c r="GX244" s="130"/>
      <c r="GY244" s="152"/>
      <c r="GZ244" s="130"/>
      <c r="HA244" s="130"/>
      <c r="HB244" s="152"/>
      <c r="HC244" s="152"/>
      <c r="HD244" s="152"/>
      <c r="HE244" s="152"/>
    </row>
    <row r="245" spans="1:213" ht="117" customHeight="1" x14ac:dyDescent="0.2">
      <c r="A245" s="364">
        <v>40</v>
      </c>
      <c r="B245" s="357" t="s">
        <v>264</v>
      </c>
      <c r="C245" s="358" t="str">
        <f>VLOOKUP(B245,FORMULAS!$A$30:$B$52,2,0)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45" s="358" t="str">
        <f>VLOOKUP(B245,FORMULAS!$A$30:$C$52,3,0)</f>
        <v>Director de Reasentamientos</v>
      </c>
      <c r="E245" s="357" t="s">
        <v>257</v>
      </c>
      <c r="F245" s="365" t="s">
        <v>465</v>
      </c>
      <c r="G245" s="365" t="s">
        <v>466</v>
      </c>
      <c r="H245" s="366" t="s">
        <v>743</v>
      </c>
      <c r="I245" s="357" t="s">
        <v>258</v>
      </c>
      <c r="J245" s="360">
        <v>1900</v>
      </c>
      <c r="K245" s="335" t="str">
        <f>+IF(L245=FORMULAS!$N$2,FORMULAS!$O$2,IF('208-PLA-Ft-78 Mapa Gestión'!L245:L250=FORMULAS!$N$3,FORMULAS!$O$3,IF('208-PLA-Ft-78 Mapa Gestión'!L245:L250=FORMULAS!$N$4,FORMULAS!$O$4,IF('208-PLA-Ft-78 Mapa Gestión'!L245:L250=FORMULAS!$N$5,FORMULAS!$O$5,IF('208-PLA-Ft-78 Mapa Gestión'!L245:L250=FORMULAS!$N$6,FORMULAS!$O$6)))))</f>
        <v>Alta</v>
      </c>
      <c r="L245" s="361">
        <f>+IF(J245&lt;=FORMULAS!$M$2,FORMULAS!$N$2,IF('208-PLA-Ft-78 Mapa Gestión'!J245&lt;=FORMULAS!$M$3,FORMULAS!$N$3,IF('208-PLA-Ft-78 Mapa Gestión'!J245&lt;=FORMULAS!$M$4,FORMULAS!$N$4,IF('208-PLA-Ft-78 Mapa Gestión'!J245&lt;=FORMULAS!$M$5,FORMULAS!$N$5,FORMULAS!$N$6))))</f>
        <v>0.8</v>
      </c>
      <c r="M245" s="359" t="s">
        <v>91</v>
      </c>
      <c r="N245" s="335" t="str">
        <f>+IF(M245=FORMULAS!$H$2,FORMULAS!$I$2,IF('208-PLA-Ft-78 Mapa Gestión'!M245:M250=FORMULAS!$H$3,FORMULAS!$I$3,IF('208-PLA-Ft-78 Mapa Gestión'!M245:M250=FORMULAS!$H$4,FORMULAS!$I$4,IF('208-PLA-Ft-78 Mapa Gestión'!M245:M250=FORMULAS!$H$5,FORMULAS!$I$5,IF('208-PLA-Ft-78 Mapa Gestión'!M245:M250=FORMULAS!$H$6,FORMULAS!$I$6,IF('208-PLA-Ft-78 Mapa Gestión'!M245:M250=FORMULAS!$H$7,FORMULAS!$I$7,IF('208-PLA-Ft-78 Mapa Gestión'!M245:M250=FORMULAS!$H$8,FORMULAS!$I$8,IF('208-PLA-Ft-78 Mapa Gestión'!M245:M250=FORMULAS!$H$9,FORMULAS!$I$9,IF('208-PLA-Ft-78 Mapa Gestión'!M245:M250=FORMULAS!$H$10,FORMULAS!$I$10,IF('208-PLA-Ft-78 Mapa Gestión'!M245:M250=FORMULAS!$H$11,FORMULAS!$I$11))))))))))</f>
        <v>Moderado</v>
      </c>
      <c r="O245" s="333">
        <f>VLOOKUP(N245,FORMULAS!$I$1:$J$6,2,0)</f>
        <v>0.6</v>
      </c>
      <c r="P245" s="333" t="str">
        <f t="shared" ref="P245" si="201">CONCATENATE(N245,K245)</f>
        <v>ModeradoAlta</v>
      </c>
      <c r="Q245" s="334" t="str">
        <f>VLOOKUP(P245,FORMULAS!$K$17:$L$42,2,0)</f>
        <v>Alto</v>
      </c>
      <c r="R245" s="153">
        <v>1</v>
      </c>
      <c r="S245" s="154" t="s">
        <v>525</v>
      </c>
      <c r="T245" s="183" t="str">
        <f>VLOOKUP(U245,FORMULAS!$A$15:$B$18,2,0)</f>
        <v>Probabilidad</v>
      </c>
      <c r="U245" s="53" t="s">
        <v>13</v>
      </c>
      <c r="V245" s="54">
        <f>+IF(U245='Tabla Valoración controles'!$D$4,'Tabla Valoración controles'!$F$4,IF('208-PLA-Ft-78 Mapa Gestión'!U245='Tabla Valoración controles'!$D$5,'Tabla Valoración controles'!$F$5,IF(U245=FORMULAS!$A$10,0,'Tabla Valoración controles'!$F$6)))</f>
        <v>0.25</v>
      </c>
      <c r="W245" s="53" t="s">
        <v>8</v>
      </c>
      <c r="X245" s="55">
        <f>+IF(W245='Tabla Valoración controles'!$D$7,'Tabla Valoración controles'!$F$7,IF(U245=FORMULAS!$A$10,0,'Tabla Valoración controles'!$F$8))</f>
        <v>0.15</v>
      </c>
      <c r="Y245" s="53" t="s">
        <v>18</v>
      </c>
      <c r="Z245" s="54">
        <f>+IF(Y245='Tabla Valoración controles'!$D$9,'Tabla Valoración controles'!$F$9,IF(U245=FORMULAS!$A$10,0,'Tabla Valoración controles'!$F$10))</f>
        <v>0</v>
      </c>
      <c r="AA245" s="53" t="s">
        <v>21</v>
      </c>
      <c r="AB245" s="54">
        <f>+IF(AA245='Tabla Valoración controles'!$D$9,'Tabla Valoración controles'!$F$9,IF(W245=FORMULAS!$A$10,0,'Tabla Valoración controles'!$F$10))</f>
        <v>0</v>
      </c>
      <c r="AC245" s="53" t="s">
        <v>100</v>
      </c>
      <c r="AD245" s="54">
        <f>+IF(AC245='Tabla Valoración controles'!$D$13,'Tabla Valoración controles'!$F$13,'Tabla Valoración controles'!$F$14)</f>
        <v>0</v>
      </c>
      <c r="AE245" s="97">
        <f t="shared" si="192"/>
        <v>0.4</v>
      </c>
      <c r="AF245" s="97">
        <f t="shared" si="193"/>
        <v>0</v>
      </c>
      <c r="AG245" s="97">
        <f t="shared" si="194"/>
        <v>0.36</v>
      </c>
      <c r="AH245" s="53" t="s">
        <v>347</v>
      </c>
      <c r="AI245" s="50">
        <f>+IF(AH245=CONTROLES!$C$50,CONTROLES!$D$50,CONTROLES!$D$51)</f>
        <v>15</v>
      </c>
      <c r="AJ245" s="162" t="s">
        <v>353</v>
      </c>
      <c r="AK245" s="162">
        <f>+IF(AJ245=CONTROLES!$C$52,CONTROLES!$D$52,CONTROLES!$D$53)</f>
        <v>15</v>
      </c>
      <c r="AL245" s="162" t="s">
        <v>356</v>
      </c>
      <c r="AM245" s="162">
        <f>+IF(AL245=CONTROLES!$C$54,CONTROLES!$D$54,CONTROLES!$D$55)</f>
        <v>15</v>
      </c>
      <c r="AN245" s="163" t="str">
        <f t="shared" si="173"/>
        <v>Preventivo</v>
      </c>
      <c r="AO245" s="163" t="str">
        <f>+IF(AN245=CONTROLES!$F$54,CONTROLES!$G$54,CONTROLES!$G$55)</f>
        <v>Prevenir</v>
      </c>
      <c r="AP245" s="162">
        <f>+IF(AO245=CONTROLES!$C$56,CONTROLES!$D$56,IF(AO245=CONTROLES!$C$57,CONTROLES!$D$57,CONTROLES!$D$58))</f>
        <v>15</v>
      </c>
      <c r="AQ245" s="162" t="s">
        <v>363</v>
      </c>
      <c r="AR245" s="162">
        <f>+IF(AQ245=CONTROLES!$C$59,CONTROLES!$D$59,CONTROLES!$D$60)</f>
        <v>15</v>
      </c>
      <c r="AS245" s="162" t="s">
        <v>366</v>
      </c>
      <c r="AT245" s="162">
        <f>+IF(AS245=CONTROLES!$C$61,CONTROLES!$D$61,CONTROLES!$D$62)</f>
        <v>15</v>
      </c>
      <c r="AU245" s="162" t="s">
        <v>369</v>
      </c>
      <c r="AV245" s="50">
        <f>+IF(AU245=CONTROLES!$C$63,CONTROLES!$D$63,IF(AU245=CONTROLES!$C$64,CONTROLES!$D$64,CONTROLES!$D$65))</f>
        <v>10</v>
      </c>
      <c r="AW245" s="50">
        <f t="shared" si="169"/>
        <v>100</v>
      </c>
      <c r="AX245" s="50" t="str">
        <f t="shared" si="195"/>
        <v>Fuerte</v>
      </c>
      <c r="AY245" s="336">
        <f>+AG250</f>
        <v>0.36</v>
      </c>
      <c r="AZ245" s="336" t="str">
        <f>+IF(AY245&lt;=FORMULAS!$N$2,FORMULAS!$O$2,IF(AY245&lt;=FORMULAS!$N$3,FORMULAS!$O$3,IF(AY245&lt;=FORMULAS!$N$4,FORMULAS!$O$4,IF(AY245&lt;=FORMULAS!$N$5,FORMULAS!$O$5,FORMULAS!O240))))</f>
        <v>Baja</v>
      </c>
      <c r="BA245" s="336" t="str">
        <f>+IF(T245=FORMULAS!$A$9,AG250,'208-PLA-Ft-78 Mapa Gestión'!N245:N250)</f>
        <v>Moderado</v>
      </c>
      <c r="BB245" s="336">
        <f>+IF(T245=FORMULAS!B243,'208-PLA-Ft-78 Mapa Gestión'!AG250,'208-PLA-Ft-78 Mapa Gestión'!O245:O250)</f>
        <v>0.6</v>
      </c>
      <c r="BC245" s="333" t="str">
        <f t="shared" ref="BC245" si="202">CONCATENATE(BA245,AZ245)</f>
        <v>ModeradoBaja</v>
      </c>
      <c r="BD245" s="340" t="str">
        <f>VLOOKUP(BC245,FORMULAS!$K$17:$L$42,2,0)</f>
        <v>Moderado</v>
      </c>
      <c r="BE245" s="338" t="s">
        <v>163</v>
      </c>
      <c r="BF245" s="132" t="s">
        <v>600</v>
      </c>
      <c r="BG245" s="132" t="s">
        <v>538</v>
      </c>
      <c r="BH245" s="169" t="s">
        <v>321</v>
      </c>
      <c r="BI245" s="172">
        <v>44958</v>
      </c>
      <c r="BJ245" s="172">
        <v>45260</v>
      </c>
      <c r="BK245" s="172" t="s">
        <v>612</v>
      </c>
      <c r="BL245" s="132" t="s">
        <v>614</v>
      </c>
      <c r="BM245" s="170" t="s">
        <v>235</v>
      </c>
      <c r="BN245" s="332" t="s">
        <v>616</v>
      </c>
      <c r="BO245" s="144" t="s">
        <v>782</v>
      </c>
      <c r="BP245" s="209" t="s">
        <v>891</v>
      </c>
      <c r="BQ245" s="209" t="s">
        <v>892</v>
      </c>
      <c r="BR245" s="209" t="s">
        <v>544</v>
      </c>
      <c r="BS245" s="132">
        <v>0</v>
      </c>
      <c r="BT245" s="209" t="s">
        <v>544</v>
      </c>
      <c r="BU245" s="144" t="s">
        <v>783</v>
      </c>
      <c r="BV245" s="209" t="s">
        <v>544</v>
      </c>
      <c r="BW245" s="209" t="s">
        <v>544</v>
      </c>
      <c r="BX245" s="144" t="s">
        <v>782</v>
      </c>
      <c r="BY245" s="209" t="s">
        <v>891</v>
      </c>
      <c r="BZ245" s="209" t="s">
        <v>892</v>
      </c>
      <c r="CA245" s="209" t="s">
        <v>544</v>
      </c>
      <c r="CB245" s="132">
        <v>0</v>
      </c>
      <c r="CC245" s="209" t="s">
        <v>544</v>
      </c>
      <c r="CD245" s="144" t="s">
        <v>783</v>
      </c>
      <c r="CE245" s="209" t="s">
        <v>544</v>
      </c>
      <c r="CF245" s="209" t="s">
        <v>544</v>
      </c>
      <c r="CG245" s="144" t="s">
        <v>782</v>
      </c>
      <c r="CH245" s="209" t="s">
        <v>891</v>
      </c>
      <c r="CI245" s="209" t="s">
        <v>892</v>
      </c>
      <c r="CJ245" s="209" t="s">
        <v>850</v>
      </c>
      <c r="CK245" s="132">
        <v>0</v>
      </c>
      <c r="CL245" s="132" t="s">
        <v>544</v>
      </c>
      <c r="CM245" s="144" t="s">
        <v>783</v>
      </c>
      <c r="CN245" s="209" t="s">
        <v>544</v>
      </c>
      <c r="CO245" s="209" t="s">
        <v>544</v>
      </c>
      <c r="CP245" s="144" t="s">
        <v>782</v>
      </c>
      <c r="CQ245" s="209" t="s">
        <v>891</v>
      </c>
      <c r="CR245" s="209" t="s">
        <v>892</v>
      </c>
      <c r="CS245" s="209" t="s">
        <v>544</v>
      </c>
      <c r="CT245" s="132">
        <v>0</v>
      </c>
      <c r="CU245" s="209" t="s">
        <v>544</v>
      </c>
      <c r="CV245" s="144" t="s">
        <v>783</v>
      </c>
      <c r="CW245" s="209" t="s">
        <v>544</v>
      </c>
      <c r="CX245" s="209" t="s">
        <v>544</v>
      </c>
      <c r="CY245" s="126" t="s">
        <v>782</v>
      </c>
      <c r="CZ245" s="132" t="s">
        <v>1534</v>
      </c>
      <c r="DA245" s="132" t="s">
        <v>1310</v>
      </c>
      <c r="DB245" s="132" t="s">
        <v>1535</v>
      </c>
      <c r="DC245" s="132">
        <v>0.6</v>
      </c>
      <c r="DD245" s="132" t="s">
        <v>1301</v>
      </c>
      <c r="DE245" s="132" t="s">
        <v>1311</v>
      </c>
      <c r="DF245" s="132" t="s">
        <v>1311</v>
      </c>
      <c r="DG245" s="132" t="s">
        <v>1311</v>
      </c>
      <c r="DH245" s="126" t="s">
        <v>782</v>
      </c>
      <c r="DI245" s="132" t="s">
        <v>1534</v>
      </c>
      <c r="DJ245" s="132" t="s">
        <v>1310</v>
      </c>
      <c r="DK245" s="132" t="s">
        <v>1535</v>
      </c>
      <c r="DL245" s="132">
        <v>0.6</v>
      </c>
      <c r="DM245" s="132" t="s">
        <v>1301</v>
      </c>
      <c r="DN245" s="132" t="s">
        <v>1311</v>
      </c>
      <c r="DO245" s="132" t="s">
        <v>1311</v>
      </c>
      <c r="DP245" s="132" t="s">
        <v>1311</v>
      </c>
      <c r="DQ245" s="126" t="s">
        <v>782</v>
      </c>
      <c r="DR245" s="132" t="s">
        <v>1534</v>
      </c>
      <c r="DS245" s="132" t="s">
        <v>1310</v>
      </c>
      <c r="DT245" s="132" t="s">
        <v>1535</v>
      </c>
      <c r="DU245" s="132">
        <v>0.6</v>
      </c>
      <c r="DV245" s="132" t="s">
        <v>1301</v>
      </c>
      <c r="DW245" s="132" t="s">
        <v>1311</v>
      </c>
      <c r="DX245" s="132" t="s">
        <v>1311</v>
      </c>
      <c r="DY245" s="132" t="s">
        <v>1311</v>
      </c>
      <c r="DZ245" s="126" t="s">
        <v>782</v>
      </c>
      <c r="EA245" s="132" t="s">
        <v>1534</v>
      </c>
      <c r="EB245" s="132" t="s">
        <v>1310</v>
      </c>
      <c r="EC245" s="132" t="s">
        <v>1535</v>
      </c>
      <c r="ED245" s="132">
        <v>0.6</v>
      </c>
      <c r="EE245" s="132" t="s">
        <v>1301</v>
      </c>
      <c r="EF245" s="132" t="s">
        <v>1311</v>
      </c>
      <c r="EG245" s="132" t="s">
        <v>1311</v>
      </c>
      <c r="EH245" s="132" t="s">
        <v>1311</v>
      </c>
      <c r="EI245" s="126"/>
      <c r="EJ245" s="132"/>
      <c r="EK245" s="132"/>
      <c r="EL245" s="132"/>
      <c r="EM245" s="132"/>
      <c r="EN245" s="132"/>
      <c r="EO245" s="132"/>
      <c r="EP245" s="132"/>
      <c r="EQ245" s="132"/>
      <c r="ER245" s="126"/>
      <c r="ES245" s="132"/>
      <c r="ET245" s="132"/>
      <c r="EU245" s="132"/>
      <c r="EV245" s="132"/>
      <c r="EW245" s="132"/>
      <c r="EX245" s="132"/>
      <c r="EY245" s="132"/>
      <c r="EZ245" s="132"/>
      <c r="FA245" s="126"/>
      <c r="FB245" s="132"/>
      <c r="FC245" s="132"/>
      <c r="FD245" s="132"/>
      <c r="FE245" s="132"/>
      <c r="FF245" s="132"/>
      <c r="FG245" s="132"/>
      <c r="FH245" s="132"/>
      <c r="FI245" s="132"/>
      <c r="FJ245" s="126"/>
      <c r="FK245" s="132"/>
      <c r="FL245" s="132"/>
      <c r="FM245" s="132"/>
      <c r="FN245" s="132"/>
      <c r="FO245" s="132"/>
      <c r="FP245" s="132"/>
      <c r="FQ245" s="132"/>
      <c r="FR245" s="132"/>
      <c r="FS245" s="172">
        <v>45051</v>
      </c>
      <c r="FT245" s="126" t="s">
        <v>782</v>
      </c>
      <c r="FU245" s="132" t="s">
        <v>1203</v>
      </c>
      <c r="FV245" s="129" t="s">
        <v>37</v>
      </c>
      <c r="FW245" s="132" t="s">
        <v>888</v>
      </c>
      <c r="FX245" s="130">
        <v>0</v>
      </c>
      <c r="FY245" s="129" t="s">
        <v>798</v>
      </c>
      <c r="FZ245" s="126" t="s">
        <v>783</v>
      </c>
      <c r="GA245" s="132"/>
      <c r="GB245" s="152"/>
      <c r="GC245" s="152"/>
      <c r="GD245" s="152"/>
      <c r="GE245" s="152"/>
      <c r="GF245" s="172">
        <v>45175</v>
      </c>
      <c r="GG245" s="134" t="s">
        <v>782</v>
      </c>
      <c r="GH245" s="132" t="s">
        <v>1312</v>
      </c>
      <c r="GI245" s="129" t="s">
        <v>37</v>
      </c>
      <c r="GJ245" s="132" t="s">
        <v>1536</v>
      </c>
      <c r="GK245" s="237">
        <v>0.66</v>
      </c>
      <c r="GL245" s="129" t="s">
        <v>37</v>
      </c>
      <c r="GM245" s="135" t="s">
        <v>783</v>
      </c>
      <c r="GN245" s="265"/>
      <c r="GO245" s="152"/>
      <c r="GP245" s="152"/>
      <c r="GQ245" s="152"/>
      <c r="GR245" s="152"/>
      <c r="GS245" s="152"/>
      <c r="GT245" s="126"/>
      <c r="GU245" s="152"/>
      <c r="GV245" s="152"/>
      <c r="GW245" s="152"/>
      <c r="GX245" s="130"/>
      <c r="GY245" s="152"/>
      <c r="GZ245" s="132"/>
      <c r="HA245" s="132"/>
      <c r="HB245" s="152"/>
      <c r="HC245" s="152"/>
      <c r="HD245" s="152"/>
      <c r="HE245" s="152"/>
    </row>
    <row r="246" spans="1:213" ht="57" x14ac:dyDescent="0.2">
      <c r="A246" s="364"/>
      <c r="B246" s="357"/>
      <c r="C246" s="358"/>
      <c r="D246" s="358"/>
      <c r="E246" s="357"/>
      <c r="F246" s="365"/>
      <c r="G246" s="365"/>
      <c r="H246" s="366"/>
      <c r="I246" s="357"/>
      <c r="J246" s="360"/>
      <c r="K246" s="335"/>
      <c r="L246" s="361"/>
      <c r="M246" s="359"/>
      <c r="N246" s="335"/>
      <c r="O246" s="333"/>
      <c r="P246" s="333"/>
      <c r="Q246" s="334"/>
      <c r="R246" s="153"/>
      <c r="S246" s="154"/>
      <c r="T246" s="183">
        <f>VLOOKUP(U246,FORMULAS!$A$15:$B$18,2,0)</f>
        <v>0</v>
      </c>
      <c r="U246" s="53" t="s">
        <v>157</v>
      </c>
      <c r="V246" s="54">
        <f>+IF(U246='Tabla Valoración controles'!$D$4,'Tabla Valoración controles'!$F$4,IF('208-PLA-Ft-78 Mapa Gestión'!U246='Tabla Valoración controles'!$D$5,'Tabla Valoración controles'!$F$5,IF(U246=FORMULAS!$A$10,0,'Tabla Valoración controles'!$F$6)))</f>
        <v>0</v>
      </c>
      <c r="W246" s="53"/>
      <c r="X246" s="55">
        <f>+IF(W246='Tabla Valoración controles'!$D$7,'Tabla Valoración controles'!$F$7,IF(U246=FORMULAS!$A$10,0,'Tabla Valoración controles'!$F$8))</f>
        <v>0</v>
      </c>
      <c r="Y246" s="53"/>
      <c r="Z246" s="54">
        <f>+IF(Y246='Tabla Valoración controles'!$D$9,'Tabla Valoración controles'!$F$9,IF(U246=FORMULAS!$A$10,0,'Tabla Valoración controles'!$F$10))</f>
        <v>0</v>
      </c>
      <c r="AA246" s="53"/>
      <c r="AB246" s="54">
        <f>+IF(AA246='Tabla Valoración controles'!$D$9,'Tabla Valoración controles'!$F$9,IF(W246=FORMULAS!$A$10,0,'Tabla Valoración controles'!$F$10))</f>
        <v>0</v>
      </c>
      <c r="AC246" s="53"/>
      <c r="AD246" s="54">
        <f>+IF(AC246='Tabla Valoración controles'!$D$13,'Tabla Valoración controles'!$F$13,'Tabla Valoración controles'!$F$14)</f>
        <v>0</v>
      </c>
      <c r="AE246" s="97">
        <f t="shared" si="192"/>
        <v>0</v>
      </c>
      <c r="AF246" s="97">
        <f t="shared" si="193"/>
        <v>0</v>
      </c>
      <c r="AG246" s="97">
        <f t="shared" si="194"/>
        <v>0.36</v>
      </c>
      <c r="AH246" s="53"/>
      <c r="AI246" s="50">
        <f>+IF(AH246=CONTROLES!$C$50,CONTROLES!$D$50,CONTROLES!$D$51)</f>
        <v>0</v>
      </c>
      <c r="AJ246" s="162"/>
      <c r="AK246" s="162">
        <f>+IF(AJ246=CONTROLES!$C$52,CONTROLES!$D$52,CONTROLES!$D$53)</f>
        <v>0</v>
      </c>
      <c r="AL246" s="162"/>
      <c r="AM246" s="162">
        <f>+IF(AL246=CONTROLES!$C$54,CONTROLES!$D$54,CONTROLES!$D$55)</f>
        <v>0</v>
      </c>
      <c r="AN246" s="163" t="str">
        <f t="shared" si="173"/>
        <v>Tipo Control</v>
      </c>
      <c r="AO246" s="163" t="str">
        <f>+IF(AN246=CONTROLES!$F$54,CONTROLES!$G$54,CONTROLES!$G$55)</f>
        <v>Detectar</v>
      </c>
      <c r="AP246" s="162">
        <f>+IF(AO246=CONTROLES!$C$56,CONTROLES!$D$56,IF(AO246=CONTROLES!$C$57,CONTROLES!$D$57,CONTROLES!$D$58))</f>
        <v>10</v>
      </c>
      <c r="AQ246" s="162"/>
      <c r="AR246" s="162">
        <f>+IF(AQ246=CONTROLES!$C$59,CONTROLES!$D$59,CONTROLES!$D$60)</f>
        <v>0</v>
      </c>
      <c r="AS246" s="162"/>
      <c r="AT246" s="162">
        <f>+IF(AS246=CONTROLES!$C$61,CONTROLES!$D$61,CONTROLES!$D$62)</f>
        <v>0</v>
      </c>
      <c r="AU246" s="162"/>
      <c r="AV246" s="50">
        <f>+IF(AU246=CONTROLES!$C$63,CONTROLES!$D$63,IF(AU246=CONTROLES!$C$64,CONTROLES!$D$64,CONTROLES!$D$65))</f>
        <v>0</v>
      </c>
      <c r="AW246" s="50">
        <f t="shared" si="169"/>
        <v>10</v>
      </c>
      <c r="AX246" s="50" t="str">
        <f t="shared" si="195"/>
        <v>Débil</v>
      </c>
      <c r="AY246" s="337"/>
      <c r="AZ246" s="337"/>
      <c r="BA246" s="337"/>
      <c r="BB246" s="337"/>
      <c r="BC246" s="333"/>
      <c r="BD246" s="340"/>
      <c r="BE246" s="338"/>
      <c r="BF246" s="132"/>
      <c r="BG246" s="132"/>
      <c r="BH246" s="169"/>
      <c r="BI246" s="172"/>
      <c r="BJ246" s="172"/>
      <c r="BK246" s="172"/>
      <c r="BL246" s="132"/>
      <c r="BM246" s="170" t="s">
        <v>233</v>
      </c>
      <c r="BN246" s="332"/>
      <c r="BO246" s="144"/>
      <c r="BP246" s="209"/>
      <c r="BQ246" s="209"/>
      <c r="BR246" s="209"/>
      <c r="BS246" s="210"/>
      <c r="BT246" s="210"/>
      <c r="BU246" s="144"/>
      <c r="BV246" s="210"/>
      <c r="BW246" s="210"/>
      <c r="BX246" s="144"/>
      <c r="BY246" s="132"/>
      <c r="BZ246" s="132"/>
      <c r="CA246" s="132"/>
      <c r="CB246" s="130"/>
      <c r="CC246" s="130"/>
      <c r="CD246" s="130"/>
      <c r="CE246" s="130"/>
      <c r="CF246" s="130"/>
      <c r="CG246" s="144"/>
      <c r="CH246" s="132"/>
      <c r="CI246" s="132"/>
      <c r="CJ246" s="132"/>
      <c r="CK246" s="130"/>
      <c r="CL246" s="130"/>
      <c r="CM246" s="130"/>
      <c r="CN246" s="130"/>
      <c r="CO246" s="130"/>
      <c r="CP246" s="144"/>
      <c r="CQ246" s="132"/>
      <c r="CR246" s="132"/>
      <c r="CS246" s="132"/>
      <c r="CT246" s="130"/>
      <c r="CU246" s="130"/>
      <c r="CV246" s="130"/>
      <c r="CW246" s="130"/>
      <c r="CX246" s="130"/>
      <c r="CY246" s="126"/>
      <c r="CZ246" s="132"/>
      <c r="DA246" s="132"/>
      <c r="DB246" s="132"/>
      <c r="DC246" s="130"/>
      <c r="DD246" s="130"/>
      <c r="DE246" s="130"/>
      <c r="DF246" s="130"/>
      <c r="DG246" s="130"/>
      <c r="DH246" s="126"/>
      <c r="DI246" s="132"/>
      <c r="DJ246" s="132"/>
      <c r="DK246" s="132"/>
      <c r="DL246" s="130"/>
      <c r="DM246" s="130"/>
      <c r="DN246" s="130"/>
      <c r="DO246" s="130"/>
      <c r="DP246" s="130"/>
      <c r="DQ246" s="126"/>
      <c r="DR246" s="132"/>
      <c r="DS246" s="132"/>
      <c r="DT246" s="132"/>
      <c r="DU246" s="130"/>
      <c r="DV246" s="130"/>
      <c r="DW246" s="130"/>
      <c r="DX246" s="130"/>
      <c r="DY246" s="130"/>
      <c r="DZ246" s="126"/>
      <c r="EA246" s="132"/>
      <c r="EB246" s="132"/>
      <c r="EC246" s="132"/>
      <c r="ED246" s="130"/>
      <c r="EE246" s="130"/>
      <c r="EF246" s="130"/>
      <c r="EG246" s="130"/>
      <c r="EH246" s="130"/>
      <c r="EI246" s="126"/>
      <c r="EJ246" s="132"/>
      <c r="EK246" s="132"/>
      <c r="EL246" s="132"/>
      <c r="EM246" s="130"/>
      <c r="EN246" s="130"/>
      <c r="EO246" s="130"/>
      <c r="EP246" s="130"/>
      <c r="EQ246" s="130"/>
      <c r="ER246" s="126"/>
      <c r="ES246" s="132"/>
      <c r="ET246" s="132"/>
      <c r="EU246" s="132"/>
      <c r="EV246" s="130"/>
      <c r="EW246" s="130"/>
      <c r="EX246" s="130"/>
      <c r="EY246" s="130"/>
      <c r="EZ246" s="130"/>
      <c r="FA246" s="126"/>
      <c r="FB246" s="132"/>
      <c r="FC246" s="132"/>
      <c r="FD246" s="132"/>
      <c r="FE246" s="130"/>
      <c r="FF246" s="130"/>
      <c r="FG246" s="130"/>
      <c r="FH246" s="130"/>
      <c r="FI246" s="130"/>
      <c r="FJ246" s="126"/>
      <c r="FK246" s="132"/>
      <c r="FL246" s="132"/>
      <c r="FM246" s="132"/>
      <c r="FN246" s="130"/>
      <c r="FO246" s="130"/>
      <c r="FP246" s="130"/>
      <c r="FQ246" s="130"/>
      <c r="FR246" s="130"/>
      <c r="FS246" s="130"/>
      <c r="FT246" s="144"/>
      <c r="FU246" s="152"/>
      <c r="FV246" s="129"/>
      <c r="FW246" s="152"/>
      <c r="FX246" s="130"/>
      <c r="FY246" s="129"/>
      <c r="FZ246" s="144"/>
      <c r="GA246" s="130"/>
      <c r="GB246" s="152"/>
      <c r="GC246" s="152"/>
      <c r="GD246" s="152"/>
      <c r="GE246" s="152"/>
      <c r="GF246" s="152"/>
      <c r="GG246" s="126"/>
      <c r="GH246" s="152"/>
      <c r="GI246" s="152"/>
      <c r="GJ246" s="152"/>
      <c r="GK246" s="130"/>
      <c r="GL246" s="152"/>
      <c r="GM246" s="130"/>
      <c r="GN246" s="263"/>
      <c r="GO246" s="152"/>
      <c r="GP246" s="152"/>
      <c r="GQ246" s="152"/>
      <c r="GR246" s="152"/>
      <c r="GS246" s="152"/>
      <c r="GT246" s="126"/>
      <c r="GU246" s="152"/>
      <c r="GV246" s="152"/>
      <c r="GW246" s="152"/>
      <c r="GX246" s="130"/>
      <c r="GY246" s="152"/>
      <c r="GZ246" s="130"/>
      <c r="HA246" s="130"/>
      <c r="HB246" s="152"/>
      <c r="HC246" s="152"/>
      <c r="HD246" s="152"/>
      <c r="HE246" s="152"/>
    </row>
    <row r="247" spans="1:213" ht="57" x14ac:dyDescent="0.2">
      <c r="A247" s="364"/>
      <c r="B247" s="357"/>
      <c r="C247" s="358"/>
      <c r="D247" s="358"/>
      <c r="E247" s="357"/>
      <c r="F247" s="365"/>
      <c r="G247" s="365"/>
      <c r="H247" s="366"/>
      <c r="I247" s="357"/>
      <c r="J247" s="360"/>
      <c r="K247" s="335"/>
      <c r="L247" s="361"/>
      <c r="M247" s="359"/>
      <c r="N247" s="335"/>
      <c r="O247" s="333"/>
      <c r="P247" s="333"/>
      <c r="Q247" s="334"/>
      <c r="R247" s="153"/>
      <c r="S247" s="154"/>
      <c r="T247" s="183">
        <f>VLOOKUP(U247,FORMULAS!$A$15:$B$18,2,0)</f>
        <v>0</v>
      </c>
      <c r="U247" s="53" t="s">
        <v>157</v>
      </c>
      <c r="V247" s="54">
        <f>+IF(U247='Tabla Valoración controles'!$D$4,'Tabla Valoración controles'!$F$4,IF('208-PLA-Ft-78 Mapa Gestión'!U247='Tabla Valoración controles'!$D$5,'Tabla Valoración controles'!$F$5,IF(U247=FORMULAS!$A$10,0,'Tabla Valoración controles'!$F$6)))</f>
        <v>0</v>
      </c>
      <c r="W247" s="53"/>
      <c r="X247" s="55">
        <f>+IF(W247='Tabla Valoración controles'!$D$7,'Tabla Valoración controles'!$F$7,IF(U247=FORMULAS!$A$10,0,'Tabla Valoración controles'!$F$8))</f>
        <v>0</v>
      </c>
      <c r="Y247" s="53"/>
      <c r="Z247" s="54">
        <f>+IF(Y247='Tabla Valoración controles'!$D$9,'Tabla Valoración controles'!$F$9,IF(U247=FORMULAS!$A$10,0,'Tabla Valoración controles'!$F$10))</f>
        <v>0</v>
      </c>
      <c r="AA247" s="53"/>
      <c r="AB247" s="54">
        <f>+IF(AA247='Tabla Valoración controles'!$D$9,'Tabla Valoración controles'!$F$9,IF(W247=FORMULAS!$A$10,0,'Tabla Valoración controles'!$F$10))</f>
        <v>0</v>
      </c>
      <c r="AC247" s="53"/>
      <c r="AD247" s="54">
        <f>+IF(AC247='Tabla Valoración controles'!$D$13,'Tabla Valoración controles'!$F$13,'Tabla Valoración controles'!$F$14)</f>
        <v>0</v>
      </c>
      <c r="AE247" s="97">
        <f t="shared" si="192"/>
        <v>0</v>
      </c>
      <c r="AF247" s="97">
        <f t="shared" si="193"/>
        <v>0</v>
      </c>
      <c r="AG247" s="97">
        <f t="shared" si="194"/>
        <v>0.36</v>
      </c>
      <c r="AH247" s="53"/>
      <c r="AI247" s="50">
        <f>+IF(AH247=CONTROLES!$C$50,CONTROLES!$D$50,CONTROLES!$D$51)</f>
        <v>0</v>
      </c>
      <c r="AJ247" s="162"/>
      <c r="AK247" s="162">
        <f>+IF(AJ247=CONTROLES!$C$52,CONTROLES!$D$52,CONTROLES!$D$53)</f>
        <v>0</v>
      </c>
      <c r="AL247" s="162"/>
      <c r="AM247" s="162">
        <f>+IF(AL247=CONTROLES!$C$54,CONTROLES!$D$54,CONTROLES!$D$55)</f>
        <v>0</v>
      </c>
      <c r="AN247" s="163" t="str">
        <f t="shared" si="173"/>
        <v>Tipo Control</v>
      </c>
      <c r="AO247" s="163" t="str">
        <f>+IF(AN247=CONTROLES!$F$54,CONTROLES!$G$54,CONTROLES!$G$55)</f>
        <v>Detectar</v>
      </c>
      <c r="AP247" s="162">
        <f>+IF(AO247=CONTROLES!$C$56,CONTROLES!$D$56,IF(AO247=CONTROLES!$C$57,CONTROLES!$D$57,CONTROLES!$D$58))</f>
        <v>10</v>
      </c>
      <c r="AQ247" s="162"/>
      <c r="AR247" s="162">
        <f>+IF(AQ247=CONTROLES!$C$59,CONTROLES!$D$59,CONTROLES!$D$60)</f>
        <v>0</v>
      </c>
      <c r="AS247" s="162"/>
      <c r="AT247" s="162">
        <f>+IF(AS247=CONTROLES!$C$61,CONTROLES!$D$61,CONTROLES!$D$62)</f>
        <v>0</v>
      </c>
      <c r="AU247" s="162"/>
      <c r="AV247" s="50">
        <f>+IF(AU247=CONTROLES!$C$63,CONTROLES!$D$63,IF(AU247=CONTROLES!$C$64,CONTROLES!$D$64,CONTROLES!$D$65))</f>
        <v>0</v>
      </c>
      <c r="AW247" s="50">
        <f t="shared" si="169"/>
        <v>10</v>
      </c>
      <c r="AX247" s="50" t="str">
        <f t="shared" si="195"/>
        <v>Débil</v>
      </c>
      <c r="AY247" s="337"/>
      <c r="AZ247" s="337"/>
      <c r="BA247" s="337"/>
      <c r="BB247" s="337"/>
      <c r="BC247" s="333"/>
      <c r="BD247" s="340"/>
      <c r="BE247" s="338"/>
      <c r="BF247" s="132"/>
      <c r="BG247" s="132"/>
      <c r="BH247" s="169"/>
      <c r="BI247" s="172"/>
      <c r="BJ247" s="172"/>
      <c r="BK247" s="172"/>
      <c r="BL247" s="132"/>
      <c r="BM247" s="170" t="s">
        <v>233</v>
      </c>
      <c r="BN247" s="332"/>
      <c r="BO247" s="144"/>
      <c r="BP247" s="209"/>
      <c r="BQ247" s="209"/>
      <c r="BR247" s="209"/>
      <c r="BS247" s="210"/>
      <c r="BT247" s="210"/>
      <c r="BU247" s="144"/>
      <c r="BV247" s="210"/>
      <c r="BW247" s="210"/>
      <c r="BX247" s="144"/>
      <c r="BY247" s="132"/>
      <c r="BZ247" s="132"/>
      <c r="CA247" s="132"/>
      <c r="CB247" s="130"/>
      <c r="CC247" s="130"/>
      <c r="CD247" s="130"/>
      <c r="CE247" s="130"/>
      <c r="CF247" s="130"/>
      <c r="CG247" s="144"/>
      <c r="CH247" s="132"/>
      <c r="CI247" s="132"/>
      <c r="CJ247" s="132"/>
      <c r="CK247" s="130"/>
      <c r="CL247" s="130"/>
      <c r="CM247" s="130"/>
      <c r="CN247" s="130"/>
      <c r="CO247" s="130"/>
      <c r="CP247" s="144"/>
      <c r="CQ247" s="132"/>
      <c r="CR247" s="132"/>
      <c r="CS247" s="132"/>
      <c r="CT247" s="130"/>
      <c r="CU247" s="130"/>
      <c r="CV247" s="130"/>
      <c r="CW247" s="130"/>
      <c r="CX247" s="130"/>
      <c r="CY247" s="126"/>
      <c r="CZ247" s="132"/>
      <c r="DA247" s="132"/>
      <c r="DB247" s="132"/>
      <c r="DC247" s="130"/>
      <c r="DD247" s="130"/>
      <c r="DE247" s="130"/>
      <c r="DF247" s="130"/>
      <c r="DG247" s="130"/>
      <c r="DH247" s="126"/>
      <c r="DI247" s="132"/>
      <c r="DJ247" s="132"/>
      <c r="DK247" s="132"/>
      <c r="DL247" s="130"/>
      <c r="DM247" s="130"/>
      <c r="DN247" s="130"/>
      <c r="DO247" s="130"/>
      <c r="DP247" s="130"/>
      <c r="DQ247" s="126"/>
      <c r="DR247" s="132"/>
      <c r="DS247" s="132"/>
      <c r="DT247" s="132"/>
      <c r="DU247" s="130"/>
      <c r="DV247" s="130"/>
      <c r="DW247" s="130"/>
      <c r="DX247" s="130"/>
      <c r="DY247" s="130"/>
      <c r="DZ247" s="126"/>
      <c r="EA247" s="132"/>
      <c r="EB247" s="132"/>
      <c r="EC247" s="132"/>
      <c r="ED247" s="130"/>
      <c r="EE247" s="130"/>
      <c r="EF247" s="130"/>
      <c r="EG247" s="130"/>
      <c r="EH247" s="130"/>
      <c r="EI247" s="126"/>
      <c r="EJ247" s="132"/>
      <c r="EK247" s="132"/>
      <c r="EL247" s="132"/>
      <c r="EM247" s="130"/>
      <c r="EN247" s="130"/>
      <c r="EO247" s="130"/>
      <c r="EP247" s="130"/>
      <c r="EQ247" s="130"/>
      <c r="ER247" s="126"/>
      <c r="ES247" s="132"/>
      <c r="ET247" s="132"/>
      <c r="EU247" s="132"/>
      <c r="EV247" s="130"/>
      <c r="EW247" s="130"/>
      <c r="EX247" s="130"/>
      <c r="EY247" s="130"/>
      <c r="EZ247" s="130"/>
      <c r="FA247" s="126"/>
      <c r="FB247" s="132"/>
      <c r="FC247" s="132"/>
      <c r="FD247" s="132"/>
      <c r="FE247" s="130"/>
      <c r="FF247" s="130"/>
      <c r="FG247" s="130"/>
      <c r="FH247" s="130"/>
      <c r="FI247" s="130"/>
      <c r="FJ247" s="126"/>
      <c r="FK247" s="132"/>
      <c r="FL247" s="132"/>
      <c r="FM247" s="132"/>
      <c r="FN247" s="130"/>
      <c r="FO247" s="130"/>
      <c r="FP247" s="130"/>
      <c r="FQ247" s="130"/>
      <c r="FR247" s="130"/>
      <c r="FS247" s="130"/>
      <c r="FT247" s="144"/>
      <c r="FU247" s="152"/>
      <c r="FV247" s="129"/>
      <c r="FW247" s="152"/>
      <c r="FX247" s="130"/>
      <c r="FY247" s="129"/>
      <c r="FZ247" s="144"/>
      <c r="GA247" s="130"/>
      <c r="GB247" s="152"/>
      <c r="GC247" s="152"/>
      <c r="GD247" s="152"/>
      <c r="GE247" s="152"/>
      <c r="GF247" s="152"/>
      <c r="GG247" s="126"/>
      <c r="GH247" s="152"/>
      <c r="GI247" s="152"/>
      <c r="GJ247" s="152"/>
      <c r="GK247" s="130"/>
      <c r="GL247" s="152"/>
      <c r="GM247" s="130"/>
      <c r="GN247" s="263"/>
      <c r="GO247" s="152"/>
      <c r="GP247" s="152"/>
      <c r="GQ247" s="152"/>
      <c r="GR247" s="152"/>
      <c r="GS247" s="152"/>
      <c r="GT247" s="126"/>
      <c r="GU247" s="152"/>
      <c r="GV247" s="152"/>
      <c r="GW247" s="152"/>
      <c r="GX247" s="130"/>
      <c r="GY247" s="152"/>
      <c r="GZ247" s="130"/>
      <c r="HA247" s="130"/>
      <c r="HB247" s="152"/>
      <c r="HC247" s="152"/>
      <c r="HD247" s="152"/>
      <c r="HE247" s="152"/>
    </row>
    <row r="248" spans="1:213" ht="57" x14ac:dyDescent="0.2">
      <c r="A248" s="364"/>
      <c r="B248" s="357"/>
      <c r="C248" s="358"/>
      <c r="D248" s="358"/>
      <c r="E248" s="357"/>
      <c r="F248" s="365"/>
      <c r="G248" s="365"/>
      <c r="H248" s="366"/>
      <c r="I248" s="357"/>
      <c r="J248" s="360"/>
      <c r="K248" s="335"/>
      <c r="L248" s="361"/>
      <c r="M248" s="359"/>
      <c r="N248" s="335"/>
      <c r="O248" s="333"/>
      <c r="P248" s="333"/>
      <c r="Q248" s="334"/>
      <c r="R248" s="153"/>
      <c r="S248" s="154"/>
      <c r="T248" s="183">
        <f>VLOOKUP(U248,FORMULAS!$A$15:$B$18,2,0)</f>
        <v>0</v>
      </c>
      <c r="U248" s="53" t="s">
        <v>157</v>
      </c>
      <c r="V248" s="54">
        <f>+IF(U248='Tabla Valoración controles'!$D$4,'Tabla Valoración controles'!$F$4,IF('208-PLA-Ft-78 Mapa Gestión'!U248='Tabla Valoración controles'!$D$5,'Tabla Valoración controles'!$F$5,IF(U248=FORMULAS!$A$10,0,'Tabla Valoración controles'!$F$6)))</f>
        <v>0</v>
      </c>
      <c r="W248" s="53"/>
      <c r="X248" s="55">
        <f>+IF(W248='Tabla Valoración controles'!$D$7,'Tabla Valoración controles'!$F$7,IF(U248=FORMULAS!$A$10,0,'Tabla Valoración controles'!$F$8))</f>
        <v>0</v>
      </c>
      <c r="Y248" s="53"/>
      <c r="Z248" s="54">
        <f>+IF(Y248='Tabla Valoración controles'!$D$9,'Tabla Valoración controles'!$F$9,IF(U248=FORMULAS!$A$10,0,'Tabla Valoración controles'!$F$10))</f>
        <v>0</v>
      </c>
      <c r="AA248" s="53"/>
      <c r="AB248" s="54">
        <f>+IF(AA248='Tabla Valoración controles'!$D$9,'Tabla Valoración controles'!$F$9,IF(W248=FORMULAS!$A$10,0,'Tabla Valoración controles'!$F$10))</f>
        <v>0</v>
      </c>
      <c r="AC248" s="53"/>
      <c r="AD248" s="54">
        <f>+IF(AC248='Tabla Valoración controles'!$D$13,'Tabla Valoración controles'!$F$13,'Tabla Valoración controles'!$F$14)</f>
        <v>0</v>
      </c>
      <c r="AE248" s="97">
        <f t="shared" si="192"/>
        <v>0</v>
      </c>
      <c r="AF248" s="97">
        <f t="shared" si="193"/>
        <v>0</v>
      </c>
      <c r="AG248" s="97">
        <f t="shared" si="194"/>
        <v>0.36</v>
      </c>
      <c r="AH248" s="53"/>
      <c r="AI248" s="50">
        <f>+IF(AH248=CONTROLES!$C$50,CONTROLES!$D$50,CONTROLES!$D$51)</f>
        <v>0</v>
      </c>
      <c r="AJ248" s="162"/>
      <c r="AK248" s="162">
        <f>+IF(AJ248=CONTROLES!$C$52,CONTROLES!$D$52,CONTROLES!$D$53)</f>
        <v>0</v>
      </c>
      <c r="AL248" s="162"/>
      <c r="AM248" s="162">
        <f>+IF(AL248=CONTROLES!$C$54,CONTROLES!$D$54,CONTROLES!$D$55)</f>
        <v>0</v>
      </c>
      <c r="AN248" s="163" t="str">
        <f t="shared" si="173"/>
        <v>Tipo Control</v>
      </c>
      <c r="AO248" s="163" t="str">
        <f>+IF(AN248=CONTROLES!$F$54,CONTROLES!$G$54,CONTROLES!$G$55)</f>
        <v>Detectar</v>
      </c>
      <c r="AP248" s="162">
        <f>+IF(AO248=CONTROLES!$C$56,CONTROLES!$D$56,IF(AO248=CONTROLES!$C$57,CONTROLES!$D$57,CONTROLES!$D$58))</f>
        <v>10</v>
      </c>
      <c r="AQ248" s="162"/>
      <c r="AR248" s="162">
        <f>+IF(AQ248=CONTROLES!$C$59,CONTROLES!$D$59,CONTROLES!$D$60)</f>
        <v>0</v>
      </c>
      <c r="AS248" s="162"/>
      <c r="AT248" s="162">
        <f>+IF(AS248=CONTROLES!$C$61,CONTROLES!$D$61,CONTROLES!$D$62)</f>
        <v>0</v>
      </c>
      <c r="AU248" s="162"/>
      <c r="AV248" s="50">
        <f>+IF(AU248=CONTROLES!$C$63,CONTROLES!$D$63,IF(AU248=CONTROLES!$C$64,CONTROLES!$D$64,CONTROLES!$D$65))</f>
        <v>0</v>
      </c>
      <c r="AW248" s="50">
        <f t="shared" si="169"/>
        <v>10</v>
      </c>
      <c r="AX248" s="50" t="str">
        <f t="shared" si="195"/>
        <v>Débil</v>
      </c>
      <c r="AY248" s="337"/>
      <c r="AZ248" s="337"/>
      <c r="BA248" s="337"/>
      <c r="BB248" s="337"/>
      <c r="BC248" s="333"/>
      <c r="BD248" s="340"/>
      <c r="BE248" s="338"/>
      <c r="BF248" s="132"/>
      <c r="BG248" s="132"/>
      <c r="BH248" s="169"/>
      <c r="BI248" s="172"/>
      <c r="BJ248" s="172"/>
      <c r="BK248" s="172"/>
      <c r="BL248" s="132"/>
      <c r="BM248" s="170" t="s">
        <v>233</v>
      </c>
      <c r="BN248" s="332"/>
      <c r="BO248" s="144"/>
      <c r="BP248" s="209"/>
      <c r="BQ248" s="209"/>
      <c r="BR248" s="209"/>
      <c r="BS248" s="210"/>
      <c r="BT248" s="210"/>
      <c r="BU248" s="144"/>
      <c r="BV248" s="210"/>
      <c r="BW248" s="210"/>
      <c r="BX248" s="144"/>
      <c r="BY248" s="132"/>
      <c r="BZ248" s="132"/>
      <c r="CA248" s="132"/>
      <c r="CB248" s="130"/>
      <c r="CC248" s="130"/>
      <c r="CD248" s="130"/>
      <c r="CE248" s="130"/>
      <c r="CF248" s="130"/>
      <c r="CG248" s="144"/>
      <c r="CH248" s="132"/>
      <c r="CI248" s="132"/>
      <c r="CJ248" s="132"/>
      <c r="CK248" s="130"/>
      <c r="CL248" s="130"/>
      <c r="CM248" s="130"/>
      <c r="CN248" s="130"/>
      <c r="CO248" s="130"/>
      <c r="CP248" s="144"/>
      <c r="CQ248" s="132"/>
      <c r="CR248" s="132"/>
      <c r="CS248" s="132"/>
      <c r="CT248" s="130"/>
      <c r="CU248" s="130"/>
      <c r="CV248" s="130"/>
      <c r="CW248" s="130"/>
      <c r="CX248" s="130"/>
      <c r="CY248" s="126"/>
      <c r="CZ248" s="132"/>
      <c r="DA248" s="132"/>
      <c r="DB248" s="132"/>
      <c r="DC248" s="130"/>
      <c r="DD248" s="130"/>
      <c r="DE248" s="130"/>
      <c r="DF248" s="130"/>
      <c r="DG248" s="130"/>
      <c r="DH248" s="126"/>
      <c r="DI248" s="132"/>
      <c r="DJ248" s="132"/>
      <c r="DK248" s="132"/>
      <c r="DL248" s="130"/>
      <c r="DM248" s="130"/>
      <c r="DN248" s="130"/>
      <c r="DO248" s="130"/>
      <c r="DP248" s="130"/>
      <c r="DQ248" s="126"/>
      <c r="DR248" s="132"/>
      <c r="DS248" s="132"/>
      <c r="DT248" s="132"/>
      <c r="DU248" s="130"/>
      <c r="DV248" s="130"/>
      <c r="DW248" s="130"/>
      <c r="DX248" s="130"/>
      <c r="DY248" s="130"/>
      <c r="DZ248" s="126"/>
      <c r="EA248" s="132"/>
      <c r="EB248" s="132"/>
      <c r="EC248" s="132"/>
      <c r="ED248" s="130"/>
      <c r="EE248" s="130"/>
      <c r="EF248" s="130"/>
      <c r="EG248" s="130"/>
      <c r="EH248" s="130"/>
      <c r="EI248" s="126"/>
      <c r="EJ248" s="132"/>
      <c r="EK248" s="132"/>
      <c r="EL248" s="132"/>
      <c r="EM248" s="130"/>
      <c r="EN248" s="130"/>
      <c r="EO248" s="130"/>
      <c r="EP248" s="130"/>
      <c r="EQ248" s="130"/>
      <c r="ER248" s="126"/>
      <c r="ES248" s="132"/>
      <c r="ET248" s="132"/>
      <c r="EU248" s="132"/>
      <c r="EV248" s="130"/>
      <c r="EW248" s="130"/>
      <c r="EX248" s="130"/>
      <c r="EY248" s="130"/>
      <c r="EZ248" s="130"/>
      <c r="FA248" s="126"/>
      <c r="FB248" s="132"/>
      <c r="FC248" s="132"/>
      <c r="FD248" s="132"/>
      <c r="FE248" s="130"/>
      <c r="FF248" s="130"/>
      <c r="FG248" s="130"/>
      <c r="FH248" s="130"/>
      <c r="FI248" s="130"/>
      <c r="FJ248" s="126"/>
      <c r="FK248" s="132"/>
      <c r="FL248" s="132"/>
      <c r="FM248" s="132"/>
      <c r="FN248" s="130"/>
      <c r="FO248" s="130"/>
      <c r="FP248" s="130"/>
      <c r="FQ248" s="130"/>
      <c r="FR248" s="130"/>
      <c r="FS248" s="130"/>
      <c r="FT248" s="144"/>
      <c r="FU248" s="152"/>
      <c r="FV248" s="129"/>
      <c r="FW248" s="152"/>
      <c r="FX248" s="130"/>
      <c r="FY248" s="129"/>
      <c r="FZ248" s="144"/>
      <c r="GA248" s="130"/>
      <c r="GB248" s="152"/>
      <c r="GC248" s="152"/>
      <c r="GD248" s="152"/>
      <c r="GE248" s="152"/>
      <c r="GF248" s="152"/>
      <c r="GG248" s="126"/>
      <c r="GH248" s="152"/>
      <c r="GI248" s="152"/>
      <c r="GJ248" s="152"/>
      <c r="GK248" s="130"/>
      <c r="GL248" s="152"/>
      <c r="GM248" s="130"/>
      <c r="GN248" s="263"/>
      <c r="GO248" s="152"/>
      <c r="GP248" s="152"/>
      <c r="GQ248" s="152"/>
      <c r="GR248" s="152"/>
      <c r="GS248" s="152"/>
      <c r="GT248" s="126"/>
      <c r="GU248" s="152"/>
      <c r="GV248" s="152"/>
      <c r="GW248" s="152"/>
      <c r="GX248" s="130"/>
      <c r="GY248" s="152"/>
      <c r="GZ248" s="130"/>
      <c r="HA248" s="130"/>
      <c r="HB248" s="152"/>
      <c r="HC248" s="152"/>
      <c r="HD248" s="152"/>
      <c r="HE248" s="152"/>
    </row>
    <row r="249" spans="1:213" ht="57" x14ac:dyDescent="0.2">
      <c r="A249" s="364"/>
      <c r="B249" s="357"/>
      <c r="C249" s="358"/>
      <c r="D249" s="358"/>
      <c r="E249" s="357"/>
      <c r="F249" s="365"/>
      <c r="G249" s="365"/>
      <c r="H249" s="366"/>
      <c r="I249" s="357"/>
      <c r="J249" s="360"/>
      <c r="K249" s="335"/>
      <c r="L249" s="361"/>
      <c r="M249" s="359"/>
      <c r="N249" s="335"/>
      <c r="O249" s="333"/>
      <c r="P249" s="333"/>
      <c r="Q249" s="334"/>
      <c r="R249" s="153"/>
      <c r="S249" s="154"/>
      <c r="T249" s="183">
        <f>VLOOKUP(U249,FORMULAS!$A$15:$B$18,2,0)</f>
        <v>0</v>
      </c>
      <c r="U249" s="53" t="s">
        <v>157</v>
      </c>
      <c r="V249" s="54">
        <f>+IF(U249='Tabla Valoración controles'!$D$4,'Tabla Valoración controles'!$F$4,IF('208-PLA-Ft-78 Mapa Gestión'!U249='Tabla Valoración controles'!$D$5,'Tabla Valoración controles'!$F$5,IF(U249=FORMULAS!$A$10,0,'Tabla Valoración controles'!$F$6)))</f>
        <v>0</v>
      </c>
      <c r="W249" s="53"/>
      <c r="X249" s="55">
        <f>+IF(W249='Tabla Valoración controles'!$D$7,'Tabla Valoración controles'!$F$7,IF(U249=FORMULAS!$A$10,0,'Tabla Valoración controles'!$F$8))</f>
        <v>0</v>
      </c>
      <c r="Y249" s="53"/>
      <c r="Z249" s="54">
        <f>+IF(Y249='Tabla Valoración controles'!$D$9,'Tabla Valoración controles'!$F$9,IF(U249=FORMULAS!$A$10,0,'Tabla Valoración controles'!$F$10))</f>
        <v>0</v>
      </c>
      <c r="AA249" s="53"/>
      <c r="AB249" s="54">
        <f>+IF(AA249='Tabla Valoración controles'!$D$9,'Tabla Valoración controles'!$F$9,IF(W249=FORMULAS!$A$10,0,'Tabla Valoración controles'!$F$10))</f>
        <v>0</v>
      </c>
      <c r="AC249" s="53"/>
      <c r="AD249" s="54">
        <f>+IF(AC249='Tabla Valoración controles'!$D$13,'Tabla Valoración controles'!$F$13,'Tabla Valoración controles'!$F$14)</f>
        <v>0</v>
      </c>
      <c r="AE249" s="97">
        <f t="shared" si="192"/>
        <v>0</v>
      </c>
      <c r="AF249" s="97">
        <f t="shared" si="193"/>
        <v>0</v>
      </c>
      <c r="AG249" s="97">
        <f t="shared" si="194"/>
        <v>0.36</v>
      </c>
      <c r="AH249" s="53"/>
      <c r="AI249" s="50">
        <f>+IF(AH249=CONTROLES!$C$50,CONTROLES!$D$50,CONTROLES!$D$51)</f>
        <v>0</v>
      </c>
      <c r="AJ249" s="162"/>
      <c r="AK249" s="162">
        <f>+IF(AJ249=CONTROLES!$C$52,CONTROLES!$D$52,CONTROLES!$D$53)</f>
        <v>0</v>
      </c>
      <c r="AL249" s="162"/>
      <c r="AM249" s="162">
        <f>+IF(AL249=CONTROLES!$C$54,CONTROLES!$D$54,CONTROLES!$D$55)</f>
        <v>0</v>
      </c>
      <c r="AN249" s="163" t="str">
        <f t="shared" si="173"/>
        <v>Tipo Control</v>
      </c>
      <c r="AO249" s="163" t="str">
        <f>+IF(AN249=CONTROLES!$F$54,CONTROLES!$G$54,CONTROLES!$G$55)</f>
        <v>Detectar</v>
      </c>
      <c r="AP249" s="162">
        <f>+IF(AO249=CONTROLES!$C$56,CONTROLES!$D$56,IF(AO249=CONTROLES!$C$57,CONTROLES!$D$57,CONTROLES!$D$58))</f>
        <v>10</v>
      </c>
      <c r="AQ249" s="162"/>
      <c r="AR249" s="162">
        <f>+IF(AQ249=CONTROLES!$C$59,CONTROLES!$D$59,CONTROLES!$D$60)</f>
        <v>0</v>
      </c>
      <c r="AS249" s="162"/>
      <c r="AT249" s="162">
        <f>+IF(AS249=CONTROLES!$C$61,CONTROLES!$D$61,CONTROLES!$D$62)</f>
        <v>0</v>
      </c>
      <c r="AU249" s="162"/>
      <c r="AV249" s="50">
        <f>+IF(AU249=CONTROLES!$C$63,CONTROLES!$D$63,IF(AU249=CONTROLES!$C$64,CONTROLES!$D$64,CONTROLES!$D$65))</f>
        <v>0</v>
      </c>
      <c r="AW249" s="50">
        <f t="shared" si="169"/>
        <v>10</v>
      </c>
      <c r="AX249" s="50" t="str">
        <f t="shared" si="195"/>
        <v>Débil</v>
      </c>
      <c r="AY249" s="337"/>
      <c r="AZ249" s="337"/>
      <c r="BA249" s="337"/>
      <c r="BB249" s="337"/>
      <c r="BC249" s="333"/>
      <c r="BD249" s="340"/>
      <c r="BE249" s="338"/>
      <c r="BF249" s="132"/>
      <c r="BG249" s="132"/>
      <c r="BH249" s="169"/>
      <c r="BI249" s="172"/>
      <c r="BJ249" s="172"/>
      <c r="BK249" s="172"/>
      <c r="BL249" s="132"/>
      <c r="BM249" s="170" t="s">
        <v>233</v>
      </c>
      <c r="BN249" s="332"/>
      <c r="BO249" s="144"/>
      <c r="BP249" s="209"/>
      <c r="BQ249" s="209"/>
      <c r="BR249" s="209"/>
      <c r="BS249" s="210"/>
      <c r="BT249" s="210"/>
      <c r="BU249" s="144"/>
      <c r="BV249" s="210"/>
      <c r="BW249" s="210"/>
      <c r="BX249" s="144"/>
      <c r="BY249" s="132"/>
      <c r="BZ249" s="132"/>
      <c r="CA249" s="132"/>
      <c r="CB249" s="130"/>
      <c r="CC249" s="130"/>
      <c r="CD249" s="130"/>
      <c r="CE249" s="130"/>
      <c r="CF249" s="130"/>
      <c r="CG249" s="144"/>
      <c r="CH249" s="132"/>
      <c r="CI249" s="132"/>
      <c r="CJ249" s="132"/>
      <c r="CK249" s="130"/>
      <c r="CL249" s="130"/>
      <c r="CM249" s="130"/>
      <c r="CN249" s="130"/>
      <c r="CO249" s="130"/>
      <c r="CP249" s="144"/>
      <c r="CQ249" s="132"/>
      <c r="CR249" s="132"/>
      <c r="CS249" s="132"/>
      <c r="CT249" s="130"/>
      <c r="CU249" s="130"/>
      <c r="CV249" s="130"/>
      <c r="CW249" s="130"/>
      <c r="CX249" s="130"/>
      <c r="CY249" s="126"/>
      <c r="CZ249" s="132"/>
      <c r="DA249" s="132"/>
      <c r="DB249" s="132"/>
      <c r="DC249" s="130"/>
      <c r="DD249" s="130"/>
      <c r="DE249" s="130"/>
      <c r="DF249" s="130"/>
      <c r="DG249" s="130"/>
      <c r="DH249" s="126"/>
      <c r="DI249" s="132"/>
      <c r="DJ249" s="132"/>
      <c r="DK249" s="132"/>
      <c r="DL249" s="130"/>
      <c r="DM249" s="130"/>
      <c r="DN249" s="130"/>
      <c r="DO249" s="130"/>
      <c r="DP249" s="130"/>
      <c r="DQ249" s="126"/>
      <c r="DR249" s="132"/>
      <c r="DS249" s="132"/>
      <c r="DT249" s="132"/>
      <c r="DU249" s="130"/>
      <c r="DV249" s="130"/>
      <c r="DW249" s="130"/>
      <c r="DX249" s="130"/>
      <c r="DY249" s="130"/>
      <c r="DZ249" s="126"/>
      <c r="EA249" s="132"/>
      <c r="EB249" s="132"/>
      <c r="EC249" s="132"/>
      <c r="ED249" s="130"/>
      <c r="EE249" s="130"/>
      <c r="EF249" s="130"/>
      <c r="EG249" s="130"/>
      <c r="EH249" s="130"/>
      <c r="EI249" s="126"/>
      <c r="EJ249" s="132"/>
      <c r="EK249" s="132"/>
      <c r="EL249" s="132"/>
      <c r="EM249" s="130"/>
      <c r="EN249" s="130"/>
      <c r="EO249" s="130"/>
      <c r="EP249" s="130"/>
      <c r="EQ249" s="130"/>
      <c r="ER249" s="126"/>
      <c r="ES249" s="132"/>
      <c r="ET249" s="132"/>
      <c r="EU249" s="132"/>
      <c r="EV249" s="130"/>
      <c r="EW249" s="130"/>
      <c r="EX249" s="130"/>
      <c r="EY249" s="130"/>
      <c r="EZ249" s="130"/>
      <c r="FA249" s="126"/>
      <c r="FB249" s="132"/>
      <c r="FC249" s="132"/>
      <c r="FD249" s="132"/>
      <c r="FE249" s="130"/>
      <c r="FF249" s="130"/>
      <c r="FG249" s="130"/>
      <c r="FH249" s="130"/>
      <c r="FI249" s="130"/>
      <c r="FJ249" s="126"/>
      <c r="FK249" s="132"/>
      <c r="FL249" s="132"/>
      <c r="FM249" s="132"/>
      <c r="FN249" s="130"/>
      <c r="FO249" s="130"/>
      <c r="FP249" s="130"/>
      <c r="FQ249" s="130"/>
      <c r="FR249" s="130"/>
      <c r="FS249" s="130"/>
      <c r="FT249" s="144"/>
      <c r="FU249" s="152"/>
      <c r="FV249" s="129"/>
      <c r="FW249" s="152"/>
      <c r="FX249" s="130"/>
      <c r="FY249" s="129"/>
      <c r="FZ249" s="144"/>
      <c r="GA249" s="130"/>
      <c r="GB249" s="152"/>
      <c r="GC249" s="152"/>
      <c r="GD249" s="152"/>
      <c r="GE249" s="152"/>
      <c r="GF249" s="152"/>
      <c r="GG249" s="126"/>
      <c r="GH249" s="152"/>
      <c r="GI249" s="152"/>
      <c r="GJ249" s="152"/>
      <c r="GK249" s="130"/>
      <c r="GL249" s="152"/>
      <c r="GM249" s="130"/>
      <c r="GN249" s="263"/>
      <c r="GO249" s="152"/>
      <c r="GP249" s="152"/>
      <c r="GQ249" s="152"/>
      <c r="GR249" s="152"/>
      <c r="GS249" s="152"/>
      <c r="GT249" s="126"/>
      <c r="GU249" s="152"/>
      <c r="GV249" s="152"/>
      <c r="GW249" s="152"/>
      <c r="GX249" s="130"/>
      <c r="GY249" s="152"/>
      <c r="GZ249" s="130"/>
      <c r="HA249" s="130"/>
      <c r="HB249" s="152"/>
      <c r="HC249" s="152"/>
      <c r="HD249" s="152"/>
      <c r="HE249" s="152"/>
    </row>
    <row r="250" spans="1:213" ht="57" x14ac:dyDescent="0.2">
      <c r="A250" s="364"/>
      <c r="B250" s="357"/>
      <c r="C250" s="358"/>
      <c r="D250" s="358"/>
      <c r="E250" s="357"/>
      <c r="F250" s="365"/>
      <c r="G250" s="365"/>
      <c r="H250" s="366"/>
      <c r="I250" s="357"/>
      <c r="J250" s="360"/>
      <c r="K250" s="335"/>
      <c r="L250" s="361"/>
      <c r="M250" s="359"/>
      <c r="N250" s="335"/>
      <c r="O250" s="333"/>
      <c r="P250" s="333"/>
      <c r="Q250" s="334"/>
      <c r="R250" s="153"/>
      <c r="S250" s="154"/>
      <c r="T250" s="183">
        <f>VLOOKUP(U250,FORMULAS!$A$15:$B$18,2,0)</f>
        <v>0</v>
      </c>
      <c r="U250" s="53" t="s">
        <v>157</v>
      </c>
      <c r="V250" s="54">
        <f>+IF(U250='Tabla Valoración controles'!$D$4,'Tabla Valoración controles'!$F$4,IF('208-PLA-Ft-78 Mapa Gestión'!U250='Tabla Valoración controles'!$D$5,'Tabla Valoración controles'!$F$5,IF(U250=FORMULAS!$A$10,0,'Tabla Valoración controles'!$F$6)))</f>
        <v>0</v>
      </c>
      <c r="W250" s="53"/>
      <c r="X250" s="55">
        <f>+IF(W250='Tabla Valoración controles'!$D$7,'Tabla Valoración controles'!$F$7,IF(U250=FORMULAS!$A$10,0,'Tabla Valoración controles'!$F$8))</f>
        <v>0</v>
      </c>
      <c r="Y250" s="53"/>
      <c r="Z250" s="54">
        <f>+IF(Y250='Tabla Valoración controles'!$D$9,'Tabla Valoración controles'!$F$9,IF(U250=FORMULAS!$A$10,0,'Tabla Valoración controles'!$F$10))</f>
        <v>0</v>
      </c>
      <c r="AA250" s="53"/>
      <c r="AB250" s="54">
        <f>+IF(AA250='Tabla Valoración controles'!$D$9,'Tabla Valoración controles'!$F$9,IF(W250=FORMULAS!$A$10,0,'Tabla Valoración controles'!$F$10))</f>
        <v>0</v>
      </c>
      <c r="AC250" s="53"/>
      <c r="AD250" s="54">
        <f>+IF(AC250='Tabla Valoración controles'!$D$13,'Tabla Valoración controles'!$F$13,'Tabla Valoración controles'!$F$14)</f>
        <v>0</v>
      </c>
      <c r="AE250" s="97">
        <f t="shared" si="192"/>
        <v>0</v>
      </c>
      <c r="AF250" s="97">
        <f t="shared" si="193"/>
        <v>0</v>
      </c>
      <c r="AG250" s="97">
        <f t="shared" si="194"/>
        <v>0.36</v>
      </c>
      <c r="AH250" s="53"/>
      <c r="AI250" s="50">
        <f>+IF(AH250=CONTROLES!$C$50,CONTROLES!$D$50,CONTROLES!$D$51)</f>
        <v>0</v>
      </c>
      <c r="AJ250" s="162"/>
      <c r="AK250" s="162">
        <f>+IF(AJ250=CONTROLES!$C$52,CONTROLES!$D$52,CONTROLES!$D$53)</f>
        <v>0</v>
      </c>
      <c r="AL250" s="162"/>
      <c r="AM250" s="162">
        <f>+IF(AL250=CONTROLES!$C$54,CONTROLES!$D$54,CONTROLES!$D$55)</f>
        <v>0</v>
      </c>
      <c r="AN250" s="163" t="str">
        <f t="shared" si="173"/>
        <v>Tipo Control</v>
      </c>
      <c r="AO250" s="163" t="str">
        <f>+IF(AN250=CONTROLES!$F$54,CONTROLES!$G$54,CONTROLES!$G$55)</f>
        <v>Detectar</v>
      </c>
      <c r="AP250" s="162">
        <f>+IF(AO250=CONTROLES!$C$56,CONTROLES!$D$56,IF(AO250=CONTROLES!$C$57,CONTROLES!$D$57,CONTROLES!$D$58))</f>
        <v>10</v>
      </c>
      <c r="AQ250" s="162"/>
      <c r="AR250" s="162">
        <f>+IF(AQ250=CONTROLES!$C$59,CONTROLES!$D$59,CONTROLES!$D$60)</f>
        <v>0</v>
      </c>
      <c r="AS250" s="162"/>
      <c r="AT250" s="162">
        <f>+IF(AS250=CONTROLES!$C$61,CONTROLES!$D$61,CONTROLES!$D$62)</f>
        <v>0</v>
      </c>
      <c r="AU250" s="162"/>
      <c r="AV250" s="50">
        <f>+IF(AU250=CONTROLES!$C$63,CONTROLES!$D$63,IF(AU250=CONTROLES!$C$64,CONTROLES!$D$64,CONTROLES!$D$65))</f>
        <v>0</v>
      </c>
      <c r="AW250" s="50">
        <f t="shared" si="169"/>
        <v>10</v>
      </c>
      <c r="AX250" s="50" t="str">
        <f t="shared" si="195"/>
        <v>Débil</v>
      </c>
      <c r="AY250" s="337"/>
      <c r="AZ250" s="337"/>
      <c r="BA250" s="337"/>
      <c r="BB250" s="337"/>
      <c r="BC250" s="333"/>
      <c r="BD250" s="340"/>
      <c r="BE250" s="338"/>
      <c r="BF250" s="132"/>
      <c r="BG250" s="132"/>
      <c r="BH250" s="169"/>
      <c r="BI250" s="172"/>
      <c r="BJ250" s="172"/>
      <c r="BK250" s="172"/>
      <c r="BL250" s="132"/>
      <c r="BM250" s="170" t="s">
        <v>233</v>
      </c>
      <c r="BN250" s="332"/>
      <c r="BO250" s="144"/>
      <c r="BP250" s="209"/>
      <c r="BQ250" s="209"/>
      <c r="BR250" s="209"/>
      <c r="BS250" s="210"/>
      <c r="BT250" s="210"/>
      <c r="BU250" s="144"/>
      <c r="BV250" s="210"/>
      <c r="BW250" s="210"/>
      <c r="BX250" s="144"/>
      <c r="BY250" s="132"/>
      <c r="BZ250" s="132"/>
      <c r="CA250" s="132"/>
      <c r="CB250" s="130"/>
      <c r="CC250" s="130"/>
      <c r="CD250" s="130"/>
      <c r="CE250" s="130"/>
      <c r="CF250" s="130"/>
      <c r="CG250" s="144"/>
      <c r="CH250" s="132"/>
      <c r="CI250" s="132"/>
      <c r="CJ250" s="132"/>
      <c r="CK250" s="130"/>
      <c r="CL250" s="130"/>
      <c r="CM250" s="130"/>
      <c r="CN250" s="130"/>
      <c r="CO250" s="130"/>
      <c r="CP250" s="144"/>
      <c r="CQ250" s="132"/>
      <c r="CR250" s="132"/>
      <c r="CS250" s="132"/>
      <c r="CT250" s="130"/>
      <c r="CU250" s="130"/>
      <c r="CV250" s="130"/>
      <c r="CW250" s="130"/>
      <c r="CX250" s="130"/>
      <c r="CY250" s="126"/>
      <c r="CZ250" s="132"/>
      <c r="DA250" s="132"/>
      <c r="DB250" s="132"/>
      <c r="DC250" s="130"/>
      <c r="DD250" s="130"/>
      <c r="DE250" s="130"/>
      <c r="DF250" s="130"/>
      <c r="DG250" s="130"/>
      <c r="DH250" s="126"/>
      <c r="DI250" s="132"/>
      <c r="DJ250" s="132"/>
      <c r="DK250" s="132"/>
      <c r="DL250" s="130"/>
      <c r="DM250" s="130"/>
      <c r="DN250" s="130"/>
      <c r="DO250" s="130"/>
      <c r="DP250" s="130"/>
      <c r="DQ250" s="126"/>
      <c r="DR250" s="132"/>
      <c r="DS250" s="132"/>
      <c r="DT250" s="132"/>
      <c r="DU250" s="130"/>
      <c r="DV250" s="130"/>
      <c r="DW250" s="130"/>
      <c r="DX250" s="130"/>
      <c r="DY250" s="130"/>
      <c r="DZ250" s="126"/>
      <c r="EA250" s="132"/>
      <c r="EB250" s="132"/>
      <c r="EC250" s="132"/>
      <c r="ED250" s="130"/>
      <c r="EE250" s="130"/>
      <c r="EF250" s="130"/>
      <c r="EG250" s="130"/>
      <c r="EH250" s="130"/>
      <c r="EI250" s="126"/>
      <c r="EJ250" s="132"/>
      <c r="EK250" s="132"/>
      <c r="EL250" s="132"/>
      <c r="EM250" s="130"/>
      <c r="EN250" s="130"/>
      <c r="EO250" s="130"/>
      <c r="EP250" s="130"/>
      <c r="EQ250" s="130"/>
      <c r="ER250" s="126"/>
      <c r="ES250" s="132"/>
      <c r="ET250" s="132"/>
      <c r="EU250" s="132"/>
      <c r="EV250" s="130"/>
      <c r="EW250" s="130"/>
      <c r="EX250" s="130"/>
      <c r="EY250" s="130"/>
      <c r="EZ250" s="130"/>
      <c r="FA250" s="126"/>
      <c r="FB250" s="132"/>
      <c r="FC250" s="132"/>
      <c r="FD250" s="132"/>
      <c r="FE250" s="130"/>
      <c r="FF250" s="130"/>
      <c r="FG250" s="130"/>
      <c r="FH250" s="130"/>
      <c r="FI250" s="130"/>
      <c r="FJ250" s="126"/>
      <c r="FK250" s="132"/>
      <c r="FL250" s="132"/>
      <c r="FM250" s="132"/>
      <c r="FN250" s="130"/>
      <c r="FO250" s="130"/>
      <c r="FP250" s="130"/>
      <c r="FQ250" s="130"/>
      <c r="FR250" s="130"/>
      <c r="FS250" s="130"/>
      <c r="FT250" s="144"/>
      <c r="FU250" s="152"/>
      <c r="FV250" s="129"/>
      <c r="FW250" s="152"/>
      <c r="FX250" s="130"/>
      <c r="FY250" s="129"/>
      <c r="FZ250" s="144"/>
      <c r="GA250" s="130"/>
      <c r="GB250" s="152"/>
      <c r="GC250" s="152"/>
      <c r="GD250" s="152"/>
      <c r="GE250" s="152"/>
      <c r="GF250" s="152"/>
      <c r="GG250" s="126"/>
      <c r="GH250" s="152"/>
      <c r="GI250" s="152"/>
      <c r="GJ250" s="152"/>
      <c r="GK250" s="130"/>
      <c r="GL250" s="152"/>
      <c r="GM250" s="130"/>
      <c r="GN250" s="263"/>
      <c r="GO250" s="152"/>
      <c r="GP250" s="152"/>
      <c r="GQ250" s="152"/>
      <c r="GR250" s="152"/>
      <c r="GS250" s="152"/>
      <c r="GT250" s="126"/>
      <c r="GU250" s="152"/>
      <c r="GV250" s="152"/>
      <c r="GW250" s="152"/>
      <c r="GX250" s="130"/>
      <c r="GY250" s="152"/>
      <c r="GZ250" s="130"/>
      <c r="HA250" s="130"/>
      <c r="HB250" s="152"/>
      <c r="HC250" s="152"/>
      <c r="HD250" s="152"/>
      <c r="HE250" s="152"/>
    </row>
    <row r="251" spans="1:213" ht="117.75" customHeight="1" x14ac:dyDescent="0.2">
      <c r="A251" s="364">
        <v>41</v>
      </c>
      <c r="B251" s="357" t="s">
        <v>264</v>
      </c>
      <c r="C251" s="358" t="str">
        <f>VLOOKUP(B251,FORMULAS!$A$30:$B$52,2,0)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51" s="358" t="str">
        <f>VLOOKUP(B251,FORMULAS!$A$30:$C$52,3,0)</f>
        <v>Director de Reasentamientos</v>
      </c>
      <c r="E251" s="357" t="s">
        <v>257</v>
      </c>
      <c r="F251" s="388" t="s">
        <v>467</v>
      </c>
      <c r="G251" s="365" t="s">
        <v>468</v>
      </c>
      <c r="H251" s="366" t="s">
        <v>469</v>
      </c>
      <c r="I251" s="357" t="s">
        <v>258</v>
      </c>
      <c r="J251" s="360">
        <v>390</v>
      </c>
      <c r="K251" s="335" t="str">
        <f>+IF(L251=FORMULAS!$N$2,FORMULAS!$O$2,IF('208-PLA-Ft-78 Mapa Gestión'!L251:L256=FORMULAS!$N$3,FORMULAS!$O$3,IF('208-PLA-Ft-78 Mapa Gestión'!L251:L256=FORMULAS!$N$4,FORMULAS!$O$4,IF('208-PLA-Ft-78 Mapa Gestión'!L251:L256=FORMULAS!$N$5,FORMULAS!$O$5,IF('208-PLA-Ft-78 Mapa Gestión'!L251:L256=FORMULAS!$N$6,FORMULAS!$O$6)))))</f>
        <v>Media</v>
      </c>
      <c r="L251" s="361">
        <f>+IF(J251&lt;=FORMULAS!$M$2,FORMULAS!$N$2,IF('208-PLA-Ft-78 Mapa Gestión'!J251&lt;=FORMULAS!$M$3,FORMULAS!$N$3,IF('208-PLA-Ft-78 Mapa Gestión'!J251&lt;=FORMULAS!$M$4,FORMULAS!$N$4,IF('208-PLA-Ft-78 Mapa Gestión'!J251&lt;=FORMULAS!$M$5,FORMULAS!$N$5,FORMULAS!$N$6))))</f>
        <v>0.6</v>
      </c>
      <c r="M251" s="359" t="s">
        <v>91</v>
      </c>
      <c r="N251" s="335" t="str">
        <f>+IF(M251=FORMULAS!$H$2,FORMULAS!$I$2,IF('208-PLA-Ft-78 Mapa Gestión'!M251:M256=FORMULAS!$H$3,FORMULAS!$I$3,IF('208-PLA-Ft-78 Mapa Gestión'!M251:M256=FORMULAS!$H$4,FORMULAS!$I$4,IF('208-PLA-Ft-78 Mapa Gestión'!M251:M256=FORMULAS!$H$5,FORMULAS!$I$5,IF('208-PLA-Ft-78 Mapa Gestión'!M251:M256=FORMULAS!$H$6,FORMULAS!$I$6,IF('208-PLA-Ft-78 Mapa Gestión'!M251:M256=FORMULAS!$H$7,FORMULAS!$I$7,IF('208-PLA-Ft-78 Mapa Gestión'!M251:M256=FORMULAS!$H$8,FORMULAS!$I$8,IF('208-PLA-Ft-78 Mapa Gestión'!M251:M256=FORMULAS!$H$9,FORMULAS!$I$9,IF('208-PLA-Ft-78 Mapa Gestión'!M251:M256=FORMULAS!$H$10,FORMULAS!$I$10,IF('208-PLA-Ft-78 Mapa Gestión'!M251:M256=FORMULAS!$H$11,FORMULAS!$I$11))))))))))</f>
        <v>Moderado</v>
      </c>
      <c r="O251" s="333">
        <f>VLOOKUP(N251,FORMULAS!$I$1:$J$6,2,0)</f>
        <v>0.6</v>
      </c>
      <c r="P251" s="333" t="str">
        <f t="shared" ref="P251" si="203">CONCATENATE(N251,K251)</f>
        <v>ModeradoMedia</v>
      </c>
      <c r="Q251" s="334" t="str">
        <f>VLOOKUP(P251,FORMULAS!$K$17:$L$42,2,0)</f>
        <v>Moderado</v>
      </c>
      <c r="R251" s="153">
        <v>1</v>
      </c>
      <c r="S251" s="154" t="s">
        <v>526</v>
      </c>
      <c r="T251" s="183" t="str">
        <f>VLOOKUP(U251,FORMULAS!$A$15:$B$18,2,0)</f>
        <v>Probabilidad</v>
      </c>
      <c r="U251" s="53" t="s">
        <v>13</v>
      </c>
      <c r="V251" s="54">
        <f>+IF(U251='Tabla Valoración controles'!$D$4,'Tabla Valoración controles'!$F$4,IF('208-PLA-Ft-78 Mapa Gestión'!U251='Tabla Valoración controles'!$D$5,'Tabla Valoración controles'!$F$5,IF(U251=FORMULAS!$A$10,0,'Tabla Valoración controles'!$F$6)))</f>
        <v>0.25</v>
      </c>
      <c r="W251" s="53" t="s">
        <v>8</v>
      </c>
      <c r="X251" s="55">
        <f>+IF(W251='Tabla Valoración controles'!$D$7,'Tabla Valoración controles'!$F$7,IF(U251=FORMULAS!$A$10,0,'Tabla Valoración controles'!$F$8))</f>
        <v>0.15</v>
      </c>
      <c r="Y251" s="53" t="s">
        <v>18</v>
      </c>
      <c r="Z251" s="54">
        <f>+IF(Y251='Tabla Valoración controles'!$D$9,'Tabla Valoración controles'!$F$9,IF(U251=FORMULAS!$A$10,0,'Tabla Valoración controles'!$F$10))</f>
        <v>0</v>
      </c>
      <c r="AA251" s="53" t="s">
        <v>21</v>
      </c>
      <c r="AB251" s="54">
        <f>+IF(AA251='Tabla Valoración controles'!$D$9,'Tabla Valoración controles'!$F$9,IF(W251=FORMULAS!$A$10,0,'Tabla Valoración controles'!$F$10))</f>
        <v>0</v>
      </c>
      <c r="AC251" s="53" t="s">
        <v>100</v>
      </c>
      <c r="AD251" s="54">
        <f>+IF(AC251='Tabla Valoración controles'!$D$13,'Tabla Valoración controles'!$F$13,'Tabla Valoración controles'!$F$14)</f>
        <v>0</v>
      </c>
      <c r="AE251" s="97">
        <f t="shared" si="192"/>
        <v>0.4</v>
      </c>
      <c r="AF251" s="97">
        <f t="shared" si="193"/>
        <v>0</v>
      </c>
      <c r="AG251" s="97">
        <f t="shared" si="194"/>
        <v>0.36</v>
      </c>
      <c r="AH251" s="53" t="s">
        <v>347</v>
      </c>
      <c r="AI251" s="50">
        <f>+IF(AH251=CONTROLES!$C$50,CONTROLES!$D$50,CONTROLES!$D$51)</f>
        <v>15</v>
      </c>
      <c r="AJ251" s="162" t="s">
        <v>353</v>
      </c>
      <c r="AK251" s="162">
        <f>+IF(AJ251=CONTROLES!$C$52,CONTROLES!$D$52,CONTROLES!$D$53)</f>
        <v>15</v>
      </c>
      <c r="AL251" s="162" t="s">
        <v>356</v>
      </c>
      <c r="AM251" s="162">
        <f>+IF(AL251=CONTROLES!$C$54,CONTROLES!$D$54,CONTROLES!$D$55)</f>
        <v>15</v>
      </c>
      <c r="AN251" s="163" t="str">
        <f t="shared" si="173"/>
        <v>Preventivo</v>
      </c>
      <c r="AO251" s="163" t="str">
        <f>+IF(AN251=CONTROLES!$F$54,CONTROLES!$G$54,CONTROLES!$G$55)</f>
        <v>Prevenir</v>
      </c>
      <c r="AP251" s="162">
        <f>+IF(AO251=CONTROLES!$C$56,CONTROLES!$D$56,IF(AO251=CONTROLES!$C$57,CONTROLES!$D$57,CONTROLES!$D$58))</f>
        <v>15</v>
      </c>
      <c r="AQ251" s="162" t="s">
        <v>363</v>
      </c>
      <c r="AR251" s="162">
        <f>+IF(AQ251=CONTROLES!$C$59,CONTROLES!$D$59,CONTROLES!$D$60)</f>
        <v>15</v>
      </c>
      <c r="AS251" s="162" t="s">
        <v>366</v>
      </c>
      <c r="AT251" s="162">
        <f>+IF(AS251=CONTROLES!$C$61,CONTROLES!$D$61,CONTROLES!$D$62)</f>
        <v>15</v>
      </c>
      <c r="AU251" s="162" t="s">
        <v>369</v>
      </c>
      <c r="AV251" s="50">
        <f>+IF(AU251=CONTROLES!$C$63,CONTROLES!$D$63,IF(AU251=CONTROLES!$C$64,CONTROLES!$D$64,CONTROLES!$D$65))</f>
        <v>10</v>
      </c>
      <c r="AW251" s="50">
        <f t="shared" si="169"/>
        <v>100</v>
      </c>
      <c r="AX251" s="50" t="str">
        <f t="shared" si="195"/>
        <v>Fuerte</v>
      </c>
      <c r="AY251" s="336">
        <f>+AG256</f>
        <v>0.36</v>
      </c>
      <c r="AZ251" s="336" t="str">
        <f>+IF(AY251&lt;=FORMULAS!$N$2,FORMULAS!$O$2,IF(AY251&lt;=FORMULAS!$N$3,FORMULAS!$O$3,IF(AY251&lt;=FORMULAS!$N$4,FORMULAS!$O$4,IF(AY251&lt;=FORMULAS!$N$5,FORMULAS!$O$5,FORMULAS!O246))))</f>
        <v>Baja</v>
      </c>
      <c r="BA251" s="336" t="str">
        <f>+IF(T251=FORMULAS!$A$9,AG256,'208-PLA-Ft-78 Mapa Gestión'!N251:N256)</f>
        <v>Moderado</v>
      </c>
      <c r="BB251" s="336">
        <f>+IF(T251=FORMULAS!B249,'208-PLA-Ft-78 Mapa Gestión'!AG256,'208-PLA-Ft-78 Mapa Gestión'!O251:O256)</f>
        <v>0.6</v>
      </c>
      <c r="BC251" s="333" t="str">
        <f t="shared" ref="BC251" si="204">CONCATENATE(BA251,AZ251)</f>
        <v>ModeradoBaja</v>
      </c>
      <c r="BD251" s="340" t="str">
        <f>VLOOKUP(BC251,FORMULAS!$K$17:$L$42,2,0)</f>
        <v>Moderado</v>
      </c>
      <c r="BE251" s="338" t="s">
        <v>163</v>
      </c>
      <c r="BF251" s="132" t="s">
        <v>601</v>
      </c>
      <c r="BG251" s="132" t="s">
        <v>538</v>
      </c>
      <c r="BH251" s="169" t="s">
        <v>324</v>
      </c>
      <c r="BI251" s="172">
        <v>44958</v>
      </c>
      <c r="BJ251" s="172">
        <v>45260</v>
      </c>
      <c r="BK251" s="175" t="s">
        <v>707</v>
      </c>
      <c r="BL251" s="132" t="s">
        <v>708</v>
      </c>
      <c r="BM251" s="170" t="s">
        <v>235</v>
      </c>
      <c r="BN251" s="332" t="s">
        <v>616</v>
      </c>
      <c r="BO251" s="144" t="s">
        <v>782</v>
      </c>
      <c r="BP251" s="144" t="s">
        <v>544</v>
      </c>
      <c r="BQ251" s="144" t="s">
        <v>544</v>
      </c>
      <c r="BR251" s="144" t="s">
        <v>544</v>
      </c>
      <c r="BS251" s="126"/>
      <c r="BT251" s="144" t="s">
        <v>544</v>
      </c>
      <c r="BU251" s="144" t="s">
        <v>783</v>
      </c>
      <c r="BV251" s="144" t="s">
        <v>544</v>
      </c>
      <c r="BW251" s="144" t="s">
        <v>544</v>
      </c>
      <c r="BX251" s="144" t="s">
        <v>782</v>
      </c>
      <c r="BY251" s="144" t="s">
        <v>544</v>
      </c>
      <c r="BZ251" s="144" t="s">
        <v>544</v>
      </c>
      <c r="CA251" s="144" t="s">
        <v>544</v>
      </c>
      <c r="CB251" s="126"/>
      <c r="CC251" s="144" t="s">
        <v>544</v>
      </c>
      <c r="CD251" s="144" t="s">
        <v>783</v>
      </c>
      <c r="CE251" s="144" t="s">
        <v>544</v>
      </c>
      <c r="CF251" s="144" t="s">
        <v>544</v>
      </c>
      <c r="CG251" s="144" t="s">
        <v>782</v>
      </c>
      <c r="CH251" s="144" t="s">
        <v>544</v>
      </c>
      <c r="CI251" s="144" t="s">
        <v>544</v>
      </c>
      <c r="CJ251" s="144" t="s">
        <v>544</v>
      </c>
      <c r="CK251" s="126"/>
      <c r="CL251" s="144" t="s">
        <v>544</v>
      </c>
      <c r="CM251" s="144" t="s">
        <v>783</v>
      </c>
      <c r="CN251" s="144" t="s">
        <v>544</v>
      </c>
      <c r="CO251" s="144" t="s">
        <v>544</v>
      </c>
      <c r="CP251" s="144" t="s">
        <v>782</v>
      </c>
      <c r="CQ251" s="144" t="s">
        <v>893</v>
      </c>
      <c r="CR251" s="144" t="s">
        <v>894</v>
      </c>
      <c r="CS251" s="207" t="s">
        <v>895</v>
      </c>
      <c r="CT251" s="126">
        <v>1</v>
      </c>
      <c r="CU251" s="144" t="s">
        <v>896</v>
      </c>
      <c r="CV251" s="144" t="s">
        <v>783</v>
      </c>
      <c r="CW251" s="144" t="s">
        <v>544</v>
      </c>
      <c r="CX251" s="144" t="s">
        <v>544</v>
      </c>
      <c r="CY251" s="126" t="s">
        <v>782</v>
      </c>
      <c r="CZ251" s="126" t="s">
        <v>1537</v>
      </c>
      <c r="DA251" s="126" t="s">
        <v>544</v>
      </c>
      <c r="DB251" s="127" t="s">
        <v>1313</v>
      </c>
      <c r="DC251" s="126">
        <v>1</v>
      </c>
      <c r="DD251" s="126" t="s">
        <v>544</v>
      </c>
      <c r="DE251" s="126" t="s">
        <v>783</v>
      </c>
      <c r="DF251" s="126" t="s">
        <v>783</v>
      </c>
      <c r="DG251" s="126" t="s">
        <v>783</v>
      </c>
      <c r="DH251" s="126" t="s">
        <v>782</v>
      </c>
      <c r="DI251" s="126" t="s">
        <v>1537</v>
      </c>
      <c r="DJ251" s="126" t="s">
        <v>544</v>
      </c>
      <c r="DK251" s="127" t="s">
        <v>1313</v>
      </c>
      <c r="DL251" s="126">
        <v>1</v>
      </c>
      <c r="DM251" s="126" t="s">
        <v>544</v>
      </c>
      <c r="DN251" s="126" t="s">
        <v>783</v>
      </c>
      <c r="DO251" s="126" t="s">
        <v>783</v>
      </c>
      <c r="DP251" s="126" t="s">
        <v>783</v>
      </c>
      <c r="DQ251" s="126" t="s">
        <v>782</v>
      </c>
      <c r="DR251" s="126" t="s">
        <v>1537</v>
      </c>
      <c r="DS251" s="126" t="s">
        <v>544</v>
      </c>
      <c r="DT251" s="127" t="s">
        <v>1313</v>
      </c>
      <c r="DU251" s="126">
        <v>1</v>
      </c>
      <c r="DV251" s="126" t="s">
        <v>544</v>
      </c>
      <c r="DW251" s="126" t="s">
        <v>783</v>
      </c>
      <c r="DX251" s="126" t="s">
        <v>783</v>
      </c>
      <c r="DY251" s="126" t="s">
        <v>783</v>
      </c>
      <c r="DZ251" s="126" t="s">
        <v>782</v>
      </c>
      <c r="EA251" s="126" t="s">
        <v>1537</v>
      </c>
      <c r="EB251" s="126" t="s">
        <v>544</v>
      </c>
      <c r="EC251" s="127" t="s">
        <v>1313</v>
      </c>
      <c r="ED251" s="126">
        <v>1</v>
      </c>
      <c r="EE251" s="126" t="s">
        <v>544</v>
      </c>
      <c r="EF251" s="126" t="s">
        <v>783</v>
      </c>
      <c r="EG251" s="126" t="s">
        <v>783</v>
      </c>
      <c r="EH251" s="126" t="s">
        <v>783</v>
      </c>
      <c r="EI251" s="126"/>
      <c r="EJ251" s="126"/>
      <c r="EK251" s="126"/>
      <c r="EL251" s="127"/>
      <c r="EM251" s="126"/>
      <c r="EN251" s="126"/>
      <c r="EO251" s="126"/>
      <c r="EP251" s="126"/>
      <c r="EQ251" s="126"/>
      <c r="ER251" s="126"/>
      <c r="ES251" s="126"/>
      <c r="ET251" s="126"/>
      <c r="EU251" s="127"/>
      <c r="EV251" s="126"/>
      <c r="EW251" s="126"/>
      <c r="EX251" s="126"/>
      <c r="EY251" s="126"/>
      <c r="EZ251" s="126"/>
      <c r="FA251" s="126"/>
      <c r="FB251" s="126"/>
      <c r="FC251" s="126"/>
      <c r="FD251" s="127"/>
      <c r="FE251" s="126"/>
      <c r="FF251" s="126"/>
      <c r="FG251" s="126"/>
      <c r="FH251" s="126"/>
      <c r="FI251" s="126"/>
      <c r="FJ251" s="126"/>
      <c r="FK251" s="126"/>
      <c r="FL251" s="126"/>
      <c r="FM251" s="127"/>
      <c r="FN251" s="126"/>
      <c r="FO251" s="126"/>
      <c r="FP251" s="126"/>
      <c r="FQ251" s="126"/>
      <c r="FR251" s="126"/>
      <c r="FS251" s="134">
        <v>45051</v>
      </c>
      <c r="FT251" s="144" t="s">
        <v>782</v>
      </c>
      <c r="FU251" s="225" t="s">
        <v>897</v>
      </c>
      <c r="FV251" s="129" t="s">
        <v>37</v>
      </c>
      <c r="FW251" s="132" t="s">
        <v>898</v>
      </c>
      <c r="FX251" s="130">
        <v>1</v>
      </c>
      <c r="FY251" s="129" t="s">
        <v>797</v>
      </c>
      <c r="FZ251" s="144" t="s">
        <v>783</v>
      </c>
      <c r="GA251" s="126"/>
      <c r="GB251" s="152"/>
      <c r="GC251" s="152"/>
      <c r="GD251" s="152"/>
      <c r="GE251" s="152"/>
      <c r="GF251" s="172">
        <v>45175</v>
      </c>
      <c r="GG251" s="134" t="s">
        <v>782</v>
      </c>
      <c r="GH251" s="132" t="s">
        <v>1314</v>
      </c>
      <c r="GI251" s="129" t="s">
        <v>37</v>
      </c>
      <c r="GJ251" s="132" t="s">
        <v>1315</v>
      </c>
      <c r="GK251" s="237">
        <v>1</v>
      </c>
      <c r="GL251" s="129" t="s">
        <v>797</v>
      </c>
      <c r="GM251" s="126" t="s">
        <v>783</v>
      </c>
      <c r="GN251" s="267"/>
      <c r="GO251" s="152"/>
      <c r="GP251" s="152"/>
      <c r="GQ251" s="152"/>
      <c r="GR251" s="152"/>
      <c r="GS251" s="152"/>
      <c r="GT251" s="126"/>
      <c r="GU251" s="152"/>
      <c r="GV251" s="152"/>
      <c r="GW251" s="152"/>
      <c r="GX251" s="130"/>
      <c r="GY251" s="152"/>
      <c r="GZ251" s="126"/>
      <c r="HA251" s="126"/>
      <c r="HB251" s="152"/>
      <c r="HC251" s="152"/>
      <c r="HD251" s="152"/>
      <c r="HE251" s="152"/>
    </row>
    <row r="252" spans="1:213" ht="127.5" customHeight="1" x14ac:dyDescent="0.2">
      <c r="A252" s="364"/>
      <c r="B252" s="357"/>
      <c r="C252" s="358"/>
      <c r="D252" s="358"/>
      <c r="E252" s="357"/>
      <c r="F252" s="388"/>
      <c r="G252" s="365"/>
      <c r="H252" s="366"/>
      <c r="I252" s="357"/>
      <c r="J252" s="360"/>
      <c r="K252" s="335"/>
      <c r="L252" s="361"/>
      <c r="M252" s="359"/>
      <c r="N252" s="335"/>
      <c r="O252" s="333"/>
      <c r="P252" s="333"/>
      <c r="Q252" s="334"/>
      <c r="R252" s="153"/>
      <c r="S252" s="154"/>
      <c r="T252" s="183">
        <f>VLOOKUP(U252,FORMULAS!$A$15:$B$18,2,0)</f>
        <v>0</v>
      </c>
      <c r="U252" s="53" t="s">
        <v>157</v>
      </c>
      <c r="V252" s="54">
        <f>+IF(U252='Tabla Valoración controles'!$D$4,'Tabla Valoración controles'!$F$4,IF('208-PLA-Ft-78 Mapa Gestión'!U252='Tabla Valoración controles'!$D$5,'Tabla Valoración controles'!$F$5,IF(U252=FORMULAS!$A$10,0,'Tabla Valoración controles'!$F$6)))</f>
        <v>0</v>
      </c>
      <c r="W252" s="53"/>
      <c r="X252" s="55">
        <f>+IF(W252='Tabla Valoración controles'!$D$7,'Tabla Valoración controles'!$F$7,IF(U252=FORMULAS!$A$10,0,'Tabla Valoración controles'!$F$8))</f>
        <v>0</v>
      </c>
      <c r="Y252" s="53"/>
      <c r="Z252" s="54">
        <f>+IF(Y252='Tabla Valoración controles'!$D$9,'Tabla Valoración controles'!$F$9,IF(U252=FORMULAS!$A$10,0,'Tabla Valoración controles'!$F$10))</f>
        <v>0</v>
      </c>
      <c r="AA252" s="53"/>
      <c r="AB252" s="54">
        <f>+IF(AA252='Tabla Valoración controles'!$D$9,'Tabla Valoración controles'!$F$9,IF(W252=FORMULAS!$A$10,0,'Tabla Valoración controles'!$F$10))</f>
        <v>0</v>
      </c>
      <c r="AC252" s="53"/>
      <c r="AD252" s="54">
        <f>+IF(AC252='Tabla Valoración controles'!$D$13,'Tabla Valoración controles'!$F$13,'Tabla Valoración controles'!$F$14)</f>
        <v>0</v>
      </c>
      <c r="AE252" s="97">
        <f t="shared" si="192"/>
        <v>0</v>
      </c>
      <c r="AF252" s="97">
        <f t="shared" si="193"/>
        <v>0</v>
      </c>
      <c r="AG252" s="97">
        <f t="shared" si="194"/>
        <v>0.36</v>
      </c>
      <c r="AH252" s="53"/>
      <c r="AI252" s="50">
        <f>+IF(AH252=CONTROLES!$C$50,CONTROLES!$D$50,CONTROLES!$D$51)</f>
        <v>0</v>
      </c>
      <c r="AJ252" s="162"/>
      <c r="AK252" s="162">
        <f>+IF(AJ252=CONTROLES!$C$52,CONTROLES!$D$52,CONTROLES!$D$53)</f>
        <v>0</v>
      </c>
      <c r="AL252" s="162"/>
      <c r="AM252" s="162">
        <f>+IF(AL252=CONTROLES!$C$54,CONTROLES!$D$54,CONTROLES!$D$55)</f>
        <v>0</v>
      </c>
      <c r="AN252" s="163" t="str">
        <f t="shared" si="173"/>
        <v>Tipo Control</v>
      </c>
      <c r="AO252" s="163" t="str">
        <f>+IF(AN252=CONTROLES!$F$54,CONTROLES!$G$54,CONTROLES!$G$55)</f>
        <v>Detectar</v>
      </c>
      <c r="AP252" s="162">
        <f>+IF(AO252=CONTROLES!$C$56,CONTROLES!$D$56,IF(AO252=CONTROLES!$C$57,CONTROLES!$D$57,CONTROLES!$D$58))</f>
        <v>10</v>
      </c>
      <c r="AQ252" s="162"/>
      <c r="AR252" s="162">
        <f>+IF(AQ252=CONTROLES!$C$59,CONTROLES!$D$59,CONTROLES!$D$60)</f>
        <v>0</v>
      </c>
      <c r="AS252" s="162"/>
      <c r="AT252" s="162">
        <f>+IF(AS252=CONTROLES!$C$61,CONTROLES!$D$61,CONTROLES!$D$62)</f>
        <v>0</v>
      </c>
      <c r="AU252" s="162"/>
      <c r="AV252" s="50">
        <f>+IF(AU252=CONTROLES!$C$63,CONTROLES!$D$63,IF(AU252=CONTROLES!$C$64,CONTROLES!$D$64,CONTROLES!$D$65))</f>
        <v>0</v>
      </c>
      <c r="AW252" s="50">
        <f t="shared" si="169"/>
        <v>10</v>
      </c>
      <c r="AX252" s="50" t="str">
        <f t="shared" si="195"/>
        <v>Débil</v>
      </c>
      <c r="AY252" s="337"/>
      <c r="AZ252" s="337"/>
      <c r="BA252" s="337"/>
      <c r="BB252" s="337"/>
      <c r="BC252" s="333"/>
      <c r="BD252" s="340"/>
      <c r="BE252" s="338"/>
      <c r="BF252" s="132" t="s">
        <v>602</v>
      </c>
      <c r="BG252" s="132" t="s">
        <v>538</v>
      </c>
      <c r="BH252" s="169" t="s">
        <v>324</v>
      </c>
      <c r="BI252" s="172">
        <v>44958</v>
      </c>
      <c r="BJ252" s="172">
        <v>45260</v>
      </c>
      <c r="BK252" s="175" t="s">
        <v>709</v>
      </c>
      <c r="BL252" s="132" t="s">
        <v>708</v>
      </c>
      <c r="BM252" s="170" t="s">
        <v>235</v>
      </c>
      <c r="BN252" s="332"/>
      <c r="BO252" s="144"/>
      <c r="BP252" s="144" t="s">
        <v>544</v>
      </c>
      <c r="BQ252" s="144"/>
      <c r="BR252" s="209"/>
      <c r="BS252" s="144"/>
      <c r="BT252" s="144"/>
      <c r="BU252" s="144"/>
      <c r="BV252" s="144"/>
      <c r="BW252" s="144"/>
      <c r="BX252" s="144"/>
      <c r="BY252" s="126"/>
      <c r="BZ252" s="126"/>
      <c r="CA252" s="132"/>
      <c r="CB252" s="126"/>
      <c r="CC252" s="126"/>
      <c r="CD252" s="126"/>
      <c r="CE252" s="126"/>
      <c r="CF252" s="126"/>
      <c r="CG252" s="144"/>
      <c r="CH252" s="126"/>
      <c r="CI252" s="126"/>
      <c r="CJ252" s="132"/>
      <c r="CK252" s="126"/>
      <c r="CL252" s="126"/>
      <c r="CM252" s="126"/>
      <c r="CN252" s="126"/>
      <c r="CO252" s="126"/>
      <c r="CP252" s="144"/>
      <c r="CQ252" s="126"/>
      <c r="CR252" s="126"/>
      <c r="CS252" s="132"/>
      <c r="CT252" s="126"/>
      <c r="CU252" s="126"/>
      <c r="CV252" s="126"/>
      <c r="CW252" s="126"/>
      <c r="CX252" s="126"/>
      <c r="CY252" s="126" t="s">
        <v>782</v>
      </c>
      <c r="CZ252" s="126" t="s">
        <v>1537</v>
      </c>
      <c r="DA252" s="126" t="s">
        <v>544</v>
      </c>
      <c r="DB252" s="127" t="s">
        <v>1313</v>
      </c>
      <c r="DC252" s="126">
        <v>1</v>
      </c>
      <c r="DD252" s="126" t="s">
        <v>544</v>
      </c>
      <c r="DE252" s="126" t="s">
        <v>783</v>
      </c>
      <c r="DF252" s="126" t="s">
        <v>783</v>
      </c>
      <c r="DG252" s="126" t="s">
        <v>783</v>
      </c>
      <c r="DH252" s="126" t="s">
        <v>782</v>
      </c>
      <c r="DI252" s="126" t="s">
        <v>1537</v>
      </c>
      <c r="DJ252" s="126" t="s">
        <v>544</v>
      </c>
      <c r="DK252" s="127" t="s">
        <v>1313</v>
      </c>
      <c r="DL252" s="126">
        <v>1</v>
      </c>
      <c r="DM252" s="126" t="s">
        <v>544</v>
      </c>
      <c r="DN252" s="126" t="s">
        <v>783</v>
      </c>
      <c r="DO252" s="126" t="s">
        <v>783</v>
      </c>
      <c r="DP252" s="126" t="s">
        <v>783</v>
      </c>
      <c r="DQ252" s="126" t="s">
        <v>782</v>
      </c>
      <c r="DR252" s="126" t="s">
        <v>1537</v>
      </c>
      <c r="DS252" s="126" t="s">
        <v>544</v>
      </c>
      <c r="DT252" s="127" t="s">
        <v>1313</v>
      </c>
      <c r="DU252" s="126">
        <v>1</v>
      </c>
      <c r="DV252" s="126" t="s">
        <v>544</v>
      </c>
      <c r="DW252" s="126" t="s">
        <v>783</v>
      </c>
      <c r="DX252" s="126" t="s">
        <v>783</v>
      </c>
      <c r="DY252" s="126" t="s">
        <v>783</v>
      </c>
      <c r="DZ252" s="126" t="s">
        <v>782</v>
      </c>
      <c r="EA252" s="126" t="s">
        <v>1537</v>
      </c>
      <c r="EB252" s="126" t="s">
        <v>544</v>
      </c>
      <c r="EC252" s="127" t="s">
        <v>1313</v>
      </c>
      <c r="ED252" s="126">
        <v>1</v>
      </c>
      <c r="EE252" s="126" t="s">
        <v>544</v>
      </c>
      <c r="EF252" s="126" t="s">
        <v>783</v>
      </c>
      <c r="EG252" s="126" t="s">
        <v>783</v>
      </c>
      <c r="EH252" s="126" t="s">
        <v>783</v>
      </c>
      <c r="EI252" s="126"/>
      <c r="EJ252" s="126"/>
      <c r="EK252" s="126"/>
      <c r="EL252" s="132"/>
      <c r="EM252" s="126"/>
      <c r="EN252" s="126"/>
      <c r="EO252" s="126"/>
      <c r="EP252" s="126"/>
      <c r="EQ252" s="126"/>
      <c r="ER252" s="126"/>
      <c r="ES252" s="126"/>
      <c r="ET252" s="126"/>
      <c r="EU252" s="132"/>
      <c r="EV252" s="126"/>
      <c r="EW252" s="126"/>
      <c r="EX252" s="126"/>
      <c r="EY252" s="126"/>
      <c r="EZ252" s="126"/>
      <c r="FA252" s="126"/>
      <c r="FB252" s="126"/>
      <c r="FC252" s="126"/>
      <c r="FD252" s="132"/>
      <c r="FE252" s="126"/>
      <c r="FF252" s="126"/>
      <c r="FG252" s="126"/>
      <c r="FH252" s="126"/>
      <c r="FI252" s="126"/>
      <c r="FJ252" s="126"/>
      <c r="FK252" s="126"/>
      <c r="FL252" s="126"/>
      <c r="FM252" s="132"/>
      <c r="FN252" s="126"/>
      <c r="FO252" s="126"/>
      <c r="FP252" s="126"/>
      <c r="FQ252" s="126"/>
      <c r="FR252" s="126"/>
      <c r="FS252" s="144" t="s">
        <v>544</v>
      </c>
      <c r="FT252" s="144" t="s">
        <v>544</v>
      </c>
      <c r="FU252" s="144" t="s">
        <v>544</v>
      </c>
      <c r="FV252" s="144" t="s">
        <v>544</v>
      </c>
      <c r="FW252" s="132" t="s">
        <v>899</v>
      </c>
      <c r="FX252" s="130">
        <v>0</v>
      </c>
      <c r="FY252" s="129" t="s">
        <v>37</v>
      </c>
      <c r="FZ252" s="144" t="s">
        <v>783</v>
      </c>
      <c r="GA252" s="126"/>
      <c r="GB252" s="152"/>
      <c r="GC252" s="152"/>
      <c r="GD252" s="152"/>
      <c r="GE252" s="152"/>
      <c r="GF252" s="172">
        <v>45175</v>
      </c>
      <c r="GG252" s="134" t="s">
        <v>782</v>
      </c>
      <c r="GH252" s="132" t="s">
        <v>1314</v>
      </c>
      <c r="GI252" s="129" t="s">
        <v>37</v>
      </c>
      <c r="GJ252" s="132" t="s">
        <v>1315</v>
      </c>
      <c r="GK252" s="237">
        <v>1</v>
      </c>
      <c r="GL252" s="129" t="s">
        <v>797</v>
      </c>
      <c r="GM252" s="126" t="s">
        <v>783</v>
      </c>
      <c r="GN252" s="267"/>
      <c r="GO252" s="152"/>
      <c r="GP252" s="152"/>
      <c r="GQ252" s="152"/>
      <c r="GR252" s="152"/>
      <c r="GS252" s="152"/>
      <c r="GT252" s="126"/>
      <c r="GU252" s="152"/>
      <c r="GV252" s="152"/>
      <c r="GW252" s="152"/>
      <c r="GX252" s="130"/>
      <c r="GY252" s="152"/>
      <c r="GZ252" s="126"/>
      <c r="HA252" s="126"/>
      <c r="HB252" s="152"/>
      <c r="HC252" s="152"/>
      <c r="HD252" s="152"/>
      <c r="HE252" s="152"/>
    </row>
    <row r="253" spans="1:213" ht="57" x14ac:dyDescent="0.2">
      <c r="A253" s="364"/>
      <c r="B253" s="357"/>
      <c r="C253" s="358"/>
      <c r="D253" s="358"/>
      <c r="E253" s="357"/>
      <c r="F253" s="388"/>
      <c r="G253" s="365"/>
      <c r="H253" s="366"/>
      <c r="I253" s="357"/>
      <c r="J253" s="360"/>
      <c r="K253" s="335"/>
      <c r="L253" s="361"/>
      <c r="M253" s="359"/>
      <c r="N253" s="335"/>
      <c r="O253" s="333"/>
      <c r="P253" s="333"/>
      <c r="Q253" s="334"/>
      <c r="R253" s="153"/>
      <c r="S253" s="154"/>
      <c r="T253" s="183">
        <f>VLOOKUP(U253,FORMULAS!$A$15:$B$18,2,0)</f>
        <v>0</v>
      </c>
      <c r="U253" s="53" t="s">
        <v>157</v>
      </c>
      <c r="V253" s="54">
        <f>+IF(U253='Tabla Valoración controles'!$D$4,'Tabla Valoración controles'!$F$4,IF('208-PLA-Ft-78 Mapa Gestión'!U253='Tabla Valoración controles'!$D$5,'Tabla Valoración controles'!$F$5,IF(U253=FORMULAS!$A$10,0,'Tabla Valoración controles'!$F$6)))</f>
        <v>0</v>
      </c>
      <c r="W253" s="53"/>
      <c r="X253" s="55">
        <f>+IF(W253='Tabla Valoración controles'!$D$7,'Tabla Valoración controles'!$F$7,IF(U253=FORMULAS!$A$10,0,'Tabla Valoración controles'!$F$8))</f>
        <v>0</v>
      </c>
      <c r="Y253" s="53"/>
      <c r="Z253" s="54">
        <f>+IF(Y253='Tabla Valoración controles'!$D$9,'Tabla Valoración controles'!$F$9,IF(U253=FORMULAS!$A$10,0,'Tabla Valoración controles'!$F$10))</f>
        <v>0</v>
      </c>
      <c r="AA253" s="53"/>
      <c r="AB253" s="54">
        <f>+IF(AA253='Tabla Valoración controles'!$D$9,'Tabla Valoración controles'!$F$9,IF(W253=FORMULAS!$A$10,0,'Tabla Valoración controles'!$F$10))</f>
        <v>0</v>
      </c>
      <c r="AC253" s="53"/>
      <c r="AD253" s="54">
        <f>+IF(AC253='Tabla Valoración controles'!$D$13,'Tabla Valoración controles'!$F$13,'Tabla Valoración controles'!$F$14)</f>
        <v>0</v>
      </c>
      <c r="AE253" s="97">
        <f t="shared" si="192"/>
        <v>0</v>
      </c>
      <c r="AF253" s="97">
        <f t="shared" si="193"/>
        <v>0</v>
      </c>
      <c r="AG253" s="97">
        <f t="shared" si="194"/>
        <v>0.36</v>
      </c>
      <c r="AH253" s="53"/>
      <c r="AI253" s="50">
        <f>+IF(AH253=CONTROLES!$C$50,CONTROLES!$D$50,CONTROLES!$D$51)</f>
        <v>0</v>
      </c>
      <c r="AJ253" s="162"/>
      <c r="AK253" s="162">
        <f>+IF(AJ253=CONTROLES!$C$52,CONTROLES!$D$52,CONTROLES!$D$53)</f>
        <v>0</v>
      </c>
      <c r="AL253" s="162"/>
      <c r="AM253" s="162">
        <f>+IF(AL253=CONTROLES!$C$54,CONTROLES!$D$54,CONTROLES!$D$55)</f>
        <v>0</v>
      </c>
      <c r="AN253" s="163" t="str">
        <f t="shared" si="173"/>
        <v>Tipo Control</v>
      </c>
      <c r="AO253" s="163" t="str">
        <f>+IF(AN253=CONTROLES!$F$54,CONTROLES!$G$54,CONTROLES!$G$55)</f>
        <v>Detectar</v>
      </c>
      <c r="AP253" s="162">
        <f>+IF(AO253=CONTROLES!$C$56,CONTROLES!$D$56,IF(AO253=CONTROLES!$C$57,CONTROLES!$D$57,CONTROLES!$D$58))</f>
        <v>10</v>
      </c>
      <c r="AQ253" s="162"/>
      <c r="AR253" s="162">
        <f>+IF(AQ253=CONTROLES!$C$59,CONTROLES!$D$59,CONTROLES!$D$60)</f>
        <v>0</v>
      </c>
      <c r="AS253" s="162"/>
      <c r="AT253" s="162">
        <f>+IF(AS253=CONTROLES!$C$61,CONTROLES!$D$61,CONTROLES!$D$62)</f>
        <v>0</v>
      </c>
      <c r="AU253" s="162"/>
      <c r="AV253" s="50">
        <f>+IF(AU253=CONTROLES!$C$63,CONTROLES!$D$63,IF(AU253=CONTROLES!$C$64,CONTROLES!$D$64,CONTROLES!$D$65))</f>
        <v>0</v>
      </c>
      <c r="AW253" s="50">
        <f t="shared" si="169"/>
        <v>10</v>
      </c>
      <c r="AX253" s="50" t="str">
        <f t="shared" si="195"/>
        <v>Débil</v>
      </c>
      <c r="AY253" s="337"/>
      <c r="AZ253" s="337"/>
      <c r="BA253" s="337"/>
      <c r="BB253" s="337"/>
      <c r="BC253" s="333"/>
      <c r="BD253" s="340"/>
      <c r="BE253" s="338"/>
      <c r="BF253" s="132"/>
      <c r="BG253" s="132"/>
      <c r="BH253" s="169"/>
      <c r="BI253" s="172"/>
      <c r="BJ253" s="172"/>
      <c r="BK253" s="175"/>
      <c r="BL253" s="132"/>
      <c r="BM253" s="170" t="s">
        <v>233</v>
      </c>
      <c r="BN253" s="332"/>
      <c r="BO253" s="144"/>
      <c r="BP253" s="209"/>
      <c r="BQ253" s="209"/>
      <c r="BR253" s="209"/>
      <c r="BS253" s="210"/>
      <c r="BT253" s="210"/>
      <c r="BU253" s="144"/>
      <c r="BV253" s="210"/>
      <c r="BW253" s="210"/>
      <c r="BX253" s="144"/>
      <c r="BY253" s="132"/>
      <c r="BZ253" s="132"/>
      <c r="CA253" s="132"/>
      <c r="CB253" s="130"/>
      <c r="CC253" s="130"/>
      <c r="CD253" s="130"/>
      <c r="CE253" s="130"/>
      <c r="CF253" s="130"/>
      <c r="CG253" s="144"/>
      <c r="CH253" s="132"/>
      <c r="CI253" s="132"/>
      <c r="CJ253" s="132"/>
      <c r="CK253" s="130"/>
      <c r="CL253" s="130"/>
      <c r="CM253" s="130"/>
      <c r="CN253" s="130"/>
      <c r="CO253" s="130"/>
      <c r="CP253" s="144"/>
      <c r="CQ253" s="132"/>
      <c r="CR253" s="132"/>
      <c r="CS253" s="132"/>
      <c r="CT253" s="130"/>
      <c r="CU253" s="130"/>
      <c r="CV253" s="130"/>
      <c r="CW253" s="130"/>
      <c r="CX253" s="130"/>
      <c r="CY253" s="126"/>
      <c r="CZ253" s="132"/>
      <c r="DA253" s="132"/>
      <c r="DB253" s="132"/>
      <c r="DC253" s="130"/>
      <c r="DD253" s="130"/>
      <c r="DE253" s="130"/>
      <c r="DF253" s="130"/>
      <c r="DG253" s="130"/>
      <c r="DH253" s="126"/>
      <c r="DI253" s="132"/>
      <c r="DJ253" s="132"/>
      <c r="DK253" s="132"/>
      <c r="DL253" s="130"/>
      <c r="DM253" s="130"/>
      <c r="DN253" s="130"/>
      <c r="DO253" s="130"/>
      <c r="DP253" s="130"/>
      <c r="DQ253" s="126"/>
      <c r="DR253" s="132"/>
      <c r="DS253" s="132"/>
      <c r="DT253" s="132"/>
      <c r="DU253" s="130"/>
      <c r="DV253" s="130"/>
      <c r="DW253" s="130"/>
      <c r="DX253" s="130"/>
      <c r="DY253" s="130"/>
      <c r="DZ253" s="126"/>
      <c r="EA253" s="132"/>
      <c r="EB253" s="132"/>
      <c r="EC253" s="132"/>
      <c r="ED253" s="130"/>
      <c r="EE253" s="130"/>
      <c r="EF253" s="130"/>
      <c r="EG253" s="130"/>
      <c r="EH253" s="130"/>
      <c r="EI253" s="126"/>
      <c r="EJ253" s="132"/>
      <c r="EK253" s="132"/>
      <c r="EL253" s="132"/>
      <c r="EM253" s="130"/>
      <c r="EN253" s="130"/>
      <c r="EO253" s="130"/>
      <c r="EP253" s="130"/>
      <c r="EQ253" s="130"/>
      <c r="ER253" s="126"/>
      <c r="ES253" s="132"/>
      <c r="ET253" s="132"/>
      <c r="EU253" s="132"/>
      <c r="EV253" s="130"/>
      <c r="EW253" s="130"/>
      <c r="EX253" s="130"/>
      <c r="EY253" s="130"/>
      <c r="EZ253" s="130"/>
      <c r="FA253" s="126"/>
      <c r="FB253" s="132"/>
      <c r="FC253" s="132"/>
      <c r="FD253" s="132"/>
      <c r="FE253" s="130"/>
      <c r="FF253" s="130"/>
      <c r="FG253" s="130"/>
      <c r="FH253" s="130"/>
      <c r="FI253" s="130"/>
      <c r="FJ253" s="126"/>
      <c r="FK253" s="132"/>
      <c r="FL253" s="132"/>
      <c r="FM253" s="132"/>
      <c r="FN253" s="130"/>
      <c r="FO253" s="130"/>
      <c r="FP253" s="130"/>
      <c r="FQ253" s="130"/>
      <c r="FR253" s="130"/>
      <c r="FS253" s="130"/>
      <c r="FT253" s="144"/>
      <c r="FU253" s="152"/>
      <c r="FV253" s="129"/>
      <c r="FW253" s="152"/>
      <c r="FX253" s="130"/>
      <c r="FY253" s="129"/>
      <c r="FZ253" s="144"/>
      <c r="GA253" s="130"/>
      <c r="GB253" s="152"/>
      <c r="GC253" s="152"/>
      <c r="GD253" s="152"/>
      <c r="GE253" s="152"/>
      <c r="GF253" s="152"/>
      <c r="GG253" s="126"/>
      <c r="GH253" s="152"/>
      <c r="GI253" s="152"/>
      <c r="GJ253" s="152"/>
      <c r="GK253" s="130"/>
      <c r="GL253" s="152"/>
      <c r="GM253" s="130"/>
      <c r="GN253" s="263"/>
      <c r="GO253" s="152"/>
      <c r="GP253" s="152"/>
      <c r="GQ253" s="152"/>
      <c r="GR253" s="152"/>
      <c r="GS253" s="152"/>
      <c r="GT253" s="126"/>
      <c r="GU253" s="152"/>
      <c r="GV253" s="152"/>
      <c r="GW253" s="152"/>
      <c r="GX253" s="130"/>
      <c r="GY253" s="152"/>
      <c r="GZ253" s="130"/>
      <c r="HA253" s="130"/>
      <c r="HB253" s="152"/>
      <c r="HC253" s="152"/>
      <c r="HD253" s="152"/>
      <c r="HE253" s="152"/>
    </row>
    <row r="254" spans="1:213" ht="57" x14ac:dyDescent="0.2">
      <c r="A254" s="364"/>
      <c r="B254" s="357"/>
      <c r="C254" s="358"/>
      <c r="D254" s="358"/>
      <c r="E254" s="357"/>
      <c r="F254" s="388"/>
      <c r="G254" s="365"/>
      <c r="H254" s="366"/>
      <c r="I254" s="357"/>
      <c r="J254" s="360"/>
      <c r="K254" s="335"/>
      <c r="L254" s="361"/>
      <c r="M254" s="359"/>
      <c r="N254" s="335"/>
      <c r="O254" s="333"/>
      <c r="P254" s="333"/>
      <c r="Q254" s="334"/>
      <c r="R254" s="153"/>
      <c r="S254" s="154"/>
      <c r="T254" s="183">
        <f>VLOOKUP(U254,FORMULAS!$A$15:$B$18,2,0)</f>
        <v>0</v>
      </c>
      <c r="U254" s="53" t="s">
        <v>157</v>
      </c>
      <c r="V254" s="54">
        <f>+IF(U254='Tabla Valoración controles'!$D$4,'Tabla Valoración controles'!$F$4,IF('208-PLA-Ft-78 Mapa Gestión'!U254='Tabla Valoración controles'!$D$5,'Tabla Valoración controles'!$F$5,IF(U254=FORMULAS!$A$10,0,'Tabla Valoración controles'!$F$6)))</f>
        <v>0</v>
      </c>
      <c r="W254" s="53"/>
      <c r="X254" s="55">
        <f>+IF(W254='Tabla Valoración controles'!$D$7,'Tabla Valoración controles'!$F$7,IF(U254=FORMULAS!$A$10,0,'Tabla Valoración controles'!$F$8))</f>
        <v>0</v>
      </c>
      <c r="Y254" s="53"/>
      <c r="Z254" s="54">
        <f>+IF(Y254='Tabla Valoración controles'!$D$9,'Tabla Valoración controles'!$F$9,IF(U254=FORMULAS!$A$10,0,'Tabla Valoración controles'!$F$10))</f>
        <v>0</v>
      </c>
      <c r="AA254" s="53"/>
      <c r="AB254" s="54">
        <f>+IF(AA254='Tabla Valoración controles'!$D$9,'Tabla Valoración controles'!$F$9,IF(W254=FORMULAS!$A$10,0,'Tabla Valoración controles'!$F$10))</f>
        <v>0</v>
      </c>
      <c r="AC254" s="53"/>
      <c r="AD254" s="54">
        <f>+IF(AC254='Tabla Valoración controles'!$D$13,'Tabla Valoración controles'!$F$13,'Tabla Valoración controles'!$F$14)</f>
        <v>0</v>
      </c>
      <c r="AE254" s="97">
        <f t="shared" si="192"/>
        <v>0</v>
      </c>
      <c r="AF254" s="97">
        <f t="shared" si="193"/>
        <v>0</v>
      </c>
      <c r="AG254" s="97">
        <f t="shared" si="194"/>
        <v>0.36</v>
      </c>
      <c r="AH254" s="53"/>
      <c r="AI254" s="50">
        <f>+IF(AH254=CONTROLES!$C$50,CONTROLES!$D$50,CONTROLES!$D$51)</f>
        <v>0</v>
      </c>
      <c r="AJ254" s="162"/>
      <c r="AK254" s="162">
        <f>+IF(AJ254=CONTROLES!$C$52,CONTROLES!$D$52,CONTROLES!$D$53)</f>
        <v>0</v>
      </c>
      <c r="AL254" s="162"/>
      <c r="AM254" s="162">
        <f>+IF(AL254=CONTROLES!$C$54,CONTROLES!$D$54,CONTROLES!$D$55)</f>
        <v>0</v>
      </c>
      <c r="AN254" s="163" t="str">
        <f t="shared" si="173"/>
        <v>Tipo Control</v>
      </c>
      <c r="AO254" s="163" t="str">
        <f>+IF(AN254=CONTROLES!$F$54,CONTROLES!$G$54,CONTROLES!$G$55)</f>
        <v>Detectar</v>
      </c>
      <c r="AP254" s="162">
        <f>+IF(AO254=CONTROLES!$C$56,CONTROLES!$D$56,IF(AO254=CONTROLES!$C$57,CONTROLES!$D$57,CONTROLES!$D$58))</f>
        <v>10</v>
      </c>
      <c r="AQ254" s="162"/>
      <c r="AR254" s="162">
        <f>+IF(AQ254=CONTROLES!$C$59,CONTROLES!$D$59,CONTROLES!$D$60)</f>
        <v>0</v>
      </c>
      <c r="AS254" s="162"/>
      <c r="AT254" s="162">
        <f>+IF(AS254=CONTROLES!$C$61,CONTROLES!$D$61,CONTROLES!$D$62)</f>
        <v>0</v>
      </c>
      <c r="AU254" s="162"/>
      <c r="AV254" s="50">
        <f>+IF(AU254=CONTROLES!$C$63,CONTROLES!$D$63,IF(AU254=CONTROLES!$C$64,CONTROLES!$D$64,CONTROLES!$D$65))</f>
        <v>0</v>
      </c>
      <c r="AW254" s="50">
        <f t="shared" si="169"/>
        <v>10</v>
      </c>
      <c r="AX254" s="50" t="str">
        <f t="shared" si="195"/>
        <v>Débil</v>
      </c>
      <c r="AY254" s="337"/>
      <c r="AZ254" s="337"/>
      <c r="BA254" s="337"/>
      <c r="BB254" s="337"/>
      <c r="BC254" s="333"/>
      <c r="BD254" s="340"/>
      <c r="BE254" s="338"/>
      <c r="BF254" s="132"/>
      <c r="BG254" s="132"/>
      <c r="BH254" s="169"/>
      <c r="BI254" s="172"/>
      <c r="BJ254" s="172"/>
      <c r="BK254" s="175"/>
      <c r="BL254" s="132"/>
      <c r="BM254" s="170" t="s">
        <v>233</v>
      </c>
      <c r="BN254" s="332"/>
      <c r="BO254" s="144"/>
      <c r="BP254" s="209"/>
      <c r="BQ254" s="209"/>
      <c r="BR254" s="209"/>
      <c r="BS254" s="210"/>
      <c r="BT254" s="210"/>
      <c r="BU254" s="144"/>
      <c r="BV254" s="210"/>
      <c r="BW254" s="210"/>
      <c r="BX254" s="144"/>
      <c r="BY254" s="132"/>
      <c r="BZ254" s="132"/>
      <c r="CA254" s="132"/>
      <c r="CB254" s="130"/>
      <c r="CC254" s="130"/>
      <c r="CD254" s="130"/>
      <c r="CE254" s="130"/>
      <c r="CF254" s="130"/>
      <c r="CG254" s="144"/>
      <c r="CH254" s="132"/>
      <c r="CI254" s="132"/>
      <c r="CJ254" s="132"/>
      <c r="CK254" s="130"/>
      <c r="CL254" s="130"/>
      <c r="CM254" s="130"/>
      <c r="CN254" s="130"/>
      <c r="CO254" s="130"/>
      <c r="CP254" s="144"/>
      <c r="CQ254" s="132"/>
      <c r="CR254" s="132"/>
      <c r="CS254" s="132"/>
      <c r="CT254" s="130"/>
      <c r="CU254" s="130"/>
      <c r="CV254" s="130"/>
      <c r="CW254" s="130"/>
      <c r="CX254" s="130"/>
      <c r="CY254" s="126"/>
      <c r="CZ254" s="132"/>
      <c r="DA254" s="132"/>
      <c r="DB254" s="132"/>
      <c r="DC254" s="130"/>
      <c r="DD254" s="130"/>
      <c r="DE254" s="130"/>
      <c r="DF254" s="130"/>
      <c r="DG254" s="130"/>
      <c r="DH254" s="126"/>
      <c r="DI254" s="132"/>
      <c r="DJ254" s="132"/>
      <c r="DK254" s="132"/>
      <c r="DL254" s="130"/>
      <c r="DM254" s="130"/>
      <c r="DN254" s="130"/>
      <c r="DO254" s="130"/>
      <c r="DP254" s="130"/>
      <c r="DQ254" s="126"/>
      <c r="DR254" s="132"/>
      <c r="DS254" s="132"/>
      <c r="DT254" s="132"/>
      <c r="DU254" s="130"/>
      <c r="DV254" s="130"/>
      <c r="DW254" s="130"/>
      <c r="DX254" s="130"/>
      <c r="DY254" s="130"/>
      <c r="DZ254" s="126"/>
      <c r="EA254" s="132"/>
      <c r="EB254" s="132"/>
      <c r="EC254" s="132"/>
      <c r="ED254" s="130"/>
      <c r="EE254" s="130"/>
      <c r="EF254" s="130"/>
      <c r="EG254" s="130"/>
      <c r="EH254" s="130"/>
      <c r="EI254" s="126"/>
      <c r="EJ254" s="132"/>
      <c r="EK254" s="132"/>
      <c r="EL254" s="132"/>
      <c r="EM254" s="130"/>
      <c r="EN254" s="130"/>
      <c r="EO254" s="130"/>
      <c r="EP254" s="130"/>
      <c r="EQ254" s="130"/>
      <c r="ER254" s="126"/>
      <c r="ES254" s="132"/>
      <c r="ET254" s="132"/>
      <c r="EU254" s="132"/>
      <c r="EV254" s="130"/>
      <c r="EW254" s="130"/>
      <c r="EX254" s="130"/>
      <c r="EY254" s="130"/>
      <c r="EZ254" s="130"/>
      <c r="FA254" s="126"/>
      <c r="FB254" s="132"/>
      <c r="FC254" s="132"/>
      <c r="FD254" s="132"/>
      <c r="FE254" s="130"/>
      <c r="FF254" s="130"/>
      <c r="FG254" s="130"/>
      <c r="FH254" s="130"/>
      <c r="FI254" s="130"/>
      <c r="FJ254" s="126"/>
      <c r="FK254" s="132"/>
      <c r="FL254" s="132"/>
      <c r="FM254" s="132"/>
      <c r="FN254" s="130"/>
      <c r="FO254" s="130"/>
      <c r="FP254" s="130"/>
      <c r="FQ254" s="130"/>
      <c r="FR254" s="130"/>
      <c r="FS254" s="130"/>
      <c r="FT254" s="144"/>
      <c r="FU254" s="152"/>
      <c r="FV254" s="129"/>
      <c r="FW254" s="152"/>
      <c r="FX254" s="130"/>
      <c r="FY254" s="129"/>
      <c r="FZ254" s="144"/>
      <c r="GA254" s="130"/>
      <c r="GB254" s="152"/>
      <c r="GC254" s="152"/>
      <c r="GD254" s="152"/>
      <c r="GE254" s="152"/>
      <c r="GF254" s="152"/>
      <c r="GG254" s="126"/>
      <c r="GH254" s="152"/>
      <c r="GI254" s="152"/>
      <c r="GJ254" s="152"/>
      <c r="GK254" s="130"/>
      <c r="GL254" s="152"/>
      <c r="GM254" s="130"/>
      <c r="GN254" s="263"/>
      <c r="GO254" s="152"/>
      <c r="GP254" s="152"/>
      <c r="GQ254" s="152"/>
      <c r="GR254" s="152"/>
      <c r="GS254" s="152"/>
      <c r="GT254" s="126"/>
      <c r="GU254" s="152"/>
      <c r="GV254" s="152"/>
      <c r="GW254" s="152"/>
      <c r="GX254" s="130"/>
      <c r="GY254" s="152"/>
      <c r="GZ254" s="130"/>
      <c r="HA254" s="130"/>
      <c r="HB254" s="152"/>
      <c r="HC254" s="152"/>
      <c r="HD254" s="152"/>
      <c r="HE254" s="152"/>
    </row>
    <row r="255" spans="1:213" ht="57" x14ac:dyDescent="0.2">
      <c r="A255" s="364"/>
      <c r="B255" s="357"/>
      <c r="C255" s="358"/>
      <c r="D255" s="358"/>
      <c r="E255" s="357"/>
      <c r="F255" s="388"/>
      <c r="G255" s="365"/>
      <c r="H255" s="366"/>
      <c r="I255" s="357"/>
      <c r="J255" s="360"/>
      <c r="K255" s="335"/>
      <c r="L255" s="361"/>
      <c r="M255" s="359"/>
      <c r="N255" s="335"/>
      <c r="O255" s="333"/>
      <c r="P255" s="333"/>
      <c r="Q255" s="334"/>
      <c r="R255" s="153"/>
      <c r="S255" s="154"/>
      <c r="T255" s="183">
        <f>VLOOKUP(U255,FORMULAS!$A$15:$B$18,2,0)</f>
        <v>0</v>
      </c>
      <c r="U255" s="53" t="s">
        <v>157</v>
      </c>
      <c r="V255" s="54">
        <f>+IF(U255='Tabla Valoración controles'!$D$4,'Tabla Valoración controles'!$F$4,IF('208-PLA-Ft-78 Mapa Gestión'!U255='Tabla Valoración controles'!$D$5,'Tabla Valoración controles'!$F$5,IF(U255=FORMULAS!$A$10,0,'Tabla Valoración controles'!$F$6)))</f>
        <v>0</v>
      </c>
      <c r="W255" s="53"/>
      <c r="X255" s="55">
        <f>+IF(W255='Tabla Valoración controles'!$D$7,'Tabla Valoración controles'!$F$7,IF(U255=FORMULAS!$A$10,0,'Tabla Valoración controles'!$F$8))</f>
        <v>0</v>
      </c>
      <c r="Y255" s="53"/>
      <c r="Z255" s="54">
        <f>+IF(Y255='Tabla Valoración controles'!$D$9,'Tabla Valoración controles'!$F$9,IF(U255=FORMULAS!$A$10,0,'Tabla Valoración controles'!$F$10))</f>
        <v>0</v>
      </c>
      <c r="AA255" s="53"/>
      <c r="AB255" s="54">
        <f>+IF(AA255='Tabla Valoración controles'!$D$9,'Tabla Valoración controles'!$F$9,IF(W255=FORMULAS!$A$10,0,'Tabla Valoración controles'!$F$10))</f>
        <v>0</v>
      </c>
      <c r="AC255" s="53"/>
      <c r="AD255" s="54">
        <f>+IF(AC255='Tabla Valoración controles'!$D$13,'Tabla Valoración controles'!$F$13,'Tabla Valoración controles'!$F$14)</f>
        <v>0</v>
      </c>
      <c r="AE255" s="97">
        <f t="shared" si="192"/>
        <v>0</v>
      </c>
      <c r="AF255" s="97">
        <f t="shared" si="193"/>
        <v>0</v>
      </c>
      <c r="AG255" s="97">
        <f t="shared" si="194"/>
        <v>0.36</v>
      </c>
      <c r="AH255" s="53"/>
      <c r="AI255" s="50">
        <f>+IF(AH255=CONTROLES!$C$50,CONTROLES!$D$50,CONTROLES!$D$51)</f>
        <v>0</v>
      </c>
      <c r="AJ255" s="162"/>
      <c r="AK255" s="162">
        <f>+IF(AJ255=CONTROLES!$C$52,CONTROLES!$D$52,CONTROLES!$D$53)</f>
        <v>0</v>
      </c>
      <c r="AL255" s="162"/>
      <c r="AM255" s="162">
        <f>+IF(AL255=CONTROLES!$C$54,CONTROLES!$D$54,CONTROLES!$D$55)</f>
        <v>0</v>
      </c>
      <c r="AN255" s="163" t="str">
        <f t="shared" si="173"/>
        <v>Tipo Control</v>
      </c>
      <c r="AO255" s="163" t="str">
        <f>+IF(AN255=CONTROLES!$F$54,CONTROLES!$G$54,CONTROLES!$G$55)</f>
        <v>Detectar</v>
      </c>
      <c r="AP255" s="162">
        <f>+IF(AO255=CONTROLES!$C$56,CONTROLES!$D$56,IF(AO255=CONTROLES!$C$57,CONTROLES!$D$57,CONTROLES!$D$58))</f>
        <v>10</v>
      </c>
      <c r="AQ255" s="162"/>
      <c r="AR255" s="162">
        <f>+IF(AQ255=CONTROLES!$C$59,CONTROLES!$D$59,CONTROLES!$D$60)</f>
        <v>0</v>
      </c>
      <c r="AS255" s="162"/>
      <c r="AT255" s="162">
        <f>+IF(AS255=CONTROLES!$C$61,CONTROLES!$D$61,CONTROLES!$D$62)</f>
        <v>0</v>
      </c>
      <c r="AU255" s="162"/>
      <c r="AV255" s="50">
        <f>+IF(AU255=CONTROLES!$C$63,CONTROLES!$D$63,IF(AU255=CONTROLES!$C$64,CONTROLES!$D$64,CONTROLES!$D$65))</f>
        <v>0</v>
      </c>
      <c r="AW255" s="50">
        <f t="shared" si="169"/>
        <v>10</v>
      </c>
      <c r="AX255" s="50" t="str">
        <f t="shared" si="195"/>
        <v>Débil</v>
      </c>
      <c r="AY255" s="337"/>
      <c r="AZ255" s="337"/>
      <c r="BA255" s="337"/>
      <c r="BB255" s="337"/>
      <c r="BC255" s="333"/>
      <c r="BD255" s="340"/>
      <c r="BE255" s="338"/>
      <c r="BF255" s="132"/>
      <c r="BG255" s="132"/>
      <c r="BH255" s="169"/>
      <c r="BI255" s="172"/>
      <c r="BJ255" s="172"/>
      <c r="BK255" s="175"/>
      <c r="BL255" s="132"/>
      <c r="BM255" s="170" t="s">
        <v>233</v>
      </c>
      <c r="BN255" s="332"/>
      <c r="BO255" s="144"/>
      <c r="BP255" s="209"/>
      <c r="BQ255" s="209"/>
      <c r="BR255" s="209"/>
      <c r="BS255" s="210"/>
      <c r="BT255" s="210"/>
      <c r="BU255" s="144"/>
      <c r="BV255" s="210"/>
      <c r="BW255" s="210"/>
      <c r="BX255" s="144"/>
      <c r="BY255" s="132"/>
      <c r="BZ255" s="132"/>
      <c r="CA255" s="132"/>
      <c r="CB255" s="130"/>
      <c r="CC255" s="130"/>
      <c r="CD255" s="130"/>
      <c r="CE255" s="130"/>
      <c r="CF255" s="130"/>
      <c r="CG255" s="144"/>
      <c r="CH255" s="132"/>
      <c r="CI255" s="132"/>
      <c r="CJ255" s="132"/>
      <c r="CK255" s="130"/>
      <c r="CL255" s="130"/>
      <c r="CM255" s="130"/>
      <c r="CN255" s="130"/>
      <c r="CO255" s="130"/>
      <c r="CP255" s="144"/>
      <c r="CQ255" s="132"/>
      <c r="CR255" s="132"/>
      <c r="CS255" s="132"/>
      <c r="CT255" s="130"/>
      <c r="CU255" s="130"/>
      <c r="CV255" s="130"/>
      <c r="CW255" s="130"/>
      <c r="CX255" s="130"/>
      <c r="CY255" s="126"/>
      <c r="CZ255" s="132"/>
      <c r="DA255" s="132"/>
      <c r="DB255" s="132"/>
      <c r="DC255" s="130"/>
      <c r="DD255" s="130"/>
      <c r="DE255" s="130"/>
      <c r="DF255" s="130"/>
      <c r="DG255" s="130"/>
      <c r="DH255" s="126"/>
      <c r="DI255" s="132"/>
      <c r="DJ255" s="132"/>
      <c r="DK255" s="132"/>
      <c r="DL255" s="130"/>
      <c r="DM255" s="130"/>
      <c r="DN255" s="130"/>
      <c r="DO255" s="130"/>
      <c r="DP255" s="130"/>
      <c r="DQ255" s="126"/>
      <c r="DR255" s="132"/>
      <c r="DS255" s="132"/>
      <c r="DT255" s="132"/>
      <c r="DU255" s="130"/>
      <c r="DV255" s="130"/>
      <c r="DW255" s="130"/>
      <c r="DX255" s="130"/>
      <c r="DY255" s="130"/>
      <c r="DZ255" s="126"/>
      <c r="EA255" s="132"/>
      <c r="EB255" s="132"/>
      <c r="EC255" s="132"/>
      <c r="ED255" s="130"/>
      <c r="EE255" s="130"/>
      <c r="EF255" s="130"/>
      <c r="EG255" s="130"/>
      <c r="EH255" s="130"/>
      <c r="EI255" s="126"/>
      <c r="EJ255" s="132"/>
      <c r="EK255" s="132"/>
      <c r="EL255" s="132"/>
      <c r="EM255" s="130"/>
      <c r="EN255" s="130"/>
      <c r="EO255" s="130"/>
      <c r="EP255" s="130"/>
      <c r="EQ255" s="130"/>
      <c r="ER255" s="126"/>
      <c r="ES255" s="132"/>
      <c r="ET255" s="132"/>
      <c r="EU255" s="132"/>
      <c r="EV255" s="130"/>
      <c r="EW255" s="130"/>
      <c r="EX255" s="130"/>
      <c r="EY255" s="130"/>
      <c r="EZ255" s="130"/>
      <c r="FA255" s="126"/>
      <c r="FB255" s="132"/>
      <c r="FC255" s="132"/>
      <c r="FD255" s="132"/>
      <c r="FE255" s="130"/>
      <c r="FF255" s="130"/>
      <c r="FG255" s="130"/>
      <c r="FH255" s="130"/>
      <c r="FI255" s="130"/>
      <c r="FJ255" s="126"/>
      <c r="FK255" s="132"/>
      <c r="FL255" s="132"/>
      <c r="FM255" s="132"/>
      <c r="FN255" s="130"/>
      <c r="FO255" s="130"/>
      <c r="FP255" s="130"/>
      <c r="FQ255" s="130"/>
      <c r="FR255" s="130"/>
      <c r="FS255" s="130"/>
      <c r="FT255" s="144"/>
      <c r="FU255" s="152"/>
      <c r="FV255" s="129"/>
      <c r="FW255" s="152"/>
      <c r="FX255" s="130"/>
      <c r="FY255" s="129"/>
      <c r="FZ255" s="144"/>
      <c r="GA255" s="130"/>
      <c r="GB255" s="152"/>
      <c r="GC255" s="152"/>
      <c r="GD255" s="152"/>
      <c r="GE255" s="152"/>
      <c r="GF255" s="152"/>
      <c r="GG255" s="126"/>
      <c r="GH255" s="152"/>
      <c r="GI255" s="152"/>
      <c r="GJ255" s="152"/>
      <c r="GK255" s="130"/>
      <c r="GL255" s="152"/>
      <c r="GM255" s="130"/>
      <c r="GN255" s="263"/>
      <c r="GO255" s="152"/>
      <c r="GP255" s="152"/>
      <c r="GQ255" s="152"/>
      <c r="GR255" s="152"/>
      <c r="GS255" s="152"/>
      <c r="GT255" s="126"/>
      <c r="GU255" s="152"/>
      <c r="GV255" s="152"/>
      <c r="GW255" s="152"/>
      <c r="GX255" s="130"/>
      <c r="GY255" s="152"/>
      <c r="GZ255" s="130"/>
      <c r="HA255" s="130"/>
      <c r="HB255" s="152"/>
      <c r="HC255" s="152"/>
      <c r="HD255" s="152"/>
      <c r="HE255" s="152"/>
    </row>
    <row r="256" spans="1:213" ht="57" x14ac:dyDescent="0.2">
      <c r="A256" s="364"/>
      <c r="B256" s="357"/>
      <c r="C256" s="358"/>
      <c r="D256" s="358"/>
      <c r="E256" s="357"/>
      <c r="F256" s="388"/>
      <c r="G256" s="365"/>
      <c r="H256" s="366"/>
      <c r="I256" s="357"/>
      <c r="J256" s="360"/>
      <c r="K256" s="335"/>
      <c r="L256" s="361"/>
      <c r="M256" s="359"/>
      <c r="N256" s="335"/>
      <c r="O256" s="333"/>
      <c r="P256" s="333"/>
      <c r="Q256" s="334"/>
      <c r="R256" s="153"/>
      <c r="S256" s="154"/>
      <c r="T256" s="183">
        <f>VLOOKUP(U256,FORMULAS!$A$15:$B$18,2,0)</f>
        <v>0</v>
      </c>
      <c r="U256" s="53" t="s">
        <v>157</v>
      </c>
      <c r="V256" s="54">
        <f>+IF(U256='Tabla Valoración controles'!$D$4,'Tabla Valoración controles'!$F$4,IF('208-PLA-Ft-78 Mapa Gestión'!U256='Tabla Valoración controles'!$D$5,'Tabla Valoración controles'!$F$5,IF(U256=FORMULAS!$A$10,0,'Tabla Valoración controles'!$F$6)))</f>
        <v>0</v>
      </c>
      <c r="W256" s="53"/>
      <c r="X256" s="55">
        <f>+IF(W256='Tabla Valoración controles'!$D$7,'Tabla Valoración controles'!$F$7,IF(U256=FORMULAS!$A$10,0,'Tabla Valoración controles'!$F$8))</f>
        <v>0</v>
      </c>
      <c r="Y256" s="53"/>
      <c r="Z256" s="54">
        <f>+IF(Y256='Tabla Valoración controles'!$D$9,'Tabla Valoración controles'!$F$9,IF(U256=FORMULAS!$A$10,0,'Tabla Valoración controles'!$F$10))</f>
        <v>0</v>
      </c>
      <c r="AA256" s="53"/>
      <c r="AB256" s="54">
        <f>+IF(AA256='Tabla Valoración controles'!$D$9,'Tabla Valoración controles'!$F$9,IF(W256=FORMULAS!$A$10,0,'Tabla Valoración controles'!$F$10))</f>
        <v>0</v>
      </c>
      <c r="AC256" s="53"/>
      <c r="AD256" s="54">
        <f>+IF(AC256='Tabla Valoración controles'!$D$13,'Tabla Valoración controles'!$F$13,'Tabla Valoración controles'!$F$14)</f>
        <v>0</v>
      </c>
      <c r="AE256" s="97">
        <f t="shared" si="192"/>
        <v>0</v>
      </c>
      <c r="AF256" s="97">
        <f t="shared" si="193"/>
        <v>0</v>
      </c>
      <c r="AG256" s="97">
        <f t="shared" si="194"/>
        <v>0.36</v>
      </c>
      <c r="AH256" s="53"/>
      <c r="AI256" s="50">
        <f>+IF(AH256=CONTROLES!$C$50,CONTROLES!$D$50,CONTROLES!$D$51)</f>
        <v>0</v>
      </c>
      <c r="AJ256" s="162"/>
      <c r="AK256" s="162">
        <f>+IF(AJ256=CONTROLES!$C$52,CONTROLES!$D$52,CONTROLES!$D$53)</f>
        <v>0</v>
      </c>
      <c r="AL256" s="162"/>
      <c r="AM256" s="162">
        <f>+IF(AL256=CONTROLES!$C$54,CONTROLES!$D$54,CONTROLES!$D$55)</f>
        <v>0</v>
      </c>
      <c r="AN256" s="163" t="str">
        <f t="shared" si="173"/>
        <v>Tipo Control</v>
      </c>
      <c r="AO256" s="163" t="str">
        <f>+IF(AN256=CONTROLES!$F$54,CONTROLES!$G$54,CONTROLES!$G$55)</f>
        <v>Detectar</v>
      </c>
      <c r="AP256" s="162">
        <f>+IF(AO256=CONTROLES!$C$56,CONTROLES!$D$56,IF(AO256=CONTROLES!$C$57,CONTROLES!$D$57,CONTROLES!$D$58))</f>
        <v>10</v>
      </c>
      <c r="AQ256" s="162"/>
      <c r="AR256" s="162">
        <f>+IF(AQ256=CONTROLES!$C$59,CONTROLES!$D$59,CONTROLES!$D$60)</f>
        <v>0</v>
      </c>
      <c r="AS256" s="162"/>
      <c r="AT256" s="162">
        <f>+IF(AS256=CONTROLES!$C$61,CONTROLES!$D$61,CONTROLES!$D$62)</f>
        <v>0</v>
      </c>
      <c r="AU256" s="162"/>
      <c r="AV256" s="50">
        <f>+IF(AU256=CONTROLES!$C$63,CONTROLES!$D$63,IF(AU256=CONTROLES!$C$64,CONTROLES!$D$64,CONTROLES!$D$65))</f>
        <v>0</v>
      </c>
      <c r="AW256" s="50">
        <f t="shared" si="169"/>
        <v>10</v>
      </c>
      <c r="AX256" s="50" t="str">
        <f t="shared" si="195"/>
        <v>Débil</v>
      </c>
      <c r="AY256" s="337"/>
      <c r="AZ256" s="337"/>
      <c r="BA256" s="337"/>
      <c r="BB256" s="337"/>
      <c r="BC256" s="333"/>
      <c r="BD256" s="340"/>
      <c r="BE256" s="338"/>
      <c r="BF256" s="132"/>
      <c r="BG256" s="132"/>
      <c r="BH256" s="169"/>
      <c r="BI256" s="172"/>
      <c r="BJ256" s="172"/>
      <c r="BK256" s="175"/>
      <c r="BL256" s="132"/>
      <c r="BM256" s="170" t="s">
        <v>233</v>
      </c>
      <c r="BN256" s="332"/>
      <c r="BO256" s="144"/>
      <c r="BP256" s="209"/>
      <c r="BQ256" s="209"/>
      <c r="BR256" s="209"/>
      <c r="BS256" s="210"/>
      <c r="BT256" s="210"/>
      <c r="BU256" s="144"/>
      <c r="BV256" s="210"/>
      <c r="BW256" s="210"/>
      <c r="BX256" s="144"/>
      <c r="BY256" s="132"/>
      <c r="BZ256" s="132"/>
      <c r="CA256" s="132"/>
      <c r="CB256" s="130"/>
      <c r="CC256" s="130"/>
      <c r="CD256" s="130"/>
      <c r="CE256" s="130"/>
      <c r="CF256" s="130"/>
      <c r="CG256" s="144"/>
      <c r="CH256" s="132"/>
      <c r="CI256" s="132"/>
      <c r="CJ256" s="132"/>
      <c r="CK256" s="130"/>
      <c r="CL256" s="130"/>
      <c r="CM256" s="130"/>
      <c r="CN256" s="130"/>
      <c r="CO256" s="130"/>
      <c r="CP256" s="144"/>
      <c r="CQ256" s="132"/>
      <c r="CR256" s="132"/>
      <c r="CS256" s="132"/>
      <c r="CT256" s="130"/>
      <c r="CU256" s="130"/>
      <c r="CV256" s="130"/>
      <c r="CW256" s="130"/>
      <c r="CX256" s="130"/>
      <c r="CY256" s="126"/>
      <c r="CZ256" s="132"/>
      <c r="DA256" s="132"/>
      <c r="DB256" s="132"/>
      <c r="DC256" s="130"/>
      <c r="DD256" s="130"/>
      <c r="DE256" s="130"/>
      <c r="DF256" s="130"/>
      <c r="DG256" s="130"/>
      <c r="DH256" s="126"/>
      <c r="DI256" s="132"/>
      <c r="DJ256" s="132"/>
      <c r="DK256" s="132"/>
      <c r="DL256" s="130"/>
      <c r="DM256" s="130"/>
      <c r="DN256" s="130"/>
      <c r="DO256" s="130"/>
      <c r="DP256" s="130"/>
      <c r="DQ256" s="126"/>
      <c r="DR256" s="132"/>
      <c r="DS256" s="132"/>
      <c r="DT256" s="132"/>
      <c r="DU256" s="130"/>
      <c r="DV256" s="130"/>
      <c r="DW256" s="130"/>
      <c r="DX256" s="130"/>
      <c r="DY256" s="130"/>
      <c r="DZ256" s="126"/>
      <c r="EA256" s="132"/>
      <c r="EB256" s="132"/>
      <c r="EC256" s="132"/>
      <c r="ED256" s="130"/>
      <c r="EE256" s="130"/>
      <c r="EF256" s="130"/>
      <c r="EG256" s="130"/>
      <c r="EH256" s="130"/>
      <c r="EI256" s="126"/>
      <c r="EJ256" s="132"/>
      <c r="EK256" s="132"/>
      <c r="EL256" s="132"/>
      <c r="EM256" s="130"/>
      <c r="EN256" s="130"/>
      <c r="EO256" s="130"/>
      <c r="EP256" s="130"/>
      <c r="EQ256" s="130"/>
      <c r="ER256" s="126"/>
      <c r="ES256" s="132"/>
      <c r="ET256" s="132"/>
      <c r="EU256" s="132"/>
      <c r="EV256" s="130"/>
      <c r="EW256" s="130"/>
      <c r="EX256" s="130"/>
      <c r="EY256" s="130"/>
      <c r="EZ256" s="130"/>
      <c r="FA256" s="126"/>
      <c r="FB256" s="132"/>
      <c r="FC256" s="132"/>
      <c r="FD256" s="132"/>
      <c r="FE256" s="130"/>
      <c r="FF256" s="130"/>
      <c r="FG256" s="130"/>
      <c r="FH256" s="130"/>
      <c r="FI256" s="130"/>
      <c r="FJ256" s="126"/>
      <c r="FK256" s="132"/>
      <c r="FL256" s="132"/>
      <c r="FM256" s="132"/>
      <c r="FN256" s="130"/>
      <c r="FO256" s="130"/>
      <c r="FP256" s="130"/>
      <c r="FQ256" s="130"/>
      <c r="FR256" s="130"/>
      <c r="FS256" s="130"/>
      <c r="FT256" s="144"/>
      <c r="FU256" s="152"/>
      <c r="FV256" s="129"/>
      <c r="FW256" s="152"/>
      <c r="FX256" s="130"/>
      <c r="FY256" s="129"/>
      <c r="FZ256" s="144"/>
      <c r="GA256" s="130"/>
      <c r="GB256" s="152"/>
      <c r="GC256" s="152"/>
      <c r="GD256" s="152"/>
      <c r="GE256" s="152"/>
      <c r="GF256" s="152"/>
      <c r="GG256" s="126"/>
      <c r="GH256" s="152"/>
      <c r="GI256" s="152"/>
      <c r="GJ256" s="152"/>
      <c r="GK256" s="130"/>
      <c r="GL256" s="152"/>
      <c r="GM256" s="130"/>
      <c r="GN256" s="263"/>
      <c r="GO256" s="152"/>
      <c r="GP256" s="152"/>
      <c r="GQ256" s="152"/>
      <c r="GR256" s="152"/>
      <c r="GS256" s="152"/>
      <c r="GT256" s="126"/>
      <c r="GU256" s="152"/>
      <c r="GV256" s="152"/>
      <c r="GW256" s="152"/>
      <c r="GX256" s="130"/>
      <c r="GY256" s="152"/>
      <c r="GZ256" s="130"/>
      <c r="HA256" s="130"/>
      <c r="HB256" s="152"/>
      <c r="HC256" s="152"/>
      <c r="HD256" s="152"/>
      <c r="HE256" s="152"/>
    </row>
    <row r="257" spans="1:206" ht="118.5" customHeight="1" x14ac:dyDescent="0.2">
      <c r="A257" s="364">
        <v>42</v>
      </c>
      <c r="B257" s="357" t="s">
        <v>182</v>
      </c>
      <c r="C257" s="358" t="str">
        <f>VLOOKUP(B257,FORMULAS!$A$30:$B$52,2,0)</f>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
      <c r="D257" s="358" t="str">
        <f>VLOOKUP(B257,FORMULAS!$A$30:$C$52,3,0)</f>
        <v>Director de Gestión Corporativa</v>
      </c>
      <c r="E257" s="357" t="s">
        <v>113</v>
      </c>
      <c r="F257" s="394" t="s">
        <v>470</v>
      </c>
      <c r="G257" s="365" t="s">
        <v>471</v>
      </c>
      <c r="H257" s="394" t="s">
        <v>744</v>
      </c>
      <c r="I257" s="357" t="s">
        <v>258</v>
      </c>
      <c r="J257" s="360">
        <v>800</v>
      </c>
      <c r="K257" s="335" t="str">
        <f>+IF(L257=FORMULAS!$N$2,FORMULAS!$O$2,IF('208-PLA-Ft-78 Mapa Gestión'!L257:L262=FORMULAS!$N$3,FORMULAS!$O$3,IF('208-PLA-Ft-78 Mapa Gestión'!L257:L262=FORMULAS!$N$4,FORMULAS!$O$4,IF('208-PLA-Ft-78 Mapa Gestión'!L257:L262=FORMULAS!$N$5,FORMULAS!$O$5,IF('208-PLA-Ft-78 Mapa Gestión'!L257:L262=FORMULAS!$N$6,FORMULAS!$O$6)))))</f>
        <v>Alta</v>
      </c>
      <c r="L257" s="361">
        <f>+IF(J257&lt;=FORMULAS!$M$2,FORMULAS!$N$2,IF('208-PLA-Ft-78 Mapa Gestión'!J257&lt;=FORMULAS!$M$3,FORMULAS!$N$3,IF('208-PLA-Ft-78 Mapa Gestión'!J257&lt;=FORMULAS!$M$4,FORMULAS!$N$4,IF('208-PLA-Ft-78 Mapa Gestión'!J257&lt;=FORMULAS!$M$5,FORMULAS!$N$5,FORMULAS!$N$6))))</f>
        <v>0.8</v>
      </c>
      <c r="M257" s="359" t="s">
        <v>259</v>
      </c>
      <c r="N257" s="335" t="str">
        <f>+IF(M257=FORMULAS!$H$2,FORMULAS!$I$2,IF('208-PLA-Ft-78 Mapa Gestión'!M257:M262=FORMULAS!$H$3,FORMULAS!$I$3,IF('208-PLA-Ft-78 Mapa Gestión'!M257:M262=FORMULAS!$H$4,FORMULAS!$I$4,IF('208-PLA-Ft-78 Mapa Gestión'!M257:M262=FORMULAS!$H$5,FORMULAS!$I$5,IF('208-PLA-Ft-78 Mapa Gestión'!M257:M262=FORMULAS!$H$6,FORMULAS!$I$6,IF('208-PLA-Ft-78 Mapa Gestión'!M257:M262=FORMULAS!$H$7,FORMULAS!$I$7,IF('208-PLA-Ft-78 Mapa Gestión'!M257:M262=FORMULAS!$H$8,FORMULAS!$I$8,IF('208-PLA-Ft-78 Mapa Gestión'!M257:M262=FORMULAS!$H$9,FORMULAS!$I$9,IF('208-PLA-Ft-78 Mapa Gestión'!M257:M262=FORMULAS!$H$10,FORMULAS!$I$10,IF('208-PLA-Ft-78 Mapa Gestión'!M257:M262=FORMULAS!$H$11,FORMULAS!$I$11))))))))))</f>
        <v>Menor</v>
      </c>
      <c r="O257" s="333">
        <f>VLOOKUP(N257,FORMULAS!$I$1:$J$6,2,0)</f>
        <v>0.4</v>
      </c>
      <c r="P257" s="333" t="str">
        <f t="shared" ref="P257" si="205">CONCATENATE(N257,K257)</f>
        <v>MenorAlta</v>
      </c>
      <c r="Q257" s="334" t="str">
        <f>VLOOKUP(P257,FORMULAS!$K$17:$L$42,2,0)</f>
        <v>Moderado</v>
      </c>
      <c r="R257" s="159">
        <v>1</v>
      </c>
      <c r="S257" s="153" t="s">
        <v>527</v>
      </c>
      <c r="T257" s="183" t="str">
        <f>VLOOKUP(U257,FORMULAS!$A$15:$B$18,2,0)</f>
        <v>Probabilidad</v>
      </c>
      <c r="U257" s="53" t="s">
        <v>13</v>
      </c>
      <c r="V257" s="54">
        <f>+IF(U257='Tabla Valoración controles'!$D$4,'Tabla Valoración controles'!$F$4,IF('208-PLA-Ft-78 Mapa Gestión'!U257='Tabla Valoración controles'!$D$5,'Tabla Valoración controles'!$F$5,IF(U257=FORMULAS!$A$10,0,'Tabla Valoración controles'!$F$6)))</f>
        <v>0.25</v>
      </c>
      <c r="W257" s="53" t="s">
        <v>8</v>
      </c>
      <c r="X257" s="55">
        <f>+IF(W257='Tabla Valoración controles'!$D$7,'Tabla Valoración controles'!$F$7,IF(U257=FORMULAS!$A$10,0,'Tabla Valoración controles'!$F$8))</f>
        <v>0.15</v>
      </c>
      <c r="Y257" s="53" t="s">
        <v>18</v>
      </c>
      <c r="Z257" s="54">
        <f>+IF(Y257='Tabla Valoración controles'!$D$9,'Tabla Valoración controles'!$F$9,IF(U257=FORMULAS!$A$10,0,'Tabla Valoración controles'!$F$10))</f>
        <v>0</v>
      </c>
      <c r="AA257" s="53" t="s">
        <v>21</v>
      </c>
      <c r="AB257" s="54">
        <f>+IF(AA257='Tabla Valoración controles'!$D$9,'Tabla Valoración controles'!$F$9,IF(W257=FORMULAS!$A$10,0,'Tabla Valoración controles'!$F$10))</f>
        <v>0</v>
      </c>
      <c r="AC257" s="53" t="s">
        <v>100</v>
      </c>
      <c r="AD257" s="54">
        <f>+IF(AC257='Tabla Valoración controles'!$D$13,'Tabla Valoración controles'!$F$13,'Tabla Valoración controles'!$F$14)</f>
        <v>0</v>
      </c>
      <c r="AE257" s="97">
        <f t="shared" si="192"/>
        <v>0.4</v>
      </c>
      <c r="AF257" s="97">
        <f t="shared" si="193"/>
        <v>0</v>
      </c>
      <c r="AG257" s="97">
        <f t="shared" si="194"/>
        <v>0.36</v>
      </c>
      <c r="AH257" s="53" t="s">
        <v>347</v>
      </c>
      <c r="AI257" s="50">
        <f>+IF(AH257=CONTROLES!$C$50,CONTROLES!$D$50,CONTROLES!$D$51)</f>
        <v>15</v>
      </c>
      <c r="AJ257" s="162" t="s">
        <v>353</v>
      </c>
      <c r="AK257" s="162">
        <f>+IF(AJ257=CONTROLES!$C$52,CONTROLES!$D$52,CONTROLES!$D$53)</f>
        <v>15</v>
      </c>
      <c r="AL257" s="162" t="s">
        <v>356</v>
      </c>
      <c r="AM257" s="162">
        <f>+IF(AL257=CONTROLES!$C$54,CONTROLES!$D$54,CONTROLES!$D$55)</f>
        <v>15</v>
      </c>
      <c r="AN257" s="163" t="str">
        <f t="shared" si="173"/>
        <v>Preventivo</v>
      </c>
      <c r="AO257" s="163" t="str">
        <f>+IF(AN257=CONTROLES!$F$54,CONTROLES!$G$54,CONTROLES!$G$55)</f>
        <v>Prevenir</v>
      </c>
      <c r="AP257" s="162">
        <f>+IF(AO257=CONTROLES!$C$56,CONTROLES!$D$56,IF(AO257=CONTROLES!$C$57,CONTROLES!$D$57,CONTROLES!$D$58))</f>
        <v>15</v>
      </c>
      <c r="AQ257" s="162" t="s">
        <v>363</v>
      </c>
      <c r="AR257" s="162">
        <f>+IF(AQ257=CONTROLES!$C$59,CONTROLES!$D$59,CONTROLES!$D$60)</f>
        <v>15</v>
      </c>
      <c r="AS257" s="162" t="s">
        <v>366</v>
      </c>
      <c r="AT257" s="162">
        <f>+IF(AS257=CONTROLES!$C$61,CONTROLES!$D$61,CONTROLES!$D$62)</f>
        <v>15</v>
      </c>
      <c r="AU257" s="162" t="s">
        <v>369</v>
      </c>
      <c r="AV257" s="50">
        <f>+IF(AU257=CONTROLES!$C$63,CONTROLES!$D$63,IF(AU257=CONTROLES!$C$64,CONTROLES!$D$64,CONTROLES!$D$65))</f>
        <v>10</v>
      </c>
      <c r="AW257" s="50">
        <f t="shared" si="169"/>
        <v>100</v>
      </c>
      <c r="AX257" s="50" t="str">
        <f t="shared" si="195"/>
        <v>Fuerte</v>
      </c>
      <c r="AY257" s="336">
        <f>+AG262</f>
        <v>0.36</v>
      </c>
      <c r="AZ257" s="336" t="str">
        <f>+IF(AY257&lt;=FORMULAS!$N$2,FORMULAS!$O$2,IF(AY257&lt;=FORMULAS!$N$3,FORMULAS!$O$3,IF(AY257&lt;=FORMULAS!$N$4,FORMULAS!$O$4,IF(AY257&lt;=FORMULAS!$N$5,FORMULAS!$O$5,FORMULAS!O252))))</f>
        <v>Baja</v>
      </c>
      <c r="BA257" s="336" t="str">
        <f>+IF(T257=FORMULAS!$A$9,AG262,'208-PLA-Ft-78 Mapa Gestión'!N257:N262)</f>
        <v>Menor</v>
      </c>
      <c r="BB257" s="336">
        <f>+IF(T257=FORMULAS!B255,'208-PLA-Ft-78 Mapa Gestión'!AG262,'208-PLA-Ft-78 Mapa Gestión'!O257:O262)</f>
        <v>0.4</v>
      </c>
      <c r="BC257" s="333" t="str">
        <f t="shared" ref="BC257" si="206">CONCATENATE(BA257,AZ257)</f>
        <v>MenorBaja</v>
      </c>
      <c r="BD257" s="340" t="str">
        <f>VLOOKUP(BC257,FORMULAS!$K$17:$L$42,2,0)</f>
        <v>Moderado</v>
      </c>
      <c r="BE257" s="338" t="s">
        <v>163</v>
      </c>
      <c r="BF257" s="132" t="s">
        <v>603</v>
      </c>
      <c r="BG257" s="132" t="s">
        <v>548</v>
      </c>
      <c r="BH257" s="169" t="s">
        <v>322</v>
      </c>
      <c r="BI257" s="172">
        <v>44927</v>
      </c>
      <c r="BJ257" s="172">
        <v>45291</v>
      </c>
      <c r="BK257" s="132" t="s">
        <v>710</v>
      </c>
      <c r="BL257" s="132" t="s">
        <v>629</v>
      </c>
      <c r="BM257" s="170" t="s">
        <v>235</v>
      </c>
      <c r="BN257" s="332" t="s">
        <v>711</v>
      </c>
      <c r="BO257" s="144"/>
      <c r="BP257" s="209"/>
      <c r="BQ257" s="209"/>
      <c r="BR257" s="209"/>
      <c r="BS257" s="210"/>
      <c r="BT257" s="210"/>
      <c r="BU257" s="144"/>
      <c r="BV257" s="210"/>
      <c r="BW257" s="210"/>
      <c r="BX257" s="144"/>
      <c r="BY257" s="132"/>
      <c r="BZ257" s="132"/>
      <c r="CA257" s="132"/>
      <c r="CB257" s="130"/>
      <c r="CC257" s="130"/>
      <c r="CD257" s="130"/>
      <c r="CE257" s="130"/>
      <c r="CF257" s="130"/>
      <c r="CG257" s="144"/>
      <c r="CH257" s="132"/>
      <c r="CI257" s="132"/>
      <c r="CJ257" s="132"/>
      <c r="CK257" s="130"/>
      <c r="CL257" s="130"/>
      <c r="CM257" s="130"/>
      <c r="CN257" s="130"/>
      <c r="CO257" s="130"/>
      <c r="CP257" s="144"/>
      <c r="CQ257" s="132"/>
      <c r="CR257" s="132"/>
      <c r="CS257" s="132"/>
      <c r="CT257" s="130"/>
      <c r="CU257" s="130"/>
      <c r="CV257" s="130"/>
      <c r="CW257" s="130"/>
      <c r="CX257" s="130"/>
      <c r="CY257" s="144" t="s">
        <v>782</v>
      </c>
      <c r="CZ257" s="153" t="s">
        <v>1329</v>
      </c>
      <c r="DA257" s="209" t="s">
        <v>1330</v>
      </c>
      <c r="DB257" s="126" t="s">
        <v>840</v>
      </c>
      <c r="DC257" s="126" t="s">
        <v>840</v>
      </c>
      <c r="DD257" s="126" t="s">
        <v>840</v>
      </c>
      <c r="DE257" s="144" t="s">
        <v>783</v>
      </c>
      <c r="DF257" s="144" t="s">
        <v>840</v>
      </c>
      <c r="DG257" s="144" t="s">
        <v>840</v>
      </c>
      <c r="DH257" s="144" t="s">
        <v>782</v>
      </c>
      <c r="DI257" s="153" t="s">
        <v>1331</v>
      </c>
      <c r="DJ257" s="209" t="s">
        <v>1330</v>
      </c>
      <c r="DK257" s="126" t="s">
        <v>840</v>
      </c>
      <c r="DL257" s="126" t="s">
        <v>840</v>
      </c>
      <c r="DM257" s="126" t="s">
        <v>840</v>
      </c>
      <c r="DN257" s="144" t="s">
        <v>783</v>
      </c>
      <c r="DO257" s="144" t="s">
        <v>840</v>
      </c>
      <c r="DP257" s="144" t="s">
        <v>840</v>
      </c>
      <c r="DQ257" s="144" t="s">
        <v>782</v>
      </c>
      <c r="DR257" s="153" t="s">
        <v>1332</v>
      </c>
      <c r="DS257" s="209" t="s">
        <v>1330</v>
      </c>
      <c r="DT257" s="126" t="s">
        <v>840</v>
      </c>
      <c r="DU257" s="126" t="s">
        <v>840</v>
      </c>
      <c r="DV257" s="126" t="s">
        <v>840</v>
      </c>
      <c r="DW257" s="144" t="s">
        <v>783</v>
      </c>
      <c r="DX257" s="144" t="s">
        <v>840</v>
      </c>
      <c r="DY257" s="144" t="s">
        <v>840</v>
      </c>
      <c r="DZ257" s="144" t="s">
        <v>782</v>
      </c>
      <c r="EA257" s="153" t="s">
        <v>840</v>
      </c>
      <c r="EB257" s="209" t="s">
        <v>1330</v>
      </c>
      <c r="EC257" s="132" t="s">
        <v>1333</v>
      </c>
      <c r="ED257" s="126">
        <v>0.66</v>
      </c>
      <c r="EE257" s="126" t="s">
        <v>1334</v>
      </c>
      <c r="EF257" s="144" t="s">
        <v>783</v>
      </c>
      <c r="EG257" s="144" t="s">
        <v>840</v>
      </c>
      <c r="EH257" s="144" t="s">
        <v>840</v>
      </c>
      <c r="EI257" s="126"/>
      <c r="EJ257" s="132"/>
      <c r="EK257" s="132"/>
      <c r="EL257" s="132"/>
      <c r="EM257" s="130"/>
      <c r="EN257" s="130"/>
      <c r="EO257" s="130"/>
      <c r="EP257" s="130"/>
      <c r="EQ257" s="130"/>
      <c r="ER257" s="126"/>
      <c r="ES257" s="132"/>
      <c r="ET257" s="132"/>
      <c r="EU257" s="132"/>
      <c r="EV257" s="130"/>
      <c r="EW257" s="130"/>
      <c r="EX257" s="130"/>
      <c r="EY257" s="130"/>
      <c r="EZ257" s="130"/>
      <c r="FA257" s="126"/>
      <c r="FB257" s="132"/>
      <c r="FC257" s="132"/>
      <c r="FD257" s="132"/>
      <c r="FE257" s="130"/>
      <c r="FF257" s="130"/>
      <c r="FG257" s="130"/>
      <c r="FH257" s="130"/>
      <c r="FI257" s="130"/>
      <c r="FJ257" s="126"/>
      <c r="FK257" s="132"/>
      <c r="FL257" s="132"/>
      <c r="FM257" s="132"/>
      <c r="FN257" s="130"/>
      <c r="FO257" s="130"/>
      <c r="FP257" s="130"/>
      <c r="FQ257" s="130"/>
      <c r="FR257" s="130"/>
      <c r="FS257" s="224">
        <v>45054</v>
      </c>
      <c r="FT257" s="144"/>
      <c r="FU257" s="242" t="s">
        <v>1204</v>
      </c>
      <c r="FV257" s="129" t="s">
        <v>799</v>
      </c>
      <c r="FW257" s="242" t="s">
        <v>1205</v>
      </c>
      <c r="FX257" s="130">
        <v>0</v>
      </c>
      <c r="FY257" s="129" t="s">
        <v>799</v>
      </c>
      <c r="FZ257" s="144" t="s">
        <v>783</v>
      </c>
      <c r="GA257" s="253"/>
      <c r="GB257" s="152"/>
      <c r="GC257" s="152"/>
      <c r="GD257" s="152"/>
      <c r="GE257" s="152"/>
      <c r="GF257" s="172">
        <v>45175</v>
      </c>
      <c r="GG257" s="134" t="s">
        <v>782</v>
      </c>
      <c r="GH257" s="132" t="s">
        <v>1312</v>
      </c>
      <c r="GI257" s="129" t="s">
        <v>37</v>
      </c>
      <c r="GJ257" s="132" t="s">
        <v>1538</v>
      </c>
      <c r="GK257" s="237">
        <v>0.66</v>
      </c>
      <c r="GL257" s="129" t="s">
        <v>37</v>
      </c>
      <c r="GM257" s="135" t="s">
        <v>783</v>
      </c>
      <c r="GX257" s="117"/>
    </row>
    <row r="258" spans="1:206" ht="57" x14ac:dyDescent="0.2">
      <c r="A258" s="364"/>
      <c r="B258" s="357"/>
      <c r="C258" s="358"/>
      <c r="D258" s="358"/>
      <c r="E258" s="357"/>
      <c r="F258" s="394"/>
      <c r="G258" s="365"/>
      <c r="H258" s="394"/>
      <c r="I258" s="357"/>
      <c r="J258" s="360"/>
      <c r="K258" s="335"/>
      <c r="L258" s="361"/>
      <c r="M258" s="359"/>
      <c r="N258" s="335"/>
      <c r="O258" s="333"/>
      <c r="P258" s="333"/>
      <c r="Q258" s="334"/>
      <c r="R258" s="159"/>
      <c r="S258" s="152"/>
      <c r="T258" s="183">
        <f>VLOOKUP(U258,FORMULAS!$A$15:$B$18,2,0)</f>
        <v>0</v>
      </c>
      <c r="U258" s="53" t="s">
        <v>157</v>
      </c>
      <c r="V258" s="54">
        <f>+IF(U258='Tabla Valoración controles'!$D$4,'Tabla Valoración controles'!$F$4,IF('208-PLA-Ft-78 Mapa Gestión'!U258='Tabla Valoración controles'!$D$5,'Tabla Valoración controles'!$F$5,IF(U258=FORMULAS!$A$10,0,'Tabla Valoración controles'!$F$6)))</f>
        <v>0</v>
      </c>
      <c r="W258" s="53"/>
      <c r="X258" s="55">
        <f>+IF(W258='Tabla Valoración controles'!$D$7,'Tabla Valoración controles'!$F$7,IF(U258=FORMULAS!$A$10,0,'Tabla Valoración controles'!$F$8))</f>
        <v>0</v>
      </c>
      <c r="Y258" s="53"/>
      <c r="Z258" s="54">
        <f>+IF(Y258='Tabla Valoración controles'!$D$9,'Tabla Valoración controles'!$F$9,IF(U258=FORMULAS!$A$10,0,'Tabla Valoración controles'!$F$10))</f>
        <v>0</v>
      </c>
      <c r="AA258" s="53"/>
      <c r="AB258" s="54">
        <f>+IF(AA258='Tabla Valoración controles'!$D$9,'Tabla Valoración controles'!$F$9,IF(W258=FORMULAS!$A$10,0,'Tabla Valoración controles'!$F$10))</f>
        <v>0</v>
      </c>
      <c r="AC258" s="53"/>
      <c r="AD258" s="54">
        <f>+IF(AC258='Tabla Valoración controles'!$D$13,'Tabla Valoración controles'!$F$13,'Tabla Valoración controles'!$F$14)</f>
        <v>0</v>
      </c>
      <c r="AE258" s="97">
        <f t="shared" si="192"/>
        <v>0</v>
      </c>
      <c r="AF258" s="97">
        <f t="shared" si="193"/>
        <v>0</v>
      </c>
      <c r="AG258" s="97">
        <f t="shared" si="194"/>
        <v>0.36</v>
      </c>
      <c r="AH258" s="53"/>
      <c r="AI258" s="50">
        <f>+IF(AH258=CONTROLES!$C$50,CONTROLES!$D$50,CONTROLES!$D$51)</f>
        <v>0</v>
      </c>
      <c r="AJ258" s="162"/>
      <c r="AK258" s="162">
        <f>+IF(AJ258=CONTROLES!$C$52,CONTROLES!$D$52,CONTROLES!$D$53)</f>
        <v>0</v>
      </c>
      <c r="AL258" s="162"/>
      <c r="AM258" s="162">
        <f>+IF(AL258=CONTROLES!$C$54,CONTROLES!$D$54,CONTROLES!$D$55)</f>
        <v>0</v>
      </c>
      <c r="AN258" s="163" t="str">
        <f t="shared" si="173"/>
        <v>Tipo Control</v>
      </c>
      <c r="AO258" s="163" t="str">
        <f>+IF(AN258=CONTROLES!$F$54,CONTROLES!$G$54,CONTROLES!$G$55)</f>
        <v>Detectar</v>
      </c>
      <c r="AP258" s="162">
        <f>+IF(AO258=CONTROLES!$C$56,CONTROLES!$D$56,IF(AO258=CONTROLES!$C$57,CONTROLES!$D$57,CONTROLES!$D$58))</f>
        <v>10</v>
      </c>
      <c r="AQ258" s="162"/>
      <c r="AR258" s="162">
        <f>+IF(AQ258=CONTROLES!$C$59,CONTROLES!$D$59,CONTROLES!$D$60)</f>
        <v>0</v>
      </c>
      <c r="AS258" s="162"/>
      <c r="AT258" s="162">
        <f>+IF(AS258=CONTROLES!$C$61,CONTROLES!$D$61,CONTROLES!$D$62)</f>
        <v>0</v>
      </c>
      <c r="AU258" s="162"/>
      <c r="AV258" s="50">
        <f>+IF(AU258=CONTROLES!$C$63,CONTROLES!$D$63,IF(AU258=CONTROLES!$C$64,CONTROLES!$D$64,CONTROLES!$D$65))</f>
        <v>0</v>
      </c>
      <c r="AW258" s="50">
        <f t="shared" si="169"/>
        <v>10</v>
      </c>
      <c r="AX258" s="50" t="str">
        <f t="shared" si="195"/>
        <v>Débil</v>
      </c>
      <c r="AY258" s="337"/>
      <c r="AZ258" s="337"/>
      <c r="BA258" s="337"/>
      <c r="BB258" s="337"/>
      <c r="BC258" s="333"/>
      <c r="BD258" s="340"/>
      <c r="BE258" s="338"/>
      <c r="BF258" s="152"/>
      <c r="BG258" s="152"/>
      <c r="BH258" s="169"/>
      <c r="BI258" s="152"/>
      <c r="BJ258" s="152"/>
      <c r="BK258" s="152"/>
      <c r="BL258" s="152"/>
      <c r="BM258" s="170" t="s">
        <v>233</v>
      </c>
      <c r="BN258" s="332"/>
      <c r="BO258" s="144"/>
      <c r="BP258" s="209"/>
      <c r="BQ258" s="209"/>
      <c r="BR258" s="209"/>
      <c r="BS258" s="210"/>
      <c r="BT258" s="210"/>
      <c r="BU258" s="144"/>
      <c r="BV258" s="210"/>
      <c r="BW258" s="210"/>
      <c r="BX258" s="144"/>
      <c r="BY258" s="132"/>
      <c r="BZ258" s="132"/>
      <c r="CA258" s="132"/>
      <c r="CB258" s="130"/>
      <c r="CC258" s="130"/>
      <c r="CD258" s="130"/>
      <c r="CE258" s="130"/>
      <c r="CF258" s="130"/>
      <c r="CG258" s="144"/>
      <c r="CH258" s="132"/>
      <c r="CI258" s="132"/>
      <c r="CJ258" s="132"/>
      <c r="CK258" s="130"/>
      <c r="CL258" s="130"/>
      <c r="CM258" s="130"/>
      <c r="CN258" s="130"/>
      <c r="CO258" s="130"/>
      <c r="CP258" s="144"/>
      <c r="CQ258" s="132"/>
      <c r="CR258" s="132"/>
      <c r="CS258" s="132"/>
      <c r="CT258" s="130"/>
      <c r="CU258" s="130"/>
      <c r="CV258" s="130"/>
      <c r="CW258" s="130"/>
      <c r="CX258" s="130"/>
      <c r="CY258" s="126"/>
      <c r="CZ258" s="132"/>
      <c r="DA258" s="132"/>
      <c r="DB258" s="132"/>
      <c r="DC258" s="130"/>
      <c r="DD258" s="130"/>
      <c r="DE258" s="130"/>
      <c r="DF258" s="130"/>
      <c r="DG258" s="130"/>
      <c r="DH258" s="126"/>
      <c r="DI258" s="132"/>
      <c r="DJ258" s="132"/>
      <c r="DK258" s="132"/>
      <c r="DL258" s="130"/>
      <c r="DM258" s="130"/>
      <c r="DN258" s="130"/>
      <c r="DO258" s="130"/>
      <c r="DP258" s="130"/>
      <c r="DQ258" s="126"/>
      <c r="DR258" s="132"/>
      <c r="DS258" s="132"/>
      <c r="DT258" s="132"/>
      <c r="DU258" s="130"/>
      <c r="DV258" s="130"/>
      <c r="DW258" s="130"/>
      <c r="DX258" s="130"/>
      <c r="DY258" s="130"/>
      <c r="DZ258" s="126"/>
      <c r="EA258" s="132"/>
      <c r="EB258" s="132"/>
      <c r="EC258" s="132"/>
      <c r="ED258" s="130"/>
      <c r="EE258" s="130"/>
      <c r="EF258" s="130"/>
      <c r="EG258" s="130"/>
      <c r="EH258" s="130"/>
      <c r="EI258" s="126"/>
      <c r="EJ258" s="132"/>
      <c r="EK258" s="132"/>
      <c r="EL258" s="132"/>
      <c r="EM258" s="130"/>
      <c r="EN258" s="130"/>
      <c r="EO258" s="130"/>
      <c r="EP258" s="130"/>
      <c r="EQ258" s="130"/>
      <c r="ER258" s="126"/>
      <c r="ES258" s="132"/>
      <c r="ET258" s="132"/>
      <c r="EU258" s="132"/>
      <c r="EV258" s="130"/>
      <c r="EW258" s="130"/>
      <c r="EX258" s="130"/>
      <c r="EY258" s="130"/>
      <c r="EZ258" s="130"/>
      <c r="FA258" s="126"/>
      <c r="FB258" s="132"/>
      <c r="FC258" s="132"/>
      <c r="FD258" s="132"/>
      <c r="FE258" s="130"/>
      <c r="FF258" s="130"/>
      <c r="FG258" s="130"/>
      <c r="FH258" s="130"/>
      <c r="FI258" s="130"/>
      <c r="FJ258" s="126"/>
      <c r="FK258" s="132"/>
      <c r="FL258" s="132"/>
      <c r="FM258" s="132"/>
      <c r="FN258" s="130"/>
      <c r="FO258" s="130"/>
      <c r="FP258" s="130"/>
      <c r="FQ258" s="130"/>
      <c r="FR258" s="130"/>
      <c r="FS258" s="130"/>
      <c r="FT258" s="144"/>
      <c r="FU258" s="152"/>
      <c r="FV258" s="129"/>
      <c r="FW258" s="152"/>
      <c r="FX258" s="130"/>
      <c r="FY258" s="129"/>
      <c r="FZ258" s="144"/>
      <c r="GA258" s="253"/>
      <c r="GB258" s="152"/>
      <c r="GC258" s="152"/>
      <c r="GD258" s="152"/>
      <c r="GE258" s="152"/>
      <c r="GF258" s="152"/>
      <c r="GG258" s="152"/>
      <c r="GH258" s="152"/>
      <c r="GI258" s="152"/>
      <c r="GJ258" s="152"/>
      <c r="GK258" s="253"/>
      <c r="GL258" s="152"/>
      <c r="GM258" s="253"/>
      <c r="GX258" s="117"/>
    </row>
    <row r="259" spans="1:206" ht="57" x14ac:dyDescent="0.2">
      <c r="A259" s="364"/>
      <c r="B259" s="357"/>
      <c r="C259" s="358"/>
      <c r="D259" s="358"/>
      <c r="E259" s="357"/>
      <c r="F259" s="394"/>
      <c r="G259" s="365"/>
      <c r="H259" s="394"/>
      <c r="I259" s="357"/>
      <c r="J259" s="360"/>
      <c r="K259" s="335"/>
      <c r="L259" s="361"/>
      <c r="M259" s="359"/>
      <c r="N259" s="335"/>
      <c r="O259" s="333"/>
      <c r="P259" s="333"/>
      <c r="Q259" s="334"/>
      <c r="R259" s="159"/>
      <c r="S259" s="152"/>
      <c r="T259" s="183">
        <f>VLOOKUP(U259,FORMULAS!$A$15:$B$18,2,0)</f>
        <v>0</v>
      </c>
      <c r="U259" s="53" t="s">
        <v>157</v>
      </c>
      <c r="V259" s="54">
        <f>+IF(U259='Tabla Valoración controles'!$D$4,'Tabla Valoración controles'!$F$4,IF('208-PLA-Ft-78 Mapa Gestión'!U259='Tabla Valoración controles'!$D$5,'Tabla Valoración controles'!$F$5,IF(U259=FORMULAS!$A$10,0,'Tabla Valoración controles'!$F$6)))</f>
        <v>0</v>
      </c>
      <c r="W259" s="53"/>
      <c r="X259" s="55">
        <f>+IF(W259='Tabla Valoración controles'!$D$7,'Tabla Valoración controles'!$F$7,IF(U259=FORMULAS!$A$10,0,'Tabla Valoración controles'!$F$8))</f>
        <v>0</v>
      </c>
      <c r="Y259" s="53"/>
      <c r="Z259" s="54">
        <f>+IF(Y259='Tabla Valoración controles'!$D$9,'Tabla Valoración controles'!$F$9,IF(U259=FORMULAS!$A$10,0,'Tabla Valoración controles'!$F$10))</f>
        <v>0</v>
      </c>
      <c r="AA259" s="53"/>
      <c r="AB259" s="54">
        <f>+IF(AA259='Tabla Valoración controles'!$D$9,'Tabla Valoración controles'!$F$9,IF(W259=FORMULAS!$A$10,0,'Tabla Valoración controles'!$F$10))</f>
        <v>0</v>
      </c>
      <c r="AC259" s="53"/>
      <c r="AD259" s="54">
        <f>+IF(AC259='Tabla Valoración controles'!$D$13,'Tabla Valoración controles'!$F$13,'Tabla Valoración controles'!$F$14)</f>
        <v>0</v>
      </c>
      <c r="AE259" s="97">
        <f t="shared" si="192"/>
        <v>0</v>
      </c>
      <c r="AF259" s="97">
        <f t="shared" si="193"/>
        <v>0</v>
      </c>
      <c r="AG259" s="97">
        <f t="shared" si="194"/>
        <v>0.36</v>
      </c>
      <c r="AH259" s="53"/>
      <c r="AI259" s="50">
        <f>+IF(AH259=CONTROLES!$C$50,CONTROLES!$D$50,CONTROLES!$D$51)</f>
        <v>0</v>
      </c>
      <c r="AJ259" s="162"/>
      <c r="AK259" s="162">
        <f>+IF(AJ259=CONTROLES!$C$52,CONTROLES!$D$52,CONTROLES!$D$53)</f>
        <v>0</v>
      </c>
      <c r="AL259" s="162"/>
      <c r="AM259" s="162">
        <f>+IF(AL259=CONTROLES!$C$54,CONTROLES!$D$54,CONTROLES!$D$55)</f>
        <v>0</v>
      </c>
      <c r="AN259" s="163" t="str">
        <f t="shared" si="173"/>
        <v>Tipo Control</v>
      </c>
      <c r="AO259" s="163" t="str">
        <f>+IF(AN259=CONTROLES!$F$54,CONTROLES!$G$54,CONTROLES!$G$55)</f>
        <v>Detectar</v>
      </c>
      <c r="AP259" s="162">
        <f>+IF(AO259=CONTROLES!$C$56,CONTROLES!$D$56,IF(AO259=CONTROLES!$C$57,CONTROLES!$D$57,CONTROLES!$D$58))</f>
        <v>10</v>
      </c>
      <c r="AQ259" s="162"/>
      <c r="AR259" s="162">
        <f>+IF(AQ259=CONTROLES!$C$59,CONTROLES!$D$59,CONTROLES!$D$60)</f>
        <v>0</v>
      </c>
      <c r="AS259" s="162"/>
      <c r="AT259" s="162">
        <f>+IF(AS259=CONTROLES!$C$61,CONTROLES!$D$61,CONTROLES!$D$62)</f>
        <v>0</v>
      </c>
      <c r="AU259" s="162"/>
      <c r="AV259" s="50">
        <f>+IF(AU259=CONTROLES!$C$63,CONTROLES!$D$63,IF(AU259=CONTROLES!$C$64,CONTROLES!$D$64,CONTROLES!$D$65))</f>
        <v>0</v>
      </c>
      <c r="AW259" s="50">
        <f t="shared" si="169"/>
        <v>10</v>
      </c>
      <c r="AX259" s="50" t="str">
        <f t="shared" si="195"/>
        <v>Débil</v>
      </c>
      <c r="AY259" s="337"/>
      <c r="AZ259" s="337"/>
      <c r="BA259" s="337"/>
      <c r="BB259" s="337"/>
      <c r="BC259" s="333"/>
      <c r="BD259" s="340"/>
      <c r="BE259" s="338"/>
      <c r="BF259" s="152"/>
      <c r="BG259" s="152"/>
      <c r="BH259" s="169"/>
      <c r="BI259" s="152"/>
      <c r="BJ259" s="152"/>
      <c r="BK259" s="152"/>
      <c r="BL259" s="152"/>
      <c r="BM259" s="170" t="s">
        <v>233</v>
      </c>
      <c r="BN259" s="332"/>
      <c r="BO259" s="144"/>
      <c r="BP259" s="209"/>
      <c r="BQ259" s="209"/>
      <c r="BR259" s="209"/>
      <c r="BS259" s="210"/>
      <c r="BT259" s="210"/>
      <c r="BU259" s="144"/>
      <c r="BV259" s="210"/>
      <c r="BW259" s="210"/>
      <c r="BX259" s="144"/>
      <c r="BY259" s="132"/>
      <c r="BZ259" s="132"/>
      <c r="CA259" s="132"/>
      <c r="CB259" s="130"/>
      <c r="CC259" s="130"/>
      <c r="CD259" s="130"/>
      <c r="CE259" s="130"/>
      <c r="CF259" s="130"/>
      <c r="CG259" s="144"/>
      <c r="CH259" s="132"/>
      <c r="CI259" s="132"/>
      <c r="CJ259" s="132"/>
      <c r="CK259" s="130"/>
      <c r="CL259" s="130"/>
      <c r="CM259" s="130"/>
      <c r="CN259" s="130"/>
      <c r="CO259" s="130"/>
      <c r="CP259" s="144"/>
      <c r="CQ259" s="132"/>
      <c r="CR259" s="132"/>
      <c r="CS259" s="132"/>
      <c r="CT259" s="130"/>
      <c r="CU259" s="130"/>
      <c r="CV259" s="130"/>
      <c r="CW259" s="130"/>
      <c r="CX259" s="130"/>
      <c r="CY259" s="126"/>
      <c r="CZ259" s="132"/>
      <c r="DA259" s="132"/>
      <c r="DB259" s="132"/>
      <c r="DC259" s="130"/>
      <c r="DD259" s="130"/>
      <c r="DE259" s="130"/>
      <c r="DF259" s="130"/>
      <c r="DG259" s="130"/>
      <c r="DH259" s="126"/>
      <c r="DI259" s="132"/>
      <c r="DJ259" s="132"/>
      <c r="DK259" s="132"/>
      <c r="DL259" s="130"/>
      <c r="DM259" s="130"/>
      <c r="DN259" s="130"/>
      <c r="DO259" s="130"/>
      <c r="DP259" s="130"/>
      <c r="DQ259" s="126"/>
      <c r="DR259" s="132"/>
      <c r="DS259" s="132"/>
      <c r="DT259" s="132"/>
      <c r="DU259" s="130"/>
      <c r="DV259" s="130"/>
      <c r="DW259" s="130"/>
      <c r="DX259" s="130"/>
      <c r="DY259" s="130"/>
      <c r="DZ259" s="126"/>
      <c r="EA259" s="132"/>
      <c r="EB259" s="132"/>
      <c r="EC259" s="132"/>
      <c r="ED259" s="130"/>
      <c r="EE259" s="130"/>
      <c r="EF259" s="130"/>
      <c r="EG259" s="130"/>
      <c r="EH259" s="130"/>
      <c r="EI259" s="126"/>
      <c r="EJ259" s="132"/>
      <c r="EK259" s="132"/>
      <c r="EL259" s="132"/>
      <c r="EM259" s="130"/>
      <c r="EN259" s="130"/>
      <c r="EO259" s="130"/>
      <c r="EP259" s="130"/>
      <c r="EQ259" s="130"/>
      <c r="ER259" s="126"/>
      <c r="ES259" s="132"/>
      <c r="ET259" s="132"/>
      <c r="EU259" s="132"/>
      <c r="EV259" s="130"/>
      <c r="EW259" s="130"/>
      <c r="EX259" s="130"/>
      <c r="EY259" s="130"/>
      <c r="EZ259" s="130"/>
      <c r="FA259" s="126"/>
      <c r="FB259" s="132"/>
      <c r="FC259" s="132"/>
      <c r="FD259" s="132"/>
      <c r="FE259" s="130"/>
      <c r="FF259" s="130"/>
      <c r="FG259" s="130"/>
      <c r="FH259" s="130"/>
      <c r="FI259" s="130"/>
      <c r="FJ259" s="126"/>
      <c r="FK259" s="132"/>
      <c r="FL259" s="132"/>
      <c r="FM259" s="132"/>
      <c r="FN259" s="130"/>
      <c r="FO259" s="130"/>
      <c r="FP259" s="130"/>
      <c r="FQ259" s="130"/>
      <c r="FR259" s="130"/>
      <c r="FS259" s="130"/>
      <c r="FT259" s="144"/>
      <c r="FU259" s="152"/>
      <c r="FV259" s="129"/>
      <c r="FW259" s="152"/>
      <c r="FX259" s="130"/>
      <c r="FY259" s="129"/>
      <c r="FZ259" s="144"/>
      <c r="GA259" s="253"/>
      <c r="GB259" s="152"/>
      <c r="GC259" s="152"/>
      <c r="GD259" s="152"/>
      <c r="GE259" s="152"/>
      <c r="GF259" s="152"/>
      <c r="GG259" s="152"/>
      <c r="GH259" s="152"/>
      <c r="GI259" s="152"/>
      <c r="GJ259" s="152"/>
      <c r="GK259" s="253"/>
      <c r="GL259" s="152"/>
      <c r="GM259" s="253"/>
      <c r="GX259" s="117"/>
    </row>
    <row r="260" spans="1:206" ht="57" x14ac:dyDescent="0.2">
      <c r="A260" s="364"/>
      <c r="B260" s="357"/>
      <c r="C260" s="358"/>
      <c r="D260" s="358"/>
      <c r="E260" s="357"/>
      <c r="F260" s="394"/>
      <c r="G260" s="365"/>
      <c r="H260" s="394"/>
      <c r="I260" s="357"/>
      <c r="J260" s="360"/>
      <c r="K260" s="335"/>
      <c r="L260" s="361"/>
      <c r="M260" s="359"/>
      <c r="N260" s="335"/>
      <c r="O260" s="333"/>
      <c r="P260" s="333"/>
      <c r="Q260" s="334"/>
      <c r="R260" s="159"/>
      <c r="S260" s="152"/>
      <c r="T260" s="183">
        <f>VLOOKUP(U260,FORMULAS!$A$15:$B$18,2,0)</f>
        <v>0</v>
      </c>
      <c r="U260" s="53" t="s">
        <v>157</v>
      </c>
      <c r="V260" s="54">
        <f>+IF(U260='Tabla Valoración controles'!$D$4,'Tabla Valoración controles'!$F$4,IF('208-PLA-Ft-78 Mapa Gestión'!U260='Tabla Valoración controles'!$D$5,'Tabla Valoración controles'!$F$5,IF(U260=FORMULAS!$A$10,0,'Tabla Valoración controles'!$F$6)))</f>
        <v>0</v>
      </c>
      <c r="W260" s="53"/>
      <c r="X260" s="55">
        <f>+IF(W260='Tabla Valoración controles'!$D$7,'Tabla Valoración controles'!$F$7,IF(U260=FORMULAS!$A$10,0,'Tabla Valoración controles'!$F$8))</f>
        <v>0</v>
      </c>
      <c r="Y260" s="53"/>
      <c r="Z260" s="54">
        <f>+IF(Y260='Tabla Valoración controles'!$D$9,'Tabla Valoración controles'!$F$9,IF(U260=FORMULAS!$A$10,0,'Tabla Valoración controles'!$F$10))</f>
        <v>0</v>
      </c>
      <c r="AA260" s="53"/>
      <c r="AB260" s="54">
        <f>+IF(AA260='Tabla Valoración controles'!$D$9,'Tabla Valoración controles'!$F$9,IF(W260=FORMULAS!$A$10,0,'Tabla Valoración controles'!$F$10))</f>
        <v>0</v>
      </c>
      <c r="AC260" s="53"/>
      <c r="AD260" s="54">
        <f>+IF(AC260='Tabla Valoración controles'!$D$13,'Tabla Valoración controles'!$F$13,'Tabla Valoración controles'!$F$14)</f>
        <v>0</v>
      </c>
      <c r="AE260" s="97">
        <f t="shared" si="192"/>
        <v>0</v>
      </c>
      <c r="AF260" s="97">
        <f t="shared" si="193"/>
        <v>0</v>
      </c>
      <c r="AG260" s="97">
        <f t="shared" si="194"/>
        <v>0.36</v>
      </c>
      <c r="AH260" s="53"/>
      <c r="AI260" s="50">
        <f>+IF(AH260=CONTROLES!$C$50,CONTROLES!$D$50,CONTROLES!$D$51)</f>
        <v>0</v>
      </c>
      <c r="AJ260" s="162"/>
      <c r="AK260" s="162">
        <f>+IF(AJ260=CONTROLES!$C$52,CONTROLES!$D$52,CONTROLES!$D$53)</f>
        <v>0</v>
      </c>
      <c r="AL260" s="162"/>
      <c r="AM260" s="162">
        <f>+IF(AL260=CONTROLES!$C$54,CONTROLES!$D$54,CONTROLES!$D$55)</f>
        <v>0</v>
      </c>
      <c r="AN260" s="163" t="str">
        <f t="shared" si="173"/>
        <v>Tipo Control</v>
      </c>
      <c r="AO260" s="163" t="str">
        <f>+IF(AN260=CONTROLES!$F$54,CONTROLES!$G$54,CONTROLES!$G$55)</f>
        <v>Detectar</v>
      </c>
      <c r="AP260" s="162">
        <f>+IF(AO260=CONTROLES!$C$56,CONTROLES!$D$56,IF(AO260=CONTROLES!$C$57,CONTROLES!$D$57,CONTROLES!$D$58))</f>
        <v>10</v>
      </c>
      <c r="AQ260" s="162"/>
      <c r="AR260" s="162">
        <f>+IF(AQ260=CONTROLES!$C$59,CONTROLES!$D$59,CONTROLES!$D$60)</f>
        <v>0</v>
      </c>
      <c r="AS260" s="162"/>
      <c r="AT260" s="162">
        <f>+IF(AS260=CONTROLES!$C$61,CONTROLES!$D$61,CONTROLES!$D$62)</f>
        <v>0</v>
      </c>
      <c r="AU260" s="162"/>
      <c r="AV260" s="50">
        <f>+IF(AU260=CONTROLES!$C$63,CONTROLES!$D$63,IF(AU260=CONTROLES!$C$64,CONTROLES!$D$64,CONTROLES!$D$65))</f>
        <v>0</v>
      </c>
      <c r="AW260" s="50">
        <f t="shared" si="169"/>
        <v>10</v>
      </c>
      <c r="AX260" s="50" t="str">
        <f t="shared" si="195"/>
        <v>Débil</v>
      </c>
      <c r="AY260" s="337"/>
      <c r="AZ260" s="337"/>
      <c r="BA260" s="337"/>
      <c r="BB260" s="337"/>
      <c r="BC260" s="333"/>
      <c r="BD260" s="340"/>
      <c r="BE260" s="338"/>
      <c r="BF260" s="152"/>
      <c r="BG260" s="152"/>
      <c r="BH260" s="169"/>
      <c r="BI260" s="152"/>
      <c r="BJ260" s="152"/>
      <c r="BK260" s="152"/>
      <c r="BL260" s="152"/>
      <c r="BM260" s="170" t="s">
        <v>233</v>
      </c>
      <c r="BN260" s="332"/>
      <c r="BO260" s="144"/>
      <c r="BP260" s="209"/>
      <c r="BQ260" s="209"/>
      <c r="BR260" s="209"/>
      <c r="BS260" s="210"/>
      <c r="BT260" s="210"/>
      <c r="BU260" s="144"/>
      <c r="BV260" s="210"/>
      <c r="BW260" s="210"/>
      <c r="BX260" s="144"/>
      <c r="BY260" s="132"/>
      <c r="BZ260" s="132"/>
      <c r="CA260" s="132"/>
      <c r="CB260" s="130"/>
      <c r="CC260" s="130"/>
      <c r="CD260" s="130"/>
      <c r="CE260" s="130"/>
      <c r="CF260" s="130"/>
      <c r="CG260" s="144"/>
      <c r="CH260" s="132"/>
      <c r="CI260" s="132"/>
      <c r="CJ260" s="132"/>
      <c r="CK260" s="130"/>
      <c r="CL260" s="130"/>
      <c r="CM260" s="130"/>
      <c r="CN260" s="130"/>
      <c r="CO260" s="130"/>
      <c r="CP260" s="144"/>
      <c r="CQ260" s="132"/>
      <c r="CR260" s="132"/>
      <c r="CS260" s="132"/>
      <c r="CT260" s="130"/>
      <c r="CU260" s="130"/>
      <c r="CV260" s="130"/>
      <c r="CW260" s="130"/>
      <c r="CX260" s="130"/>
      <c r="CY260" s="126"/>
      <c r="CZ260" s="132"/>
      <c r="DA260" s="132"/>
      <c r="DB260" s="132"/>
      <c r="DC260" s="130"/>
      <c r="DD260" s="130"/>
      <c r="DE260" s="130"/>
      <c r="DF260" s="130"/>
      <c r="DG260" s="130"/>
      <c r="DH260" s="126"/>
      <c r="DI260" s="132"/>
      <c r="DJ260" s="132"/>
      <c r="DK260" s="132"/>
      <c r="DL260" s="130"/>
      <c r="DM260" s="130"/>
      <c r="DN260" s="130"/>
      <c r="DO260" s="130"/>
      <c r="DP260" s="130"/>
      <c r="DQ260" s="126"/>
      <c r="DR260" s="132"/>
      <c r="DS260" s="132"/>
      <c r="DT260" s="132"/>
      <c r="DU260" s="130"/>
      <c r="DV260" s="130"/>
      <c r="DW260" s="130"/>
      <c r="DX260" s="130"/>
      <c r="DY260" s="130"/>
      <c r="DZ260" s="126"/>
      <c r="EA260" s="132"/>
      <c r="EB260" s="132"/>
      <c r="EC260" s="132"/>
      <c r="ED260" s="130"/>
      <c r="EE260" s="130"/>
      <c r="EF260" s="130"/>
      <c r="EG260" s="130"/>
      <c r="EH260" s="130"/>
      <c r="EI260" s="126"/>
      <c r="EJ260" s="132"/>
      <c r="EK260" s="132"/>
      <c r="EL260" s="132"/>
      <c r="EM260" s="130"/>
      <c r="EN260" s="130"/>
      <c r="EO260" s="130"/>
      <c r="EP260" s="130"/>
      <c r="EQ260" s="130"/>
      <c r="ER260" s="126"/>
      <c r="ES260" s="132"/>
      <c r="ET260" s="132"/>
      <c r="EU260" s="132"/>
      <c r="EV260" s="130"/>
      <c r="EW260" s="130"/>
      <c r="EX260" s="130"/>
      <c r="EY260" s="130"/>
      <c r="EZ260" s="130"/>
      <c r="FA260" s="126"/>
      <c r="FB260" s="132"/>
      <c r="FC260" s="132"/>
      <c r="FD260" s="132"/>
      <c r="FE260" s="130"/>
      <c r="FF260" s="130"/>
      <c r="FG260" s="130"/>
      <c r="FH260" s="130"/>
      <c r="FI260" s="130"/>
      <c r="FJ260" s="126"/>
      <c r="FK260" s="132"/>
      <c r="FL260" s="132"/>
      <c r="FM260" s="132"/>
      <c r="FN260" s="130"/>
      <c r="FO260" s="130"/>
      <c r="FP260" s="130"/>
      <c r="FQ260" s="130"/>
      <c r="FR260" s="130"/>
      <c r="FS260" s="130"/>
      <c r="FT260" s="144"/>
      <c r="FU260" s="152"/>
      <c r="FV260" s="129"/>
      <c r="FW260" s="152"/>
      <c r="FX260" s="130"/>
      <c r="FY260" s="129"/>
      <c r="FZ260" s="144"/>
      <c r="GA260" s="253"/>
      <c r="GB260" s="152"/>
      <c r="GC260" s="152"/>
      <c r="GD260" s="152"/>
      <c r="GE260" s="152"/>
      <c r="GF260" s="152"/>
      <c r="GG260" s="152"/>
      <c r="GH260" s="152"/>
      <c r="GI260" s="152"/>
      <c r="GJ260" s="152"/>
      <c r="GK260" s="253"/>
      <c r="GL260" s="152"/>
      <c r="GM260" s="253"/>
      <c r="GX260" s="117"/>
    </row>
    <row r="261" spans="1:206" ht="57" x14ac:dyDescent="0.2">
      <c r="A261" s="364"/>
      <c r="B261" s="357"/>
      <c r="C261" s="358"/>
      <c r="D261" s="358"/>
      <c r="E261" s="357"/>
      <c r="F261" s="394"/>
      <c r="G261" s="365"/>
      <c r="H261" s="394"/>
      <c r="I261" s="357"/>
      <c r="J261" s="360"/>
      <c r="K261" s="335"/>
      <c r="L261" s="361"/>
      <c r="M261" s="359"/>
      <c r="N261" s="335"/>
      <c r="O261" s="333"/>
      <c r="P261" s="333"/>
      <c r="Q261" s="334"/>
      <c r="R261" s="159"/>
      <c r="S261" s="152"/>
      <c r="T261" s="183">
        <f>VLOOKUP(U261,FORMULAS!$A$15:$B$18,2,0)</f>
        <v>0</v>
      </c>
      <c r="U261" s="53" t="s">
        <v>157</v>
      </c>
      <c r="V261" s="54">
        <f>+IF(U261='Tabla Valoración controles'!$D$4,'Tabla Valoración controles'!$F$4,IF('208-PLA-Ft-78 Mapa Gestión'!U261='Tabla Valoración controles'!$D$5,'Tabla Valoración controles'!$F$5,IF(U261=FORMULAS!$A$10,0,'Tabla Valoración controles'!$F$6)))</f>
        <v>0</v>
      </c>
      <c r="W261" s="53"/>
      <c r="X261" s="55">
        <f>+IF(W261='Tabla Valoración controles'!$D$7,'Tabla Valoración controles'!$F$7,IF(U261=FORMULAS!$A$10,0,'Tabla Valoración controles'!$F$8))</f>
        <v>0</v>
      </c>
      <c r="Y261" s="53"/>
      <c r="Z261" s="54">
        <f>+IF(Y261='Tabla Valoración controles'!$D$9,'Tabla Valoración controles'!$F$9,IF(U261=FORMULAS!$A$10,0,'Tabla Valoración controles'!$F$10))</f>
        <v>0</v>
      </c>
      <c r="AA261" s="53"/>
      <c r="AB261" s="54">
        <f>+IF(AA261='Tabla Valoración controles'!$D$9,'Tabla Valoración controles'!$F$9,IF(W261=FORMULAS!$A$10,0,'Tabla Valoración controles'!$F$10))</f>
        <v>0</v>
      </c>
      <c r="AC261" s="53"/>
      <c r="AD261" s="54">
        <f>+IF(AC261='Tabla Valoración controles'!$D$13,'Tabla Valoración controles'!$F$13,'Tabla Valoración controles'!$F$14)</f>
        <v>0</v>
      </c>
      <c r="AE261" s="97">
        <f t="shared" si="192"/>
        <v>0</v>
      </c>
      <c r="AF261" s="97">
        <f t="shared" si="193"/>
        <v>0</v>
      </c>
      <c r="AG261" s="97">
        <f t="shared" si="194"/>
        <v>0.36</v>
      </c>
      <c r="AH261" s="53"/>
      <c r="AI261" s="50">
        <f>+IF(AH261=CONTROLES!$C$50,CONTROLES!$D$50,CONTROLES!$D$51)</f>
        <v>0</v>
      </c>
      <c r="AJ261" s="162"/>
      <c r="AK261" s="162">
        <f>+IF(AJ261=CONTROLES!$C$52,CONTROLES!$D$52,CONTROLES!$D$53)</f>
        <v>0</v>
      </c>
      <c r="AL261" s="162"/>
      <c r="AM261" s="162">
        <f>+IF(AL261=CONTROLES!$C$54,CONTROLES!$D$54,CONTROLES!$D$55)</f>
        <v>0</v>
      </c>
      <c r="AN261" s="163" t="str">
        <f t="shared" si="173"/>
        <v>Tipo Control</v>
      </c>
      <c r="AO261" s="163" t="str">
        <f>+IF(AN261=CONTROLES!$F$54,CONTROLES!$G$54,CONTROLES!$G$55)</f>
        <v>Detectar</v>
      </c>
      <c r="AP261" s="162">
        <f>+IF(AO261=CONTROLES!$C$56,CONTROLES!$D$56,IF(AO261=CONTROLES!$C$57,CONTROLES!$D$57,CONTROLES!$D$58))</f>
        <v>10</v>
      </c>
      <c r="AQ261" s="162"/>
      <c r="AR261" s="162">
        <f>+IF(AQ261=CONTROLES!$C$59,CONTROLES!$D$59,CONTROLES!$D$60)</f>
        <v>0</v>
      </c>
      <c r="AS261" s="162"/>
      <c r="AT261" s="162">
        <f>+IF(AS261=CONTROLES!$C$61,CONTROLES!$D$61,CONTROLES!$D$62)</f>
        <v>0</v>
      </c>
      <c r="AU261" s="162"/>
      <c r="AV261" s="50">
        <f>+IF(AU261=CONTROLES!$C$63,CONTROLES!$D$63,IF(AU261=CONTROLES!$C$64,CONTROLES!$D$64,CONTROLES!$D$65))</f>
        <v>0</v>
      </c>
      <c r="AW261" s="50">
        <f t="shared" si="169"/>
        <v>10</v>
      </c>
      <c r="AX261" s="50" t="str">
        <f t="shared" si="195"/>
        <v>Débil</v>
      </c>
      <c r="AY261" s="337"/>
      <c r="AZ261" s="337"/>
      <c r="BA261" s="337"/>
      <c r="BB261" s="337"/>
      <c r="BC261" s="333"/>
      <c r="BD261" s="340"/>
      <c r="BE261" s="338"/>
      <c r="BF261" s="152"/>
      <c r="BG261" s="152"/>
      <c r="BH261" s="169"/>
      <c r="BI261" s="152"/>
      <c r="BJ261" s="152"/>
      <c r="BK261" s="152"/>
      <c r="BL261" s="152"/>
      <c r="BM261" s="170" t="s">
        <v>233</v>
      </c>
      <c r="BN261" s="332"/>
      <c r="BO261" s="144"/>
      <c r="BP261" s="209"/>
      <c r="BQ261" s="209"/>
      <c r="BR261" s="209"/>
      <c r="BS261" s="210"/>
      <c r="BT261" s="210"/>
      <c r="BU261" s="144"/>
      <c r="BV261" s="210"/>
      <c r="BW261" s="210"/>
      <c r="BX261" s="144"/>
      <c r="BY261" s="132"/>
      <c r="BZ261" s="132"/>
      <c r="CA261" s="132"/>
      <c r="CB261" s="130"/>
      <c r="CC261" s="130"/>
      <c r="CD261" s="130"/>
      <c r="CE261" s="130"/>
      <c r="CF261" s="130"/>
      <c r="CG261" s="144"/>
      <c r="CH261" s="132"/>
      <c r="CI261" s="132"/>
      <c r="CJ261" s="132"/>
      <c r="CK261" s="130"/>
      <c r="CL261" s="130"/>
      <c r="CM261" s="130"/>
      <c r="CN261" s="130"/>
      <c r="CO261" s="130"/>
      <c r="CP261" s="144"/>
      <c r="CQ261" s="132"/>
      <c r="CR261" s="132"/>
      <c r="CS261" s="132"/>
      <c r="CT261" s="130"/>
      <c r="CU261" s="130"/>
      <c r="CV261" s="130"/>
      <c r="CW261" s="130"/>
      <c r="CX261" s="130"/>
      <c r="CY261" s="126"/>
      <c r="CZ261" s="132"/>
      <c r="DA261" s="132"/>
      <c r="DB261" s="132"/>
      <c r="DC261" s="130"/>
      <c r="DD261" s="130"/>
      <c r="DE261" s="130"/>
      <c r="DF261" s="130"/>
      <c r="DG261" s="130"/>
      <c r="DH261" s="126"/>
      <c r="DI261" s="132"/>
      <c r="DJ261" s="132"/>
      <c r="DK261" s="132"/>
      <c r="DL261" s="130"/>
      <c r="DM261" s="130"/>
      <c r="DN261" s="130"/>
      <c r="DO261" s="130"/>
      <c r="DP261" s="130"/>
      <c r="DQ261" s="126"/>
      <c r="DR261" s="132"/>
      <c r="DS261" s="132"/>
      <c r="DT261" s="132"/>
      <c r="DU261" s="130"/>
      <c r="DV261" s="130"/>
      <c r="DW261" s="130"/>
      <c r="DX261" s="130"/>
      <c r="DY261" s="130"/>
      <c r="DZ261" s="126"/>
      <c r="EA261" s="132"/>
      <c r="EB261" s="132"/>
      <c r="EC261" s="132"/>
      <c r="ED261" s="130"/>
      <c r="EE261" s="130"/>
      <c r="EF261" s="130"/>
      <c r="EG261" s="130"/>
      <c r="EH261" s="130"/>
      <c r="EI261" s="126"/>
      <c r="EJ261" s="132"/>
      <c r="EK261" s="132"/>
      <c r="EL261" s="132"/>
      <c r="EM261" s="130"/>
      <c r="EN261" s="130"/>
      <c r="EO261" s="130"/>
      <c r="EP261" s="130"/>
      <c r="EQ261" s="130"/>
      <c r="ER261" s="126"/>
      <c r="ES261" s="132"/>
      <c r="ET261" s="132"/>
      <c r="EU261" s="132"/>
      <c r="EV261" s="130"/>
      <c r="EW261" s="130"/>
      <c r="EX261" s="130"/>
      <c r="EY261" s="130"/>
      <c r="EZ261" s="130"/>
      <c r="FA261" s="126"/>
      <c r="FB261" s="132"/>
      <c r="FC261" s="132"/>
      <c r="FD261" s="132"/>
      <c r="FE261" s="130"/>
      <c r="FF261" s="130"/>
      <c r="FG261" s="130"/>
      <c r="FH261" s="130"/>
      <c r="FI261" s="130"/>
      <c r="FJ261" s="126"/>
      <c r="FK261" s="132"/>
      <c r="FL261" s="132"/>
      <c r="FM261" s="132"/>
      <c r="FN261" s="130"/>
      <c r="FO261" s="130"/>
      <c r="FP261" s="130"/>
      <c r="FQ261" s="130"/>
      <c r="FR261" s="130"/>
      <c r="FS261" s="130"/>
      <c r="FT261" s="144"/>
      <c r="FU261" s="152"/>
      <c r="FV261" s="129"/>
      <c r="FW261" s="152"/>
      <c r="FX261" s="130"/>
      <c r="FY261" s="129"/>
      <c r="FZ261" s="144"/>
      <c r="GA261" s="253"/>
      <c r="GB261" s="152"/>
      <c r="GC261" s="152"/>
      <c r="GD261" s="152"/>
      <c r="GE261" s="152"/>
      <c r="GF261" s="152"/>
      <c r="GG261" s="152"/>
      <c r="GH261" s="152"/>
      <c r="GI261" s="152"/>
      <c r="GJ261" s="152"/>
      <c r="GK261" s="253"/>
      <c r="GL261" s="152"/>
      <c r="GM261" s="253"/>
      <c r="GX261" s="117"/>
    </row>
    <row r="262" spans="1:206" ht="57" x14ac:dyDescent="0.2">
      <c r="A262" s="364"/>
      <c r="B262" s="357"/>
      <c r="C262" s="358"/>
      <c r="D262" s="358"/>
      <c r="E262" s="357"/>
      <c r="F262" s="394"/>
      <c r="G262" s="365"/>
      <c r="H262" s="394"/>
      <c r="I262" s="357"/>
      <c r="J262" s="360"/>
      <c r="K262" s="335"/>
      <c r="L262" s="361"/>
      <c r="M262" s="359"/>
      <c r="N262" s="335"/>
      <c r="O262" s="333"/>
      <c r="P262" s="333"/>
      <c r="Q262" s="334"/>
      <c r="R262" s="159"/>
      <c r="S262" s="152"/>
      <c r="T262" s="183">
        <f>VLOOKUP(U262,FORMULAS!$A$15:$B$18,2,0)</f>
        <v>0</v>
      </c>
      <c r="U262" s="53" t="s">
        <v>157</v>
      </c>
      <c r="V262" s="54">
        <f>+IF(U262='Tabla Valoración controles'!$D$4,'Tabla Valoración controles'!$F$4,IF('208-PLA-Ft-78 Mapa Gestión'!U262='Tabla Valoración controles'!$D$5,'Tabla Valoración controles'!$F$5,IF(U262=FORMULAS!$A$10,0,'Tabla Valoración controles'!$F$6)))</f>
        <v>0</v>
      </c>
      <c r="W262" s="53"/>
      <c r="X262" s="55">
        <f>+IF(W262='Tabla Valoración controles'!$D$7,'Tabla Valoración controles'!$F$7,IF(U262=FORMULAS!$A$10,0,'Tabla Valoración controles'!$F$8))</f>
        <v>0</v>
      </c>
      <c r="Y262" s="53"/>
      <c r="Z262" s="54">
        <f>+IF(Y262='Tabla Valoración controles'!$D$9,'Tabla Valoración controles'!$F$9,IF(U262=FORMULAS!$A$10,0,'Tabla Valoración controles'!$F$10))</f>
        <v>0</v>
      </c>
      <c r="AA262" s="53"/>
      <c r="AB262" s="54">
        <f>+IF(AA262='Tabla Valoración controles'!$D$9,'Tabla Valoración controles'!$F$9,IF(W262=FORMULAS!$A$10,0,'Tabla Valoración controles'!$F$10))</f>
        <v>0</v>
      </c>
      <c r="AC262" s="53"/>
      <c r="AD262" s="54">
        <f>+IF(AC262='Tabla Valoración controles'!$D$13,'Tabla Valoración controles'!$F$13,'Tabla Valoración controles'!$F$14)</f>
        <v>0</v>
      </c>
      <c r="AE262" s="97">
        <f t="shared" si="192"/>
        <v>0</v>
      </c>
      <c r="AF262" s="97">
        <f t="shared" si="193"/>
        <v>0</v>
      </c>
      <c r="AG262" s="97">
        <f t="shared" si="194"/>
        <v>0.36</v>
      </c>
      <c r="AH262" s="53"/>
      <c r="AI262" s="50">
        <f>+IF(AH262=CONTROLES!$C$50,CONTROLES!$D$50,CONTROLES!$D$51)</f>
        <v>0</v>
      </c>
      <c r="AJ262" s="162"/>
      <c r="AK262" s="162">
        <f>+IF(AJ262=CONTROLES!$C$52,CONTROLES!$D$52,CONTROLES!$D$53)</f>
        <v>0</v>
      </c>
      <c r="AL262" s="162"/>
      <c r="AM262" s="162">
        <f>+IF(AL262=CONTROLES!$C$54,CONTROLES!$D$54,CONTROLES!$D$55)</f>
        <v>0</v>
      </c>
      <c r="AN262" s="163" t="str">
        <f t="shared" si="173"/>
        <v>Tipo Control</v>
      </c>
      <c r="AO262" s="163" t="str">
        <f>+IF(AN262=CONTROLES!$F$54,CONTROLES!$G$54,CONTROLES!$G$55)</f>
        <v>Detectar</v>
      </c>
      <c r="AP262" s="162">
        <f>+IF(AO262=CONTROLES!$C$56,CONTROLES!$D$56,IF(AO262=CONTROLES!$C$57,CONTROLES!$D$57,CONTROLES!$D$58))</f>
        <v>10</v>
      </c>
      <c r="AQ262" s="162"/>
      <c r="AR262" s="162">
        <f>+IF(AQ262=CONTROLES!$C$59,CONTROLES!$D$59,CONTROLES!$D$60)</f>
        <v>0</v>
      </c>
      <c r="AS262" s="162"/>
      <c r="AT262" s="162">
        <f>+IF(AS262=CONTROLES!$C$61,CONTROLES!$D$61,CONTROLES!$D$62)</f>
        <v>0</v>
      </c>
      <c r="AU262" s="162"/>
      <c r="AV262" s="50">
        <f>+IF(AU262=CONTROLES!$C$63,CONTROLES!$D$63,IF(AU262=CONTROLES!$C$64,CONTROLES!$D$64,CONTROLES!$D$65))</f>
        <v>0</v>
      </c>
      <c r="AW262" s="50">
        <f t="shared" si="169"/>
        <v>10</v>
      </c>
      <c r="AX262" s="50" t="str">
        <f t="shared" si="195"/>
        <v>Débil</v>
      </c>
      <c r="AY262" s="337"/>
      <c r="AZ262" s="337"/>
      <c r="BA262" s="337"/>
      <c r="BB262" s="337"/>
      <c r="BC262" s="333"/>
      <c r="BD262" s="340"/>
      <c r="BE262" s="338"/>
      <c r="BF262" s="152"/>
      <c r="BG262" s="152"/>
      <c r="BH262" s="169"/>
      <c r="BI262" s="152"/>
      <c r="BJ262" s="152"/>
      <c r="BK262" s="152"/>
      <c r="BL262" s="152"/>
      <c r="BM262" s="170" t="s">
        <v>233</v>
      </c>
      <c r="BN262" s="332"/>
      <c r="BO262" s="144"/>
      <c r="BP262" s="209"/>
      <c r="BQ262" s="209"/>
      <c r="BR262" s="209"/>
      <c r="BS262" s="210"/>
      <c r="BT262" s="210"/>
      <c r="BU262" s="144"/>
      <c r="BV262" s="210"/>
      <c r="BW262" s="210"/>
      <c r="BX262" s="144"/>
      <c r="BY262" s="132"/>
      <c r="BZ262" s="132"/>
      <c r="CA262" s="132"/>
      <c r="CB262" s="130"/>
      <c r="CC262" s="130"/>
      <c r="CD262" s="130"/>
      <c r="CE262" s="130"/>
      <c r="CF262" s="130"/>
      <c r="CG262" s="144"/>
      <c r="CH262" s="132"/>
      <c r="CI262" s="132"/>
      <c r="CJ262" s="132"/>
      <c r="CK262" s="130"/>
      <c r="CL262" s="130"/>
      <c r="CM262" s="130"/>
      <c r="CN262" s="130"/>
      <c r="CO262" s="130"/>
      <c r="CP262" s="144"/>
      <c r="CQ262" s="132"/>
      <c r="CR262" s="132"/>
      <c r="CS262" s="132"/>
      <c r="CT262" s="130"/>
      <c r="CU262" s="130"/>
      <c r="CV262" s="130"/>
      <c r="CW262" s="130"/>
      <c r="CX262" s="130"/>
      <c r="CY262" s="126"/>
      <c r="CZ262" s="132"/>
      <c r="DA262" s="132"/>
      <c r="DB262" s="132"/>
      <c r="DC262" s="130"/>
      <c r="DD262" s="130"/>
      <c r="DE262" s="130"/>
      <c r="DF262" s="130"/>
      <c r="DG262" s="130"/>
      <c r="DH262" s="126"/>
      <c r="DI262" s="132"/>
      <c r="DJ262" s="132"/>
      <c r="DK262" s="132"/>
      <c r="DL262" s="130"/>
      <c r="DM262" s="130"/>
      <c r="DN262" s="130"/>
      <c r="DO262" s="130"/>
      <c r="DP262" s="130"/>
      <c r="DQ262" s="126"/>
      <c r="DR262" s="132"/>
      <c r="DS262" s="132"/>
      <c r="DT262" s="132"/>
      <c r="DU262" s="130"/>
      <c r="DV262" s="130"/>
      <c r="DW262" s="130"/>
      <c r="DX262" s="130"/>
      <c r="DY262" s="130"/>
      <c r="DZ262" s="126"/>
      <c r="EA262" s="132"/>
      <c r="EB262" s="132"/>
      <c r="EC262" s="132"/>
      <c r="ED262" s="130"/>
      <c r="EE262" s="130"/>
      <c r="EF262" s="130"/>
      <c r="EG262" s="130"/>
      <c r="EH262" s="130"/>
      <c r="EI262" s="126"/>
      <c r="EJ262" s="132"/>
      <c r="EK262" s="132"/>
      <c r="EL262" s="132"/>
      <c r="EM262" s="130"/>
      <c r="EN262" s="130"/>
      <c r="EO262" s="130"/>
      <c r="EP262" s="130"/>
      <c r="EQ262" s="130"/>
      <c r="ER262" s="126"/>
      <c r="ES262" s="132"/>
      <c r="ET262" s="132"/>
      <c r="EU262" s="132"/>
      <c r="EV262" s="130"/>
      <c r="EW262" s="130"/>
      <c r="EX262" s="130"/>
      <c r="EY262" s="130"/>
      <c r="EZ262" s="130"/>
      <c r="FA262" s="126"/>
      <c r="FB262" s="132"/>
      <c r="FC262" s="132"/>
      <c r="FD262" s="132"/>
      <c r="FE262" s="130"/>
      <c r="FF262" s="130"/>
      <c r="FG262" s="130"/>
      <c r="FH262" s="130"/>
      <c r="FI262" s="130"/>
      <c r="FJ262" s="126"/>
      <c r="FK262" s="132"/>
      <c r="FL262" s="132"/>
      <c r="FM262" s="132"/>
      <c r="FN262" s="130"/>
      <c r="FO262" s="130"/>
      <c r="FP262" s="130"/>
      <c r="FQ262" s="130"/>
      <c r="FR262" s="130"/>
      <c r="FS262" s="130"/>
      <c r="FT262" s="144"/>
      <c r="FU262" s="152"/>
      <c r="FV262" s="129"/>
      <c r="FW262" s="152"/>
      <c r="FX262" s="130"/>
      <c r="FY262" s="129"/>
      <c r="FZ262" s="144"/>
      <c r="GA262" s="253"/>
      <c r="GB262" s="152"/>
      <c r="GC262" s="152"/>
      <c r="GD262" s="152"/>
      <c r="GE262" s="152"/>
      <c r="GF262" s="152"/>
      <c r="GG262" s="152"/>
      <c r="GH262" s="152"/>
      <c r="GI262" s="152"/>
      <c r="GJ262" s="152"/>
      <c r="GK262" s="253"/>
      <c r="GL262" s="152"/>
      <c r="GM262" s="253"/>
      <c r="GX262" s="117"/>
    </row>
    <row r="263" spans="1:206" ht="117.75" customHeight="1" x14ac:dyDescent="0.2">
      <c r="A263" s="364">
        <v>43</v>
      </c>
      <c r="B263" s="357" t="s">
        <v>182</v>
      </c>
      <c r="C263" s="358" t="str">
        <f>VLOOKUP(B263,FORMULAS!$A$30:$B$52,2,0)</f>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
      <c r="D263" s="358" t="str">
        <f>VLOOKUP(B263,FORMULAS!$A$30:$C$52,3,0)</f>
        <v>Director de Gestión Corporativa</v>
      </c>
      <c r="E263" s="357" t="s">
        <v>113</v>
      </c>
      <c r="F263" s="394" t="s">
        <v>472</v>
      </c>
      <c r="G263" s="365" t="s">
        <v>473</v>
      </c>
      <c r="H263" s="394" t="s">
        <v>745</v>
      </c>
      <c r="I263" s="357" t="s">
        <v>258</v>
      </c>
      <c r="J263" s="360">
        <v>800</v>
      </c>
      <c r="K263" s="335" t="str">
        <f>+IF(L263=FORMULAS!$N$2,FORMULAS!$O$2,IF('208-PLA-Ft-78 Mapa Gestión'!L263:L268=FORMULAS!$N$3,FORMULAS!$O$3,IF('208-PLA-Ft-78 Mapa Gestión'!L263:L268=FORMULAS!$N$4,FORMULAS!$O$4,IF('208-PLA-Ft-78 Mapa Gestión'!L263:L268=FORMULAS!$N$5,FORMULAS!$O$5,IF('208-PLA-Ft-78 Mapa Gestión'!L263:L268=FORMULAS!$N$6,FORMULAS!$O$6)))))</f>
        <v>Alta</v>
      </c>
      <c r="L263" s="361">
        <f>+IF(J263&lt;=FORMULAS!$M$2,FORMULAS!$N$2,IF('208-PLA-Ft-78 Mapa Gestión'!J263&lt;=FORMULAS!$M$3,FORMULAS!$N$3,IF('208-PLA-Ft-78 Mapa Gestión'!J263&lt;=FORMULAS!$M$4,FORMULAS!$N$4,IF('208-PLA-Ft-78 Mapa Gestión'!J263&lt;=FORMULAS!$M$5,FORMULAS!$N$5,FORMULAS!$N$6))))</f>
        <v>0.8</v>
      </c>
      <c r="M263" s="359" t="s">
        <v>259</v>
      </c>
      <c r="N263" s="335" t="str">
        <f>+IF(M263=FORMULAS!$H$2,FORMULAS!$I$2,IF('208-PLA-Ft-78 Mapa Gestión'!M263:M268=FORMULAS!$H$3,FORMULAS!$I$3,IF('208-PLA-Ft-78 Mapa Gestión'!M263:M268=FORMULAS!$H$4,FORMULAS!$I$4,IF('208-PLA-Ft-78 Mapa Gestión'!M263:M268=FORMULAS!$H$5,FORMULAS!$I$5,IF('208-PLA-Ft-78 Mapa Gestión'!M263:M268=FORMULAS!$H$6,FORMULAS!$I$6,IF('208-PLA-Ft-78 Mapa Gestión'!M263:M268=FORMULAS!$H$7,FORMULAS!$I$7,IF('208-PLA-Ft-78 Mapa Gestión'!M263:M268=FORMULAS!$H$8,FORMULAS!$I$8,IF('208-PLA-Ft-78 Mapa Gestión'!M263:M268=FORMULAS!$H$9,FORMULAS!$I$9,IF('208-PLA-Ft-78 Mapa Gestión'!M263:M268=FORMULAS!$H$10,FORMULAS!$I$10,IF('208-PLA-Ft-78 Mapa Gestión'!M263:M268=FORMULAS!$H$11,FORMULAS!$I$11))))))))))</f>
        <v>Menor</v>
      </c>
      <c r="O263" s="333">
        <f>VLOOKUP(N263,FORMULAS!$I$1:$J$6,2,0)</f>
        <v>0.4</v>
      </c>
      <c r="P263" s="333" t="str">
        <f t="shared" ref="P263" si="207">CONCATENATE(N263,K263)</f>
        <v>MenorAlta</v>
      </c>
      <c r="Q263" s="334" t="str">
        <f>VLOOKUP(P263,FORMULAS!$K$17:$L$42,2,0)</f>
        <v>Moderado</v>
      </c>
      <c r="R263" s="159">
        <v>1</v>
      </c>
      <c r="S263" s="153" t="s">
        <v>528</v>
      </c>
      <c r="T263" s="183" t="str">
        <f>VLOOKUP(U263,FORMULAS!$A$15:$B$18,2,0)</f>
        <v>Probabilidad</v>
      </c>
      <c r="U263" s="53" t="s">
        <v>13</v>
      </c>
      <c r="V263" s="54">
        <f>+IF(U263='Tabla Valoración controles'!$D$4,'Tabla Valoración controles'!$F$4,IF('208-PLA-Ft-78 Mapa Gestión'!U263='Tabla Valoración controles'!$D$5,'Tabla Valoración controles'!$F$5,IF(U263=FORMULAS!$A$10,0,'Tabla Valoración controles'!$F$6)))</f>
        <v>0.25</v>
      </c>
      <c r="W263" s="53" t="s">
        <v>8</v>
      </c>
      <c r="X263" s="55">
        <f>+IF(W263='Tabla Valoración controles'!$D$7,'Tabla Valoración controles'!$F$7,IF(U263=FORMULAS!$A$10,0,'Tabla Valoración controles'!$F$8))</f>
        <v>0.15</v>
      </c>
      <c r="Y263" s="53" t="s">
        <v>18</v>
      </c>
      <c r="Z263" s="54">
        <f>+IF(Y263='Tabla Valoración controles'!$D$9,'Tabla Valoración controles'!$F$9,IF(U263=FORMULAS!$A$10,0,'Tabla Valoración controles'!$F$10))</f>
        <v>0</v>
      </c>
      <c r="AA263" s="53" t="s">
        <v>21</v>
      </c>
      <c r="AB263" s="54">
        <f>+IF(AA263='Tabla Valoración controles'!$D$9,'Tabla Valoración controles'!$F$9,IF(W263=FORMULAS!$A$10,0,'Tabla Valoración controles'!$F$10))</f>
        <v>0</v>
      </c>
      <c r="AC263" s="53" t="s">
        <v>100</v>
      </c>
      <c r="AD263" s="54">
        <f>+IF(AC263='Tabla Valoración controles'!$D$13,'Tabla Valoración controles'!$F$13,'Tabla Valoración controles'!$F$14)</f>
        <v>0</v>
      </c>
      <c r="AE263" s="97">
        <f t="shared" si="192"/>
        <v>0.4</v>
      </c>
      <c r="AF263" s="97">
        <f>+AF262*AE263</f>
        <v>0</v>
      </c>
      <c r="AG263" s="97">
        <f t="shared" si="194"/>
        <v>0.36</v>
      </c>
      <c r="AH263" s="53" t="s">
        <v>347</v>
      </c>
      <c r="AI263" s="50">
        <f>+IF(AH263=CONTROLES!$C$50,CONTROLES!$D$50,CONTROLES!$D$51)</f>
        <v>15</v>
      </c>
      <c r="AJ263" s="162" t="s">
        <v>353</v>
      </c>
      <c r="AK263" s="162">
        <f>+IF(AJ263=CONTROLES!$C$52,CONTROLES!$D$52,CONTROLES!$D$53)</f>
        <v>15</v>
      </c>
      <c r="AL263" s="162" t="s">
        <v>356</v>
      </c>
      <c r="AM263" s="162">
        <f>+IF(AL263=CONTROLES!$C$54,CONTROLES!$D$54,CONTROLES!$D$55)</f>
        <v>15</v>
      </c>
      <c r="AN263" s="163" t="str">
        <f t="shared" si="173"/>
        <v>Preventivo</v>
      </c>
      <c r="AO263" s="163" t="str">
        <f>+IF(AN263=CONTROLES!$F$54,CONTROLES!$G$54,CONTROLES!$G$55)</f>
        <v>Prevenir</v>
      </c>
      <c r="AP263" s="162">
        <f>+IF(AO263=CONTROLES!$C$56,CONTROLES!$D$56,IF(AO263=CONTROLES!$C$57,CONTROLES!$D$57,CONTROLES!$D$58))</f>
        <v>15</v>
      </c>
      <c r="AQ263" s="162" t="s">
        <v>363</v>
      </c>
      <c r="AR263" s="162">
        <f>+IF(AQ263=CONTROLES!$C$59,CONTROLES!$D$59,CONTROLES!$D$60)</f>
        <v>15</v>
      </c>
      <c r="AS263" s="162" t="s">
        <v>366</v>
      </c>
      <c r="AT263" s="162">
        <f>+IF(AS263=CONTROLES!$C$61,CONTROLES!$D$61,CONTROLES!$D$62)</f>
        <v>15</v>
      </c>
      <c r="AU263" s="162" t="s">
        <v>369</v>
      </c>
      <c r="AV263" s="50">
        <f>+IF(AU263=CONTROLES!$C$63,CONTROLES!$D$63,IF(AU263=CONTROLES!$C$64,CONTROLES!$D$64,CONTROLES!$D$65))</f>
        <v>10</v>
      </c>
      <c r="AW263" s="50">
        <f t="shared" si="169"/>
        <v>100</v>
      </c>
      <c r="AX263" s="50" t="str">
        <f t="shared" si="195"/>
        <v>Fuerte</v>
      </c>
      <c r="AY263" s="336">
        <f>+AG268</f>
        <v>0.36</v>
      </c>
      <c r="AZ263" s="336" t="str">
        <f>+IF(AY263&lt;=FORMULAS!$N$2,FORMULAS!$O$2,IF(AY263&lt;=FORMULAS!$N$3,FORMULAS!$O$3,IF(AY263&lt;=FORMULAS!$N$4,FORMULAS!$O$4,IF(AY263&lt;=FORMULAS!$N$5,FORMULAS!$O$5,FORMULAS!O258))))</f>
        <v>Baja</v>
      </c>
      <c r="BA263" s="336" t="str">
        <f>+IF(T263=FORMULAS!$A$9,AG268,'208-PLA-Ft-78 Mapa Gestión'!N263:N268)</f>
        <v>Menor</v>
      </c>
      <c r="BB263" s="336">
        <f>+IF(T263=FORMULAS!B261,'208-PLA-Ft-78 Mapa Gestión'!AG268,'208-PLA-Ft-78 Mapa Gestión'!O263:O268)</f>
        <v>0.4</v>
      </c>
      <c r="BC263" s="333" t="str">
        <f t="shared" ref="BC263" si="208">CONCATENATE(BA263,AZ263)</f>
        <v>MenorBaja</v>
      </c>
      <c r="BD263" s="340" t="str">
        <f>VLOOKUP(BC263,FORMULAS!$K$17:$L$42,2,0)</f>
        <v>Moderado</v>
      </c>
      <c r="BE263" s="338" t="s">
        <v>163</v>
      </c>
      <c r="BF263" s="132" t="s">
        <v>604</v>
      </c>
      <c r="BG263" s="132" t="s">
        <v>548</v>
      </c>
      <c r="BH263" s="169" t="s">
        <v>322</v>
      </c>
      <c r="BI263" s="172">
        <v>44927</v>
      </c>
      <c r="BJ263" s="172">
        <v>45291</v>
      </c>
      <c r="BK263" s="132" t="s">
        <v>712</v>
      </c>
      <c r="BL263" s="132" t="s">
        <v>713</v>
      </c>
      <c r="BM263" s="170" t="s">
        <v>235</v>
      </c>
      <c r="BN263" s="332" t="s">
        <v>714</v>
      </c>
      <c r="BO263" s="144"/>
      <c r="BP263" s="209"/>
      <c r="BQ263" s="209"/>
      <c r="BR263" s="209"/>
      <c r="BS263" s="210"/>
      <c r="BT263" s="210"/>
      <c r="BU263" s="144"/>
      <c r="BV263" s="210"/>
      <c r="BW263" s="210"/>
      <c r="BX263" s="144"/>
      <c r="BY263" s="132"/>
      <c r="BZ263" s="132"/>
      <c r="CA263" s="132"/>
      <c r="CB263" s="130"/>
      <c r="CC263" s="130"/>
      <c r="CD263" s="130"/>
      <c r="CE263" s="130"/>
      <c r="CF263" s="130"/>
      <c r="CG263" s="144"/>
      <c r="CH263" s="132"/>
      <c r="CI263" s="132"/>
      <c r="CJ263" s="132"/>
      <c r="CK263" s="130"/>
      <c r="CL263" s="130"/>
      <c r="CM263" s="130"/>
      <c r="CN263" s="130"/>
      <c r="CO263" s="130"/>
      <c r="CP263" s="144"/>
      <c r="CQ263" s="132"/>
      <c r="CR263" s="132"/>
      <c r="CS263" s="132"/>
      <c r="CT263" s="130"/>
      <c r="CU263" s="130"/>
      <c r="CV263" s="130"/>
      <c r="CW263" s="130"/>
      <c r="CX263" s="130"/>
      <c r="CY263" s="144" t="s">
        <v>782</v>
      </c>
      <c r="CZ263" s="153" t="s">
        <v>1335</v>
      </c>
      <c r="DA263" s="209" t="s">
        <v>1336</v>
      </c>
      <c r="DB263" s="126" t="s">
        <v>840</v>
      </c>
      <c r="DC263" s="126" t="s">
        <v>840</v>
      </c>
      <c r="DD263" s="126" t="s">
        <v>840</v>
      </c>
      <c r="DE263" s="144" t="s">
        <v>783</v>
      </c>
      <c r="DF263" s="144" t="s">
        <v>840</v>
      </c>
      <c r="DG263" s="144" t="s">
        <v>840</v>
      </c>
      <c r="DH263" s="144" t="s">
        <v>782</v>
      </c>
      <c r="DI263" s="153" t="s">
        <v>1337</v>
      </c>
      <c r="DJ263" s="209" t="s">
        <v>1336</v>
      </c>
      <c r="DK263" s="126" t="s">
        <v>840</v>
      </c>
      <c r="DL263" s="126" t="s">
        <v>840</v>
      </c>
      <c r="DM263" s="126" t="s">
        <v>840</v>
      </c>
      <c r="DN263" s="144" t="s">
        <v>783</v>
      </c>
      <c r="DO263" s="144" t="s">
        <v>840</v>
      </c>
      <c r="DP263" s="144" t="s">
        <v>840</v>
      </c>
      <c r="DQ263" s="144" t="s">
        <v>782</v>
      </c>
      <c r="DR263" s="153" t="s">
        <v>1338</v>
      </c>
      <c r="DS263" s="209" t="s">
        <v>1336</v>
      </c>
      <c r="DT263" s="126" t="s">
        <v>840</v>
      </c>
      <c r="DU263" s="126" t="s">
        <v>840</v>
      </c>
      <c r="DV263" s="126" t="s">
        <v>840</v>
      </c>
      <c r="DW263" s="144" t="s">
        <v>783</v>
      </c>
      <c r="DX263" s="144" t="s">
        <v>840</v>
      </c>
      <c r="DY263" s="144" t="s">
        <v>840</v>
      </c>
      <c r="DZ263" s="144" t="s">
        <v>782</v>
      </c>
      <c r="EA263" s="153" t="s">
        <v>1339</v>
      </c>
      <c r="EB263" s="209" t="s">
        <v>1336</v>
      </c>
      <c r="EC263" s="132" t="s">
        <v>1340</v>
      </c>
      <c r="ED263" s="126">
        <v>0.66</v>
      </c>
      <c r="EE263" s="126" t="s">
        <v>1341</v>
      </c>
      <c r="EF263" s="144" t="s">
        <v>783</v>
      </c>
      <c r="EG263" s="144" t="s">
        <v>840</v>
      </c>
      <c r="EH263" s="144" t="s">
        <v>840</v>
      </c>
      <c r="EI263" s="126"/>
      <c r="EJ263" s="132"/>
      <c r="EK263" s="132"/>
      <c r="EL263" s="132"/>
      <c r="EM263" s="130"/>
      <c r="EN263" s="130"/>
      <c r="EO263" s="130"/>
      <c r="EP263" s="130"/>
      <c r="EQ263" s="130"/>
      <c r="ER263" s="126"/>
      <c r="ES263" s="132"/>
      <c r="ET263" s="132"/>
      <c r="EU263" s="132"/>
      <c r="EV263" s="130"/>
      <c r="EW263" s="130"/>
      <c r="EX263" s="130"/>
      <c r="EY263" s="130"/>
      <c r="EZ263" s="130"/>
      <c r="FA263" s="126"/>
      <c r="FB263" s="132"/>
      <c r="FC263" s="132"/>
      <c r="FD263" s="132"/>
      <c r="FE263" s="130"/>
      <c r="FF263" s="130"/>
      <c r="FG263" s="130"/>
      <c r="FH263" s="130"/>
      <c r="FI263" s="130"/>
      <c r="FJ263" s="126"/>
      <c r="FK263" s="132"/>
      <c r="FL263" s="132"/>
      <c r="FM263" s="132"/>
      <c r="FN263" s="130"/>
      <c r="FO263" s="130"/>
      <c r="FP263" s="130"/>
      <c r="FQ263" s="130"/>
      <c r="FR263" s="130"/>
      <c r="FS263" s="224">
        <v>45054</v>
      </c>
      <c r="FT263" s="144"/>
      <c r="FU263" s="242" t="s">
        <v>1204</v>
      </c>
      <c r="FV263" s="129" t="s">
        <v>799</v>
      </c>
      <c r="FW263" s="242" t="s">
        <v>1205</v>
      </c>
      <c r="FX263" s="130">
        <v>0</v>
      </c>
      <c r="FY263" s="129" t="s">
        <v>799</v>
      </c>
      <c r="FZ263" s="144" t="s">
        <v>783</v>
      </c>
      <c r="GA263" s="253"/>
      <c r="GB263" s="152"/>
      <c r="GC263" s="152"/>
      <c r="GD263" s="152"/>
      <c r="GE263" s="152"/>
      <c r="GF263" s="172">
        <v>45175</v>
      </c>
      <c r="GG263" s="134" t="s">
        <v>782</v>
      </c>
      <c r="GH263" s="132" t="s">
        <v>1312</v>
      </c>
      <c r="GI263" s="129" t="s">
        <v>37</v>
      </c>
      <c r="GJ263" s="132" t="s">
        <v>1539</v>
      </c>
      <c r="GK263" s="237">
        <v>0.66</v>
      </c>
      <c r="GL263" s="129" t="s">
        <v>37</v>
      </c>
      <c r="GM263" s="135" t="s">
        <v>783</v>
      </c>
      <c r="GX263" s="117"/>
    </row>
    <row r="264" spans="1:206" ht="57" x14ac:dyDescent="0.2">
      <c r="A264" s="364"/>
      <c r="B264" s="357"/>
      <c r="C264" s="358"/>
      <c r="D264" s="358"/>
      <c r="E264" s="357"/>
      <c r="F264" s="394"/>
      <c r="G264" s="365"/>
      <c r="H264" s="394"/>
      <c r="I264" s="357"/>
      <c r="J264" s="360"/>
      <c r="K264" s="335"/>
      <c r="L264" s="361"/>
      <c r="M264" s="359"/>
      <c r="N264" s="335"/>
      <c r="O264" s="333"/>
      <c r="P264" s="333"/>
      <c r="Q264" s="334"/>
      <c r="R264" s="152"/>
      <c r="S264" s="152"/>
      <c r="T264" s="183">
        <f>VLOOKUP(U264,FORMULAS!$A$15:$B$18,2,0)</f>
        <v>0</v>
      </c>
      <c r="U264" s="53" t="s">
        <v>157</v>
      </c>
      <c r="V264" s="54">
        <f>+IF(U264='Tabla Valoración controles'!$D$4,'Tabla Valoración controles'!$F$4,IF('208-PLA-Ft-78 Mapa Gestión'!U264='Tabla Valoración controles'!$D$5,'Tabla Valoración controles'!$F$5,IF(U264=FORMULAS!$A$10,0,'Tabla Valoración controles'!$F$6)))</f>
        <v>0</v>
      </c>
      <c r="W264" s="53"/>
      <c r="X264" s="55">
        <f>+IF(W264='Tabla Valoración controles'!$D$7,'Tabla Valoración controles'!$F$7,IF(U264=FORMULAS!$A$10,0,'Tabla Valoración controles'!$F$8))</f>
        <v>0</v>
      </c>
      <c r="Y264" s="53"/>
      <c r="Z264" s="54">
        <f>+IF(Y264='Tabla Valoración controles'!$D$9,'Tabla Valoración controles'!$F$9,IF(U264=FORMULAS!$A$10,0,'Tabla Valoración controles'!$F$10))</f>
        <v>0</v>
      </c>
      <c r="AA264" s="53"/>
      <c r="AB264" s="54">
        <f>+IF(AA264='Tabla Valoración controles'!$D$9,'Tabla Valoración controles'!$F$9,IF(W264=FORMULAS!$A$10,0,'Tabla Valoración controles'!$F$10))</f>
        <v>0</v>
      </c>
      <c r="AC264" s="53"/>
      <c r="AD264" s="54">
        <f>+IF(AC264='Tabla Valoración controles'!$D$13,'Tabla Valoración controles'!$F$13,'Tabla Valoración controles'!$F$14)</f>
        <v>0</v>
      </c>
      <c r="AE264" s="97">
        <f t="shared" si="192"/>
        <v>0</v>
      </c>
      <c r="AF264" s="97">
        <f t="shared" si="193"/>
        <v>0</v>
      </c>
      <c r="AG264" s="97">
        <f t="shared" si="194"/>
        <v>0.36</v>
      </c>
      <c r="AH264" s="53"/>
      <c r="AI264" s="50">
        <f>+IF(AH264=CONTROLES!$C$50,CONTROLES!$D$50,CONTROLES!$D$51)</f>
        <v>0</v>
      </c>
      <c r="AJ264" s="162"/>
      <c r="AK264" s="162">
        <f>+IF(AJ264=CONTROLES!$C$52,CONTROLES!$D$52,CONTROLES!$D$53)</f>
        <v>0</v>
      </c>
      <c r="AL264" s="162"/>
      <c r="AM264" s="162">
        <f>+IF(AL264=CONTROLES!$C$54,CONTROLES!$D$54,CONTROLES!$D$55)</f>
        <v>0</v>
      </c>
      <c r="AN264" s="163" t="str">
        <f t="shared" si="173"/>
        <v>Tipo Control</v>
      </c>
      <c r="AO264" s="163" t="str">
        <f>+IF(AN264=CONTROLES!$F$54,CONTROLES!$G$54,CONTROLES!$G$55)</f>
        <v>Detectar</v>
      </c>
      <c r="AP264" s="162">
        <f>+IF(AO264=CONTROLES!$C$56,CONTROLES!$D$56,IF(AO264=CONTROLES!$C$57,CONTROLES!$D$57,CONTROLES!$D$58))</f>
        <v>10</v>
      </c>
      <c r="AQ264" s="162"/>
      <c r="AR264" s="162">
        <f>+IF(AQ264=CONTROLES!$C$59,CONTROLES!$D$59,CONTROLES!$D$60)</f>
        <v>0</v>
      </c>
      <c r="AS264" s="162"/>
      <c r="AT264" s="162">
        <f>+IF(AS264=CONTROLES!$C$61,CONTROLES!$D$61,CONTROLES!$D$62)</f>
        <v>0</v>
      </c>
      <c r="AU264" s="162"/>
      <c r="AV264" s="50">
        <f>+IF(AU264=CONTROLES!$C$63,CONTROLES!$D$63,IF(AU264=CONTROLES!$C$64,CONTROLES!$D$64,CONTROLES!$D$65))</f>
        <v>0</v>
      </c>
      <c r="AW264" s="50">
        <f t="shared" si="169"/>
        <v>10</v>
      </c>
      <c r="AX264" s="50" t="str">
        <f t="shared" si="195"/>
        <v>Débil</v>
      </c>
      <c r="AY264" s="337"/>
      <c r="AZ264" s="337"/>
      <c r="BA264" s="337"/>
      <c r="BB264" s="337"/>
      <c r="BC264" s="333"/>
      <c r="BD264" s="340"/>
      <c r="BE264" s="338"/>
      <c r="BF264" s="152"/>
      <c r="BG264" s="152"/>
      <c r="BH264" s="169"/>
      <c r="BI264" s="152"/>
      <c r="BJ264" s="152"/>
      <c r="BK264" s="152"/>
      <c r="BL264" s="152"/>
      <c r="BM264" s="170" t="s">
        <v>233</v>
      </c>
      <c r="BN264" s="332"/>
      <c r="BO264" s="144"/>
      <c r="BP264" s="209"/>
      <c r="BQ264" s="209"/>
      <c r="BR264" s="209"/>
      <c r="BS264" s="210"/>
      <c r="BT264" s="210"/>
      <c r="BU264" s="144"/>
      <c r="BV264" s="210"/>
      <c r="BW264" s="210"/>
      <c r="BX264" s="144"/>
      <c r="BY264" s="132"/>
      <c r="BZ264" s="132"/>
      <c r="CA264" s="132"/>
      <c r="CB264" s="130"/>
      <c r="CC264" s="130"/>
      <c r="CD264" s="130"/>
      <c r="CE264" s="130"/>
      <c r="CF264" s="130"/>
      <c r="CG264" s="144"/>
      <c r="CH264" s="132"/>
      <c r="CI264" s="132"/>
      <c r="CJ264" s="132"/>
      <c r="CK264" s="130"/>
      <c r="CL264" s="130"/>
      <c r="CM264" s="130"/>
      <c r="CN264" s="130"/>
      <c r="CO264" s="130"/>
      <c r="CP264" s="144"/>
      <c r="CQ264" s="132"/>
      <c r="CR264" s="132"/>
      <c r="CS264" s="132"/>
      <c r="CT264" s="130"/>
      <c r="CU264" s="130"/>
      <c r="CV264" s="130"/>
      <c r="CW264" s="130"/>
      <c r="CX264" s="130"/>
      <c r="CY264" s="126"/>
      <c r="CZ264" s="132"/>
      <c r="DA264" s="132"/>
      <c r="DB264" s="132"/>
      <c r="DC264" s="130"/>
      <c r="DD264" s="130"/>
      <c r="DE264" s="130"/>
      <c r="DF264" s="130"/>
      <c r="DG264" s="130"/>
      <c r="DH264" s="126"/>
      <c r="DI264" s="132"/>
      <c r="DJ264" s="132"/>
      <c r="DK264" s="132"/>
      <c r="DL264" s="130"/>
      <c r="DM264" s="130"/>
      <c r="DN264" s="130"/>
      <c r="DO264" s="130"/>
      <c r="DP264" s="130"/>
      <c r="DQ264" s="126"/>
      <c r="DR264" s="132"/>
      <c r="DS264" s="132"/>
      <c r="DT264" s="132"/>
      <c r="DU264" s="130"/>
      <c r="DV264" s="130"/>
      <c r="DW264" s="130"/>
      <c r="DX264" s="130"/>
      <c r="DY264" s="130"/>
      <c r="DZ264" s="126"/>
      <c r="EA264" s="132"/>
      <c r="EB264" s="132"/>
      <c r="EC264" s="132"/>
      <c r="ED264" s="130"/>
      <c r="EE264" s="130"/>
      <c r="EF264" s="130"/>
      <c r="EG264" s="130"/>
      <c r="EH264" s="130"/>
      <c r="EI264" s="126"/>
      <c r="EJ264" s="132"/>
      <c r="EK264" s="132"/>
      <c r="EL264" s="132"/>
      <c r="EM264" s="130"/>
      <c r="EN264" s="130"/>
      <c r="EO264" s="130"/>
      <c r="EP264" s="130"/>
      <c r="EQ264" s="130"/>
      <c r="ER264" s="126"/>
      <c r="ES264" s="132"/>
      <c r="ET264" s="132"/>
      <c r="EU264" s="132"/>
      <c r="EV264" s="130"/>
      <c r="EW264" s="130"/>
      <c r="EX264" s="130"/>
      <c r="EY264" s="130"/>
      <c r="EZ264" s="130"/>
      <c r="FA264" s="126"/>
      <c r="FB264" s="132"/>
      <c r="FC264" s="132"/>
      <c r="FD264" s="132"/>
      <c r="FE264" s="130"/>
      <c r="FF264" s="130"/>
      <c r="FG264" s="130"/>
      <c r="FH264" s="130"/>
      <c r="FI264" s="130"/>
      <c r="FJ264" s="126"/>
      <c r="FK264" s="132"/>
      <c r="FL264" s="132"/>
      <c r="FM264" s="132"/>
      <c r="FN264" s="130"/>
      <c r="FO264" s="130"/>
      <c r="FP264" s="130"/>
      <c r="FQ264" s="130"/>
      <c r="FR264" s="130"/>
      <c r="FS264" s="130"/>
      <c r="FT264" s="144"/>
      <c r="FU264" s="152"/>
      <c r="FV264" s="129"/>
      <c r="FW264" s="152"/>
      <c r="FX264" s="130"/>
      <c r="FY264" s="129"/>
      <c r="FZ264" s="144"/>
      <c r="GA264" s="253"/>
      <c r="GB264" s="152"/>
      <c r="GC264" s="152"/>
      <c r="GD264" s="152"/>
      <c r="GE264" s="152"/>
      <c r="GF264" s="152"/>
      <c r="GG264" s="152"/>
      <c r="GH264" s="152"/>
      <c r="GI264" s="152"/>
      <c r="GJ264" s="152"/>
      <c r="GK264" s="253"/>
      <c r="GL264" s="152"/>
      <c r="GM264" s="253"/>
      <c r="GX264" s="117"/>
    </row>
    <row r="265" spans="1:206" ht="57" x14ac:dyDescent="0.2">
      <c r="A265" s="364"/>
      <c r="B265" s="357"/>
      <c r="C265" s="358"/>
      <c r="D265" s="358"/>
      <c r="E265" s="357"/>
      <c r="F265" s="394"/>
      <c r="G265" s="365"/>
      <c r="H265" s="394"/>
      <c r="I265" s="357"/>
      <c r="J265" s="360"/>
      <c r="K265" s="335"/>
      <c r="L265" s="361"/>
      <c r="M265" s="359"/>
      <c r="N265" s="335"/>
      <c r="O265" s="333"/>
      <c r="P265" s="333"/>
      <c r="Q265" s="334"/>
      <c r="R265" s="152"/>
      <c r="S265" s="152"/>
      <c r="T265" s="183">
        <f>VLOOKUP(U265,FORMULAS!$A$15:$B$18,2,0)</f>
        <v>0</v>
      </c>
      <c r="U265" s="53" t="s">
        <v>157</v>
      </c>
      <c r="V265" s="54">
        <f>+IF(U265='Tabla Valoración controles'!$D$4,'Tabla Valoración controles'!$F$4,IF('208-PLA-Ft-78 Mapa Gestión'!U265='Tabla Valoración controles'!$D$5,'Tabla Valoración controles'!$F$5,IF(U265=FORMULAS!$A$10,0,'Tabla Valoración controles'!$F$6)))</f>
        <v>0</v>
      </c>
      <c r="W265" s="53"/>
      <c r="X265" s="55">
        <f>+IF(W265='Tabla Valoración controles'!$D$7,'Tabla Valoración controles'!$F$7,IF(U265=FORMULAS!$A$10,0,'Tabla Valoración controles'!$F$8))</f>
        <v>0</v>
      </c>
      <c r="Y265" s="53"/>
      <c r="Z265" s="54">
        <f>+IF(Y265='Tabla Valoración controles'!$D$9,'Tabla Valoración controles'!$F$9,IF(U265=FORMULAS!$A$10,0,'Tabla Valoración controles'!$F$10))</f>
        <v>0</v>
      </c>
      <c r="AA265" s="53"/>
      <c r="AB265" s="54">
        <f>+IF(AA265='Tabla Valoración controles'!$D$9,'Tabla Valoración controles'!$F$9,IF(W265=FORMULAS!$A$10,0,'Tabla Valoración controles'!$F$10))</f>
        <v>0</v>
      </c>
      <c r="AC265" s="53"/>
      <c r="AD265" s="54">
        <f>+IF(AC265='Tabla Valoración controles'!$D$13,'Tabla Valoración controles'!$F$13,'Tabla Valoración controles'!$F$14)</f>
        <v>0</v>
      </c>
      <c r="AE265" s="97">
        <f t="shared" si="192"/>
        <v>0</v>
      </c>
      <c r="AF265" s="97">
        <f t="shared" si="193"/>
        <v>0</v>
      </c>
      <c r="AG265" s="97">
        <f t="shared" si="194"/>
        <v>0.36</v>
      </c>
      <c r="AH265" s="53"/>
      <c r="AI265" s="50">
        <f>+IF(AH265=CONTROLES!$C$50,CONTROLES!$D$50,CONTROLES!$D$51)</f>
        <v>0</v>
      </c>
      <c r="AJ265" s="162"/>
      <c r="AK265" s="162">
        <f>+IF(AJ265=CONTROLES!$C$52,CONTROLES!$D$52,CONTROLES!$D$53)</f>
        <v>0</v>
      </c>
      <c r="AL265" s="162"/>
      <c r="AM265" s="162">
        <f>+IF(AL265=CONTROLES!$C$54,CONTROLES!$D$54,CONTROLES!$D$55)</f>
        <v>0</v>
      </c>
      <c r="AN265" s="163" t="str">
        <f t="shared" si="173"/>
        <v>Tipo Control</v>
      </c>
      <c r="AO265" s="163" t="str">
        <f>+IF(AN265=CONTROLES!$F$54,CONTROLES!$G$54,CONTROLES!$G$55)</f>
        <v>Detectar</v>
      </c>
      <c r="AP265" s="162">
        <f>+IF(AO265=CONTROLES!$C$56,CONTROLES!$D$56,IF(AO265=CONTROLES!$C$57,CONTROLES!$D$57,CONTROLES!$D$58))</f>
        <v>10</v>
      </c>
      <c r="AQ265" s="162"/>
      <c r="AR265" s="162">
        <f>+IF(AQ265=CONTROLES!$C$59,CONTROLES!$D$59,CONTROLES!$D$60)</f>
        <v>0</v>
      </c>
      <c r="AS265" s="162"/>
      <c r="AT265" s="162">
        <f>+IF(AS265=CONTROLES!$C$61,CONTROLES!$D$61,CONTROLES!$D$62)</f>
        <v>0</v>
      </c>
      <c r="AU265" s="162"/>
      <c r="AV265" s="50">
        <f>+IF(AU265=CONTROLES!$C$63,CONTROLES!$D$63,IF(AU265=CONTROLES!$C$64,CONTROLES!$D$64,CONTROLES!$D$65))</f>
        <v>0</v>
      </c>
      <c r="AW265" s="50">
        <f t="shared" si="169"/>
        <v>10</v>
      </c>
      <c r="AX265" s="50" t="str">
        <f t="shared" si="195"/>
        <v>Débil</v>
      </c>
      <c r="AY265" s="337"/>
      <c r="AZ265" s="337"/>
      <c r="BA265" s="337"/>
      <c r="BB265" s="337"/>
      <c r="BC265" s="333"/>
      <c r="BD265" s="340"/>
      <c r="BE265" s="338"/>
      <c r="BF265" s="152"/>
      <c r="BG265" s="152"/>
      <c r="BH265" s="169"/>
      <c r="BI265" s="152"/>
      <c r="BJ265" s="152"/>
      <c r="BK265" s="152"/>
      <c r="BL265" s="152"/>
      <c r="BM265" s="170" t="s">
        <v>233</v>
      </c>
      <c r="BN265" s="332"/>
      <c r="BO265" s="144"/>
      <c r="BP265" s="209"/>
      <c r="BQ265" s="209"/>
      <c r="BR265" s="209"/>
      <c r="BS265" s="210"/>
      <c r="BT265" s="210"/>
      <c r="BU265" s="144"/>
      <c r="BV265" s="210"/>
      <c r="BW265" s="210"/>
      <c r="BX265" s="144"/>
      <c r="BY265" s="132"/>
      <c r="BZ265" s="132"/>
      <c r="CA265" s="132"/>
      <c r="CB265" s="130"/>
      <c r="CC265" s="130"/>
      <c r="CD265" s="130"/>
      <c r="CE265" s="130"/>
      <c r="CF265" s="130"/>
      <c r="CG265" s="144"/>
      <c r="CH265" s="132"/>
      <c r="CI265" s="132"/>
      <c r="CJ265" s="132"/>
      <c r="CK265" s="130"/>
      <c r="CL265" s="130"/>
      <c r="CM265" s="130"/>
      <c r="CN265" s="130"/>
      <c r="CO265" s="130"/>
      <c r="CP265" s="144"/>
      <c r="CQ265" s="132"/>
      <c r="CR265" s="132"/>
      <c r="CS265" s="132"/>
      <c r="CT265" s="130"/>
      <c r="CU265" s="130"/>
      <c r="CV265" s="130"/>
      <c r="CW265" s="130"/>
      <c r="CX265" s="130"/>
      <c r="CY265" s="126"/>
      <c r="CZ265" s="132"/>
      <c r="DA265" s="132"/>
      <c r="DB265" s="132"/>
      <c r="DC265" s="130"/>
      <c r="DD265" s="130"/>
      <c r="DE265" s="130"/>
      <c r="DF265" s="130"/>
      <c r="DG265" s="130"/>
      <c r="DH265" s="126"/>
      <c r="DI265" s="132"/>
      <c r="DJ265" s="132"/>
      <c r="DK265" s="132"/>
      <c r="DL265" s="130"/>
      <c r="DM265" s="130"/>
      <c r="DN265" s="130"/>
      <c r="DO265" s="130"/>
      <c r="DP265" s="130"/>
      <c r="DQ265" s="126"/>
      <c r="DR265" s="132"/>
      <c r="DS265" s="132"/>
      <c r="DT265" s="132"/>
      <c r="DU265" s="130"/>
      <c r="DV265" s="130"/>
      <c r="DW265" s="130"/>
      <c r="DX265" s="130"/>
      <c r="DY265" s="130"/>
      <c r="DZ265" s="126"/>
      <c r="EA265" s="132"/>
      <c r="EB265" s="132"/>
      <c r="EC265" s="132"/>
      <c r="ED265" s="130"/>
      <c r="EE265" s="130"/>
      <c r="EF265" s="130"/>
      <c r="EG265" s="130"/>
      <c r="EH265" s="130"/>
      <c r="EI265" s="126"/>
      <c r="EJ265" s="132"/>
      <c r="EK265" s="132"/>
      <c r="EL265" s="132"/>
      <c r="EM265" s="130"/>
      <c r="EN265" s="130"/>
      <c r="EO265" s="130"/>
      <c r="EP265" s="130"/>
      <c r="EQ265" s="130"/>
      <c r="ER265" s="126"/>
      <c r="ES265" s="132"/>
      <c r="ET265" s="132"/>
      <c r="EU265" s="132"/>
      <c r="EV265" s="130"/>
      <c r="EW265" s="130"/>
      <c r="EX265" s="130"/>
      <c r="EY265" s="130"/>
      <c r="EZ265" s="130"/>
      <c r="FA265" s="126"/>
      <c r="FB265" s="132"/>
      <c r="FC265" s="132"/>
      <c r="FD265" s="132"/>
      <c r="FE265" s="130"/>
      <c r="FF265" s="130"/>
      <c r="FG265" s="130"/>
      <c r="FH265" s="130"/>
      <c r="FI265" s="130"/>
      <c r="FJ265" s="126"/>
      <c r="FK265" s="132"/>
      <c r="FL265" s="132"/>
      <c r="FM265" s="132"/>
      <c r="FN265" s="130"/>
      <c r="FO265" s="130"/>
      <c r="FP265" s="130"/>
      <c r="FQ265" s="130"/>
      <c r="FR265" s="130"/>
      <c r="FS265" s="130"/>
      <c r="FT265" s="144"/>
      <c r="FU265" s="152"/>
      <c r="FV265" s="129"/>
      <c r="FW265" s="152"/>
      <c r="FX265" s="130"/>
      <c r="FY265" s="129"/>
      <c r="FZ265" s="144"/>
      <c r="GA265" s="253"/>
      <c r="GB265" s="152"/>
      <c r="GC265" s="152"/>
      <c r="GD265" s="152"/>
      <c r="GE265" s="152"/>
      <c r="GF265" s="152"/>
      <c r="GG265" s="152"/>
      <c r="GH265" s="152"/>
      <c r="GI265" s="152"/>
      <c r="GJ265" s="152"/>
      <c r="GK265" s="253"/>
      <c r="GL265" s="152"/>
      <c r="GM265" s="253"/>
      <c r="GX265" s="117"/>
    </row>
    <row r="266" spans="1:206" ht="57" x14ac:dyDescent="0.2">
      <c r="A266" s="364"/>
      <c r="B266" s="357"/>
      <c r="C266" s="358"/>
      <c r="D266" s="358"/>
      <c r="E266" s="357"/>
      <c r="F266" s="394"/>
      <c r="G266" s="365"/>
      <c r="H266" s="394"/>
      <c r="I266" s="357"/>
      <c r="J266" s="360"/>
      <c r="K266" s="335"/>
      <c r="L266" s="361"/>
      <c r="M266" s="359"/>
      <c r="N266" s="335"/>
      <c r="O266" s="333"/>
      <c r="P266" s="333"/>
      <c r="Q266" s="334"/>
      <c r="R266" s="152"/>
      <c r="S266" s="152"/>
      <c r="T266" s="183">
        <f>VLOOKUP(U266,FORMULAS!$A$15:$B$18,2,0)</f>
        <v>0</v>
      </c>
      <c r="U266" s="53" t="s">
        <v>157</v>
      </c>
      <c r="V266" s="54">
        <f>+IF(U266='Tabla Valoración controles'!$D$4,'Tabla Valoración controles'!$F$4,IF('208-PLA-Ft-78 Mapa Gestión'!U266='Tabla Valoración controles'!$D$5,'Tabla Valoración controles'!$F$5,IF(U266=FORMULAS!$A$10,0,'Tabla Valoración controles'!$F$6)))</f>
        <v>0</v>
      </c>
      <c r="W266" s="53"/>
      <c r="X266" s="55">
        <f>+IF(W266='Tabla Valoración controles'!$D$7,'Tabla Valoración controles'!$F$7,IF(U266=FORMULAS!$A$10,0,'Tabla Valoración controles'!$F$8))</f>
        <v>0</v>
      </c>
      <c r="Y266" s="53"/>
      <c r="Z266" s="54">
        <f>+IF(Y266='Tabla Valoración controles'!$D$9,'Tabla Valoración controles'!$F$9,IF(U266=FORMULAS!$A$10,0,'Tabla Valoración controles'!$F$10))</f>
        <v>0</v>
      </c>
      <c r="AA266" s="53"/>
      <c r="AB266" s="54">
        <f>+IF(AA266='Tabla Valoración controles'!$D$9,'Tabla Valoración controles'!$F$9,IF(W266=FORMULAS!$A$10,0,'Tabla Valoración controles'!$F$10))</f>
        <v>0</v>
      </c>
      <c r="AC266" s="53"/>
      <c r="AD266" s="54">
        <f>+IF(AC266='Tabla Valoración controles'!$D$13,'Tabla Valoración controles'!$F$13,'Tabla Valoración controles'!$F$14)</f>
        <v>0</v>
      </c>
      <c r="AE266" s="97">
        <f t="shared" si="192"/>
        <v>0</v>
      </c>
      <c r="AF266" s="97">
        <f t="shared" si="193"/>
        <v>0</v>
      </c>
      <c r="AG266" s="97">
        <f t="shared" si="194"/>
        <v>0.36</v>
      </c>
      <c r="AH266" s="53"/>
      <c r="AI266" s="50">
        <f>+IF(AH266=CONTROLES!$C$50,CONTROLES!$D$50,CONTROLES!$D$51)</f>
        <v>0</v>
      </c>
      <c r="AJ266" s="162"/>
      <c r="AK266" s="162">
        <f>+IF(AJ266=CONTROLES!$C$52,CONTROLES!$D$52,CONTROLES!$D$53)</f>
        <v>0</v>
      </c>
      <c r="AL266" s="162"/>
      <c r="AM266" s="162">
        <f>+IF(AL266=CONTROLES!$C$54,CONTROLES!$D$54,CONTROLES!$D$55)</f>
        <v>0</v>
      </c>
      <c r="AN266" s="163" t="str">
        <f t="shared" si="173"/>
        <v>Tipo Control</v>
      </c>
      <c r="AO266" s="163" t="str">
        <f>+IF(AN266=CONTROLES!$F$54,CONTROLES!$G$54,CONTROLES!$G$55)</f>
        <v>Detectar</v>
      </c>
      <c r="AP266" s="162">
        <f>+IF(AO266=CONTROLES!$C$56,CONTROLES!$D$56,IF(AO266=CONTROLES!$C$57,CONTROLES!$D$57,CONTROLES!$D$58))</f>
        <v>10</v>
      </c>
      <c r="AQ266" s="162"/>
      <c r="AR266" s="162">
        <f>+IF(AQ266=CONTROLES!$C$59,CONTROLES!$D$59,CONTROLES!$D$60)</f>
        <v>0</v>
      </c>
      <c r="AS266" s="162"/>
      <c r="AT266" s="162">
        <f>+IF(AS266=CONTROLES!$C$61,CONTROLES!$D$61,CONTROLES!$D$62)</f>
        <v>0</v>
      </c>
      <c r="AU266" s="162"/>
      <c r="AV266" s="50">
        <f>+IF(AU266=CONTROLES!$C$63,CONTROLES!$D$63,IF(AU266=CONTROLES!$C$64,CONTROLES!$D$64,CONTROLES!$D$65))</f>
        <v>0</v>
      </c>
      <c r="AW266" s="50">
        <f t="shared" si="169"/>
        <v>10</v>
      </c>
      <c r="AX266" s="50" t="str">
        <f t="shared" si="195"/>
        <v>Débil</v>
      </c>
      <c r="AY266" s="337"/>
      <c r="AZ266" s="337"/>
      <c r="BA266" s="337"/>
      <c r="BB266" s="337"/>
      <c r="BC266" s="333"/>
      <c r="BD266" s="340"/>
      <c r="BE266" s="338"/>
      <c r="BF266" s="152"/>
      <c r="BG266" s="152"/>
      <c r="BH266" s="169"/>
      <c r="BI266" s="152"/>
      <c r="BJ266" s="152"/>
      <c r="BK266" s="152"/>
      <c r="BL266" s="152"/>
      <c r="BM266" s="170" t="s">
        <v>233</v>
      </c>
      <c r="BN266" s="332"/>
      <c r="BO266" s="144"/>
      <c r="BP266" s="209"/>
      <c r="BQ266" s="209"/>
      <c r="BR266" s="209"/>
      <c r="BS266" s="210"/>
      <c r="BT266" s="210"/>
      <c r="BU266" s="144"/>
      <c r="BV266" s="210"/>
      <c r="BW266" s="210"/>
      <c r="BX266" s="144"/>
      <c r="BY266" s="132"/>
      <c r="BZ266" s="132"/>
      <c r="CA266" s="132"/>
      <c r="CB266" s="130"/>
      <c r="CC266" s="130"/>
      <c r="CD266" s="130"/>
      <c r="CE266" s="130"/>
      <c r="CF266" s="130"/>
      <c r="CG266" s="144"/>
      <c r="CH266" s="132"/>
      <c r="CI266" s="132"/>
      <c r="CJ266" s="132"/>
      <c r="CK266" s="130"/>
      <c r="CL266" s="130"/>
      <c r="CM266" s="130"/>
      <c r="CN266" s="130"/>
      <c r="CO266" s="130"/>
      <c r="CP266" s="144"/>
      <c r="CQ266" s="132"/>
      <c r="CR266" s="132"/>
      <c r="CS266" s="132"/>
      <c r="CT266" s="130"/>
      <c r="CU266" s="130"/>
      <c r="CV266" s="130"/>
      <c r="CW266" s="130"/>
      <c r="CX266" s="130"/>
      <c r="CY266" s="126"/>
      <c r="CZ266" s="132"/>
      <c r="DA266" s="132"/>
      <c r="DB266" s="132"/>
      <c r="DC266" s="130"/>
      <c r="DD266" s="130"/>
      <c r="DE266" s="130"/>
      <c r="DF266" s="130"/>
      <c r="DG266" s="130"/>
      <c r="DH266" s="126"/>
      <c r="DI266" s="132"/>
      <c r="DJ266" s="132"/>
      <c r="DK266" s="132"/>
      <c r="DL266" s="130"/>
      <c r="DM266" s="130"/>
      <c r="DN266" s="130"/>
      <c r="DO266" s="130"/>
      <c r="DP266" s="130"/>
      <c r="DQ266" s="126"/>
      <c r="DR266" s="132"/>
      <c r="DS266" s="132"/>
      <c r="DT266" s="132"/>
      <c r="DU266" s="130"/>
      <c r="DV266" s="130"/>
      <c r="DW266" s="130"/>
      <c r="DX266" s="130"/>
      <c r="DY266" s="130"/>
      <c r="DZ266" s="126"/>
      <c r="EA266" s="132"/>
      <c r="EB266" s="132"/>
      <c r="EC266" s="132"/>
      <c r="ED266" s="130"/>
      <c r="EE266" s="130"/>
      <c r="EF266" s="130"/>
      <c r="EG266" s="130"/>
      <c r="EH266" s="130"/>
      <c r="EI266" s="126"/>
      <c r="EJ266" s="132"/>
      <c r="EK266" s="132"/>
      <c r="EL266" s="132"/>
      <c r="EM266" s="130"/>
      <c r="EN266" s="130"/>
      <c r="EO266" s="130"/>
      <c r="EP266" s="130"/>
      <c r="EQ266" s="130"/>
      <c r="ER266" s="126"/>
      <c r="ES266" s="132"/>
      <c r="ET266" s="132"/>
      <c r="EU266" s="132"/>
      <c r="EV266" s="130"/>
      <c r="EW266" s="130"/>
      <c r="EX266" s="130"/>
      <c r="EY266" s="130"/>
      <c r="EZ266" s="130"/>
      <c r="FA266" s="126"/>
      <c r="FB266" s="132"/>
      <c r="FC266" s="132"/>
      <c r="FD266" s="132"/>
      <c r="FE266" s="130"/>
      <c r="FF266" s="130"/>
      <c r="FG266" s="130"/>
      <c r="FH266" s="130"/>
      <c r="FI266" s="130"/>
      <c r="FJ266" s="126"/>
      <c r="FK266" s="132"/>
      <c r="FL266" s="132"/>
      <c r="FM266" s="132"/>
      <c r="FN266" s="130"/>
      <c r="FO266" s="130"/>
      <c r="FP266" s="130"/>
      <c r="FQ266" s="130"/>
      <c r="FR266" s="130"/>
      <c r="FS266" s="130"/>
      <c r="FT266" s="144"/>
      <c r="FU266" s="152"/>
      <c r="FV266" s="129"/>
      <c r="FW266" s="152"/>
      <c r="FX266" s="130"/>
      <c r="FY266" s="129"/>
      <c r="FZ266" s="144"/>
      <c r="GA266" s="253"/>
      <c r="GB266" s="152"/>
      <c r="GC266" s="152"/>
      <c r="GD266" s="152"/>
      <c r="GE266" s="152"/>
      <c r="GF266" s="152"/>
      <c r="GG266" s="152"/>
      <c r="GH266" s="152"/>
      <c r="GI266" s="152"/>
      <c r="GJ266" s="152"/>
      <c r="GK266" s="253"/>
      <c r="GL266" s="152"/>
      <c r="GM266" s="253"/>
      <c r="GX266" s="117"/>
    </row>
    <row r="267" spans="1:206" ht="57" x14ac:dyDescent="0.2">
      <c r="A267" s="364"/>
      <c r="B267" s="357"/>
      <c r="C267" s="358"/>
      <c r="D267" s="358"/>
      <c r="E267" s="357"/>
      <c r="F267" s="394"/>
      <c r="G267" s="365"/>
      <c r="H267" s="394"/>
      <c r="I267" s="357"/>
      <c r="J267" s="360"/>
      <c r="K267" s="335"/>
      <c r="L267" s="361"/>
      <c r="M267" s="359"/>
      <c r="N267" s="335"/>
      <c r="O267" s="333"/>
      <c r="P267" s="333"/>
      <c r="Q267" s="334"/>
      <c r="R267" s="152"/>
      <c r="S267" s="152"/>
      <c r="T267" s="183">
        <f>VLOOKUP(U267,FORMULAS!$A$15:$B$18,2,0)</f>
        <v>0</v>
      </c>
      <c r="U267" s="53" t="s">
        <v>157</v>
      </c>
      <c r="V267" s="54">
        <f>+IF(U267='Tabla Valoración controles'!$D$4,'Tabla Valoración controles'!$F$4,IF('208-PLA-Ft-78 Mapa Gestión'!U267='Tabla Valoración controles'!$D$5,'Tabla Valoración controles'!$F$5,IF(U267=FORMULAS!$A$10,0,'Tabla Valoración controles'!$F$6)))</f>
        <v>0</v>
      </c>
      <c r="W267" s="53"/>
      <c r="X267" s="55">
        <f>+IF(W267='Tabla Valoración controles'!$D$7,'Tabla Valoración controles'!$F$7,IF(U267=FORMULAS!$A$10,0,'Tabla Valoración controles'!$F$8))</f>
        <v>0</v>
      </c>
      <c r="Y267" s="53"/>
      <c r="Z267" s="54">
        <f>+IF(Y267='Tabla Valoración controles'!$D$9,'Tabla Valoración controles'!$F$9,IF(U267=FORMULAS!$A$10,0,'Tabla Valoración controles'!$F$10))</f>
        <v>0</v>
      </c>
      <c r="AA267" s="53"/>
      <c r="AB267" s="54">
        <f>+IF(AA267='Tabla Valoración controles'!$D$9,'Tabla Valoración controles'!$F$9,IF(W267=FORMULAS!$A$10,0,'Tabla Valoración controles'!$F$10))</f>
        <v>0</v>
      </c>
      <c r="AC267" s="53"/>
      <c r="AD267" s="54">
        <f>+IF(AC267='Tabla Valoración controles'!$D$13,'Tabla Valoración controles'!$F$13,'Tabla Valoración controles'!$F$14)</f>
        <v>0</v>
      </c>
      <c r="AE267" s="97">
        <f t="shared" si="192"/>
        <v>0</v>
      </c>
      <c r="AF267" s="97">
        <f t="shared" si="193"/>
        <v>0</v>
      </c>
      <c r="AG267" s="97">
        <f t="shared" si="194"/>
        <v>0.36</v>
      </c>
      <c r="AH267" s="53"/>
      <c r="AI267" s="50">
        <f>+IF(AH267=CONTROLES!$C$50,CONTROLES!$D$50,CONTROLES!$D$51)</f>
        <v>0</v>
      </c>
      <c r="AJ267" s="162"/>
      <c r="AK267" s="162">
        <f>+IF(AJ267=CONTROLES!$C$52,CONTROLES!$D$52,CONTROLES!$D$53)</f>
        <v>0</v>
      </c>
      <c r="AL267" s="162"/>
      <c r="AM267" s="162">
        <f>+IF(AL267=CONTROLES!$C$54,CONTROLES!$D$54,CONTROLES!$D$55)</f>
        <v>0</v>
      </c>
      <c r="AN267" s="163" t="str">
        <f t="shared" si="173"/>
        <v>Tipo Control</v>
      </c>
      <c r="AO267" s="163" t="str">
        <f>+IF(AN267=CONTROLES!$F$54,CONTROLES!$G$54,CONTROLES!$G$55)</f>
        <v>Detectar</v>
      </c>
      <c r="AP267" s="162">
        <f>+IF(AO267=CONTROLES!$C$56,CONTROLES!$D$56,IF(AO267=CONTROLES!$C$57,CONTROLES!$D$57,CONTROLES!$D$58))</f>
        <v>10</v>
      </c>
      <c r="AQ267" s="162"/>
      <c r="AR267" s="162">
        <f>+IF(AQ267=CONTROLES!$C$59,CONTROLES!$D$59,CONTROLES!$D$60)</f>
        <v>0</v>
      </c>
      <c r="AS267" s="162"/>
      <c r="AT267" s="162">
        <f>+IF(AS267=CONTROLES!$C$61,CONTROLES!$D$61,CONTROLES!$D$62)</f>
        <v>0</v>
      </c>
      <c r="AU267" s="162"/>
      <c r="AV267" s="50">
        <f>+IF(AU267=CONTROLES!$C$63,CONTROLES!$D$63,IF(AU267=CONTROLES!$C$64,CONTROLES!$D$64,CONTROLES!$D$65))</f>
        <v>0</v>
      </c>
      <c r="AW267" s="50">
        <f t="shared" ref="AW267:AW269" si="209">+AI267+AK267+AM267+AP267+AR267+AT267+AV267</f>
        <v>10</v>
      </c>
      <c r="AX267" s="50" t="str">
        <f t="shared" si="195"/>
        <v>Débil</v>
      </c>
      <c r="AY267" s="337"/>
      <c r="AZ267" s="337"/>
      <c r="BA267" s="337"/>
      <c r="BB267" s="337"/>
      <c r="BC267" s="333"/>
      <c r="BD267" s="340"/>
      <c r="BE267" s="338"/>
      <c r="BF267" s="152"/>
      <c r="BG267" s="152"/>
      <c r="BH267" s="169"/>
      <c r="BI267" s="152"/>
      <c r="BJ267" s="152"/>
      <c r="BK267" s="152"/>
      <c r="BL267" s="152"/>
      <c r="BM267" s="170" t="s">
        <v>233</v>
      </c>
      <c r="BN267" s="332"/>
      <c r="BO267" s="144"/>
      <c r="BP267" s="209"/>
      <c r="BQ267" s="209"/>
      <c r="BR267" s="209"/>
      <c r="BS267" s="210"/>
      <c r="BT267" s="210"/>
      <c r="BU267" s="144"/>
      <c r="BV267" s="210"/>
      <c r="BW267" s="210"/>
      <c r="BX267" s="144"/>
      <c r="BY267" s="132"/>
      <c r="BZ267" s="132"/>
      <c r="CA267" s="132"/>
      <c r="CB267" s="130"/>
      <c r="CC267" s="130"/>
      <c r="CD267" s="130"/>
      <c r="CE267" s="130"/>
      <c r="CF267" s="130"/>
      <c r="CG267" s="144"/>
      <c r="CH267" s="132"/>
      <c r="CI267" s="132"/>
      <c r="CJ267" s="132"/>
      <c r="CK267" s="130"/>
      <c r="CL267" s="130"/>
      <c r="CM267" s="130"/>
      <c r="CN267" s="130"/>
      <c r="CO267" s="130"/>
      <c r="CP267" s="144"/>
      <c r="CQ267" s="132"/>
      <c r="CR267" s="132"/>
      <c r="CS267" s="132"/>
      <c r="CT267" s="130"/>
      <c r="CU267" s="130"/>
      <c r="CV267" s="130"/>
      <c r="CW267" s="130"/>
      <c r="CX267" s="130"/>
      <c r="CY267" s="126"/>
      <c r="CZ267" s="132"/>
      <c r="DA267" s="132"/>
      <c r="DB267" s="132"/>
      <c r="DC267" s="130"/>
      <c r="DD267" s="130"/>
      <c r="DE267" s="130"/>
      <c r="DF267" s="130"/>
      <c r="DG267" s="130"/>
      <c r="DH267" s="126"/>
      <c r="DI267" s="132"/>
      <c r="DJ267" s="132"/>
      <c r="DK267" s="132"/>
      <c r="DL267" s="130"/>
      <c r="DM267" s="130"/>
      <c r="DN267" s="130"/>
      <c r="DO267" s="130"/>
      <c r="DP267" s="130"/>
      <c r="DQ267" s="126"/>
      <c r="DR267" s="132"/>
      <c r="DS267" s="132"/>
      <c r="DT267" s="132"/>
      <c r="DU267" s="130"/>
      <c r="DV267" s="130"/>
      <c r="DW267" s="130"/>
      <c r="DX267" s="130"/>
      <c r="DY267" s="130"/>
      <c r="DZ267" s="126"/>
      <c r="EA267" s="132"/>
      <c r="EB267" s="132"/>
      <c r="EC267" s="132"/>
      <c r="ED267" s="130"/>
      <c r="EE267" s="130"/>
      <c r="EF267" s="130"/>
      <c r="EG267" s="130"/>
      <c r="EH267" s="130"/>
      <c r="EI267" s="126"/>
      <c r="EJ267" s="132"/>
      <c r="EK267" s="132"/>
      <c r="EL267" s="132"/>
      <c r="EM267" s="130"/>
      <c r="EN267" s="130"/>
      <c r="EO267" s="130"/>
      <c r="EP267" s="130"/>
      <c r="EQ267" s="130"/>
      <c r="ER267" s="126"/>
      <c r="ES267" s="132"/>
      <c r="ET267" s="132"/>
      <c r="EU267" s="132"/>
      <c r="EV267" s="130"/>
      <c r="EW267" s="130"/>
      <c r="EX267" s="130"/>
      <c r="EY267" s="130"/>
      <c r="EZ267" s="130"/>
      <c r="FA267" s="126"/>
      <c r="FB267" s="132"/>
      <c r="FC267" s="132"/>
      <c r="FD267" s="132"/>
      <c r="FE267" s="130"/>
      <c r="FF267" s="130"/>
      <c r="FG267" s="130"/>
      <c r="FH267" s="130"/>
      <c r="FI267" s="130"/>
      <c r="FJ267" s="126"/>
      <c r="FK267" s="132"/>
      <c r="FL267" s="132"/>
      <c r="FM267" s="132"/>
      <c r="FN267" s="130"/>
      <c r="FO267" s="130"/>
      <c r="FP267" s="130"/>
      <c r="FQ267" s="130"/>
      <c r="FR267" s="130"/>
      <c r="FS267" s="130"/>
      <c r="FT267" s="144"/>
      <c r="FU267" s="152"/>
      <c r="FV267" s="129"/>
      <c r="FW267" s="152"/>
      <c r="FX267" s="130"/>
      <c r="FY267" s="129"/>
      <c r="FZ267" s="144"/>
      <c r="GA267" s="253"/>
      <c r="GB267" s="152"/>
      <c r="GC267" s="152"/>
      <c r="GD267" s="152"/>
      <c r="GE267" s="152"/>
      <c r="GF267" s="152"/>
      <c r="GG267" s="152"/>
      <c r="GH267" s="152"/>
      <c r="GI267" s="152"/>
      <c r="GJ267" s="152"/>
      <c r="GK267" s="253"/>
      <c r="GL267" s="152"/>
      <c r="GM267" s="253"/>
      <c r="GX267" s="117"/>
    </row>
    <row r="268" spans="1:206" ht="57" x14ac:dyDescent="0.2">
      <c r="A268" s="364"/>
      <c r="B268" s="357"/>
      <c r="C268" s="358"/>
      <c r="D268" s="358"/>
      <c r="E268" s="357"/>
      <c r="F268" s="394"/>
      <c r="G268" s="365"/>
      <c r="H268" s="394"/>
      <c r="I268" s="357"/>
      <c r="J268" s="360"/>
      <c r="K268" s="335"/>
      <c r="L268" s="361"/>
      <c r="M268" s="359"/>
      <c r="N268" s="335"/>
      <c r="O268" s="333"/>
      <c r="P268" s="333"/>
      <c r="Q268" s="334"/>
      <c r="R268" s="152"/>
      <c r="S268" s="152"/>
      <c r="T268" s="183">
        <f>VLOOKUP(U268,FORMULAS!$A$15:$B$18,2,0)</f>
        <v>0</v>
      </c>
      <c r="U268" s="53" t="s">
        <v>157</v>
      </c>
      <c r="V268" s="54">
        <f>+IF(U268='Tabla Valoración controles'!$D$4,'Tabla Valoración controles'!$F$4,IF('208-PLA-Ft-78 Mapa Gestión'!U268='Tabla Valoración controles'!$D$5,'Tabla Valoración controles'!$F$5,IF(U268=FORMULAS!$A$10,0,'Tabla Valoración controles'!$F$6)))</f>
        <v>0</v>
      </c>
      <c r="W268" s="53"/>
      <c r="X268" s="55">
        <f>+IF(W268='Tabla Valoración controles'!$D$7,'Tabla Valoración controles'!$F$7,IF(U268=FORMULAS!$A$10,0,'Tabla Valoración controles'!$F$8))</f>
        <v>0</v>
      </c>
      <c r="Y268" s="53"/>
      <c r="Z268" s="54">
        <f>+IF(Y268='Tabla Valoración controles'!$D$9,'Tabla Valoración controles'!$F$9,IF(U268=FORMULAS!$A$10,0,'Tabla Valoración controles'!$F$10))</f>
        <v>0</v>
      </c>
      <c r="AA268" s="53"/>
      <c r="AB268" s="54">
        <f>+IF(AA268='Tabla Valoración controles'!$D$9,'Tabla Valoración controles'!$F$9,IF(W268=FORMULAS!$A$10,0,'Tabla Valoración controles'!$F$10))</f>
        <v>0</v>
      </c>
      <c r="AC268" s="53"/>
      <c r="AD268" s="54">
        <f>+IF(AC268='Tabla Valoración controles'!$D$13,'Tabla Valoración controles'!$F$13,'Tabla Valoración controles'!$F$14)</f>
        <v>0</v>
      </c>
      <c r="AE268" s="97">
        <f t="shared" si="192"/>
        <v>0</v>
      </c>
      <c r="AF268" s="97">
        <f>+AF267*AE268</f>
        <v>0</v>
      </c>
      <c r="AG268" s="97">
        <f t="shared" si="194"/>
        <v>0.36</v>
      </c>
      <c r="AH268" s="53"/>
      <c r="AI268" s="50">
        <f>+IF(AH268=CONTROLES!$C$50,CONTROLES!$D$50,CONTROLES!$D$51)</f>
        <v>0</v>
      </c>
      <c r="AJ268" s="162"/>
      <c r="AK268" s="162">
        <f>+IF(AJ268=CONTROLES!$C$52,CONTROLES!$D$52,CONTROLES!$D$53)</f>
        <v>0</v>
      </c>
      <c r="AL268" s="162"/>
      <c r="AM268" s="162">
        <f>+IF(AL268=CONTROLES!$C$54,CONTROLES!$D$54,CONTROLES!$D$55)</f>
        <v>0</v>
      </c>
      <c r="AN268" s="163" t="str">
        <f t="shared" ref="AN268:AN269" si="210">+U268</f>
        <v>Tipo Control</v>
      </c>
      <c r="AO268" s="163" t="str">
        <f>+IF(AN268=CONTROLES!$F$54,CONTROLES!$G$54,CONTROLES!$G$55)</f>
        <v>Detectar</v>
      </c>
      <c r="AP268" s="162">
        <f>+IF(AO268=CONTROLES!$C$56,CONTROLES!$D$56,IF(AO268=CONTROLES!$C$57,CONTROLES!$D$57,CONTROLES!$D$58))</f>
        <v>10</v>
      </c>
      <c r="AQ268" s="162"/>
      <c r="AR268" s="162">
        <f>+IF(AQ268=CONTROLES!$C$59,CONTROLES!$D$59,CONTROLES!$D$60)</f>
        <v>0</v>
      </c>
      <c r="AS268" s="162"/>
      <c r="AT268" s="162">
        <f>+IF(AS268=CONTROLES!$C$61,CONTROLES!$D$61,CONTROLES!$D$62)</f>
        <v>0</v>
      </c>
      <c r="AU268" s="162"/>
      <c r="AV268" s="50">
        <f>+IF(AU268=CONTROLES!$C$63,CONTROLES!$D$63,IF(AU268=CONTROLES!$C$64,CONTROLES!$D$64,CONTROLES!$D$65))</f>
        <v>0</v>
      </c>
      <c r="AW268" s="50">
        <f t="shared" si="209"/>
        <v>10</v>
      </c>
      <c r="AX268" s="50" t="str">
        <f t="shared" si="195"/>
        <v>Débil</v>
      </c>
      <c r="AY268" s="337"/>
      <c r="AZ268" s="337"/>
      <c r="BA268" s="337"/>
      <c r="BB268" s="337"/>
      <c r="BC268" s="333"/>
      <c r="BD268" s="340"/>
      <c r="BE268" s="338"/>
      <c r="BF268" s="152"/>
      <c r="BG268" s="152"/>
      <c r="BH268" s="169"/>
      <c r="BI268" s="152"/>
      <c r="BJ268" s="152"/>
      <c r="BK268" s="152"/>
      <c r="BL268" s="152"/>
      <c r="BM268" s="170" t="s">
        <v>233</v>
      </c>
      <c r="BN268" s="332"/>
      <c r="BO268" s="144"/>
      <c r="BP268" s="209"/>
      <c r="BQ268" s="209"/>
      <c r="BR268" s="209"/>
      <c r="BS268" s="210"/>
      <c r="BT268" s="210"/>
      <c r="BU268" s="144"/>
      <c r="BV268" s="210"/>
      <c r="BW268" s="210"/>
      <c r="BX268" s="144"/>
      <c r="BY268" s="132"/>
      <c r="BZ268" s="132"/>
      <c r="CA268" s="132"/>
      <c r="CB268" s="130"/>
      <c r="CC268" s="130"/>
      <c r="CD268" s="130"/>
      <c r="CE268" s="130"/>
      <c r="CF268" s="130"/>
      <c r="CG268" s="144"/>
      <c r="CH268" s="132"/>
      <c r="CI268" s="132"/>
      <c r="CJ268" s="132"/>
      <c r="CK268" s="130"/>
      <c r="CL268" s="130"/>
      <c r="CM268" s="130"/>
      <c r="CN268" s="130"/>
      <c r="CO268" s="130"/>
      <c r="CP268" s="144"/>
      <c r="CQ268" s="132"/>
      <c r="CR268" s="132"/>
      <c r="CS268" s="132"/>
      <c r="CT268" s="130"/>
      <c r="CU268" s="130"/>
      <c r="CV268" s="130"/>
      <c r="CW268" s="130"/>
      <c r="CX268" s="130"/>
      <c r="CY268" s="126"/>
      <c r="CZ268" s="132"/>
      <c r="DA268" s="132"/>
      <c r="DB268" s="132"/>
      <c r="DC268" s="130"/>
      <c r="DD268" s="130"/>
      <c r="DE268" s="130"/>
      <c r="DF268" s="130"/>
      <c r="DG268" s="130"/>
      <c r="DH268" s="126"/>
      <c r="DI268" s="132"/>
      <c r="DJ268" s="132"/>
      <c r="DK268" s="132"/>
      <c r="DL268" s="130"/>
      <c r="DM268" s="130"/>
      <c r="DN268" s="130"/>
      <c r="DO268" s="130"/>
      <c r="DP268" s="130"/>
      <c r="DQ268" s="126"/>
      <c r="DR268" s="132"/>
      <c r="DS268" s="132"/>
      <c r="DT268" s="132"/>
      <c r="DU268" s="130"/>
      <c r="DV268" s="130"/>
      <c r="DW268" s="130"/>
      <c r="DX268" s="130"/>
      <c r="DY268" s="130"/>
      <c r="DZ268" s="126"/>
      <c r="EA268" s="132"/>
      <c r="EB268" s="132"/>
      <c r="EC268" s="132"/>
      <c r="ED268" s="130"/>
      <c r="EE268" s="130"/>
      <c r="EF268" s="130"/>
      <c r="EG268" s="130"/>
      <c r="EH268" s="130"/>
      <c r="EI268" s="126"/>
      <c r="EJ268" s="132"/>
      <c r="EK268" s="132"/>
      <c r="EL268" s="132"/>
      <c r="EM268" s="130"/>
      <c r="EN268" s="130"/>
      <c r="EO268" s="130"/>
      <c r="EP268" s="130"/>
      <c r="EQ268" s="130"/>
      <c r="ER268" s="126"/>
      <c r="ES268" s="132"/>
      <c r="ET268" s="132"/>
      <c r="EU268" s="132"/>
      <c r="EV268" s="130"/>
      <c r="EW268" s="130"/>
      <c r="EX268" s="130"/>
      <c r="EY268" s="130"/>
      <c r="EZ268" s="130"/>
      <c r="FA268" s="126"/>
      <c r="FB268" s="132"/>
      <c r="FC268" s="132"/>
      <c r="FD268" s="132"/>
      <c r="FE268" s="130"/>
      <c r="FF268" s="130"/>
      <c r="FG268" s="130"/>
      <c r="FH268" s="130"/>
      <c r="FI268" s="130"/>
      <c r="FJ268" s="126"/>
      <c r="FK268" s="132"/>
      <c r="FL268" s="132"/>
      <c r="FM268" s="132"/>
      <c r="FN268" s="130"/>
      <c r="FO268" s="130"/>
      <c r="FP268" s="130"/>
      <c r="FQ268" s="130"/>
      <c r="FR268" s="130"/>
      <c r="FS268" s="130"/>
      <c r="FT268" s="144"/>
      <c r="FU268" s="152"/>
      <c r="FV268" s="129"/>
      <c r="FW268" s="152"/>
      <c r="FX268" s="130"/>
      <c r="FY268" s="129"/>
      <c r="FZ268" s="144"/>
      <c r="GA268" s="253"/>
      <c r="GB268" s="152"/>
      <c r="GC268" s="152"/>
      <c r="GD268" s="152"/>
      <c r="GE268" s="152"/>
      <c r="GF268" s="152"/>
      <c r="GG268" s="152"/>
      <c r="GH268" s="152"/>
      <c r="GI268" s="152"/>
      <c r="GJ268" s="152"/>
      <c r="GK268" s="253"/>
      <c r="GL268" s="152"/>
      <c r="GM268" s="253"/>
      <c r="GX268" s="117"/>
    </row>
    <row r="269" spans="1:206" ht="84" customHeight="1" x14ac:dyDescent="0.2">
      <c r="A269" s="364">
        <v>44</v>
      </c>
      <c r="B269" s="357" t="s">
        <v>173</v>
      </c>
      <c r="C269" s="358" t="str">
        <f>VLOOKUP(B269,FORMULAS!$A$30:$B$52,2,0)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269" s="358" t="str">
        <f>VLOOKUP(B269,FORMULAS!$A$30:$C$52,3,0)</f>
        <v>Director de Urbanizaciones y Titulación</v>
      </c>
      <c r="E269" s="357" t="s">
        <v>113</v>
      </c>
      <c r="F269" s="394" t="s">
        <v>1540</v>
      </c>
      <c r="G269" s="365" t="s">
        <v>1207</v>
      </c>
      <c r="H269" s="394" t="s">
        <v>1208</v>
      </c>
      <c r="I269" s="357" t="s">
        <v>258</v>
      </c>
      <c r="J269" s="337">
        <v>600</v>
      </c>
      <c r="K269" s="335" t="str">
        <f>+IF(L269=FORMULAS!$N$2,FORMULAS!$O$2,IF('208-PLA-Ft-78 Mapa Gestión'!L269:L274=FORMULAS!$N$3,FORMULAS!$O$3,IF('208-PLA-Ft-78 Mapa Gestión'!L269:L274=FORMULAS!$N$4,FORMULAS!$O$4,IF('208-PLA-Ft-78 Mapa Gestión'!L269:L274=FORMULAS!$N$5,FORMULAS!$O$5,IF('208-PLA-Ft-78 Mapa Gestión'!L269:L274=FORMULAS!$N$6,FORMULAS!$O$6)))))</f>
        <v>Alta</v>
      </c>
      <c r="L269" s="361">
        <f>+IF(J269&lt;=FORMULAS!$M$2,FORMULAS!$N$2,IF('208-PLA-Ft-78 Mapa Gestión'!J269&lt;=FORMULAS!$M$3,FORMULAS!$N$3,IF('208-PLA-Ft-78 Mapa Gestión'!J269&lt;=FORMULAS!$M$4,FORMULAS!$N$4,IF('208-PLA-Ft-78 Mapa Gestión'!J269&lt;=FORMULAS!$M$5,FORMULAS!$N$5,FORMULAS!$N$6))))</f>
        <v>0.8</v>
      </c>
      <c r="M269" s="359" t="s">
        <v>259</v>
      </c>
      <c r="N269" s="335" t="str">
        <f>+IF(M269=FORMULAS!$H$2,FORMULAS!$I$2,IF('208-PLA-Ft-78 Mapa Gestión'!M269:M274=FORMULAS!$H$3,FORMULAS!$I$3,IF('208-PLA-Ft-78 Mapa Gestión'!M269:M274=FORMULAS!$H$4,FORMULAS!$I$4,IF('208-PLA-Ft-78 Mapa Gestión'!M269:M274=FORMULAS!$H$5,FORMULAS!$I$5,IF('208-PLA-Ft-78 Mapa Gestión'!M269:M274=FORMULAS!$H$6,FORMULAS!$I$6,IF('208-PLA-Ft-78 Mapa Gestión'!M269:M274=FORMULAS!$H$7,FORMULAS!$I$7,IF('208-PLA-Ft-78 Mapa Gestión'!M269:M274=FORMULAS!$H$8,FORMULAS!$I$8,IF('208-PLA-Ft-78 Mapa Gestión'!M269:M274=FORMULAS!$H$9,FORMULAS!$I$9,IF('208-PLA-Ft-78 Mapa Gestión'!M269:M274=FORMULAS!$H$10,FORMULAS!$I$10,IF('208-PLA-Ft-78 Mapa Gestión'!M269:M274=FORMULAS!$H$11,FORMULAS!$I$11))))))))))</f>
        <v>Menor</v>
      </c>
      <c r="O269" s="333">
        <f>VLOOKUP(N269,FORMULAS!$I$1:$J$6,2,0)</f>
        <v>0.4</v>
      </c>
      <c r="P269" s="333" t="str">
        <f t="shared" ref="P269" si="211">CONCATENATE(N269,K269)</f>
        <v>MenorAlta</v>
      </c>
      <c r="Q269" s="334" t="str">
        <f>VLOOKUP(P269,FORMULAS!$K$17:$L$42,2,0)</f>
        <v>Moderado</v>
      </c>
      <c r="R269" s="236">
        <v>1</v>
      </c>
      <c r="S269" s="153" t="s">
        <v>1541</v>
      </c>
      <c r="T269" s="183" t="str">
        <f>VLOOKUP(U269,[2]FORMULAS!$A$15:$B$18,2,0)</f>
        <v>Probabilidad</v>
      </c>
      <c r="U269" s="53" t="s">
        <v>13</v>
      </c>
      <c r="V269" s="54">
        <f>+IF(U269='[2]Tabla Valoración controles'!$D$4,'[2]Tabla Valoración controles'!$F$4,IF('[2]208-PLA-Ft-78 Mapa Gestión'!U269='[2]Tabla Valoración controles'!$D$5,'[2]Tabla Valoración controles'!$F$5,IF(U269=[2]FORMULAS!$A$10,0,'[2]Tabla Valoración controles'!$F$6)))</f>
        <v>0.25</v>
      </c>
      <c r="W269" s="53" t="s">
        <v>8</v>
      </c>
      <c r="X269" s="55">
        <f>+IF(W269='[2]Tabla Valoración controles'!$D$7,'[2]Tabla Valoración controles'!$F$7,IF(U269=[2]FORMULAS!$A$10,0,'[2]Tabla Valoración controles'!$F$8))</f>
        <v>0.15</v>
      </c>
      <c r="Y269" s="53" t="s">
        <v>18</v>
      </c>
      <c r="Z269" s="54">
        <f>+IF(Y269='[2]Tabla Valoración controles'!$D$9,'[2]Tabla Valoración controles'!$F$9,IF(U269=[2]FORMULAS!$A$10,0,'[2]Tabla Valoración controles'!$F$10))</f>
        <v>0</v>
      </c>
      <c r="AA269" s="53" t="s">
        <v>21</v>
      </c>
      <c r="AB269" s="54">
        <f>+IF(AA269='[2]Tabla Valoración controles'!$D$9,'[2]Tabla Valoración controles'!$F$9,IF(W269=[2]FORMULAS!$A$10,0,'[2]Tabla Valoración controles'!$F$10))</f>
        <v>0</v>
      </c>
      <c r="AC269" s="53" t="s">
        <v>100</v>
      </c>
      <c r="AD269" s="54">
        <f>+IF(AC269='[2]Tabla Valoración controles'!$D$13,'[2]Tabla Valoración controles'!$F$13,'[2]Tabla Valoración controles'!$F$14)</f>
        <v>0</v>
      </c>
      <c r="AE269" s="97">
        <f>+V269+X269+Z269</f>
        <v>0.4</v>
      </c>
      <c r="AF269" s="97">
        <f>+AF268*AE269</f>
        <v>0</v>
      </c>
      <c r="AG269" s="97">
        <f t="shared" si="194"/>
        <v>0.36</v>
      </c>
      <c r="AH269" s="53" t="s">
        <v>347</v>
      </c>
      <c r="AI269" s="50">
        <f>+IF(AH269=[2]CONTROLES!$C$50,[2]CONTROLES!$D$50,[2]CONTROLES!$D$51)</f>
        <v>15</v>
      </c>
      <c r="AJ269" s="162" t="s">
        <v>353</v>
      </c>
      <c r="AK269" s="162">
        <f>+IF(AJ269=[2]CONTROLES!$C$52,[2]CONTROLES!$D$52,[2]CONTROLES!$D$53)</f>
        <v>15</v>
      </c>
      <c r="AL269" s="162" t="s">
        <v>356</v>
      </c>
      <c r="AM269" s="162">
        <f>+IF(AL269=[2]CONTROLES!$C$54,[2]CONTROLES!$D$54,[2]CONTROLES!$D$55)</f>
        <v>15</v>
      </c>
      <c r="AN269" s="163" t="str">
        <f t="shared" si="210"/>
        <v>Preventivo</v>
      </c>
      <c r="AO269" s="163" t="str">
        <f>+IF(AN269=[2]CONTROLES!$F$54,[2]CONTROLES!$G$54,[2]CONTROLES!$G$55)</f>
        <v>Prevenir</v>
      </c>
      <c r="AP269" s="162">
        <f>+IF(AO269=[2]CONTROLES!$C$56,[2]CONTROLES!$D$56,IF(AO269=[2]CONTROLES!$C$57,[2]CONTROLES!$D$57,[2]CONTROLES!$D$58))</f>
        <v>15</v>
      </c>
      <c r="AQ269" s="162" t="s">
        <v>363</v>
      </c>
      <c r="AR269" s="162">
        <f>+IF(AQ269=[2]CONTROLES!$C$59,[2]CONTROLES!$D$59,[2]CONTROLES!$D$60)</f>
        <v>15</v>
      </c>
      <c r="AS269" s="162" t="s">
        <v>366</v>
      </c>
      <c r="AT269" s="162">
        <f>+IF(AS269=[2]CONTROLES!$C$61,[2]CONTROLES!$D$61,[2]CONTROLES!$D$62)</f>
        <v>15</v>
      </c>
      <c r="AU269" s="162" t="s">
        <v>369</v>
      </c>
      <c r="AV269" s="50">
        <f>+IF(AU269=[2]CONTROLES!$C$63,[2]CONTROLES!$D$63,IF(AU269=[2]CONTROLES!$C$64,[2]CONTROLES!$D$64,[2]CONTROLES!$D$65))</f>
        <v>10</v>
      </c>
      <c r="AW269" s="50">
        <f t="shared" si="209"/>
        <v>100</v>
      </c>
      <c r="AX269" s="50" t="str">
        <f t="shared" ref="AX269:AX274" si="212">IF(ISERROR(AW269)=TRUE,"",IF(AND(AW269&lt;=85),"Débil",IF(AND(AW269&gt;=85.01,AW269&lt;=95),"Moderado",IF(AND(AW269&gt;=95.1,AW269&lt;=100),"Fuerte",""))))</f>
        <v>Fuerte</v>
      </c>
      <c r="AY269" s="336">
        <f>+AG269</f>
        <v>0.36</v>
      </c>
      <c r="AZ269" s="336" t="str">
        <f>+IF(AY269&lt;=FORMULAS!$N$2,FORMULAS!$O$2,IF(AY269&lt;=FORMULAS!$N$3,FORMULAS!$O$3,IF(AY269&lt;=FORMULAS!$N$4,FORMULAS!$O$4,IF(AY269&lt;=FORMULAS!$N$5,FORMULAS!$O$5,FORMULAS!O264))))</f>
        <v>Baja</v>
      </c>
      <c r="BA269" s="336" t="str">
        <f>+IF(T269=FORMULAS!$A$9,AG274,'208-PLA-Ft-78 Mapa Gestión'!N269:N274)</f>
        <v>Menor</v>
      </c>
      <c r="BB269" s="336">
        <f>+IF(T269=FORMULAS!B267,'208-PLA-Ft-78 Mapa Gestión'!AG274,'208-PLA-Ft-78 Mapa Gestión'!O269:O274)</f>
        <v>0.4</v>
      </c>
      <c r="BC269" s="333" t="str">
        <f t="shared" ref="BC269" si="213">CONCATENATE(BA269,AZ269)</f>
        <v>MenorBaja</v>
      </c>
      <c r="BD269" s="340" t="str">
        <f>VLOOKUP(BC269,FORMULAS!$K$17:$L$42,2,0)</f>
        <v>Moderado</v>
      </c>
      <c r="BE269" s="338" t="s">
        <v>163</v>
      </c>
      <c r="BF269" s="132" t="s">
        <v>1542</v>
      </c>
      <c r="BG269" s="132" t="s">
        <v>194</v>
      </c>
      <c r="BH269" s="169" t="s">
        <v>325</v>
      </c>
      <c r="BI269" s="172">
        <v>45108</v>
      </c>
      <c r="BJ269" s="172">
        <v>45290</v>
      </c>
      <c r="BK269" s="132" t="s">
        <v>1543</v>
      </c>
      <c r="BL269" s="132" t="s">
        <v>1209</v>
      </c>
      <c r="BM269" s="170" t="s">
        <v>235</v>
      </c>
      <c r="BN269" s="332" t="s">
        <v>1544</v>
      </c>
      <c r="BO269" s="153"/>
      <c r="BP269" s="159"/>
      <c r="BQ269" s="153"/>
      <c r="BR269" s="159"/>
      <c r="BS269" s="153"/>
      <c r="BT269" s="159"/>
      <c r="BU269" s="153"/>
      <c r="BV269" s="159"/>
      <c r="BW269" s="153"/>
      <c r="BX269" s="159"/>
      <c r="BY269" s="153"/>
      <c r="BZ269" s="159"/>
      <c r="CA269" s="153"/>
      <c r="CB269" s="159"/>
      <c r="CC269" s="153"/>
      <c r="CD269" s="159"/>
      <c r="CE269" s="153"/>
      <c r="CF269" s="159"/>
      <c r="CG269" s="153"/>
      <c r="CH269" s="159"/>
      <c r="CI269" s="153"/>
      <c r="CJ269" s="159"/>
      <c r="CK269" s="153"/>
      <c r="CL269" s="159"/>
      <c r="CM269" s="153"/>
      <c r="CN269" s="159"/>
      <c r="CO269" s="153"/>
      <c r="CP269" s="159"/>
      <c r="CQ269" s="153"/>
      <c r="CR269" s="159"/>
      <c r="CS269" s="153"/>
      <c r="CT269" s="159"/>
      <c r="CU269" s="153"/>
      <c r="CV269" s="159"/>
      <c r="CW269" s="153"/>
      <c r="CX269" s="159"/>
      <c r="CY269" s="158" t="s">
        <v>782</v>
      </c>
      <c r="CZ269" s="235" t="s">
        <v>1545</v>
      </c>
      <c r="DA269" s="158" t="s">
        <v>544</v>
      </c>
      <c r="DB269" s="236" t="s">
        <v>544</v>
      </c>
      <c r="DC269" s="158" t="s">
        <v>544</v>
      </c>
      <c r="DD269" s="236" t="s">
        <v>544</v>
      </c>
      <c r="DE269" s="158" t="s">
        <v>783</v>
      </c>
      <c r="DF269" s="236" t="s">
        <v>544</v>
      </c>
      <c r="DG269" s="236" t="s">
        <v>544</v>
      </c>
      <c r="DH269" s="236" t="s">
        <v>782</v>
      </c>
      <c r="DI269" s="235" t="s">
        <v>1545</v>
      </c>
      <c r="DJ269" s="158" t="s">
        <v>544</v>
      </c>
      <c r="DK269" s="236" t="s">
        <v>544</v>
      </c>
      <c r="DL269" s="158" t="s">
        <v>544</v>
      </c>
      <c r="DM269" s="236" t="s">
        <v>544</v>
      </c>
      <c r="DN269" s="158" t="s">
        <v>783</v>
      </c>
      <c r="DO269" s="236" t="s">
        <v>544</v>
      </c>
      <c r="DP269" s="236" t="s">
        <v>544</v>
      </c>
      <c r="DQ269" s="158" t="s">
        <v>782</v>
      </c>
      <c r="DR269" s="235" t="s">
        <v>1545</v>
      </c>
      <c r="DS269" s="158" t="s">
        <v>544</v>
      </c>
      <c r="DT269" s="236" t="s">
        <v>544</v>
      </c>
      <c r="DU269" s="158" t="s">
        <v>544</v>
      </c>
      <c r="DV269" s="236" t="s">
        <v>544</v>
      </c>
      <c r="DW269" s="158" t="s">
        <v>783</v>
      </c>
      <c r="DX269" s="236" t="s">
        <v>544</v>
      </c>
      <c r="DY269" s="236" t="s">
        <v>544</v>
      </c>
      <c r="DZ269" s="236" t="s">
        <v>782</v>
      </c>
      <c r="EA269" s="235" t="s">
        <v>1545</v>
      </c>
      <c r="EB269" s="158" t="s">
        <v>544</v>
      </c>
      <c r="EC269" s="236" t="s">
        <v>544</v>
      </c>
      <c r="ED269" s="158" t="s">
        <v>544</v>
      </c>
      <c r="EE269" s="236" t="s">
        <v>544</v>
      </c>
      <c r="EF269" s="158" t="s">
        <v>783</v>
      </c>
      <c r="EG269" s="236" t="s">
        <v>544</v>
      </c>
      <c r="EH269" s="236" t="s">
        <v>544</v>
      </c>
      <c r="EI269" s="153"/>
      <c r="EJ269" s="159"/>
      <c r="EK269" s="153"/>
      <c r="EL269" s="159"/>
      <c r="EM269" s="153"/>
      <c r="EN269" s="159"/>
      <c r="EO269" s="153"/>
      <c r="EP269" s="159"/>
      <c r="EQ269" s="153"/>
      <c r="ER269" s="159"/>
      <c r="ES269" s="153"/>
      <c r="ET269" s="159"/>
      <c r="EU269" s="153"/>
      <c r="EV269" s="159"/>
      <c r="EW269" s="153"/>
      <c r="EX269" s="159"/>
      <c r="EY269" s="153"/>
      <c r="EZ269" s="159"/>
      <c r="FA269" s="153"/>
      <c r="FB269" s="159"/>
      <c r="FC269" s="153"/>
      <c r="FD269" s="159"/>
      <c r="FE269" s="153"/>
      <c r="FF269" s="159"/>
      <c r="FG269" s="153"/>
      <c r="FH269" s="159"/>
      <c r="FI269" s="153"/>
      <c r="FJ269" s="159"/>
      <c r="FK269" s="153"/>
      <c r="FL269" s="159"/>
      <c r="FM269" s="153"/>
      <c r="FN269" s="159"/>
      <c r="FO269" s="153"/>
      <c r="FP269" s="159"/>
      <c r="FQ269" s="153"/>
      <c r="FR269" s="159"/>
      <c r="FS269" s="153"/>
      <c r="FT269" s="159"/>
      <c r="FU269" s="153"/>
      <c r="FV269" s="159"/>
      <c r="FW269" s="153"/>
      <c r="FX269" s="159"/>
      <c r="FY269" s="153"/>
      <c r="FZ269" s="159"/>
      <c r="GA269" s="253"/>
      <c r="GB269" s="152"/>
      <c r="GC269" s="152"/>
      <c r="GD269" s="152"/>
      <c r="GE269" s="152"/>
      <c r="GF269" s="244">
        <v>45177</v>
      </c>
      <c r="GG269" s="236" t="s">
        <v>782</v>
      </c>
      <c r="GH269" s="241" t="s">
        <v>1448</v>
      </c>
      <c r="GI269" s="129" t="s">
        <v>37</v>
      </c>
      <c r="GJ269" s="241" t="s">
        <v>1449</v>
      </c>
      <c r="GK269" s="260">
        <v>0</v>
      </c>
      <c r="GL269" s="129" t="s">
        <v>37</v>
      </c>
      <c r="GM269" s="135" t="s">
        <v>783</v>
      </c>
      <c r="GX269" s="117"/>
    </row>
    <row r="270" spans="1:206" ht="38.25" x14ac:dyDescent="0.2">
      <c r="A270" s="364"/>
      <c r="B270" s="357"/>
      <c r="C270" s="358"/>
      <c r="D270" s="358"/>
      <c r="E270" s="357"/>
      <c r="F270" s="394"/>
      <c r="G270" s="365"/>
      <c r="H270" s="394"/>
      <c r="I270" s="357"/>
      <c r="J270" s="337"/>
      <c r="K270" s="335"/>
      <c r="L270" s="361"/>
      <c r="M270" s="359"/>
      <c r="N270" s="335"/>
      <c r="O270" s="333"/>
      <c r="P270" s="333"/>
      <c r="Q270" s="334"/>
      <c r="R270" s="152"/>
      <c r="S270" s="152"/>
      <c r="T270" s="152"/>
      <c r="U270" s="152"/>
      <c r="V270" s="152"/>
      <c r="W270" s="152"/>
      <c r="X270" s="152"/>
      <c r="Y270" s="152"/>
      <c r="Z270" s="152"/>
      <c r="AA270" s="152"/>
      <c r="AB270" s="152"/>
      <c r="AC270" s="152"/>
      <c r="AD270" s="152"/>
      <c r="AE270" s="152"/>
      <c r="AF270" s="152"/>
      <c r="AG270" s="152"/>
      <c r="AH270" s="152"/>
      <c r="AI270" s="152"/>
      <c r="AJ270" s="152"/>
      <c r="AK270" s="152"/>
      <c r="AL270" s="152"/>
      <c r="AM270" s="152"/>
      <c r="AN270" s="152"/>
      <c r="AO270" s="152"/>
      <c r="AP270" s="152"/>
      <c r="AQ270" s="152"/>
      <c r="AR270" s="152"/>
      <c r="AS270" s="152"/>
      <c r="AT270" s="152"/>
      <c r="AU270" s="152"/>
      <c r="AV270" s="152"/>
      <c r="AW270" s="152"/>
      <c r="AX270" s="50" t="str">
        <f t="shared" si="212"/>
        <v>Débil</v>
      </c>
      <c r="AY270" s="337"/>
      <c r="AZ270" s="337"/>
      <c r="BA270" s="337"/>
      <c r="BB270" s="337"/>
      <c r="BC270" s="333"/>
      <c r="BD270" s="340"/>
      <c r="BE270" s="338"/>
      <c r="BF270" s="152"/>
      <c r="BG270" s="152"/>
      <c r="BH270" s="152"/>
      <c r="BI270" s="152"/>
      <c r="BJ270" s="152"/>
      <c r="BK270" s="152"/>
      <c r="BL270" s="152"/>
      <c r="BM270" s="170" t="s">
        <v>233</v>
      </c>
      <c r="BN270" s="332"/>
      <c r="BO270" s="152"/>
      <c r="BP270" s="152"/>
      <c r="BQ270" s="152"/>
      <c r="BR270" s="152"/>
      <c r="BS270" s="152"/>
      <c r="BT270" s="152"/>
      <c r="BU270" s="152"/>
      <c r="BV270" s="152"/>
      <c r="BW270" s="152"/>
      <c r="BX270" s="152"/>
      <c r="BY270" s="152"/>
      <c r="BZ270" s="152"/>
      <c r="CA270" s="152"/>
      <c r="CB270" s="152"/>
      <c r="CC270" s="152"/>
      <c r="CD270" s="152"/>
      <c r="CE270" s="152"/>
      <c r="CF270" s="152"/>
      <c r="CG270" s="152"/>
      <c r="CH270" s="152"/>
      <c r="CI270" s="152"/>
      <c r="CJ270" s="152"/>
      <c r="CK270" s="152"/>
      <c r="CL270" s="152"/>
      <c r="CM270" s="152"/>
      <c r="CN270" s="152"/>
      <c r="CO270" s="152"/>
      <c r="CP270" s="152"/>
      <c r="CQ270" s="152"/>
      <c r="CR270" s="152"/>
      <c r="CS270" s="152"/>
      <c r="CT270" s="152"/>
      <c r="CU270" s="152"/>
      <c r="CV270" s="152"/>
      <c r="CW270" s="152"/>
      <c r="CX270" s="152"/>
      <c r="CY270" s="152"/>
      <c r="CZ270" s="152"/>
      <c r="DA270" s="152"/>
      <c r="DB270" s="152"/>
      <c r="DC270" s="152"/>
      <c r="DD270" s="152"/>
      <c r="DE270" s="152"/>
      <c r="DF270" s="152"/>
      <c r="DG270" s="152"/>
      <c r="DH270" s="152"/>
      <c r="DI270" s="152"/>
      <c r="DJ270" s="152"/>
      <c r="DK270" s="152"/>
      <c r="DL270" s="152"/>
      <c r="DM270" s="152"/>
      <c r="DN270" s="152"/>
      <c r="DO270" s="152"/>
      <c r="DP270" s="152"/>
      <c r="DQ270" s="152"/>
      <c r="DR270" s="152"/>
      <c r="DS270" s="152"/>
      <c r="DT270" s="152"/>
      <c r="DU270" s="152"/>
      <c r="DV270" s="152"/>
      <c r="DW270" s="152"/>
      <c r="DX270" s="152"/>
      <c r="DY270" s="152"/>
      <c r="DZ270" s="152"/>
      <c r="EA270" s="152"/>
      <c r="EB270" s="152"/>
      <c r="EC270" s="152"/>
      <c r="ED270" s="152"/>
      <c r="EE270" s="152"/>
      <c r="EF270" s="152"/>
      <c r="EG270" s="152"/>
      <c r="EH270" s="152"/>
      <c r="EI270" s="152"/>
      <c r="EJ270" s="152"/>
      <c r="EK270" s="152"/>
      <c r="EL270" s="152"/>
      <c r="EM270" s="152"/>
      <c r="EN270" s="152"/>
      <c r="EO270" s="152"/>
      <c r="EP270" s="152"/>
      <c r="EQ270" s="152"/>
      <c r="ER270" s="152"/>
      <c r="ES270" s="152"/>
      <c r="ET270" s="152"/>
      <c r="EU270" s="152"/>
      <c r="EV270" s="152"/>
      <c r="EW270" s="152"/>
      <c r="EX270" s="152"/>
      <c r="EY270" s="152"/>
      <c r="EZ270" s="152"/>
      <c r="FA270" s="152"/>
      <c r="FB270" s="152"/>
      <c r="FC270" s="152"/>
      <c r="FD270" s="152"/>
      <c r="FE270" s="152"/>
      <c r="FF270" s="152"/>
      <c r="FG270" s="152"/>
      <c r="FH270" s="152"/>
      <c r="FI270" s="152"/>
      <c r="FJ270" s="152"/>
      <c r="FK270" s="152"/>
      <c r="FL270" s="152"/>
      <c r="FM270" s="152"/>
      <c r="FN270" s="152"/>
      <c r="FO270" s="152"/>
      <c r="FP270" s="152"/>
      <c r="FQ270" s="152"/>
      <c r="FR270" s="152"/>
      <c r="FS270" s="152"/>
      <c r="FT270" s="152"/>
      <c r="FU270" s="152"/>
      <c r="FV270" s="152"/>
      <c r="FW270" s="152"/>
      <c r="FX270" s="152"/>
      <c r="FY270" s="152"/>
      <c r="FZ270" s="152"/>
      <c r="GA270" s="253"/>
      <c r="GB270" s="152"/>
      <c r="GC270" s="152"/>
      <c r="GD270" s="152"/>
      <c r="GE270" s="152"/>
      <c r="GF270" s="152"/>
      <c r="GG270" s="152"/>
      <c r="GH270" s="152"/>
      <c r="GI270" s="152"/>
      <c r="GJ270" s="152"/>
      <c r="GK270" s="253"/>
      <c r="GL270" s="152"/>
      <c r="GM270" s="253"/>
      <c r="GX270" s="117"/>
    </row>
    <row r="271" spans="1:206" ht="38.25" x14ac:dyDescent="0.2">
      <c r="A271" s="364"/>
      <c r="B271" s="357"/>
      <c r="C271" s="358"/>
      <c r="D271" s="358"/>
      <c r="E271" s="357"/>
      <c r="F271" s="394"/>
      <c r="G271" s="365"/>
      <c r="H271" s="394"/>
      <c r="I271" s="357"/>
      <c r="J271" s="337"/>
      <c r="K271" s="335"/>
      <c r="L271" s="361"/>
      <c r="M271" s="359"/>
      <c r="N271" s="335"/>
      <c r="O271" s="333"/>
      <c r="P271" s="333"/>
      <c r="Q271" s="334"/>
      <c r="R271" s="152"/>
      <c r="S271" s="152"/>
      <c r="T271" s="152"/>
      <c r="U271" s="152"/>
      <c r="V271" s="152"/>
      <c r="W271" s="152"/>
      <c r="X271" s="152"/>
      <c r="Y271" s="152"/>
      <c r="Z271" s="152"/>
      <c r="AA271" s="152"/>
      <c r="AB271" s="152"/>
      <c r="AC271" s="152"/>
      <c r="AD271" s="152"/>
      <c r="AE271" s="152"/>
      <c r="AF271" s="152"/>
      <c r="AG271" s="152"/>
      <c r="AH271" s="152"/>
      <c r="AI271" s="152"/>
      <c r="AJ271" s="152"/>
      <c r="AK271" s="152"/>
      <c r="AL271" s="152"/>
      <c r="AM271" s="152"/>
      <c r="AN271" s="152"/>
      <c r="AO271" s="152"/>
      <c r="AP271" s="152"/>
      <c r="AQ271" s="152"/>
      <c r="AR271" s="152"/>
      <c r="AS271" s="152"/>
      <c r="AT271" s="152"/>
      <c r="AU271" s="152"/>
      <c r="AV271" s="152"/>
      <c r="AW271" s="152"/>
      <c r="AX271" s="50" t="str">
        <f t="shared" si="212"/>
        <v>Débil</v>
      </c>
      <c r="AY271" s="337"/>
      <c r="AZ271" s="337"/>
      <c r="BA271" s="337"/>
      <c r="BB271" s="337"/>
      <c r="BC271" s="333"/>
      <c r="BD271" s="340"/>
      <c r="BE271" s="338"/>
      <c r="BF271" s="152"/>
      <c r="BG271" s="152"/>
      <c r="BH271" s="152"/>
      <c r="BI271" s="152"/>
      <c r="BJ271" s="152"/>
      <c r="BK271" s="152"/>
      <c r="BL271" s="152"/>
      <c r="BM271" s="170" t="s">
        <v>233</v>
      </c>
      <c r="BN271" s="332"/>
      <c r="BO271" s="152"/>
      <c r="BP271" s="152"/>
      <c r="BQ271" s="152"/>
      <c r="BR271" s="152"/>
      <c r="BS271" s="152"/>
      <c r="BT271" s="152"/>
      <c r="BU271" s="152"/>
      <c r="BV271" s="152"/>
      <c r="BW271" s="152"/>
      <c r="BX271" s="152"/>
      <c r="BY271" s="152"/>
      <c r="BZ271" s="152"/>
      <c r="CA271" s="152"/>
      <c r="CB271" s="152"/>
      <c r="CC271" s="152"/>
      <c r="CD271" s="152"/>
      <c r="CE271" s="152"/>
      <c r="CF271" s="152"/>
      <c r="CG271" s="152"/>
      <c r="CH271" s="152"/>
      <c r="CI271" s="152"/>
      <c r="CJ271" s="152"/>
      <c r="CK271" s="152"/>
      <c r="CL271" s="152"/>
      <c r="CM271" s="152"/>
      <c r="CN271" s="152"/>
      <c r="CO271" s="152"/>
      <c r="CP271" s="152"/>
      <c r="CQ271" s="152"/>
      <c r="CR271" s="152"/>
      <c r="CS271" s="152"/>
      <c r="CT271" s="152"/>
      <c r="CU271" s="152"/>
      <c r="CV271" s="152"/>
      <c r="CW271" s="152"/>
      <c r="CX271" s="152"/>
      <c r="CY271" s="152"/>
      <c r="CZ271" s="152"/>
      <c r="DA271" s="152"/>
      <c r="DB271" s="152"/>
      <c r="DC271" s="152"/>
      <c r="DD271" s="152"/>
      <c r="DE271" s="152"/>
      <c r="DF271" s="152"/>
      <c r="DG271" s="152"/>
      <c r="DH271" s="152"/>
      <c r="DI271" s="152"/>
      <c r="DJ271" s="152"/>
      <c r="DK271" s="152"/>
      <c r="DL271" s="152"/>
      <c r="DM271" s="152"/>
      <c r="DN271" s="152"/>
      <c r="DO271" s="152"/>
      <c r="DP271" s="152"/>
      <c r="DQ271" s="152"/>
      <c r="DR271" s="152"/>
      <c r="DS271" s="152"/>
      <c r="DT271" s="152"/>
      <c r="DU271" s="152"/>
      <c r="DV271" s="152"/>
      <c r="DW271" s="152"/>
      <c r="DX271" s="152"/>
      <c r="DY271" s="152"/>
      <c r="DZ271" s="152"/>
      <c r="EA271" s="152"/>
      <c r="EB271" s="152"/>
      <c r="EC271" s="152"/>
      <c r="ED271" s="152"/>
      <c r="EE271" s="152"/>
      <c r="EF271" s="152"/>
      <c r="EG271" s="152"/>
      <c r="EH271" s="152"/>
      <c r="EI271" s="152"/>
      <c r="EJ271" s="152"/>
      <c r="EK271" s="152"/>
      <c r="EL271" s="152"/>
      <c r="EM271" s="152"/>
      <c r="EN271" s="152"/>
      <c r="EO271" s="152"/>
      <c r="EP271" s="152"/>
      <c r="EQ271" s="152"/>
      <c r="ER271" s="152"/>
      <c r="ES271" s="152"/>
      <c r="ET271" s="152"/>
      <c r="EU271" s="152"/>
      <c r="EV271" s="152"/>
      <c r="EW271" s="152"/>
      <c r="EX271" s="152"/>
      <c r="EY271" s="152"/>
      <c r="EZ271" s="152"/>
      <c r="FA271" s="152"/>
      <c r="FB271" s="152"/>
      <c r="FC271" s="152"/>
      <c r="FD271" s="152"/>
      <c r="FE271" s="152"/>
      <c r="FF271" s="152"/>
      <c r="FG271" s="152"/>
      <c r="FH271" s="152"/>
      <c r="FI271" s="152"/>
      <c r="FJ271" s="152"/>
      <c r="FK271" s="152"/>
      <c r="FL271" s="152"/>
      <c r="FM271" s="152"/>
      <c r="FN271" s="152"/>
      <c r="FO271" s="152"/>
      <c r="FP271" s="152"/>
      <c r="FQ271" s="152"/>
      <c r="FR271" s="152"/>
      <c r="FS271" s="152"/>
      <c r="FT271" s="152"/>
      <c r="FU271" s="152"/>
      <c r="FV271" s="152"/>
      <c r="FW271" s="152"/>
      <c r="FX271" s="152"/>
      <c r="FY271" s="152"/>
      <c r="FZ271" s="152"/>
      <c r="GA271" s="253"/>
      <c r="GB271" s="152"/>
      <c r="GC271" s="152"/>
      <c r="GD271" s="152"/>
      <c r="GE271" s="152"/>
      <c r="GF271" s="152"/>
      <c r="GG271" s="152"/>
      <c r="GH271" s="152"/>
      <c r="GI271" s="152"/>
      <c r="GJ271" s="152"/>
      <c r="GK271" s="253"/>
      <c r="GL271" s="152"/>
      <c r="GM271" s="253"/>
      <c r="GX271" s="117"/>
    </row>
    <row r="272" spans="1:206" ht="38.25" x14ac:dyDescent="0.2">
      <c r="A272" s="364"/>
      <c r="B272" s="357"/>
      <c r="C272" s="358"/>
      <c r="D272" s="358"/>
      <c r="E272" s="357"/>
      <c r="F272" s="394"/>
      <c r="G272" s="365"/>
      <c r="H272" s="394"/>
      <c r="I272" s="357"/>
      <c r="J272" s="337"/>
      <c r="K272" s="335"/>
      <c r="L272" s="361"/>
      <c r="M272" s="359"/>
      <c r="N272" s="335"/>
      <c r="O272" s="333"/>
      <c r="P272" s="333"/>
      <c r="Q272" s="334"/>
      <c r="R272" s="152"/>
      <c r="S272" s="152"/>
      <c r="T272" s="152"/>
      <c r="U272" s="152"/>
      <c r="V272" s="152"/>
      <c r="W272" s="152"/>
      <c r="X272" s="152"/>
      <c r="Y272" s="152"/>
      <c r="Z272" s="152"/>
      <c r="AA272" s="152"/>
      <c r="AB272" s="152"/>
      <c r="AC272" s="152"/>
      <c r="AD272" s="152"/>
      <c r="AE272" s="152"/>
      <c r="AF272" s="152"/>
      <c r="AG272" s="152"/>
      <c r="AH272" s="152"/>
      <c r="AI272" s="152"/>
      <c r="AJ272" s="152"/>
      <c r="AK272" s="152"/>
      <c r="AL272" s="152"/>
      <c r="AM272" s="152"/>
      <c r="AN272" s="152"/>
      <c r="AO272" s="152"/>
      <c r="AP272" s="152"/>
      <c r="AQ272" s="152"/>
      <c r="AR272" s="152"/>
      <c r="AS272" s="152"/>
      <c r="AT272" s="152"/>
      <c r="AU272" s="152"/>
      <c r="AV272" s="152"/>
      <c r="AW272" s="152"/>
      <c r="AX272" s="50" t="str">
        <f t="shared" si="212"/>
        <v>Débil</v>
      </c>
      <c r="AY272" s="337"/>
      <c r="AZ272" s="337"/>
      <c r="BA272" s="337"/>
      <c r="BB272" s="337"/>
      <c r="BC272" s="333"/>
      <c r="BD272" s="340"/>
      <c r="BE272" s="338"/>
      <c r="BF272" s="152"/>
      <c r="BG272" s="152"/>
      <c r="BH272" s="152"/>
      <c r="BI272" s="152"/>
      <c r="BJ272" s="152"/>
      <c r="BK272" s="152"/>
      <c r="BL272" s="152"/>
      <c r="BM272" s="170" t="s">
        <v>233</v>
      </c>
      <c r="BN272" s="332"/>
      <c r="BO272" s="152"/>
      <c r="BP272" s="152"/>
      <c r="BQ272" s="152"/>
      <c r="BR272" s="152"/>
      <c r="BS272" s="152"/>
      <c r="BT272" s="152"/>
      <c r="BU272" s="152"/>
      <c r="BV272" s="152"/>
      <c r="BW272" s="152"/>
      <c r="BX272" s="152"/>
      <c r="BY272" s="152"/>
      <c r="BZ272" s="152"/>
      <c r="CA272" s="152"/>
      <c r="CB272" s="152"/>
      <c r="CC272" s="152"/>
      <c r="CD272" s="152"/>
      <c r="CE272" s="152"/>
      <c r="CF272" s="152"/>
      <c r="CG272" s="152"/>
      <c r="CH272" s="152"/>
      <c r="CI272" s="152"/>
      <c r="CJ272" s="152"/>
      <c r="CK272" s="152"/>
      <c r="CL272" s="152"/>
      <c r="CM272" s="152"/>
      <c r="CN272" s="152"/>
      <c r="CO272" s="152"/>
      <c r="CP272" s="152"/>
      <c r="CQ272" s="152"/>
      <c r="CR272" s="152"/>
      <c r="CS272" s="152"/>
      <c r="CT272" s="152"/>
      <c r="CU272" s="152"/>
      <c r="CV272" s="152"/>
      <c r="CW272" s="152"/>
      <c r="CX272" s="152"/>
      <c r="CY272" s="152"/>
      <c r="CZ272" s="152"/>
      <c r="DA272" s="152"/>
      <c r="DB272" s="152"/>
      <c r="DC272" s="152"/>
      <c r="DD272" s="152"/>
      <c r="DE272" s="152"/>
      <c r="DF272" s="152"/>
      <c r="DG272" s="152"/>
      <c r="DH272" s="152"/>
      <c r="DI272" s="152"/>
      <c r="DJ272" s="152"/>
      <c r="DK272" s="152"/>
      <c r="DL272" s="152"/>
      <c r="DM272" s="152"/>
      <c r="DN272" s="152"/>
      <c r="DO272" s="152"/>
      <c r="DP272" s="152"/>
      <c r="DQ272" s="152"/>
      <c r="DR272" s="152"/>
      <c r="DS272" s="152"/>
      <c r="DT272" s="152"/>
      <c r="DU272" s="152"/>
      <c r="DV272" s="152"/>
      <c r="DW272" s="152"/>
      <c r="DX272" s="152"/>
      <c r="DY272" s="152"/>
      <c r="DZ272" s="152"/>
      <c r="EA272" s="152"/>
      <c r="EB272" s="152"/>
      <c r="EC272" s="152"/>
      <c r="ED272" s="152"/>
      <c r="EE272" s="152"/>
      <c r="EF272" s="152"/>
      <c r="EG272" s="152"/>
      <c r="EH272" s="152"/>
      <c r="EI272" s="152"/>
      <c r="EJ272" s="152"/>
      <c r="EK272" s="152"/>
      <c r="EL272" s="152"/>
      <c r="EM272" s="152"/>
      <c r="EN272" s="152"/>
      <c r="EO272" s="152"/>
      <c r="EP272" s="152"/>
      <c r="EQ272" s="152"/>
      <c r="ER272" s="152"/>
      <c r="ES272" s="152"/>
      <c r="ET272" s="152"/>
      <c r="EU272" s="152"/>
      <c r="EV272" s="152"/>
      <c r="EW272" s="152"/>
      <c r="EX272" s="152"/>
      <c r="EY272" s="152"/>
      <c r="EZ272" s="152"/>
      <c r="FA272" s="152"/>
      <c r="FB272" s="152"/>
      <c r="FC272" s="152"/>
      <c r="FD272" s="152"/>
      <c r="FE272" s="152"/>
      <c r="FF272" s="152"/>
      <c r="FG272" s="152"/>
      <c r="FH272" s="152"/>
      <c r="FI272" s="152"/>
      <c r="FJ272" s="152"/>
      <c r="FK272" s="152"/>
      <c r="FL272" s="152"/>
      <c r="FM272" s="152"/>
      <c r="FN272" s="152"/>
      <c r="FO272" s="152"/>
      <c r="FP272" s="152"/>
      <c r="FQ272" s="152"/>
      <c r="FR272" s="152"/>
      <c r="FS272" s="152"/>
      <c r="FT272" s="152"/>
      <c r="FU272" s="152"/>
      <c r="FV272" s="152"/>
      <c r="FW272" s="152"/>
      <c r="FX272" s="152"/>
      <c r="FY272" s="152"/>
      <c r="FZ272" s="152"/>
      <c r="GA272" s="253"/>
      <c r="GB272" s="152"/>
      <c r="GC272" s="152"/>
      <c r="GD272" s="152"/>
      <c r="GE272" s="152"/>
      <c r="GF272" s="152"/>
      <c r="GG272" s="152"/>
      <c r="GH272" s="152"/>
      <c r="GI272" s="152"/>
      <c r="GJ272" s="152"/>
      <c r="GK272" s="253"/>
      <c r="GL272" s="152"/>
      <c r="GM272" s="253"/>
      <c r="GX272" s="117"/>
    </row>
    <row r="273" spans="1:206" ht="38.25" x14ac:dyDescent="0.2">
      <c r="A273" s="364"/>
      <c r="B273" s="357"/>
      <c r="C273" s="358"/>
      <c r="D273" s="358"/>
      <c r="E273" s="357"/>
      <c r="F273" s="394"/>
      <c r="G273" s="365"/>
      <c r="H273" s="394"/>
      <c r="I273" s="357"/>
      <c r="J273" s="337"/>
      <c r="K273" s="335"/>
      <c r="L273" s="361"/>
      <c r="M273" s="359"/>
      <c r="N273" s="335"/>
      <c r="O273" s="333"/>
      <c r="P273" s="333"/>
      <c r="Q273" s="334"/>
      <c r="R273" s="152"/>
      <c r="S273" s="152"/>
      <c r="T273" s="152"/>
      <c r="U273" s="152"/>
      <c r="V273" s="152"/>
      <c r="W273" s="152"/>
      <c r="X273" s="152"/>
      <c r="Y273" s="152"/>
      <c r="Z273" s="152"/>
      <c r="AA273" s="152"/>
      <c r="AB273" s="152"/>
      <c r="AC273" s="152"/>
      <c r="AD273" s="152"/>
      <c r="AE273" s="152"/>
      <c r="AF273" s="152"/>
      <c r="AG273" s="152"/>
      <c r="AH273" s="152"/>
      <c r="AI273" s="152"/>
      <c r="AJ273" s="152"/>
      <c r="AK273" s="152"/>
      <c r="AL273" s="152"/>
      <c r="AM273" s="152"/>
      <c r="AN273" s="152"/>
      <c r="AO273" s="152"/>
      <c r="AP273" s="152"/>
      <c r="AQ273" s="152"/>
      <c r="AR273" s="152"/>
      <c r="AS273" s="152"/>
      <c r="AT273" s="152"/>
      <c r="AU273" s="152"/>
      <c r="AV273" s="152"/>
      <c r="AW273" s="152"/>
      <c r="AX273" s="50" t="str">
        <f t="shared" si="212"/>
        <v>Débil</v>
      </c>
      <c r="AY273" s="337"/>
      <c r="AZ273" s="337"/>
      <c r="BA273" s="337"/>
      <c r="BB273" s="337"/>
      <c r="BC273" s="333"/>
      <c r="BD273" s="340"/>
      <c r="BE273" s="338"/>
      <c r="BF273" s="152"/>
      <c r="BG273" s="152"/>
      <c r="BH273" s="152"/>
      <c r="BI273" s="152"/>
      <c r="BJ273" s="152"/>
      <c r="BK273" s="152"/>
      <c r="BL273" s="152"/>
      <c r="BM273" s="170" t="s">
        <v>233</v>
      </c>
      <c r="BN273" s="332"/>
      <c r="BO273" s="152"/>
      <c r="BP273" s="152"/>
      <c r="BQ273" s="152"/>
      <c r="BR273" s="152"/>
      <c r="BS273" s="152"/>
      <c r="BT273" s="152"/>
      <c r="BU273" s="152"/>
      <c r="BV273" s="152"/>
      <c r="BW273" s="152"/>
      <c r="BX273" s="152"/>
      <c r="BY273" s="152"/>
      <c r="BZ273" s="152"/>
      <c r="CA273" s="152"/>
      <c r="CB273" s="152"/>
      <c r="CC273" s="152"/>
      <c r="CD273" s="152"/>
      <c r="CE273" s="152"/>
      <c r="CF273" s="152"/>
      <c r="CG273" s="152"/>
      <c r="CH273" s="152"/>
      <c r="CI273" s="152"/>
      <c r="CJ273" s="152"/>
      <c r="CK273" s="152"/>
      <c r="CL273" s="152"/>
      <c r="CM273" s="152"/>
      <c r="CN273" s="152"/>
      <c r="CO273" s="152"/>
      <c r="CP273" s="152"/>
      <c r="CQ273" s="152"/>
      <c r="CR273" s="152"/>
      <c r="CS273" s="152"/>
      <c r="CT273" s="152"/>
      <c r="CU273" s="152"/>
      <c r="CV273" s="152"/>
      <c r="CW273" s="152"/>
      <c r="CX273" s="152"/>
      <c r="CY273" s="152"/>
      <c r="CZ273" s="152"/>
      <c r="DA273" s="152"/>
      <c r="DB273" s="152"/>
      <c r="DC273" s="152"/>
      <c r="DD273" s="152"/>
      <c r="DE273" s="152"/>
      <c r="DF273" s="152"/>
      <c r="DG273" s="152"/>
      <c r="DH273" s="152"/>
      <c r="DI273" s="152"/>
      <c r="DJ273" s="152"/>
      <c r="DK273" s="152"/>
      <c r="DL273" s="152"/>
      <c r="DM273" s="152"/>
      <c r="DN273" s="152"/>
      <c r="DO273" s="152"/>
      <c r="DP273" s="152"/>
      <c r="DQ273" s="152"/>
      <c r="DR273" s="152"/>
      <c r="DS273" s="152"/>
      <c r="DT273" s="152"/>
      <c r="DU273" s="152"/>
      <c r="DV273" s="152"/>
      <c r="DW273" s="152"/>
      <c r="DX273" s="152"/>
      <c r="DY273" s="152"/>
      <c r="DZ273" s="152"/>
      <c r="EA273" s="152"/>
      <c r="EB273" s="152"/>
      <c r="EC273" s="152"/>
      <c r="ED273" s="152"/>
      <c r="EE273" s="152"/>
      <c r="EF273" s="152"/>
      <c r="EG273" s="152"/>
      <c r="EH273" s="152"/>
      <c r="EI273" s="152"/>
      <c r="EJ273" s="152"/>
      <c r="EK273" s="152"/>
      <c r="EL273" s="152"/>
      <c r="EM273" s="152"/>
      <c r="EN273" s="152"/>
      <c r="EO273" s="152"/>
      <c r="EP273" s="152"/>
      <c r="EQ273" s="152"/>
      <c r="ER273" s="152"/>
      <c r="ES273" s="152"/>
      <c r="ET273" s="152"/>
      <c r="EU273" s="152"/>
      <c r="EV273" s="152"/>
      <c r="EW273" s="152"/>
      <c r="EX273" s="152"/>
      <c r="EY273" s="152"/>
      <c r="EZ273" s="152"/>
      <c r="FA273" s="152"/>
      <c r="FB273" s="152"/>
      <c r="FC273" s="152"/>
      <c r="FD273" s="152"/>
      <c r="FE273" s="152"/>
      <c r="FF273" s="152"/>
      <c r="FG273" s="152"/>
      <c r="FH273" s="152"/>
      <c r="FI273" s="152"/>
      <c r="FJ273" s="152"/>
      <c r="FK273" s="152"/>
      <c r="FL273" s="152"/>
      <c r="FM273" s="152"/>
      <c r="FN273" s="152"/>
      <c r="FO273" s="152"/>
      <c r="FP273" s="152"/>
      <c r="FQ273" s="152"/>
      <c r="FR273" s="152"/>
      <c r="FS273" s="152"/>
      <c r="FT273" s="152"/>
      <c r="FU273" s="152"/>
      <c r="FV273" s="152"/>
      <c r="FW273" s="152"/>
      <c r="FX273" s="152"/>
      <c r="FY273" s="152"/>
      <c r="FZ273" s="152"/>
      <c r="GA273" s="253"/>
      <c r="GB273" s="152"/>
      <c r="GC273" s="152"/>
      <c r="GD273" s="152"/>
      <c r="GE273" s="152"/>
      <c r="GF273" s="152"/>
      <c r="GG273" s="152"/>
      <c r="GH273" s="152"/>
      <c r="GI273" s="152"/>
      <c r="GJ273" s="152"/>
      <c r="GK273" s="253"/>
      <c r="GL273" s="152"/>
      <c r="GM273" s="253"/>
      <c r="GX273" s="117"/>
    </row>
    <row r="274" spans="1:206" ht="38.25" x14ac:dyDescent="0.2">
      <c r="A274" s="364"/>
      <c r="B274" s="357"/>
      <c r="C274" s="358"/>
      <c r="D274" s="358"/>
      <c r="E274" s="357"/>
      <c r="F274" s="394"/>
      <c r="G274" s="365"/>
      <c r="H274" s="394"/>
      <c r="I274" s="357"/>
      <c r="J274" s="337"/>
      <c r="K274" s="335"/>
      <c r="L274" s="361"/>
      <c r="M274" s="359"/>
      <c r="N274" s="335"/>
      <c r="O274" s="333"/>
      <c r="P274" s="333"/>
      <c r="Q274" s="334"/>
      <c r="R274" s="152"/>
      <c r="S274" s="152"/>
      <c r="T274" s="152"/>
      <c r="U274" s="152"/>
      <c r="V274" s="152"/>
      <c r="W274" s="152"/>
      <c r="X274" s="152"/>
      <c r="Y274" s="152"/>
      <c r="Z274" s="152"/>
      <c r="AA274" s="152"/>
      <c r="AB274" s="152"/>
      <c r="AC274" s="152"/>
      <c r="AD274" s="152"/>
      <c r="AE274" s="152"/>
      <c r="AF274" s="152"/>
      <c r="AG274" s="152"/>
      <c r="AH274" s="152"/>
      <c r="AI274" s="152"/>
      <c r="AJ274" s="152"/>
      <c r="AK274" s="152"/>
      <c r="AL274" s="152"/>
      <c r="AM274" s="152"/>
      <c r="AN274" s="152"/>
      <c r="AO274" s="152"/>
      <c r="AP274" s="152"/>
      <c r="AQ274" s="152"/>
      <c r="AR274" s="152"/>
      <c r="AS274" s="152"/>
      <c r="AT274" s="152"/>
      <c r="AU274" s="152"/>
      <c r="AV274" s="152"/>
      <c r="AW274" s="152"/>
      <c r="AX274" s="50" t="str">
        <f t="shared" si="212"/>
        <v>Débil</v>
      </c>
      <c r="AY274" s="337"/>
      <c r="AZ274" s="337"/>
      <c r="BA274" s="337"/>
      <c r="BB274" s="337"/>
      <c r="BC274" s="333"/>
      <c r="BD274" s="340"/>
      <c r="BE274" s="338"/>
      <c r="BF274" s="152"/>
      <c r="BG274" s="152"/>
      <c r="BH274" s="152"/>
      <c r="BI274" s="152"/>
      <c r="BJ274" s="152"/>
      <c r="BK274" s="152"/>
      <c r="BL274" s="152"/>
      <c r="BM274" s="170" t="s">
        <v>233</v>
      </c>
      <c r="BN274" s="332"/>
      <c r="BO274" s="152"/>
      <c r="BP274" s="152"/>
      <c r="BQ274" s="152"/>
      <c r="BR274" s="152"/>
      <c r="BS274" s="152"/>
      <c r="BT274" s="152"/>
      <c r="BU274" s="152"/>
      <c r="BV274" s="152"/>
      <c r="BW274" s="152"/>
      <c r="BX274" s="152"/>
      <c r="BY274" s="152"/>
      <c r="BZ274" s="152"/>
      <c r="CA274" s="152"/>
      <c r="CB274" s="152"/>
      <c r="CC274" s="152"/>
      <c r="CD274" s="152"/>
      <c r="CE274" s="152"/>
      <c r="CF274" s="152"/>
      <c r="CG274" s="152"/>
      <c r="CH274" s="152"/>
      <c r="CI274" s="152"/>
      <c r="CJ274" s="152"/>
      <c r="CK274" s="152"/>
      <c r="CL274" s="152"/>
      <c r="CM274" s="152"/>
      <c r="CN274" s="152"/>
      <c r="CO274" s="152"/>
      <c r="CP274" s="152"/>
      <c r="CQ274" s="152"/>
      <c r="CR274" s="152"/>
      <c r="CS274" s="152"/>
      <c r="CT274" s="152"/>
      <c r="CU274" s="152"/>
      <c r="CV274" s="152"/>
      <c r="CW274" s="152"/>
      <c r="CX274" s="152"/>
      <c r="CY274" s="152"/>
      <c r="CZ274" s="152"/>
      <c r="DA274" s="152"/>
      <c r="DB274" s="152"/>
      <c r="DC274" s="152"/>
      <c r="DD274" s="152"/>
      <c r="DE274" s="152"/>
      <c r="DF274" s="152"/>
      <c r="DG274" s="152"/>
      <c r="DH274" s="152"/>
      <c r="DI274" s="152"/>
      <c r="DJ274" s="152"/>
      <c r="DK274" s="152"/>
      <c r="DL274" s="152"/>
      <c r="DM274" s="152"/>
      <c r="DN274" s="152"/>
      <c r="DO274" s="152"/>
      <c r="DP274" s="152"/>
      <c r="DQ274" s="152"/>
      <c r="DR274" s="152"/>
      <c r="DS274" s="152"/>
      <c r="DT274" s="152"/>
      <c r="DU274" s="152"/>
      <c r="DV274" s="152"/>
      <c r="DW274" s="152"/>
      <c r="DX274" s="152"/>
      <c r="DY274" s="152"/>
      <c r="DZ274" s="152"/>
      <c r="EA274" s="152"/>
      <c r="EB274" s="152"/>
      <c r="EC274" s="152"/>
      <c r="ED274" s="152"/>
      <c r="EE274" s="152"/>
      <c r="EF274" s="152"/>
      <c r="EG274" s="152"/>
      <c r="EH274" s="152"/>
      <c r="EI274" s="152"/>
      <c r="EJ274" s="152"/>
      <c r="EK274" s="152"/>
      <c r="EL274" s="152"/>
      <c r="EM274" s="152"/>
      <c r="EN274" s="152"/>
      <c r="EO274" s="152"/>
      <c r="EP274" s="152"/>
      <c r="EQ274" s="152"/>
      <c r="ER274" s="152"/>
      <c r="ES274" s="152"/>
      <c r="ET274" s="152"/>
      <c r="EU274" s="152"/>
      <c r="EV274" s="152"/>
      <c r="EW274" s="152"/>
      <c r="EX274" s="152"/>
      <c r="EY274" s="152"/>
      <c r="EZ274" s="152"/>
      <c r="FA274" s="152"/>
      <c r="FB274" s="152"/>
      <c r="FC274" s="152"/>
      <c r="FD274" s="152"/>
      <c r="FE274" s="152"/>
      <c r="FF274" s="152"/>
      <c r="FG274" s="152"/>
      <c r="FH274" s="152"/>
      <c r="FI274" s="152"/>
      <c r="FJ274" s="152"/>
      <c r="FK274" s="152"/>
      <c r="FL274" s="152"/>
      <c r="FM274" s="152"/>
      <c r="FN274" s="152"/>
      <c r="FO274" s="152"/>
      <c r="FP274" s="152"/>
      <c r="FQ274" s="152"/>
      <c r="FR274" s="152"/>
      <c r="FS274" s="152"/>
      <c r="FT274" s="152"/>
      <c r="FU274" s="152"/>
      <c r="FV274" s="152"/>
      <c r="FW274" s="152"/>
      <c r="FX274" s="152"/>
      <c r="FY274" s="152"/>
      <c r="FZ274" s="152"/>
      <c r="GA274" s="253"/>
      <c r="GB274" s="152"/>
      <c r="GC274" s="152"/>
      <c r="GD274" s="152"/>
      <c r="GE274" s="152"/>
      <c r="GF274" s="152"/>
      <c r="GG274" s="152"/>
      <c r="GH274" s="152"/>
      <c r="GI274" s="152"/>
      <c r="GJ274" s="152"/>
      <c r="GK274" s="253"/>
      <c r="GL274" s="152"/>
      <c r="GM274" s="253"/>
      <c r="GX274" s="117"/>
    </row>
    <row r="275" spans="1:206" x14ac:dyDescent="0.2">
      <c r="A275" s="248"/>
      <c r="B275" s="249"/>
      <c r="K275" s="447"/>
      <c r="L275" s="448"/>
      <c r="M275" s="449"/>
      <c r="N275" s="447"/>
      <c r="O275" s="450"/>
      <c r="P275" s="450"/>
      <c r="Q275" s="451"/>
      <c r="FX275" s="117"/>
      <c r="GK275" s="117"/>
      <c r="GX275" s="117"/>
    </row>
    <row r="276" spans="1:206" x14ac:dyDescent="0.2">
      <c r="A276" s="248"/>
      <c r="B276" s="249"/>
      <c r="K276" s="447"/>
      <c r="L276" s="448"/>
      <c r="M276" s="449"/>
      <c r="N276" s="447"/>
      <c r="O276" s="450"/>
      <c r="P276" s="450"/>
      <c r="Q276" s="451"/>
      <c r="FX276" s="117"/>
      <c r="GK276" s="117"/>
      <c r="GX276" s="117"/>
    </row>
    <row r="277" spans="1:206" x14ac:dyDescent="0.2">
      <c r="K277" s="447"/>
      <c r="L277" s="448"/>
      <c r="M277" s="449"/>
      <c r="N277" s="447"/>
      <c r="O277" s="450"/>
      <c r="P277" s="450"/>
      <c r="Q277" s="451"/>
      <c r="FX277" s="117"/>
      <c r="GK277" s="117"/>
      <c r="GX277" s="117"/>
    </row>
    <row r="278" spans="1:206" x14ac:dyDescent="0.2">
      <c r="K278" s="447"/>
      <c r="L278" s="448"/>
      <c r="M278" s="449"/>
      <c r="N278" s="447"/>
      <c r="O278" s="450"/>
      <c r="P278" s="450"/>
      <c r="Q278" s="451"/>
      <c r="FX278" s="117"/>
      <c r="GK278" s="117"/>
      <c r="GX278" s="117"/>
    </row>
    <row r="279" spans="1:206" x14ac:dyDescent="0.2">
      <c r="K279" s="447"/>
      <c r="L279" s="448"/>
      <c r="M279" s="449"/>
      <c r="N279" s="447"/>
      <c r="O279" s="450"/>
      <c r="P279" s="450"/>
      <c r="Q279" s="451"/>
      <c r="FX279" s="117"/>
      <c r="GK279" s="117"/>
      <c r="GX279" s="117"/>
    </row>
    <row r="280" spans="1:206" x14ac:dyDescent="0.2">
      <c r="K280" s="447"/>
      <c r="L280" s="448"/>
      <c r="M280" s="449"/>
      <c r="N280" s="447"/>
      <c r="O280" s="450"/>
      <c r="P280" s="450"/>
      <c r="Q280" s="451"/>
      <c r="FX280" s="117"/>
      <c r="GK280" s="117"/>
      <c r="GX280" s="117"/>
    </row>
    <row r="281" spans="1:206" x14ac:dyDescent="0.2">
      <c r="K281" s="447"/>
      <c r="L281" s="448"/>
      <c r="M281" s="449"/>
      <c r="N281" s="447"/>
      <c r="O281" s="450"/>
      <c r="P281" s="450"/>
      <c r="Q281" s="451"/>
      <c r="FX281" s="117"/>
      <c r="GK281" s="117"/>
      <c r="GX281" s="117"/>
    </row>
    <row r="282" spans="1:206" x14ac:dyDescent="0.2">
      <c r="K282" s="447"/>
      <c r="L282" s="448"/>
      <c r="M282" s="449"/>
      <c r="N282" s="447"/>
      <c r="O282" s="450"/>
      <c r="P282" s="450"/>
      <c r="Q282" s="451"/>
      <c r="FX282" s="117"/>
      <c r="GK282" s="117"/>
      <c r="GX282" s="117"/>
    </row>
    <row r="283" spans="1:206" x14ac:dyDescent="0.2">
      <c r="K283" s="447"/>
      <c r="L283" s="448"/>
      <c r="M283" s="449"/>
      <c r="N283" s="447"/>
      <c r="O283" s="450"/>
      <c r="P283" s="450"/>
      <c r="Q283" s="451"/>
      <c r="FX283" s="117"/>
      <c r="GK283" s="117"/>
      <c r="GX283" s="117"/>
    </row>
    <row r="284" spans="1:206" x14ac:dyDescent="0.2">
      <c r="K284" s="447"/>
      <c r="L284" s="448"/>
      <c r="M284" s="449"/>
      <c r="N284" s="447"/>
      <c r="O284" s="450"/>
      <c r="P284" s="450"/>
      <c r="Q284" s="451"/>
      <c r="FX284" s="117"/>
      <c r="GK284" s="117"/>
      <c r="GX284" s="117"/>
    </row>
    <row r="285" spans="1:206" x14ac:dyDescent="0.2">
      <c r="K285" s="447"/>
      <c r="L285" s="448"/>
      <c r="M285" s="449"/>
      <c r="N285" s="447"/>
      <c r="O285" s="450"/>
      <c r="P285" s="450"/>
      <c r="Q285" s="451"/>
      <c r="FX285" s="117"/>
      <c r="GK285" s="117"/>
      <c r="GX285" s="117"/>
    </row>
    <row r="286" spans="1:206" x14ac:dyDescent="0.2">
      <c r="K286" s="447"/>
      <c r="L286" s="448"/>
      <c r="M286" s="449"/>
      <c r="N286" s="447"/>
      <c r="O286" s="450"/>
      <c r="P286" s="450"/>
      <c r="Q286" s="451"/>
      <c r="FX286" s="117"/>
      <c r="GK286" s="117"/>
      <c r="GX286" s="117"/>
    </row>
    <row r="287" spans="1:206" x14ac:dyDescent="0.2">
      <c r="FX287" s="117"/>
      <c r="GK287" s="117"/>
      <c r="GX287" s="117"/>
    </row>
    <row r="288" spans="1:206" x14ac:dyDescent="0.2">
      <c r="FX288" s="117"/>
      <c r="GK288" s="117"/>
      <c r="GX288" s="117"/>
    </row>
    <row r="289" spans="180:206" x14ac:dyDescent="0.2">
      <c r="FX289" s="117"/>
      <c r="GK289" s="117"/>
      <c r="GX289" s="117"/>
    </row>
    <row r="290" spans="180:206" x14ac:dyDescent="0.2">
      <c r="FX290" s="117"/>
      <c r="GK290" s="117"/>
      <c r="GX290" s="117"/>
    </row>
    <row r="291" spans="180:206" x14ac:dyDescent="0.2">
      <c r="FX291" s="117"/>
      <c r="GK291" s="117"/>
      <c r="GX291" s="117"/>
    </row>
    <row r="292" spans="180:206" x14ac:dyDescent="0.2">
      <c r="FX292" s="117"/>
      <c r="GK292" s="117"/>
      <c r="GX292" s="117"/>
    </row>
    <row r="293" spans="180:206" x14ac:dyDescent="0.2">
      <c r="FX293" s="117"/>
      <c r="GK293" s="117"/>
      <c r="GX293" s="117"/>
    </row>
    <row r="294" spans="180:206" x14ac:dyDescent="0.2">
      <c r="FX294" s="117"/>
      <c r="GK294" s="117"/>
      <c r="GX294" s="117"/>
    </row>
    <row r="295" spans="180:206" x14ac:dyDescent="0.2">
      <c r="FX295" s="117"/>
      <c r="GK295" s="117"/>
      <c r="GX295" s="117"/>
    </row>
    <row r="296" spans="180:206" x14ac:dyDescent="0.2">
      <c r="FX296" s="117"/>
      <c r="GK296" s="117"/>
      <c r="GX296" s="117"/>
    </row>
    <row r="297" spans="180:206" x14ac:dyDescent="0.2">
      <c r="FX297" s="117"/>
      <c r="GK297" s="117"/>
      <c r="GX297" s="117"/>
    </row>
    <row r="298" spans="180:206" x14ac:dyDescent="0.2">
      <c r="FX298" s="117"/>
      <c r="GK298" s="117"/>
      <c r="GX298" s="117"/>
    </row>
    <row r="299" spans="180:206" x14ac:dyDescent="0.2">
      <c r="FX299" s="117"/>
      <c r="GK299" s="117"/>
      <c r="GX299" s="117"/>
    </row>
    <row r="300" spans="180:206" x14ac:dyDescent="0.2">
      <c r="FX300" s="117"/>
      <c r="GK300" s="117"/>
      <c r="GX300" s="117"/>
    </row>
    <row r="301" spans="180:206" x14ac:dyDescent="0.2">
      <c r="FX301" s="117"/>
      <c r="GK301" s="117"/>
      <c r="GX301" s="117"/>
    </row>
    <row r="302" spans="180:206" x14ac:dyDescent="0.2">
      <c r="FX302" s="117"/>
      <c r="GK302" s="117"/>
      <c r="GX302" s="117"/>
    </row>
    <row r="303" spans="180:206" x14ac:dyDescent="0.2">
      <c r="FX303" s="117"/>
      <c r="GK303" s="117"/>
      <c r="GX303" s="117"/>
    </row>
    <row r="304" spans="180:206" x14ac:dyDescent="0.2">
      <c r="FX304" s="117"/>
      <c r="GK304" s="117"/>
      <c r="GX304" s="117"/>
    </row>
    <row r="305" spans="180:206" x14ac:dyDescent="0.2">
      <c r="FX305" s="117"/>
      <c r="GK305" s="117"/>
      <c r="GX305" s="117"/>
    </row>
    <row r="306" spans="180:206" x14ac:dyDescent="0.2">
      <c r="FX306" s="117"/>
      <c r="GK306" s="117"/>
      <c r="GX306" s="117"/>
    </row>
    <row r="307" spans="180:206" x14ac:dyDescent="0.2">
      <c r="FX307" s="117"/>
      <c r="GK307" s="117"/>
      <c r="GX307" s="117"/>
    </row>
    <row r="308" spans="180:206" x14ac:dyDescent="0.2">
      <c r="FX308" s="117"/>
      <c r="GK308" s="117"/>
      <c r="GX308" s="117"/>
    </row>
    <row r="309" spans="180:206" x14ac:dyDescent="0.2">
      <c r="FX309" s="117"/>
      <c r="GK309" s="117"/>
      <c r="GX309" s="117"/>
    </row>
    <row r="310" spans="180:206" x14ac:dyDescent="0.2">
      <c r="FX310" s="117"/>
      <c r="GK310" s="117"/>
      <c r="GX310" s="117"/>
    </row>
    <row r="311" spans="180:206" x14ac:dyDescent="0.2">
      <c r="FX311" s="117"/>
      <c r="GK311" s="117"/>
      <c r="GX311" s="117"/>
    </row>
    <row r="312" spans="180:206" x14ac:dyDescent="0.2">
      <c r="FX312" s="117"/>
      <c r="GK312" s="117"/>
      <c r="GX312" s="117"/>
    </row>
    <row r="313" spans="180:206" x14ac:dyDescent="0.2">
      <c r="FX313" s="117"/>
      <c r="GK313" s="117"/>
      <c r="GX313" s="117"/>
    </row>
    <row r="314" spans="180:206" x14ac:dyDescent="0.2">
      <c r="FX314" s="117"/>
      <c r="GK314" s="117"/>
      <c r="GX314" s="117"/>
    </row>
    <row r="315" spans="180:206" x14ac:dyDescent="0.2">
      <c r="FX315" s="117"/>
      <c r="GK315" s="117"/>
      <c r="GX315" s="117"/>
    </row>
    <row r="316" spans="180:206" x14ac:dyDescent="0.2">
      <c r="FX316" s="117"/>
      <c r="GK316" s="117"/>
      <c r="GX316" s="117"/>
    </row>
    <row r="317" spans="180:206" x14ac:dyDescent="0.2">
      <c r="FX317" s="117"/>
      <c r="GK317" s="117"/>
      <c r="GX317" s="117"/>
    </row>
    <row r="318" spans="180:206" x14ac:dyDescent="0.2">
      <c r="FX318" s="117"/>
      <c r="GK318" s="117"/>
      <c r="GX318" s="117"/>
    </row>
    <row r="319" spans="180:206" x14ac:dyDescent="0.2">
      <c r="FX319" s="117"/>
      <c r="GK319" s="117"/>
      <c r="GX319" s="117"/>
    </row>
    <row r="320" spans="180:206" x14ac:dyDescent="0.2">
      <c r="FX320" s="117"/>
      <c r="GK320" s="117"/>
      <c r="GX320" s="117"/>
    </row>
    <row r="321" spans="180:206" x14ac:dyDescent="0.2">
      <c r="FX321" s="117"/>
      <c r="GK321" s="117"/>
      <c r="GX321" s="117"/>
    </row>
    <row r="322" spans="180:206" x14ac:dyDescent="0.2">
      <c r="FX322" s="117"/>
      <c r="GK322" s="117"/>
      <c r="GX322" s="117"/>
    </row>
    <row r="323" spans="180:206" x14ac:dyDescent="0.2">
      <c r="FX323" s="117"/>
      <c r="GK323" s="117"/>
      <c r="GX323" s="117"/>
    </row>
    <row r="324" spans="180:206" x14ac:dyDescent="0.2">
      <c r="FX324" s="117"/>
      <c r="GK324" s="117"/>
      <c r="GX324" s="117"/>
    </row>
    <row r="325" spans="180:206" x14ac:dyDescent="0.2">
      <c r="FX325" s="117"/>
      <c r="GK325" s="117"/>
      <c r="GX325" s="117"/>
    </row>
    <row r="326" spans="180:206" x14ac:dyDescent="0.2">
      <c r="FX326" s="117"/>
      <c r="GK326" s="117"/>
      <c r="GX326" s="117"/>
    </row>
    <row r="327" spans="180:206" x14ac:dyDescent="0.2">
      <c r="FX327" s="117"/>
      <c r="GK327" s="117"/>
      <c r="GX327" s="117"/>
    </row>
    <row r="328" spans="180:206" x14ac:dyDescent="0.2">
      <c r="FX328" s="117"/>
      <c r="GK328" s="117"/>
      <c r="GX328" s="117"/>
    </row>
    <row r="329" spans="180:206" x14ac:dyDescent="0.2">
      <c r="FX329" s="117"/>
      <c r="GK329" s="117"/>
      <c r="GX329" s="117"/>
    </row>
    <row r="330" spans="180:206" x14ac:dyDescent="0.2">
      <c r="FX330" s="117"/>
      <c r="GK330" s="117"/>
      <c r="GX330" s="117"/>
    </row>
    <row r="331" spans="180:206" x14ac:dyDescent="0.2">
      <c r="FX331" s="117"/>
      <c r="GK331" s="117"/>
      <c r="GX331" s="117"/>
    </row>
    <row r="332" spans="180:206" x14ac:dyDescent="0.2">
      <c r="FX332" s="117"/>
      <c r="GK332" s="117"/>
      <c r="GX332" s="117"/>
    </row>
    <row r="333" spans="180:206" x14ac:dyDescent="0.2">
      <c r="FX333" s="117"/>
      <c r="GK333" s="117"/>
      <c r="GX333" s="117"/>
    </row>
    <row r="334" spans="180:206" x14ac:dyDescent="0.2">
      <c r="FX334" s="117"/>
      <c r="GK334" s="117"/>
      <c r="GX334" s="117"/>
    </row>
    <row r="335" spans="180:206" x14ac:dyDescent="0.2">
      <c r="FX335" s="117"/>
      <c r="GK335" s="117"/>
      <c r="GX335" s="117"/>
    </row>
    <row r="336" spans="180:206" x14ac:dyDescent="0.2">
      <c r="FX336" s="117"/>
      <c r="GK336" s="117"/>
      <c r="GX336" s="117"/>
    </row>
    <row r="337" spans="180:206" x14ac:dyDescent="0.2">
      <c r="FX337" s="117"/>
      <c r="GK337" s="117"/>
      <c r="GX337" s="117"/>
    </row>
    <row r="338" spans="180:206" x14ac:dyDescent="0.2">
      <c r="FX338" s="117"/>
      <c r="GK338" s="117"/>
      <c r="GX338" s="117"/>
    </row>
    <row r="339" spans="180:206" x14ac:dyDescent="0.2">
      <c r="FX339" s="117"/>
      <c r="GK339" s="117"/>
      <c r="GX339" s="117"/>
    </row>
    <row r="340" spans="180:206" x14ac:dyDescent="0.2">
      <c r="FX340" s="117"/>
      <c r="GK340" s="117"/>
      <c r="GX340" s="117"/>
    </row>
    <row r="341" spans="180:206" x14ac:dyDescent="0.2">
      <c r="FX341" s="117"/>
      <c r="GK341" s="117"/>
      <c r="GX341" s="117"/>
    </row>
    <row r="342" spans="180:206" x14ac:dyDescent="0.2">
      <c r="FX342" s="117"/>
      <c r="GK342" s="117"/>
      <c r="GX342" s="117"/>
    </row>
    <row r="343" spans="180:206" x14ac:dyDescent="0.2">
      <c r="FX343" s="117"/>
      <c r="GK343" s="117"/>
      <c r="GX343" s="117"/>
    </row>
    <row r="344" spans="180:206" x14ac:dyDescent="0.2">
      <c r="FX344" s="117"/>
      <c r="GK344" s="117"/>
      <c r="GX344" s="117"/>
    </row>
    <row r="345" spans="180:206" x14ac:dyDescent="0.2">
      <c r="FX345" s="117"/>
      <c r="GK345" s="117"/>
      <c r="GX345" s="117"/>
    </row>
    <row r="346" spans="180:206" x14ac:dyDescent="0.2">
      <c r="FX346" s="117"/>
      <c r="GK346" s="117"/>
      <c r="GX346" s="117"/>
    </row>
    <row r="347" spans="180:206" x14ac:dyDescent="0.2">
      <c r="FX347" s="117"/>
      <c r="GK347" s="117"/>
      <c r="GX347" s="117"/>
    </row>
    <row r="348" spans="180:206" x14ac:dyDescent="0.2">
      <c r="FX348" s="117"/>
      <c r="GK348" s="117"/>
      <c r="GX348" s="117"/>
    </row>
    <row r="349" spans="180:206" x14ac:dyDescent="0.2">
      <c r="FX349" s="117"/>
      <c r="GK349" s="117"/>
      <c r="GX349" s="117"/>
    </row>
    <row r="350" spans="180:206" x14ac:dyDescent="0.2">
      <c r="FX350" s="117"/>
      <c r="GK350" s="117"/>
      <c r="GX350" s="117"/>
    </row>
    <row r="351" spans="180:206" x14ac:dyDescent="0.2">
      <c r="FX351" s="117"/>
      <c r="GK351" s="117"/>
      <c r="GX351" s="117"/>
    </row>
    <row r="352" spans="180:206" x14ac:dyDescent="0.2">
      <c r="FX352" s="117"/>
      <c r="GK352" s="117"/>
      <c r="GX352" s="117"/>
    </row>
    <row r="353" spans="180:206" x14ac:dyDescent="0.2">
      <c r="FX353" s="117"/>
      <c r="GK353" s="117"/>
      <c r="GX353" s="117"/>
    </row>
    <row r="354" spans="180:206" x14ac:dyDescent="0.2">
      <c r="FX354" s="117"/>
      <c r="GK354" s="117"/>
      <c r="GX354" s="117"/>
    </row>
    <row r="355" spans="180:206" x14ac:dyDescent="0.2">
      <c r="FX355" s="117"/>
      <c r="GK355" s="117"/>
      <c r="GX355" s="117"/>
    </row>
    <row r="356" spans="180:206" x14ac:dyDescent="0.2">
      <c r="FX356" s="117"/>
      <c r="GK356" s="117"/>
      <c r="GX356" s="117"/>
    </row>
    <row r="357" spans="180:206" x14ac:dyDescent="0.2">
      <c r="FX357" s="117"/>
      <c r="GK357" s="117"/>
      <c r="GX357" s="117"/>
    </row>
    <row r="358" spans="180:206" x14ac:dyDescent="0.2">
      <c r="FX358" s="117"/>
      <c r="GK358" s="117"/>
      <c r="GX358" s="117"/>
    </row>
    <row r="359" spans="180:206" x14ac:dyDescent="0.2">
      <c r="FX359" s="117"/>
      <c r="GK359" s="117"/>
      <c r="GX359" s="117"/>
    </row>
    <row r="360" spans="180:206" x14ac:dyDescent="0.2">
      <c r="FX360" s="117"/>
      <c r="GK360" s="117"/>
      <c r="GX360" s="117"/>
    </row>
    <row r="361" spans="180:206" x14ac:dyDescent="0.2">
      <c r="FX361" s="117"/>
      <c r="GK361" s="117"/>
      <c r="GX361" s="117"/>
    </row>
    <row r="362" spans="180:206" x14ac:dyDescent="0.2">
      <c r="FX362" s="117"/>
      <c r="GK362" s="117"/>
      <c r="GX362" s="117"/>
    </row>
    <row r="363" spans="180:206" x14ac:dyDescent="0.2">
      <c r="FX363" s="117"/>
      <c r="GK363" s="117"/>
      <c r="GX363" s="117"/>
    </row>
    <row r="364" spans="180:206" x14ac:dyDescent="0.2">
      <c r="FX364" s="117"/>
      <c r="GK364" s="117"/>
      <c r="GX364" s="117"/>
    </row>
    <row r="365" spans="180:206" x14ac:dyDescent="0.2">
      <c r="FX365" s="117"/>
      <c r="GK365" s="117"/>
      <c r="GX365" s="117"/>
    </row>
    <row r="366" spans="180:206" x14ac:dyDescent="0.2">
      <c r="FX366" s="117"/>
      <c r="GK366" s="117"/>
      <c r="GX366" s="117"/>
    </row>
    <row r="367" spans="180:206" x14ac:dyDescent="0.2">
      <c r="FX367" s="117"/>
      <c r="GK367" s="117"/>
      <c r="GX367" s="117"/>
    </row>
    <row r="368" spans="180:206" x14ac:dyDescent="0.2">
      <c r="FX368" s="117"/>
      <c r="GK368" s="117"/>
      <c r="GX368" s="117"/>
    </row>
    <row r="369" spans="180:206" x14ac:dyDescent="0.2">
      <c r="FX369" s="117"/>
      <c r="GK369" s="117"/>
      <c r="GX369" s="117"/>
    </row>
    <row r="370" spans="180:206" x14ac:dyDescent="0.2">
      <c r="FX370" s="117"/>
      <c r="GK370" s="117"/>
      <c r="GX370" s="117"/>
    </row>
    <row r="371" spans="180:206" x14ac:dyDescent="0.2">
      <c r="FX371" s="117"/>
      <c r="GK371" s="117"/>
      <c r="GX371" s="117"/>
    </row>
    <row r="372" spans="180:206" x14ac:dyDescent="0.2">
      <c r="FX372" s="117"/>
      <c r="GK372" s="117"/>
      <c r="GX372" s="117"/>
    </row>
    <row r="373" spans="180:206" x14ac:dyDescent="0.2">
      <c r="FX373" s="117"/>
      <c r="GK373" s="117"/>
      <c r="GX373" s="117"/>
    </row>
    <row r="374" spans="180:206" x14ac:dyDescent="0.2">
      <c r="FX374" s="117"/>
      <c r="GK374" s="117"/>
      <c r="GX374" s="117"/>
    </row>
    <row r="375" spans="180:206" x14ac:dyDescent="0.2">
      <c r="FX375" s="117"/>
      <c r="GK375" s="117"/>
      <c r="GX375" s="117"/>
    </row>
    <row r="376" spans="180:206" x14ac:dyDescent="0.2">
      <c r="FX376" s="117"/>
      <c r="GK376" s="117"/>
      <c r="GX376" s="117"/>
    </row>
    <row r="377" spans="180:206" x14ac:dyDescent="0.2">
      <c r="FX377" s="117"/>
      <c r="GK377" s="117"/>
      <c r="GX377" s="117"/>
    </row>
    <row r="378" spans="180:206" x14ac:dyDescent="0.2">
      <c r="FX378" s="117"/>
      <c r="GK378" s="117"/>
      <c r="GX378" s="117"/>
    </row>
    <row r="379" spans="180:206" x14ac:dyDescent="0.2">
      <c r="FX379" s="117"/>
      <c r="GK379" s="117"/>
      <c r="GX379" s="117"/>
    </row>
    <row r="380" spans="180:206" x14ac:dyDescent="0.2">
      <c r="FX380" s="117"/>
      <c r="GK380" s="117"/>
      <c r="GX380" s="117"/>
    </row>
    <row r="381" spans="180:206" x14ac:dyDescent="0.2">
      <c r="FX381" s="117"/>
      <c r="GK381" s="117"/>
      <c r="GX381" s="117"/>
    </row>
    <row r="382" spans="180:206" x14ac:dyDescent="0.2">
      <c r="FX382" s="117"/>
      <c r="GK382" s="117"/>
      <c r="GX382" s="117"/>
    </row>
    <row r="383" spans="180:206" x14ac:dyDescent="0.2">
      <c r="FX383" s="117"/>
      <c r="GK383" s="117"/>
      <c r="GX383" s="117"/>
    </row>
    <row r="384" spans="180:206" x14ac:dyDescent="0.2">
      <c r="FX384" s="117"/>
      <c r="GK384" s="117"/>
      <c r="GX384" s="117"/>
    </row>
    <row r="385" spans="180:206" x14ac:dyDescent="0.2">
      <c r="FX385" s="117"/>
      <c r="GK385" s="117"/>
      <c r="GX385" s="117"/>
    </row>
    <row r="386" spans="180:206" x14ac:dyDescent="0.2">
      <c r="FX386" s="117"/>
      <c r="GK386" s="117"/>
      <c r="GX386" s="117"/>
    </row>
    <row r="387" spans="180:206" x14ac:dyDescent="0.2">
      <c r="FX387" s="117"/>
      <c r="GK387" s="117"/>
      <c r="GX387" s="117"/>
    </row>
    <row r="388" spans="180:206" x14ac:dyDescent="0.2">
      <c r="FX388" s="117"/>
      <c r="GK388" s="117"/>
      <c r="GX388" s="117"/>
    </row>
    <row r="389" spans="180:206" x14ac:dyDescent="0.2">
      <c r="FX389" s="117"/>
      <c r="GK389" s="117"/>
      <c r="GX389" s="117"/>
    </row>
    <row r="390" spans="180:206" x14ac:dyDescent="0.2">
      <c r="FX390" s="117"/>
      <c r="GK390" s="117"/>
      <c r="GX390" s="117"/>
    </row>
    <row r="391" spans="180:206" x14ac:dyDescent="0.2">
      <c r="FX391" s="117"/>
      <c r="GK391" s="117"/>
      <c r="GX391" s="117"/>
    </row>
    <row r="392" spans="180:206" x14ac:dyDescent="0.2">
      <c r="FX392" s="117"/>
      <c r="GK392" s="117"/>
      <c r="GX392" s="117"/>
    </row>
    <row r="393" spans="180:206" x14ac:dyDescent="0.2">
      <c r="FX393" s="117"/>
      <c r="GK393" s="117"/>
      <c r="GX393" s="117"/>
    </row>
    <row r="394" spans="180:206" x14ac:dyDescent="0.2">
      <c r="FX394" s="117"/>
      <c r="GK394" s="117"/>
      <c r="GX394" s="117"/>
    </row>
    <row r="395" spans="180:206" x14ac:dyDescent="0.2">
      <c r="FX395" s="117"/>
      <c r="GK395" s="117"/>
      <c r="GX395" s="117"/>
    </row>
    <row r="396" spans="180:206" x14ac:dyDescent="0.2">
      <c r="FX396" s="117"/>
      <c r="GK396" s="117"/>
      <c r="GX396" s="117"/>
    </row>
    <row r="397" spans="180:206" x14ac:dyDescent="0.2">
      <c r="FX397" s="117"/>
      <c r="GK397" s="117"/>
      <c r="GX397" s="117"/>
    </row>
    <row r="398" spans="180:206" x14ac:dyDescent="0.2">
      <c r="FX398" s="117"/>
      <c r="GK398" s="117"/>
      <c r="GX398" s="117"/>
    </row>
    <row r="399" spans="180:206" x14ac:dyDescent="0.2">
      <c r="FX399" s="117"/>
      <c r="GK399" s="117"/>
      <c r="GX399" s="117"/>
    </row>
    <row r="400" spans="180:206" x14ac:dyDescent="0.2">
      <c r="FX400" s="117"/>
      <c r="GK400" s="117"/>
      <c r="GX400" s="117"/>
    </row>
    <row r="401" spans="180:206" x14ac:dyDescent="0.2">
      <c r="FX401" s="117"/>
      <c r="GK401" s="117"/>
      <c r="GX401" s="117"/>
    </row>
    <row r="402" spans="180:206" x14ac:dyDescent="0.2">
      <c r="FX402" s="117"/>
      <c r="GK402" s="117"/>
      <c r="GX402" s="117"/>
    </row>
    <row r="403" spans="180:206" x14ac:dyDescent="0.2">
      <c r="FX403" s="117"/>
      <c r="GK403" s="117"/>
      <c r="GX403" s="117"/>
    </row>
    <row r="404" spans="180:206" x14ac:dyDescent="0.2">
      <c r="FX404" s="117"/>
      <c r="GK404" s="117"/>
      <c r="GX404" s="117"/>
    </row>
    <row r="405" spans="180:206" x14ac:dyDescent="0.2">
      <c r="FX405" s="117"/>
      <c r="GK405" s="117"/>
      <c r="GX405" s="117"/>
    </row>
    <row r="406" spans="180:206" x14ac:dyDescent="0.2">
      <c r="FX406" s="117"/>
      <c r="GK406" s="117"/>
      <c r="GX406" s="117"/>
    </row>
    <row r="407" spans="180:206" x14ac:dyDescent="0.2">
      <c r="FX407" s="117"/>
      <c r="GK407" s="117"/>
      <c r="GX407" s="117"/>
    </row>
    <row r="408" spans="180:206" x14ac:dyDescent="0.2">
      <c r="FX408" s="117"/>
      <c r="GK408" s="117"/>
      <c r="GX408" s="117"/>
    </row>
    <row r="409" spans="180:206" x14ac:dyDescent="0.2">
      <c r="FX409" s="117"/>
      <c r="GK409" s="117"/>
      <c r="GX409" s="117"/>
    </row>
    <row r="410" spans="180:206" x14ac:dyDescent="0.2">
      <c r="FX410" s="117"/>
      <c r="GK410" s="117"/>
      <c r="GX410" s="117"/>
    </row>
    <row r="411" spans="180:206" x14ac:dyDescent="0.2">
      <c r="FX411" s="117"/>
      <c r="GK411" s="117"/>
      <c r="GX411" s="117"/>
    </row>
    <row r="412" spans="180:206" x14ac:dyDescent="0.2">
      <c r="FX412" s="117"/>
      <c r="GK412" s="117"/>
      <c r="GX412" s="117"/>
    </row>
    <row r="413" spans="180:206" x14ac:dyDescent="0.2">
      <c r="FX413" s="117"/>
      <c r="GK413" s="117"/>
      <c r="GX413" s="117"/>
    </row>
    <row r="414" spans="180:206" x14ac:dyDescent="0.2">
      <c r="FX414" s="117"/>
      <c r="GK414" s="117"/>
      <c r="GX414" s="117"/>
    </row>
    <row r="415" spans="180:206" x14ac:dyDescent="0.2">
      <c r="FX415" s="117"/>
      <c r="GK415" s="117"/>
      <c r="GX415" s="117"/>
    </row>
    <row r="416" spans="180:206" x14ac:dyDescent="0.2">
      <c r="FX416" s="117"/>
      <c r="GK416" s="117"/>
      <c r="GX416" s="117"/>
    </row>
    <row r="417" spans="180:206" x14ac:dyDescent="0.2">
      <c r="FX417" s="117"/>
      <c r="GK417" s="117"/>
      <c r="GX417" s="117"/>
    </row>
    <row r="418" spans="180:206" x14ac:dyDescent="0.2">
      <c r="FX418" s="117"/>
      <c r="GK418" s="117"/>
      <c r="GX418" s="117"/>
    </row>
    <row r="419" spans="180:206" x14ac:dyDescent="0.2">
      <c r="FX419" s="117"/>
      <c r="GK419" s="117"/>
      <c r="GX419" s="117"/>
    </row>
    <row r="420" spans="180:206" x14ac:dyDescent="0.2">
      <c r="FX420" s="117"/>
      <c r="GK420" s="117"/>
      <c r="GX420" s="117"/>
    </row>
    <row r="421" spans="180:206" x14ac:dyDescent="0.2">
      <c r="FX421" s="117"/>
      <c r="GK421" s="117"/>
      <c r="GX421" s="117"/>
    </row>
    <row r="422" spans="180:206" x14ac:dyDescent="0.2">
      <c r="FX422" s="117"/>
      <c r="GK422" s="117"/>
      <c r="GX422" s="117"/>
    </row>
    <row r="423" spans="180:206" x14ac:dyDescent="0.2">
      <c r="FX423" s="117"/>
      <c r="GK423" s="117"/>
      <c r="GX423" s="117"/>
    </row>
    <row r="424" spans="180:206" x14ac:dyDescent="0.2">
      <c r="FX424" s="117"/>
      <c r="GK424" s="117"/>
      <c r="GX424" s="117"/>
    </row>
    <row r="425" spans="180:206" x14ac:dyDescent="0.2">
      <c r="FX425" s="117"/>
      <c r="GK425" s="117"/>
      <c r="GX425" s="117"/>
    </row>
    <row r="426" spans="180:206" x14ac:dyDescent="0.2">
      <c r="FX426" s="117"/>
      <c r="GK426" s="117"/>
      <c r="GX426" s="117"/>
    </row>
    <row r="427" spans="180:206" x14ac:dyDescent="0.2">
      <c r="FX427" s="117"/>
      <c r="GK427" s="117"/>
      <c r="GX427" s="117"/>
    </row>
    <row r="428" spans="180:206" x14ac:dyDescent="0.2">
      <c r="FX428" s="117"/>
      <c r="GK428" s="117"/>
      <c r="GX428" s="117"/>
    </row>
    <row r="429" spans="180:206" x14ac:dyDescent="0.2">
      <c r="FX429" s="117"/>
      <c r="GK429" s="117"/>
      <c r="GX429" s="117"/>
    </row>
    <row r="430" spans="180:206" x14ac:dyDescent="0.2">
      <c r="FX430" s="117"/>
      <c r="GK430" s="117"/>
      <c r="GX430" s="117"/>
    </row>
    <row r="431" spans="180:206" x14ac:dyDescent="0.2">
      <c r="FX431" s="117"/>
      <c r="GK431" s="117"/>
      <c r="GX431" s="117"/>
    </row>
    <row r="432" spans="180:206" x14ac:dyDescent="0.2">
      <c r="FX432" s="117"/>
      <c r="GK432" s="117"/>
      <c r="GX432" s="117"/>
    </row>
    <row r="433" spans="180:206" x14ac:dyDescent="0.2">
      <c r="FX433" s="117"/>
      <c r="GK433" s="117"/>
      <c r="GX433" s="117"/>
    </row>
    <row r="434" spans="180:206" x14ac:dyDescent="0.2">
      <c r="FX434" s="117"/>
      <c r="GK434" s="117"/>
      <c r="GX434" s="117"/>
    </row>
    <row r="435" spans="180:206" x14ac:dyDescent="0.2">
      <c r="FX435" s="117"/>
      <c r="GK435" s="117"/>
      <c r="GX435" s="117"/>
    </row>
    <row r="436" spans="180:206" x14ac:dyDescent="0.2">
      <c r="FX436" s="117"/>
      <c r="GK436" s="117"/>
      <c r="GX436" s="117"/>
    </row>
    <row r="437" spans="180:206" x14ac:dyDescent="0.2">
      <c r="FX437" s="117"/>
      <c r="GK437" s="117"/>
      <c r="GX437" s="117"/>
    </row>
    <row r="438" spans="180:206" x14ac:dyDescent="0.2">
      <c r="FX438" s="117"/>
      <c r="GK438" s="117"/>
      <c r="GX438" s="117"/>
    </row>
    <row r="439" spans="180:206" x14ac:dyDescent="0.2">
      <c r="FX439" s="117"/>
      <c r="GK439" s="117"/>
      <c r="GX439" s="117"/>
    </row>
    <row r="440" spans="180:206" x14ac:dyDescent="0.2">
      <c r="FX440" s="117"/>
      <c r="GK440" s="117"/>
      <c r="GX440" s="117"/>
    </row>
    <row r="441" spans="180:206" x14ac:dyDescent="0.2">
      <c r="FX441" s="117"/>
      <c r="GK441" s="117"/>
      <c r="GX441" s="117"/>
    </row>
    <row r="442" spans="180:206" x14ac:dyDescent="0.2">
      <c r="FX442" s="117"/>
      <c r="GK442" s="117"/>
      <c r="GX442" s="117"/>
    </row>
    <row r="443" spans="180:206" x14ac:dyDescent="0.2">
      <c r="FX443" s="117"/>
      <c r="GK443" s="117"/>
      <c r="GX443" s="117"/>
    </row>
    <row r="444" spans="180:206" x14ac:dyDescent="0.2">
      <c r="FX444" s="117"/>
      <c r="GK444" s="117"/>
      <c r="GX444" s="117"/>
    </row>
    <row r="445" spans="180:206" x14ac:dyDescent="0.2">
      <c r="FX445" s="117"/>
      <c r="GK445" s="117"/>
      <c r="GX445" s="117"/>
    </row>
    <row r="446" spans="180:206" x14ac:dyDescent="0.2">
      <c r="FX446" s="117"/>
      <c r="GK446" s="117"/>
      <c r="GX446" s="117"/>
    </row>
    <row r="447" spans="180:206" x14ac:dyDescent="0.2">
      <c r="FX447" s="117"/>
      <c r="GK447" s="117"/>
      <c r="GX447" s="117"/>
    </row>
    <row r="448" spans="180:206" x14ac:dyDescent="0.2">
      <c r="FX448" s="117"/>
      <c r="GK448" s="117"/>
      <c r="GX448" s="117"/>
    </row>
    <row r="449" spans="180:206" x14ac:dyDescent="0.2">
      <c r="FX449" s="117"/>
      <c r="GK449" s="117"/>
      <c r="GX449" s="117"/>
    </row>
    <row r="450" spans="180:206" x14ac:dyDescent="0.2">
      <c r="FX450" s="117"/>
      <c r="GK450" s="117"/>
      <c r="GX450" s="117"/>
    </row>
    <row r="451" spans="180:206" x14ac:dyDescent="0.2">
      <c r="FX451" s="117"/>
      <c r="GK451" s="117"/>
      <c r="GX451" s="117"/>
    </row>
    <row r="452" spans="180:206" x14ac:dyDescent="0.2">
      <c r="FX452" s="117"/>
      <c r="GK452" s="117"/>
      <c r="GX452" s="117"/>
    </row>
    <row r="453" spans="180:206" x14ac:dyDescent="0.2">
      <c r="FX453" s="117"/>
      <c r="GK453" s="117"/>
      <c r="GX453" s="117"/>
    </row>
    <row r="454" spans="180:206" x14ac:dyDescent="0.2">
      <c r="FX454" s="117"/>
      <c r="GK454" s="117"/>
      <c r="GX454" s="117"/>
    </row>
    <row r="455" spans="180:206" x14ac:dyDescent="0.2">
      <c r="FX455" s="117"/>
      <c r="GK455" s="117"/>
      <c r="GX455" s="117"/>
    </row>
    <row r="456" spans="180:206" x14ac:dyDescent="0.2">
      <c r="FX456" s="117"/>
      <c r="GK456" s="117"/>
      <c r="GX456" s="117"/>
    </row>
    <row r="457" spans="180:206" x14ac:dyDescent="0.2">
      <c r="FX457" s="117"/>
      <c r="GK457" s="117"/>
      <c r="GX457" s="117"/>
    </row>
    <row r="458" spans="180:206" x14ac:dyDescent="0.2">
      <c r="FX458" s="117"/>
      <c r="GK458" s="117"/>
      <c r="GX458" s="117"/>
    </row>
    <row r="459" spans="180:206" x14ac:dyDescent="0.2">
      <c r="FX459" s="117"/>
      <c r="GK459" s="117"/>
      <c r="GX459" s="117"/>
    </row>
    <row r="460" spans="180:206" x14ac:dyDescent="0.2">
      <c r="FX460" s="117"/>
      <c r="GK460" s="117"/>
      <c r="GX460" s="117"/>
    </row>
    <row r="461" spans="180:206" x14ac:dyDescent="0.2">
      <c r="FX461" s="117"/>
      <c r="GK461" s="117"/>
      <c r="GX461" s="117"/>
    </row>
    <row r="462" spans="180:206" x14ac:dyDescent="0.2">
      <c r="FX462" s="117"/>
      <c r="GK462" s="117"/>
      <c r="GX462" s="117"/>
    </row>
    <row r="463" spans="180:206" x14ac:dyDescent="0.2">
      <c r="FX463" s="117"/>
      <c r="GK463" s="117"/>
      <c r="GX463" s="117"/>
    </row>
    <row r="464" spans="180:206" x14ac:dyDescent="0.2">
      <c r="FX464" s="117"/>
      <c r="GK464" s="117"/>
      <c r="GX464" s="117"/>
    </row>
    <row r="465" spans="180:206" x14ac:dyDescent="0.2">
      <c r="FX465" s="117"/>
      <c r="GK465" s="117"/>
      <c r="GX465" s="117"/>
    </row>
    <row r="466" spans="180:206" x14ac:dyDescent="0.2">
      <c r="FX466" s="117"/>
      <c r="GK466" s="117"/>
      <c r="GX466" s="117"/>
    </row>
    <row r="467" spans="180:206" x14ac:dyDescent="0.2">
      <c r="FX467" s="117"/>
      <c r="GK467" s="117"/>
      <c r="GX467" s="117"/>
    </row>
    <row r="468" spans="180:206" x14ac:dyDescent="0.2">
      <c r="FX468" s="117"/>
      <c r="GK468" s="117"/>
      <c r="GX468" s="117"/>
    </row>
    <row r="469" spans="180:206" x14ac:dyDescent="0.2">
      <c r="FX469" s="117"/>
      <c r="GK469" s="117"/>
      <c r="GX469" s="117"/>
    </row>
    <row r="470" spans="180:206" x14ac:dyDescent="0.2">
      <c r="FX470" s="117"/>
      <c r="GK470" s="117"/>
      <c r="GX470" s="117"/>
    </row>
    <row r="471" spans="180:206" x14ac:dyDescent="0.2">
      <c r="FX471" s="117"/>
      <c r="GK471" s="117"/>
      <c r="GX471" s="117"/>
    </row>
    <row r="472" spans="180:206" x14ac:dyDescent="0.2">
      <c r="FX472" s="117"/>
      <c r="GK472" s="117"/>
      <c r="GX472" s="117"/>
    </row>
    <row r="473" spans="180:206" x14ac:dyDescent="0.2">
      <c r="FX473" s="117"/>
      <c r="GK473" s="117"/>
      <c r="GX473" s="117"/>
    </row>
    <row r="474" spans="180:206" x14ac:dyDescent="0.2">
      <c r="FX474" s="117"/>
      <c r="GK474" s="117"/>
      <c r="GX474" s="117"/>
    </row>
    <row r="475" spans="180:206" x14ac:dyDescent="0.2">
      <c r="FX475" s="117"/>
      <c r="GK475" s="117"/>
      <c r="GX475" s="117"/>
    </row>
    <row r="476" spans="180:206" x14ac:dyDescent="0.2">
      <c r="FX476" s="117"/>
      <c r="GK476" s="117"/>
      <c r="GX476" s="117"/>
    </row>
    <row r="477" spans="180:206" x14ac:dyDescent="0.2">
      <c r="FX477" s="117"/>
      <c r="GK477" s="117"/>
      <c r="GX477" s="117"/>
    </row>
    <row r="478" spans="180:206" x14ac:dyDescent="0.2">
      <c r="FX478" s="117"/>
      <c r="GK478" s="117"/>
      <c r="GX478" s="117"/>
    </row>
    <row r="479" spans="180:206" x14ac:dyDescent="0.2">
      <c r="FX479" s="117"/>
      <c r="GK479" s="117"/>
      <c r="GX479" s="117"/>
    </row>
    <row r="480" spans="180:206" x14ac:dyDescent="0.2">
      <c r="FX480" s="117"/>
      <c r="GK480" s="117"/>
      <c r="GX480" s="117"/>
    </row>
    <row r="481" spans="180:206" x14ac:dyDescent="0.2">
      <c r="FX481" s="117"/>
      <c r="GK481" s="117"/>
      <c r="GX481" s="117"/>
    </row>
    <row r="482" spans="180:206" x14ac:dyDescent="0.2">
      <c r="FX482" s="117"/>
      <c r="GK482" s="117"/>
      <c r="GX482" s="117"/>
    </row>
    <row r="483" spans="180:206" x14ac:dyDescent="0.2">
      <c r="FX483" s="117"/>
      <c r="GK483" s="117"/>
      <c r="GX483" s="117"/>
    </row>
    <row r="484" spans="180:206" x14ac:dyDescent="0.2">
      <c r="FX484" s="117"/>
      <c r="GK484" s="117"/>
      <c r="GX484" s="117"/>
    </row>
    <row r="485" spans="180:206" x14ac:dyDescent="0.2">
      <c r="FX485" s="117"/>
      <c r="GK485" s="117"/>
      <c r="GX485" s="117"/>
    </row>
    <row r="486" spans="180:206" x14ac:dyDescent="0.2">
      <c r="FX486" s="117"/>
      <c r="GK486" s="117"/>
      <c r="GX486" s="117"/>
    </row>
    <row r="487" spans="180:206" x14ac:dyDescent="0.2">
      <c r="FX487" s="117"/>
      <c r="GK487" s="117"/>
      <c r="GX487" s="117"/>
    </row>
    <row r="488" spans="180:206" x14ac:dyDescent="0.2">
      <c r="FX488" s="117"/>
      <c r="GK488" s="117"/>
      <c r="GX488" s="117"/>
    </row>
    <row r="489" spans="180:206" x14ac:dyDescent="0.2">
      <c r="FX489" s="117"/>
      <c r="GK489" s="117"/>
      <c r="GX489" s="117"/>
    </row>
    <row r="490" spans="180:206" x14ac:dyDescent="0.2">
      <c r="FX490" s="117"/>
      <c r="GK490" s="117"/>
      <c r="GX490" s="117"/>
    </row>
    <row r="491" spans="180:206" x14ac:dyDescent="0.2">
      <c r="FX491" s="117"/>
      <c r="GK491" s="117"/>
      <c r="GX491" s="117"/>
    </row>
    <row r="492" spans="180:206" x14ac:dyDescent="0.2">
      <c r="FX492" s="117"/>
      <c r="GK492" s="117"/>
      <c r="GX492" s="117"/>
    </row>
    <row r="493" spans="180:206" x14ac:dyDescent="0.2">
      <c r="FX493" s="117"/>
      <c r="GK493" s="117"/>
      <c r="GX493" s="117"/>
    </row>
    <row r="494" spans="180:206" x14ac:dyDescent="0.2">
      <c r="FX494" s="117"/>
      <c r="GK494" s="117"/>
      <c r="GX494" s="117"/>
    </row>
    <row r="495" spans="180:206" x14ac:dyDescent="0.2">
      <c r="FX495" s="117"/>
      <c r="GK495" s="117"/>
      <c r="GX495" s="117"/>
    </row>
    <row r="496" spans="180:206" x14ac:dyDescent="0.2">
      <c r="FX496" s="117"/>
      <c r="GK496" s="117"/>
      <c r="GX496" s="117"/>
    </row>
    <row r="497" spans="180:206" x14ac:dyDescent="0.2">
      <c r="FX497" s="117"/>
      <c r="GK497" s="117"/>
      <c r="GX497" s="117"/>
    </row>
    <row r="498" spans="180:206" x14ac:dyDescent="0.2">
      <c r="FX498" s="117"/>
      <c r="GK498" s="117"/>
      <c r="GX498" s="117"/>
    </row>
    <row r="499" spans="180:206" x14ac:dyDescent="0.2">
      <c r="FX499" s="117"/>
      <c r="GK499" s="117"/>
      <c r="GX499" s="117"/>
    </row>
    <row r="500" spans="180:206" x14ac:dyDescent="0.2">
      <c r="FX500" s="117"/>
      <c r="GK500" s="117"/>
      <c r="GX500" s="117"/>
    </row>
    <row r="501" spans="180:206" x14ac:dyDescent="0.2">
      <c r="FX501" s="117"/>
      <c r="GK501" s="117"/>
      <c r="GX501" s="117"/>
    </row>
    <row r="502" spans="180:206" x14ac:dyDescent="0.2">
      <c r="FX502" s="117"/>
      <c r="GK502" s="117"/>
      <c r="GX502" s="117"/>
    </row>
    <row r="503" spans="180:206" x14ac:dyDescent="0.2">
      <c r="FX503" s="117"/>
      <c r="GK503" s="117"/>
      <c r="GX503" s="117"/>
    </row>
    <row r="504" spans="180:206" x14ac:dyDescent="0.2">
      <c r="FX504" s="117"/>
      <c r="GK504" s="117"/>
      <c r="GX504" s="117"/>
    </row>
    <row r="505" spans="180:206" x14ac:dyDescent="0.2">
      <c r="FX505" s="117"/>
      <c r="GK505" s="117"/>
      <c r="GX505" s="117"/>
    </row>
    <row r="506" spans="180:206" x14ac:dyDescent="0.2">
      <c r="FX506" s="117"/>
      <c r="GK506" s="117"/>
      <c r="GX506" s="117"/>
    </row>
    <row r="507" spans="180:206" x14ac:dyDescent="0.2">
      <c r="FX507" s="117"/>
      <c r="GK507" s="117"/>
      <c r="GX507" s="117"/>
    </row>
    <row r="508" spans="180:206" x14ac:dyDescent="0.2">
      <c r="FX508" s="117"/>
      <c r="GK508" s="117"/>
      <c r="GX508" s="117"/>
    </row>
    <row r="509" spans="180:206" x14ac:dyDescent="0.2">
      <c r="FX509" s="117"/>
      <c r="GK509" s="117"/>
      <c r="GX509" s="117"/>
    </row>
    <row r="510" spans="180:206" x14ac:dyDescent="0.2">
      <c r="FX510" s="117"/>
      <c r="GK510" s="117"/>
      <c r="GX510" s="117"/>
    </row>
    <row r="511" spans="180:206" x14ac:dyDescent="0.2">
      <c r="FX511" s="117"/>
      <c r="GK511" s="117"/>
      <c r="GX511" s="117"/>
    </row>
    <row r="512" spans="180:206" x14ac:dyDescent="0.2">
      <c r="FX512" s="117"/>
      <c r="GK512" s="117"/>
      <c r="GX512" s="117"/>
    </row>
    <row r="513" spans="180:206" x14ac:dyDescent="0.2">
      <c r="FX513" s="117"/>
      <c r="GK513" s="117"/>
      <c r="GX513" s="117"/>
    </row>
    <row r="514" spans="180:206" x14ac:dyDescent="0.2">
      <c r="FX514" s="117"/>
      <c r="GK514" s="117"/>
      <c r="GX514" s="117"/>
    </row>
    <row r="515" spans="180:206" x14ac:dyDescent="0.2">
      <c r="FX515" s="117"/>
      <c r="GK515" s="117"/>
      <c r="GX515" s="117"/>
    </row>
    <row r="516" spans="180:206" x14ac:dyDescent="0.2">
      <c r="FX516" s="117"/>
      <c r="GK516" s="117"/>
      <c r="GX516" s="117"/>
    </row>
    <row r="517" spans="180:206" x14ac:dyDescent="0.2">
      <c r="FX517" s="117"/>
      <c r="GK517" s="117"/>
      <c r="GX517" s="117"/>
    </row>
    <row r="518" spans="180:206" x14ac:dyDescent="0.2">
      <c r="FX518" s="117"/>
      <c r="GK518" s="117"/>
      <c r="GX518" s="117"/>
    </row>
    <row r="519" spans="180:206" x14ac:dyDescent="0.2">
      <c r="FX519" s="117"/>
      <c r="GK519" s="117"/>
      <c r="GX519" s="117"/>
    </row>
    <row r="520" spans="180:206" x14ac:dyDescent="0.2">
      <c r="FX520" s="117"/>
      <c r="GK520" s="117"/>
      <c r="GX520" s="117"/>
    </row>
    <row r="521" spans="180:206" x14ac:dyDescent="0.2">
      <c r="FX521" s="117"/>
      <c r="GK521" s="117"/>
      <c r="GX521" s="117"/>
    </row>
    <row r="522" spans="180:206" x14ac:dyDescent="0.2">
      <c r="FX522" s="117"/>
      <c r="GK522" s="117"/>
      <c r="GX522" s="117"/>
    </row>
    <row r="523" spans="180:206" x14ac:dyDescent="0.2">
      <c r="FX523" s="117"/>
      <c r="GK523" s="117"/>
      <c r="GX523" s="117"/>
    </row>
    <row r="524" spans="180:206" x14ac:dyDescent="0.2">
      <c r="FX524" s="117"/>
      <c r="GK524" s="117"/>
      <c r="GX524" s="117"/>
    </row>
    <row r="525" spans="180:206" x14ac:dyDescent="0.2">
      <c r="FX525" s="117"/>
      <c r="GK525" s="117"/>
      <c r="GX525" s="117"/>
    </row>
    <row r="526" spans="180:206" x14ac:dyDescent="0.2">
      <c r="FX526" s="117"/>
      <c r="GK526" s="117"/>
      <c r="GX526" s="117"/>
    </row>
    <row r="527" spans="180:206" x14ac:dyDescent="0.2">
      <c r="FX527" s="117"/>
      <c r="GK527" s="117"/>
      <c r="GX527" s="117"/>
    </row>
    <row r="528" spans="180:206" x14ac:dyDescent="0.2">
      <c r="FX528" s="117"/>
      <c r="GK528" s="117"/>
      <c r="GX528" s="117"/>
    </row>
    <row r="529" spans="180:206" x14ac:dyDescent="0.2">
      <c r="FX529" s="117"/>
      <c r="GK529" s="117"/>
      <c r="GX529" s="117"/>
    </row>
    <row r="530" spans="180:206" x14ac:dyDescent="0.2">
      <c r="FX530" s="117"/>
      <c r="GK530" s="117"/>
      <c r="GX530" s="117"/>
    </row>
    <row r="531" spans="180:206" x14ac:dyDescent="0.2">
      <c r="FX531" s="117"/>
      <c r="GK531" s="117"/>
      <c r="GX531" s="117"/>
    </row>
    <row r="532" spans="180:206" x14ac:dyDescent="0.2">
      <c r="FX532" s="117"/>
      <c r="GK532" s="117"/>
      <c r="GX532" s="117"/>
    </row>
    <row r="533" spans="180:206" x14ac:dyDescent="0.2">
      <c r="FX533" s="117"/>
      <c r="GK533" s="117"/>
      <c r="GX533" s="117"/>
    </row>
    <row r="534" spans="180:206" x14ac:dyDescent="0.2">
      <c r="FX534" s="117"/>
      <c r="GK534" s="117"/>
      <c r="GX534" s="117"/>
    </row>
    <row r="535" spans="180:206" x14ac:dyDescent="0.2">
      <c r="FX535" s="117"/>
      <c r="GK535" s="117"/>
      <c r="GX535" s="117"/>
    </row>
    <row r="536" spans="180:206" x14ac:dyDescent="0.2">
      <c r="FX536" s="117"/>
      <c r="GK536" s="117"/>
      <c r="GX536" s="117"/>
    </row>
    <row r="537" spans="180:206" x14ac:dyDescent="0.2">
      <c r="FX537" s="117"/>
      <c r="GK537" s="117"/>
      <c r="GX537" s="117"/>
    </row>
    <row r="538" spans="180:206" x14ac:dyDescent="0.2">
      <c r="FX538" s="117"/>
      <c r="GK538" s="117"/>
      <c r="GX538" s="117"/>
    </row>
    <row r="539" spans="180:206" x14ac:dyDescent="0.2">
      <c r="FX539" s="117"/>
      <c r="GK539" s="117"/>
      <c r="GX539" s="117"/>
    </row>
    <row r="540" spans="180:206" x14ac:dyDescent="0.2">
      <c r="FX540" s="117"/>
      <c r="GK540" s="117"/>
      <c r="GX540" s="117"/>
    </row>
    <row r="541" spans="180:206" x14ac:dyDescent="0.2">
      <c r="FX541" s="117"/>
      <c r="GK541" s="117"/>
      <c r="GX541" s="117"/>
    </row>
    <row r="542" spans="180:206" x14ac:dyDescent="0.2">
      <c r="FX542" s="117"/>
      <c r="GK542" s="117"/>
      <c r="GX542" s="117"/>
    </row>
    <row r="543" spans="180:206" x14ac:dyDescent="0.2">
      <c r="FX543" s="117"/>
      <c r="GK543" s="117"/>
      <c r="GX543" s="117"/>
    </row>
    <row r="544" spans="180:206" x14ac:dyDescent="0.2">
      <c r="FX544" s="117"/>
      <c r="GK544" s="117"/>
      <c r="GX544" s="117"/>
    </row>
    <row r="545" spans="180:206" x14ac:dyDescent="0.2">
      <c r="FX545" s="117"/>
      <c r="GK545" s="117"/>
      <c r="GX545" s="117"/>
    </row>
    <row r="546" spans="180:206" x14ac:dyDescent="0.2">
      <c r="FX546" s="117"/>
      <c r="GK546" s="117"/>
      <c r="GX546" s="117"/>
    </row>
    <row r="547" spans="180:206" x14ac:dyDescent="0.2">
      <c r="FX547" s="117"/>
      <c r="GK547" s="117"/>
      <c r="GX547" s="117"/>
    </row>
    <row r="548" spans="180:206" x14ac:dyDescent="0.2">
      <c r="FX548" s="117"/>
      <c r="GK548" s="117"/>
      <c r="GX548" s="117"/>
    </row>
    <row r="549" spans="180:206" x14ac:dyDescent="0.2">
      <c r="FX549" s="117"/>
      <c r="GK549" s="117"/>
      <c r="GX549" s="117"/>
    </row>
    <row r="550" spans="180:206" x14ac:dyDescent="0.2">
      <c r="FX550" s="117"/>
      <c r="GK550" s="117"/>
      <c r="GX550" s="117"/>
    </row>
    <row r="551" spans="180:206" x14ac:dyDescent="0.2">
      <c r="FX551" s="117"/>
      <c r="GK551" s="117"/>
      <c r="GX551" s="117"/>
    </row>
    <row r="552" spans="180:206" x14ac:dyDescent="0.2">
      <c r="FX552" s="117"/>
      <c r="GK552" s="117"/>
      <c r="GX552" s="117"/>
    </row>
    <row r="553" spans="180:206" x14ac:dyDescent="0.2">
      <c r="FX553" s="117"/>
      <c r="GK553" s="117"/>
      <c r="GX553" s="117"/>
    </row>
    <row r="554" spans="180:206" x14ac:dyDescent="0.2">
      <c r="FX554" s="117"/>
      <c r="GK554" s="117"/>
      <c r="GX554" s="117"/>
    </row>
    <row r="555" spans="180:206" x14ac:dyDescent="0.2">
      <c r="FX555" s="117"/>
      <c r="GK555" s="117"/>
      <c r="GX555" s="117"/>
    </row>
    <row r="556" spans="180:206" x14ac:dyDescent="0.2">
      <c r="FX556" s="117"/>
      <c r="GK556" s="117"/>
      <c r="GX556" s="117"/>
    </row>
    <row r="557" spans="180:206" x14ac:dyDescent="0.2">
      <c r="FX557" s="117"/>
      <c r="GK557" s="117"/>
      <c r="GX557" s="117"/>
    </row>
    <row r="558" spans="180:206" x14ac:dyDescent="0.2">
      <c r="FX558" s="117"/>
      <c r="GK558" s="117"/>
      <c r="GX558" s="117"/>
    </row>
    <row r="559" spans="180:206" x14ac:dyDescent="0.2">
      <c r="FX559" s="117"/>
      <c r="GK559" s="117"/>
      <c r="GX559" s="117"/>
    </row>
    <row r="560" spans="180:206" x14ac:dyDescent="0.2">
      <c r="FX560" s="117"/>
      <c r="GK560" s="117"/>
      <c r="GX560" s="117"/>
    </row>
    <row r="561" spans="180:206" x14ac:dyDescent="0.2">
      <c r="FX561" s="117"/>
      <c r="GK561" s="117"/>
      <c r="GX561" s="117"/>
    </row>
    <row r="562" spans="180:206" x14ac:dyDescent="0.2">
      <c r="FX562" s="117"/>
      <c r="GK562" s="117"/>
      <c r="GX562" s="117"/>
    </row>
    <row r="563" spans="180:206" x14ac:dyDescent="0.2">
      <c r="FX563" s="117"/>
      <c r="GK563" s="117"/>
      <c r="GX563" s="117"/>
    </row>
    <row r="564" spans="180:206" x14ac:dyDescent="0.2">
      <c r="FX564" s="117"/>
      <c r="GK564" s="117"/>
      <c r="GX564" s="117"/>
    </row>
    <row r="565" spans="180:206" x14ac:dyDescent="0.2">
      <c r="FX565" s="117"/>
      <c r="GK565" s="117"/>
      <c r="GX565" s="117"/>
    </row>
    <row r="566" spans="180:206" x14ac:dyDescent="0.2">
      <c r="FX566" s="117"/>
      <c r="GK566" s="117"/>
      <c r="GX566" s="117"/>
    </row>
    <row r="567" spans="180:206" x14ac:dyDescent="0.2">
      <c r="FX567" s="117"/>
      <c r="GK567" s="117"/>
      <c r="GX567" s="117"/>
    </row>
    <row r="568" spans="180:206" x14ac:dyDescent="0.2">
      <c r="FX568" s="117"/>
      <c r="GK568" s="117"/>
      <c r="GX568" s="117"/>
    </row>
    <row r="569" spans="180:206" x14ac:dyDescent="0.2">
      <c r="FX569" s="117"/>
      <c r="GK569" s="117"/>
      <c r="GX569" s="117"/>
    </row>
    <row r="570" spans="180:206" x14ac:dyDescent="0.2">
      <c r="FX570" s="117"/>
      <c r="GK570" s="117"/>
      <c r="GX570" s="117"/>
    </row>
    <row r="571" spans="180:206" x14ac:dyDescent="0.2">
      <c r="FX571" s="117"/>
      <c r="GK571" s="117"/>
      <c r="GX571" s="117"/>
    </row>
    <row r="572" spans="180:206" x14ac:dyDescent="0.2">
      <c r="FX572" s="117"/>
      <c r="GK572" s="117"/>
      <c r="GX572" s="117"/>
    </row>
    <row r="573" spans="180:206" x14ac:dyDescent="0.2">
      <c r="FX573" s="117"/>
      <c r="GK573" s="117"/>
      <c r="GX573" s="117"/>
    </row>
    <row r="574" spans="180:206" x14ac:dyDescent="0.2">
      <c r="FX574" s="117"/>
      <c r="GK574" s="117"/>
      <c r="GX574" s="117"/>
    </row>
    <row r="575" spans="180:206" x14ac:dyDescent="0.2">
      <c r="FX575" s="117"/>
      <c r="GK575" s="117"/>
      <c r="GX575" s="117"/>
    </row>
    <row r="576" spans="180:206" x14ac:dyDescent="0.2">
      <c r="FX576" s="117"/>
      <c r="GK576" s="117"/>
      <c r="GX576" s="117"/>
    </row>
    <row r="577" spans="180:206" x14ac:dyDescent="0.2">
      <c r="FX577" s="117"/>
      <c r="GK577" s="117"/>
      <c r="GX577" s="117"/>
    </row>
    <row r="578" spans="180:206" x14ac:dyDescent="0.2">
      <c r="FX578" s="117"/>
      <c r="GK578" s="117"/>
      <c r="GX578" s="117"/>
    </row>
    <row r="579" spans="180:206" x14ac:dyDescent="0.2">
      <c r="FX579" s="117"/>
      <c r="GK579" s="117"/>
      <c r="GX579" s="117"/>
    </row>
    <row r="580" spans="180:206" x14ac:dyDescent="0.2">
      <c r="FX580" s="117"/>
      <c r="GK580" s="117"/>
      <c r="GX580" s="117"/>
    </row>
    <row r="581" spans="180:206" x14ac:dyDescent="0.2">
      <c r="FX581" s="117"/>
      <c r="GK581" s="117"/>
      <c r="GX581" s="117"/>
    </row>
    <row r="582" spans="180:206" x14ac:dyDescent="0.2">
      <c r="FX582" s="117"/>
      <c r="GK582" s="117"/>
      <c r="GX582" s="117"/>
    </row>
    <row r="583" spans="180:206" x14ac:dyDescent="0.2">
      <c r="FX583" s="117"/>
      <c r="GK583" s="117"/>
      <c r="GX583" s="117"/>
    </row>
    <row r="584" spans="180:206" x14ac:dyDescent="0.2">
      <c r="FX584" s="117"/>
      <c r="GK584" s="117"/>
      <c r="GX584" s="117"/>
    </row>
    <row r="585" spans="180:206" x14ac:dyDescent="0.2">
      <c r="FX585" s="117"/>
      <c r="GK585" s="117"/>
      <c r="GX585" s="117"/>
    </row>
    <row r="586" spans="180:206" x14ac:dyDescent="0.2">
      <c r="FX586" s="117"/>
      <c r="GK586" s="117"/>
      <c r="GX586" s="117"/>
    </row>
    <row r="587" spans="180:206" x14ac:dyDescent="0.2">
      <c r="FX587" s="117"/>
      <c r="GK587" s="117"/>
      <c r="GX587" s="117"/>
    </row>
    <row r="588" spans="180:206" x14ac:dyDescent="0.2">
      <c r="FX588" s="117"/>
      <c r="GK588" s="117"/>
      <c r="GX588" s="117"/>
    </row>
    <row r="589" spans="180:206" x14ac:dyDescent="0.2">
      <c r="FX589" s="117"/>
      <c r="GK589" s="117"/>
      <c r="GX589" s="117"/>
    </row>
    <row r="590" spans="180:206" x14ac:dyDescent="0.2">
      <c r="FX590" s="117"/>
      <c r="GK590" s="117"/>
      <c r="GX590" s="117"/>
    </row>
    <row r="591" spans="180:206" x14ac:dyDescent="0.2">
      <c r="FX591" s="117"/>
      <c r="GK591" s="117"/>
      <c r="GX591" s="117"/>
    </row>
    <row r="592" spans="180:206" x14ac:dyDescent="0.2">
      <c r="FX592" s="117"/>
      <c r="GK592" s="117"/>
      <c r="GX592" s="117"/>
    </row>
    <row r="593" spans="180:206" x14ac:dyDescent="0.2">
      <c r="FX593" s="117"/>
      <c r="GK593" s="117"/>
      <c r="GX593" s="117"/>
    </row>
    <row r="594" spans="180:206" x14ac:dyDescent="0.2">
      <c r="FX594" s="117"/>
      <c r="GK594" s="117"/>
      <c r="GX594" s="117"/>
    </row>
    <row r="595" spans="180:206" x14ac:dyDescent="0.2">
      <c r="FX595" s="117"/>
      <c r="GK595" s="117"/>
      <c r="GX595" s="117"/>
    </row>
    <row r="596" spans="180:206" x14ac:dyDescent="0.2">
      <c r="FX596" s="117"/>
      <c r="GK596" s="117"/>
      <c r="GX596" s="117"/>
    </row>
    <row r="597" spans="180:206" x14ac:dyDescent="0.2">
      <c r="FX597" s="117"/>
      <c r="GK597" s="117"/>
      <c r="GX597" s="117"/>
    </row>
    <row r="598" spans="180:206" x14ac:dyDescent="0.2">
      <c r="FX598" s="117"/>
      <c r="GK598" s="117"/>
      <c r="GX598" s="117"/>
    </row>
    <row r="599" spans="180:206" x14ac:dyDescent="0.2">
      <c r="FX599" s="117"/>
      <c r="GK599" s="117"/>
      <c r="GX599" s="117"/>
    </row>
    <row r="600" spans="180:206" x14ac:dyDescent="0.2">
      <c r="FX600" s="117"/>
      <c r="GK600" s="117"/>
      <c r="GX600" s="117"/>
    </row>
    <row r="601" spans="180:206" x14ac:dyDescent="0.2">
      <c r="FX601" s="117"/>
      <c r="GK601" s="117"/>
      <c r="GX601" s="117"/>
    </row>
    <row r="602" spans="180:206" x14ac:dyDescent="0.2">
      <c r="FX602" s="117"/>
      <c r="GK602" s="117"/>
      <c r="GX602" s="117"/>
    </row>
    <row r="603" spans="180:206" x14ac:dyDescent="0.2">
      <c r="FX603" s="117"/>
      <c r="GK603" s="117"/>
      <c r="GX603" s="117"/>
    </row>
    <row r="604" spans="180:206" x14ac:dyDescent="0.2">
      <c r="FX604" s="117"/>
      <c r="GK604" s="117"/>
      <c r="GX604" s="117"/>
    </row>
    <row r="605" spans="180:206" x14ac:dyDescent="0.2">
      <c r="FX605" s="117"/>
      <c r="GK605" s="117"/>
      <c r="GX605" s="117"/>
    </row>
    <row r="606" spans="180:206" x14ac:dyDescent="0.2">
      <c r="FX606" s="117"/>
      <c r="GK606" s="117"/>
      <c r="GX606" s="117"/>
    </row>
    <row r="607" spans="180:206" x14ac:dyDescent="0.2">
      <c r="FX607" s="117"/>
      <c r="GK607" s="117"/>
      <c r="GX607" s="117"/>
    </row>
    <row r="608" spans="180:206" x14ac:dyDescent="0.2">
      <c r="FX608" s="117"/>
      <c r="GK608" s="117"/>
      <c r="GX608" s="117"/>
    </row>
    <row r="609" spans="180:206" x14ac:dyDescent="0.2">
      <c r="FX609" s="117"/>
      <c r="GK609" s="117"/>
      <c r="GX609" s="117"/>
    </row>
    <row r="610" spans="180:206" x14ac:dyDescent="0.2">
      <c r="FX610" s="117"/>
      <c r="GK610" s="117"/>
      <c r="GX610" s="117"/>
    </row>
    <row r="611" spans="180:206" x14ac:dyDescent="0.2">
      <c r="FX611" s="117"/>
      <c r="GK611" s="117"/>
      <c r="GX611" s="117"/>
    </row>
    <row r="612" spans="180:206" x14ac:dyDescent="0.2">
      <c r="FX612" s="117"/>
      <c r="GK612" s="117"/>
      <c r="GX612" s="117"/>
    </row>
    <row r="613" spans="180:206" x14ac:dyDescent="0.2">
      <c r="FX613" s="117"/>
      <c r="GK613" s="117"/>
      <c r="GX613" s="117"/>
    </row>
    <row r="614" spans="180:206" x14ac:dyDescent="0.2">
      <c r="FX614" s="117"/>
      <c r="GK614" s="117"/>
      <c r="GX614" s="117"/>
    </row>
    <row r="615" spans="180:206" x14ac:dyDescent="0.2">
      <c r="FX615" s="117"/>
      <c r="GK615" s="117"/>
      <c r="GX615" s="117"/>
    </row>
    <row r="616" spans="180:206" x14ac:dyDescent="0.2">
      <c r="FX616" s="117"/>
      <c r="GK616" s="117"/>
      <c r="GX616" s="117"/>
    </row>
    <row r="617" spans="180:206" x14ac:dyDescent="0.2">
      <c r="FX617" s="117"/>
      <c r="GK617" s="117"/>
      <c r="GX617" s="117"/>
    </row>
    <row r="618" spans="180:206" x14ac:dyDescent="0.2">
      <c r="FX618" s="117"/>
      <c r="GK618" s="117"/>
      <c r="GX618" s="117"/>
    </row>
    <row r="619" spans="180:206" x14ac:dyDescent="0.2">
      <c r="FX619" s="117"/>
      <c r="GK619" s="117"/>
      <c r="GX619" s="117"/>
    </row>
    <row r="620" spans="180:206" x14ac:dyDescent="0.2">
      <c r="FX620" s="117"/>
      <c r="GK620" s="117"/>
      <c r="GX620" s="117"/>
    </row>
    <row r="621" spans="180:206" x14ac:dyDescent="0.2">
      <c r="FX621" s="117"/>
      <c r="GK621" s="117"/>
      <c r="GX621" s="117"/>
    </row>
    <row r="622" spans="180:206" x14ac:dyDescent="0.2">
      <c r="FX622" s="117"/>
      <c r="GK622" s="117"/>
      <c r="GX622" s="117"/>
    </row>
    <row r="623" spans="180:206" x14ac:dyDescent="0.2">
      <c r="FX623" s="117"/>
      <c r="GK623" s="117"/>
      <c r="GX623" s="117"/>
    </row>
    <row r="624" spans="180:206" x14ac:dyDescent="0.2">
      <c r="FX624" s="117"/>
      <c r="GK624" s="117"/>
      <c r="GX624" s="117"/>
    </row>
    <row r="625" spans="180:206" x14ac:dyDescent="0.2">
      <c r="FX625" s="117"/>
      <c r="GK625" s="117"/>
      <c r="GX625" s="117"/>
    </row>
    <row r="626" spans="180:206" x14ac:dyDescent="0.2">
      <c r="FX626" s="117"/>
      <c r="GK626" s="117"/>
      <c r="GX626" s="117"/>
    </row>
    <row r="627" spans="180:206" x14ac:dyDescent="0.2">
      <c r="FX627" s="117"/>
      <c r="GK627" s="117"/>
      <c r="GX627" s="117"/>
    </row>
    <row r="628" spans="180:206" x14ac:dyDescent="0.2">
      <c r="FX628" s="117"/>
      <c r="GK628" s="117"/>
      <c r="GX628" s="117"/>
    </row>
    <row r="629" spans="180:206" x14ac:dyDescent="0.2">
      <c r="FX629" s="117"/>
      <c r="GK629" s="117"/>
      <c r="GX629" s="117"/>
    </row>
    <row r="630" spans="180:206" x14ac:dyDescent="0.2">
      <c r="FX630" s="117"/>
      <c r="GK630" s="117"/>
      <c r="GX630" s="117"/>
    </row>
    <row r="631" spans="180:206" x14ac:dyDescent="0.2">
      <c r="FX631" s="117"/>
      <c r="GK631" s="117"/>
      <c r="GX631" s="117"/>
    </row>
    <row r="632" spans="180:206" x14ac:dyDescent="0.2">
      <c r="FX632" s="117"/>
      <c r="GK632" s="117"/>
      <c r="GX632" s="117"/>
    </row>
    <row r="633" spans="180:206" x14ac:dyDescent="0.2">
      <c r="FX633" s="117"/>
      <c r="GK633" s="117"/>
      <c r="GX633" s="117"/>
    </row>
    <row r="634" spans="180:206" x14ac:dyDescent="0.2">
      <c r="FX634" s="117"/>
      <c r="GK634" s="117"/>
      <c r="GX634" s="117"/>
    </row>
    <row r="635" spans="180:206" x14ac:dyDescent="0.2">
      <c r="FX635" s="117"/>
      <c r="GK635" s="117"/>
      <c r="GX635" s="117"/>
    </row>
    <row r="636" spans="180:206" x14ac:dyDescent="0.2">
      <c r="FX636" s="117"/>
      <c r="GK636" s="117"/>
      <c r="GX636" s="117"/>
    </row>
    <row r="637" spans="180:206" x14ac:dyDescent="0.2">
      <c r="FX637" s="117"/>
      <c r="GK637" s="117"/>
      <c r="GX637" s="117"/>
    </row>
    <row r="638" spans="180:206" x14ac:dyDescent="0.2">
      <c r="FX638" s="117"/>
      <c r="GK638" s="117"/>
      <c r="GX638" s="117"/>
    </row>
    <row r="639" spans="180:206" x14ac:dyDescent="0.2">
      <c r="FX639" s="117"/>
      <c r="GK639" s="117"/>
      <c r="GX639" s="117"/>
    </row>
    <row r="640" spans="180:206" x14ac:dyDescent="0.2">
      <c r="FX640" s="117"/>
      <c r="GK640" s="117"/>
      <c r="GX640" s="117"/>
    </row>
    <row r="641" spans="180:206" x14ac:dyDescent="0.2">
      <c r="FX641" s="117"/>
      <c r="GK641" s="117"/>
      <c r="GX641" s="117"/>
    </row>
    <row r="642" spans="180:206" x14ac:dyDescent="0.2">
      <c r="FX642" s="117"/>
      <c r="GK642" s="117"/>
      <c r="GX642" s="117"/>
    </row>
    <row r="643" spans="180:206" x14ac:dyDescent="0.2">
      <c r="FX643" s="117"/>
      <c r="GK643" s="117"/>
      <c r="GX643" s="117"/>
    </row>
    <row r="644" spans="180:206" x14ac:dyDescent="0.2">
      <c r="FX644" s="117"/>
      <c r="GK644" s="117"/>
      <c r="GX644" s="117"/>
    </row>
    <row r="645" spans="180:206" x14ac:dyDescent="0.2">
      <c r="FX645" s="117"/>
      <c r="GK645" s="117"/>
      <c r="GX645" s="117"/>
    </row>
    <row r="646" spans="180:206" x14ac:dyDescent="0.2">
      <c r="FX646" s="117"/>
      <c r="GK646" s="117"/>
      <c r="GX646" s="117"/>
    </row>
    <row r="647" spans="180:206" x14ac:dyDescent="0.2">
      <c r="FX647" s="117"/>
      <c r="GK647" s="117"/>
      <c r="GX647" s="117"/>
    </row>
    <row r="648" spans="180:206" x14ac:dyDescent="0.2">
      <c r="FX648" s="117"/>
      <c r="GK648" s="117"/>
      <c r="GX648" s="117"/>
    </row>
    <row r="649" spans="180:206" x14ac:dyDescent="0.2">
      <c r="FX649" s="117"/>
      <c r="GK649" s="117"/>
      <c r="GX649" s="117"/>
    </row>
    <row r="650" spans="180:206" x14ac:dyDescent="0.2">
      <c r="FX650" s="117"/>
      <c r="GK650" s="117"/>
      <c r="GX650" s="117"/>
    </row>
    <row r="651" spans="180:206" x14ac:dyDescent="0.2">
      <c r="FX651" s="117"/>
      <c r="GK651" s="117"/>
      <c r="GX651" s="117"/>
    </row>
    <row r="652" spans="180:206" x14ac:dyDescent="0.2">
      <c r="FX652" s="117"/>
      <c r="GK652" s="117"/>
      <c r="GX652" s="117"/>
    </row>
    <row r="653" spans="180:206" x14ac:dyDescent="0.2">
      <c r="FX653" s="117"/>
      <c r="GK653" s="117"/>
      <c r="GX653" s="117"/>
    </row>
    <row r="654" spans="180:206" x14ac:dyDescent="0.2">
      <c r="FX654" s="117"/>
      <c r="GK654" s="117"/>
      <c r="GX654" s="117"/>
    </row>
    <row r="655" spans="180:206" x14ac:dyDescent="0.2">
      <c r="FX655" s="117"/>
      <c r="GK655" s="117"/>
      <c r="GX655" s="117"/>
    </row>
    <row r="656" spans="180:206" x14ac:dyDescent="0.2">
      <c r="FX656" s="117"/>
      <c r="GK656" s="117"/>
      <c r="GX656" s="117"/>
    </row>
    <row r="657" spans="180:206" x14ac:dyDescent="0.2">
      <c r="FX657" s="117"/>
      <c r="GK657" s="117"/>
      <c r="GX657" s="117"/>
    </row>
    <row r="658" spans="180:206" x14ac:dyDescent="0.2">
      <c r="FX658" s="117"/>
      <c r="GK658" s="117"/>
      <c r="GX658" s="117"/>
    </row>
    <row r="659" spans="180:206" x14ac:dyDescent="0.2">
      <c r="FX659" s="117"/>
      <c r="GK659" s="117"/>
      <c r="GX659" s="117"/>
    </row>
    <row r="660" spans="180:206" x14ac:dyDescent="0.2">
      <c r="FX660" s="117"/>
      <c r="GK660" s="117"/>
      <c r="GX660" s="117"/>
    </row>
    <row r="661" spans="180:206" x14ac:dyDescent="0.2">
      <c r="FX661" s="117"/>
      <c r="GK661" s="117"/>
      <c r="GX661" s="117"/>
    </row>
    <row r="662" spans="180:206" x14ac:dyDescent="0.2">
      <c r="FX662" s="117"/>
      <c r="GK662" s="117"/>
      <c r="GX662" s="117"/>
    </row>
    <row r="663" spans="180:206" x14ac:dyDescent="0.2">
      <c r="FX663" s="117"/>
      <c r="GK663" s="117"/>
      <c r="GX663" s="117"/>
    </row>
    <row r="664" spans="180:206" x14ac:dyDescent="0.2">
      <c r="FX664" s="117"/>
      <c r="GK664" s="117"/>
      <c r="GX664" s="117"/>
    </row>
    <row r="665" spans="180:206" x14ac:dyDescent="0.2">
      <c r="FX665" s="117"/>
      <c r="GK665" s="117"/>
      <c r="GX665" s="117"/>
    </row>
    <row r="666" spans="180:206" x14ac:dyDescent="0.2">
      <c r="FX666" s="117"/>
      <c r="GK666" s="117"/>
      <c r="GX666" s="117"/>
    </row>
    <row r="667" spans="180:206" x14ac:dyDescent="0.2">
      <c r="FX667" s="117"/>
      <c r="GK667" s="117"/>
      <c r="GX667" s="117"/>
    </row>
    <row r="668" spans="180:206" x14ac:dyDescent="0.2">
      <c r="FX668" s="117"/>
      <c r="GK668" s="117"/>
      <c r="GX668" s="117"/>
    </row>
    <row r="669" spans="180:206" x14ac:dyDescent="0.2">
      <c r="FX669" s="117"/>
      <c r="GK669" s="117"/>
      <c r="GX669" s="117"/>
    </row>
    <row r="670" spans="180:206" x14ac:dyDescent="0.2">
      <c r="FX670" s="117"/>
      <c r="GK670" s="117"/>
      <c r="GX670" s="117"/>
    </row>
    <row r="671" spans="180:206" x14ac:dyDescent="0.2">
      <c r="FX671" s="117"/>
      <c r="GK671" s="117"/>
      <c r="GX671" s="117"/>
    </row>
    <row r="672" spans="180:206" x14ac:dyDescent="0.2">
      <c r="FX672" s="117"/>
      <c r="GK672" s="117"/>
      <c r="GX672" s="117"/>
    </row>
    <row r="673" spans="180:206" x14ac:dyDescent="0.2">
      <c r="FX673" s="117"/>
      <c r="GK673" s="117"/>
      <c r="GX673" s="117"/>
    </row>
    <row r="674" spans="180:206" x14ac:dyDescent="0.2">
      <c r="FX674" s="117"/>
      <c r="GK674" s="117"/>
      <c r="GX674" s="117"/>
    </row>
    <row r="675" spans="180:206" x14ac:dyDescent="0.2">
      <c r="FX675" s="117"/>
      <c r="GK675" s="117"/>
      <c r="GX675" s="117"/>
    </row>
    <row r="676" spans="180:206" x14ac:dyDescent="0.2">
      <c r="FX676" s="117"/>
      <c r="GK676" s="117"/>
      <c r="GX676" s="117"/>
    </row>
    <row r="677" spans="180:206" x14ac:dyDescent="0.2">
      <c r="FX677" s="117"/>
      <c r="GK677" s="117"/>
      <c r="GX677" s="117"/>
    </row>
    <row r="678" spans="180:206" x14ac:dyDescent="0.2">
      <c r="FX678" s="117"/>
      <c r="GK678" s="117"/>
      <c r="GX678" s="117"/>
    </row>
    <row r="679" spans="180:206" x14ac:dyDescent="0.2">
      <c r="FX679" s="117"/>
      <c r="GK679" s="117"/>
      <c r="GX679" s="117"/>
    </row>
    <row r="680" spans="180:206" x14ac:dyDescent="0.2">
      <c r="FX680" s="117"/>
      <c r="GK680" s="117"/>
      <c r="GX680" s="117"/>
    </row>
    <row r="681" spans="180:206" x14ac:dyDescent="0.2">
      <c r="FX681" s="117"/>
      <c r="GK681" s="117"/>
      <c r="GX681" s="117"/>
    </row>
    <row r="682" spans="180:206" x14ac:dyDescent="0.2">
      <c r="FX682" s="117"/>
      <c r="GK682" s="117"/>
      <c r="GX682" s="117"/>
    </row>
    <row r="683" spans="180:206" x14ac:dyDescent="0.2">
      <c r="FX683" s="117"/>
      <c r="GK683" s="117"/>
      <c r="GX683" s="117"/>
    </row>
    <row r="684" spans="180:206" x14ac:dyDescent="0.2">
      <c r="FX684" s="117"/>
      <c r="GK684" s="117"/>
      <c r="GX684" s="117"/>
    </row>
    <row r="685" spans="180:206" x14ac:dyDescent="0.2">
      <c r="FX685" s="117"/>
      <c r="GK685" s="117"/>
      <c r="GX685" s="117"/>
    </row>
    <row r="686" spans="180:206" x14ac:dyDescent="0.2">
      <c r="FX686" s="117"/>
      <c r="GK686" s="117"/>
      <c r="GX686" s="117"/>
    </row>
    <row r="687" spans="180:206" x14ac:dyDescent="0.2">
      <c r="FX687" s="117"/>
      <c r="GK687" s="117"/>
      <c r="GX687" s="117"/>
    </row>
    <row r="688" spans="180:206" x14ac:dyDescent="0.2">
      <c r="FX688" s="117"/>
      <c r="GK688" s="117"/>
      <c r="GX688" s="117"/>
    </row>
    <row r="689" spans="180:206" x14ac:dyDescent="0.2">
      <c r="FX689" s="117"/>
      <c r="GK689" s="117"/>
      <c r="GX689" s="117"/>
    </row>
    <row r="690" spans="180:206" x14ac:dyDescent="0.2">
      <c r="FX690" s="117"/>
      <c r="GK690" s="117"/>
      <c r="GX690" s="117"/>
    </row>
    <row r="691" spans="180:206" x14ac:dyDescent="0.2">
      <c r="FX691" s="117"/>
      <c r="GK691" s="117"/>
      <c r="GX691" s="117"/>
    </row>
    <row r="692" spans="180:206" x14ac:dyDescent="0.2">
      <c r="FX692" s="117"/>
      <c r="GK692" s="117"/>
      <c r="GX692" s="117"/>
    </row>
    <row r="693" spans="180:206" x14ac:dyDescent="0.2">
      <c r="FX693" s="117"/>
      <c r="GK693" s="117"/>
      <c r="GX693" s="117"/>
    </row>
    <row r="694" spans="180:206" x14ac:dyDescent="0.2">
      <c r="FX694" s="117"/>
      <c r="GK694" s="117"/>
      <c r="GX694" s="117"/>
    </row>
    <row r="695" spans="180:206" x14ac:dyDescent="0.2">
      <c r="FX695" s="117"/>
      <c r="GK695" s="117"/>
      <c r="GX695" s="117"/>
    </row>
    <row r="696" spans="180:206" x14ac:dyDescent="0.2">
      <c r="FX696" s="117"/>
      <c r="GK696" s="117"/>
      <c r="GX696" s="117"/>
    </row>
    <row r="697" spans="180:206" x14ac:dyDescent="0.2">
      <c r="FX697" s="117"/>
      <c r="GK697" s="117"/>
      <c r="GX697" s="117"/>
    </row>
    <row r="698" spans="180:206" x14ac:dyDescent="0.2">
      <c r="FX698" s="117"/>
      <c r="GK698" s="117"/>
      <c r="GX698" s="117"/>
    </row>
    <row r="699" spans="180:206" x14ac:dyDescent="0.2">
      <c r="FX699" s="117"/>
      <c r="GK699" s="117"/>
      <c r="GX699" s="117"/>
    </row>
    <row r="700" spans="180:206" x14ac:dyDescent="0.2">
      <c r="FX700" s="117"/>
      <c r="GK700" s="117"/>
      <c r="GX700" s="117"/>
    </row>
    <row r="701" spans="180:206" x14ac:dyDescent="0.2">
      <c r="FX701" s="117"/>
      <c r="GK701" s="117"/>
      <c r="GX701" s="117"/>
    </row>
    <row r="702" spans="180:206" x14ac:dyDescent="0.2">
      <c r="FX702" s="117"/>
      <c r="GK702" s="117"/>
      <c r="GX702" s="117"/>
    </row>
    <row r="703" spans="180:206" x14ac:dyDescent="0.2">
      <c r="FX703" s="117"/>
      <c r="GK703" s="117"/>
      <c r="GX703" s="117"/>
    </row>
    <row r="704" spans="180:206" x14ac:dyDescent="0.2">
      <c r="FX704" s="117"/>
      <c r="GK704" s="117"/>
      <c r="GX704" s="117"/>
    </row>
    <row r="705" spans="180:206" x14ac:dyDescent="0.2">
      <c r="FX705" s="117"/>
      <c r="GK705" s="117"/>
      <c r="GX705" s="117"/>
    </row>
    <row r="706" spans="180:206" x14ac:dyDescent="0.2">
      <c r="FX706" s="117"/>
      <c r="GK706" s="117"/>
      <c r="GX706" s="117"/>
    </row>
    <row r="707" spans="180:206" x14ac:dyDescent="0.2">
      <c r="FX707" s="117"/>
      <c r="GK707" s="117"/>
      <c r="GX707" s="117"/>
    </row>
    <row r="708" spans="180:206" x14ac:dyDescent="0.2">
      <c r="FX708" s="117"/>
      <c r="GK708" s="117"/>
      <c r="GX708" s="117"/>
    </row>
    <row r="709" spans="180:206" x14ac:dyDescent="0.2">
      <c r="FX709" s="117"/>
      <c r="GK709" s="117"/>
      <c r="GX709" s="117"/>
    </row>
    <row r="710" spans="180:206" x14ac:dyDescent="0.2">
      <c r="FX710" s="117"/>
      <c r="GK710" s="117"/>
      <c r="GX710" s="117"/>
    </row>
    <row r="711" spans="180:206" x14ac:dyDescent="0.2">
      <c r="FX711" s="117"/>
      <c r="GK711" s="117"/>
      <c r="GX711" s="117"/>
    </row>
    <row r="712" spans="180:206" x14ac:dyDescent="0.2">
      <c r="FX712" s="117"/>
      <c r="GK712" s="117"/>
      <c r="GX712" s="117"/>
    </row>
    <row r="713" spans="180:206" x14ac:dyDescent="0.2">
      <c r="FX713" s="117"/>
      <c r="GK713" s="117"/>
      <c r="GX713" s="117"/>
    </row>
    <row r="714" spans="180:206" x14ac:dyDescent="0.2">
      <c r="FX714" s="117"/>
      <c r="GK714" s="117"/>
      <c r="GX714" s="117"/>
    </row>
    <row r="715" spans="180:206" x14ac:dyDescent="0.2">
      <c r="FX715" s="117"/>
      <c r="GK715" s="117"/>
      <c r="GX715" s="117"/>
    </row>
    <row r="716" spans="180:206" x14ac:dyDescent="0.2">
      <c r="FX716" s="117"/>
      <c r="GK716" s="117"/>
      <c r="GX716" s="117"/>
    </row>
    <row r="717" spans="180:206" x14ac:dyDescent="0.2">
      <c r="FX717" s="117"/>
      <c r="GK717" s="117"/>
      <c r="GX717" s="117"/>
    </row>
    <row r="718" spans="180:206" x14ac:dyDescent="0.2">
      <c r="FX718" s="117"/>
      <c r="GK718" s="117"/>
      <c r="GX718" s="117"/>
    </row>
    <row r="719" spans="180:206" x14ac:dyDescent="0.2">
      <c r="FX719" s="117"/>
      <c r="GK719" s="117"/>
      <c r="GX719" s="117"/>
    </row>
    <row r="720" spans="180:206" x14ac:dyDescent="0.2">
      <c r="FX720" s="117"/>
      <c r="GK720" s="117"/>
      <c r="GX720" s="117"/>
    </row>
    <row r="721" spans="180:206" x14ac:dyDescent="0.2">
      <c r="FX721" s="117"/>
      <c r="GK721" s="117"/>
      <c r="GX721" s="117"/>
    </row>
    <row r="722" spans="180:206" x14ac:dyDescent="0.2">
      <c r="FX722" s="117"/>
      <c r="GK722" s="117"/>
      <c r="GX722" s="117"/>
    </row>
    <row r="723" spans="180:206" x14ac:dyDescent="0.2">
      <c r="FX723" s="117"/>
      <c r="GK723" s="117"/>
      <c r="GX723" s="117"/>
    </row>
    <row r="724" spans="180:206" x14ac:dyDescent="0.2">
      <c r="FX724" s="117"/>
      <c r="GK724" s="117"/>
      <c r="GX724" s="117"/>
    </row>
    <row r="725" spans="180:206" x14ac:dyDescent="0.2">
      <c r="FX725" s="117"/>
      <c r="GK725" s="117"/>
      <c r="GX725" s="117"/>
    </row>
    <row r="726" spans="180:206" x14ac:dyDescent="0.2">
      <c r="FX726" s="117"/>
      <c r="GK726" s="117"/>
      <c r="GX726" s="117"/>
    </row>
    <row r="727" spans="180:206" x14ac:dyDescent="0.2">
      <c r="FX727" s="117"/>
      <c r="GK727" s="117"/>
      <c r="GX727" s="117"/>
    </row>
    <row r="728" spans="180:206" x14ac:dyDescent="0.2">
      <c r="FX728" s="117"/>
      <c r="GK728" s="117"/>
      <c r="GX728" s="117"/>
    </row>
    <row r="729" spans="180:206" x14ac:dyDescent="0.2">
      <c r="FX729" s="117"/>
      <c r="GK729" s="117"/>
      <c r="GX729" s="117"/>
    </row>
    <row r="730" spans="180:206" x14ac:dyDescent="0.2">
      <c r="FX730" s="117"/>
      <c r="GK730" s="117"/>
      <c r="GX730" s="117"/>
    </row>
    <row r="731" spans="180:206" x14ac:dyDescent="0.2">
      <c r="FX731" s="117"/>
      <c r="GK731" s="117"/>
      <c r="GX731" s="117"/>
    </row>
    <row r="732" spans="180:206" x14ac:dyDescent="0.2">
      <c r="FX732" s="117"/>
      <c r="GK732" s="117"/>
      <c r="GX732" s="117"/>
    </row>
    <row r="733" spans="180:206" x14ac:dyDescent="0.2">
      <c r="FX733" s="117"/>
      <c r="GK733" s="117"/>
      <c r="GX733" s="117"/>
    </row>
    <row r="734" spans="180:206" x14ac:dyDescent="0.2">
      <c r="FX734" s="117"/>
      <c r="GK734" s="117"/>
      <c r="GX734" s="117"/>
    </row>
    <row r="735" spans="180:206" x14ac:dyDescent="0.2">
      <c r="FX735" s="117"/>
      <c r="GK735" s="117"/>
      <c r="GX735" s="117"/>
    </row>
    <row r="736" spans="180:206" x14ac:dyDescent="0.2">
      <c r="FX736" s="117"/>
      <c r="GK736" s="117"/>
      <c r="GX736" s="117"/>
    </row>
    <row r="737" spans="180:206" x14ac:dyDescent="0.2">
      <c r="FX737" s="117"/>
      <c r="GK737" s="117"/>
      <c r="GX737" s="117"/>
    </row>
    <row r="738" spans="180:206" x14ac:dyDescent="0.2">
      <c r="FX738" s="117"/>
      <c r="GK738" s="117"/>
      <c r="GX738" s="117"/>
    </row>
    <row r="739" spans="180:206" x14ac:dyDescent="0.2">
      <c r="FX739" s="117"/>
      <c r="GK739" s="117"/>
      <c r="GX739" s="117"/>
    </row>
    <row r="740" spans="180:206" x14ac:dyDescent="0.2">
      <c r="FX740" s="117"/>
      <c r="GK740" s="117"/>
      <c r="GX740" s="117"/>
    </row>
    <row r="741" spans="180:206" x14ac:dyDescent="0.2">
      <c r="FX741" s="117"/>
      <c r="GK741" s="117"/>
      <c r="GX741" s="117"/>
    </row>
    <row r="742" spans="180:206" x14ac:dyDescent="0.2">
      <c r="FX742" s="117"/>
      <c r="GK742" s="117"/>
      <c r="GX742" s="117"/>
    </row>
    <row r="743" spans="180:206" x14ac:dyDescent="0.2">
      <c r="FX743" s="117"/>
      <c r="GK743" s="117"/>
      <c r="GX743" s="117"/>
    </row>
    <row r="744" spans="180:206" x14ac:dyDescent="0.2">
      <c r="FX744" s="117"/>
      <c r="GK744" s="117"/>
      <c r="GX744" s="117"/>
    </row>
    <row r="745" spans="180:206" x14ac:dyDescent="0.2">
      <c r="FX745" s="117"/>
      <c r="GK745" s="117"/>
      <c r="GX745" s="117"/>
    </row>
    <row r="746" spans="180:206" x14ac:dyDescent="0.2">
      <c r="FX746" s="117"/>
      <c r="GK746" s="117"/>
      <c r="GX746" s="117"/>
    </row>
    <row r="747" spans="180:206" x14ac:dyDescent="0.2">
      <c r="FX747" s="117"/>
      <c r="GK747" s="117"/>
      <c r="GX747" s="117"/>
    </row>
    <row r="748" spans="180:206" x14ac:dyDescent="0.2">
      <c r="FX748" s="117"/>
      <c r="GK748" s="117"/>
      <c r="GX748" s="117"/>
    </row>
    <row r="749" spans="180:206" x14ac:dyDescent="0.2">
      <c r="FX749" s="117"/>
      <c r="GK749" s="117"/>
      <c r="GX749" s="117"/>
    </row>
    <row r="750" spans="180:206" x14ac:dyDescent="0.2">
      <c r="FX750" s="117"/>
      <c r="GK750" s="117"/>
      <c r="GX750" s="117"/>
    </row>
    <row r="751" spans="180:206" x14ac:dyDescent="0.2">
      <c r="FX751" s="117"/>
      <c r="GK751" s="117"/>
      <c r="GX751" s="117"/>
    </row>
    <row r="752" spans="180:206" x14ac:dyDescent="0.2">
      <c r="FX752" s="117"/>
      <c r="GK752" s="117"/>
      <c r="GX752" s="117"/>
    </row>
    <row r="753" spans="180:206" x14ac:dyDescent="0.2">
      <c r="FX753" s="117"/>
      <c r="GK753" s="117"/>
      <c r="GX753" s="117"/>
    </row>
    <row r="754" spans="180:206" x14ac:dyDescent="0.2">
      <c r="FX754" s="117"/>
      <c r="GK754" s="117"/>
      <c r="GX754" s="117"/>
    </row>
    <row r="755" spans="180:206" x14ac:dyDescent="0.2">
      <c r="FX755" s="117"/>
      <c r="GK755" s="117"/>
      <c r="GX755" s="117"/>
    </row>
    <row r="756" spans="180:206" x14ac:dyDescent="0.2">
      <c r="FX756" s="117"/>
      <c r="GK756" s="117"/>
      <c r="GX756" s="117"/>
    </row>
    <row r="757" spans="180:206" x14ac:dyDescent="0.2">
      <c r="FX757" s="117"/>
      <c r="GK757" s="117"/>
      <c r="GX757" s="117"/>
    </row>
    <row r="758" spans="180:206" x14ac:dyDescent="0.2">
      <c r="FX758" s="117"/>
      <c r="GK758" s="117"/>
      <c r="GX758" s="117"/>
    </row>
    <row r="759" spans="180:206" x14ac:dyDescent="0.2">
      <c r="FX759" s="117"/>
      <c r="GK759" s="117"/>
      <c r="GX759" s="117"/>
    </row>
    <row r="760" spans="180:206" x14ac:dyDescent="0.2">
      <c r="FX760" s="117"/>
      <c r="GK760" s="117"/>
      <c r="GX760" s="117"/>
    </row>
    <row r="761" spans="180:206" x14ac:dyDescent="0.2">
      <c r="FX761" s="117"/>
      <c r="GK761" s="117"/>
      <c r="GX761" s="117"/>
    </row>
    <row r="762" spans="180:206" x14ac:dyDescent="0.2">
      <c r="FX762" s="117"/>
      <c r="GK762" s="117"/>
      <c r="GX762" s="117"/>
    </row>
    <row r="763" spans="180:206" x14ac:dyDescent="0.2">
      <c r="FX763" s="117"/>
      <c r="GK763" s="117"/>
      <c r="GX763" s="117"/>
    </row>
    <row r="764" spans="180:206" x14ac:dyDescent="0.2">
      <c r="FX764" s="117"/>
      <c r="GK764" s="117"/>
      <c r="GX764" s="117"/>
    </row>
    <row r="765" spans="180:206" x14ac:dyDescent="0.2">
      <c r="FX765" s="117"/>
      <c r="GK765" s="117"/>
      <c r="GX765" s="117"/>
    </row>
    <row r="766" spans="180:206" x14ac:dyDescent="0.2">
      <c r="FX766" s="117"/>
      <c r="GK766" s="117"/>
      <c r="GX766" s="117"/>
    </row>
    <row r="767" spans="180:206" x14ac:dyDescent="0.2">
      <c r="FX767" s="117"/>
      <c r="GK767" s="117"/>
      <c r="GX767" s="117"/>
    </row>
    <row r="768" spans="180:206" x14ac:dyDescent="0.2">
      <c r="FX768" s="117"/>
      <c r="GK768" s="117"/>
      <c r="GX768" s="117"/>
    </row>
    <row r="769" spans="180:206" x14ac:dyDescent="0.2">
      <c r="FX769" s="117"/>
      <c r="GK769" s="117"/>
      <c r="GX769" s="117"/>
    </row>
    <row r="770" spans="180:206" x14ac:dyDescent="0.2">
      <c r="FX770" s="117"/>
      <c r="GK770" s="117"/>
      <c r="GX770" s="117"/>
    </row>
    <row r="771" spans="180:206" x14ac:dyDescent="0.2">
      <c r="FX771" s="117"/>
      <c r="GK771" s="117"/>
      <c r="GX771" s="117"/>
    </row>
    <row r="772" spans="180:206" x14ac:dyDescent="0.2">
      <c r="FX772" s="117"/>
      <c r="GK772" s="117"/>
      <c r="GX772" s="117"/>
    </row>
    <row r="773" spans="180:206" x14ac:dyDescent="0.2">
      <c r="FX773" s="117"/>
      <c r="GK773" s="117"/>
      <c r="GX773" s="117"/>
    </row>
    <row r="774" spans="180:206" x14ac:dyDescent="0.2">
      <c r="FX774" s="117"/>
      <c r="GK774" s="117"/>
      <c r="GX774" s="117"/>
    </row>
    <row r="775" spans="180:206" x14ac:dyDescent="0.2">
      <c r="FX775" s="117"/>
      <c r="GK775" s="117"/>
      <c r="GX775" s="117"/>
    </row>
    <row r="776" spans="180:206" x14ac:dyDescent="0.2">
      <c r="FX776" s="117"/>
      <c r="GK776" s="117"/>
      <c r="GX776" s="117"/>
    </row>
    <row r="777" spans="180:206" x14ac:dyDescent="0.2">
      <c r="FX777" s="117"/>
      <c r="GK777" s="117"/>
      <c r="GX777" s="117"/>
    </row>
    <row r="778" spans="180:206" x14ac:dyDescent="0.2">
      <c r="FX778" s="117"/>
      <c r="GK778" s="117"/>
      <c r="GX778" s="117"/>
    </row>
    <row r="779" spans="180:206" x14ac:dyDescent="0.2">
      <c r="FX779" s="117"/>
      <c r="GK779" s="117"/>
      <c r="GX779" s="117"/>
    </row>
    <row r="780" spans="180:206" x14ac:dyDescent="0.2">
      <c r="FX780" s="117"/>
      <c r="GK780" s="117"/>
      <c r="GX780" s="117"/>
    </row>
    <row r="781" spans="180:206" x14ac:dyDescent="0.2">
      <c r="FX781" s="117"/>
      <c r="GK781" s="117"/>
      <c r="GX781" s="117"/>
    </row>
    <row r="782" spans="180:206" x14ac:dyDescent="0.2">
      <c r="FX782" s="117"/>
      <c r="GK782" s="117"/>
      <c r="GX782" s="117"/>
    </row>
    <row r="783" spans="180:206" x14ac:dyDescent="0.2">
      <c r="FX783" s="117"/>
      <c r="GK783" s="117"/>
      <c r="GX783" s="117"/>
    </row>
    <row r="784" spans="180:206" x14ac:dyDescent="0.2">
      <c r="FX784" s="117"/>
      <c r="GK784" s="117"/>
      <c r="GX784" s="117"/>
    </row>
    <row r="785" spans="180:206" x14ac:dyDescent="0.2">
      <c r="FX785" s="117"/>
      <c r="GK785" s="117"/>
      <c r="GX785" s="117"/>
    </row>
    <row r="786" spans="180:206" x14ac:dyDescent="0.2">
      <c r="FX786" s="117"/>
      <c r="GK786" s="117"/>
      <c r="GX786" s="117"/>
    </row>
    <row r="787" spans="180:206" x14ac:dyDescent="0.2">
      <c r="FX787" s="117"/>
      <c r="GK787" s="117"/>
      <c r="GX787" s="117"/>
    </row>
    <row r="788" spans="180:206" x14ac:dyDescent="0.2">
      <c r="FX788" s="117"/>
      <c r="GK788" s="117"/>
      <c r="GX788" s="117"/>
    </row>
    <row r="789" spans="180:206" x14ac:dyDescent="0.2">
      <c r="FX789" s="117"/>
      <c r="GK789" s="117"/>
      <c r="GX789" s="117"/>
    </row>
    <row r="790" spans="180:206" x14ac:dyDescent="0.2">
      <c r="FX790" s="117"/>
      <c r="GK790" s="117"/>
      <c r="GX790" s="117"/>
    </row>
    <row r="791" spans="180:206" x14ac:dyDescent="0.2">
      <c r="FX791" s="117"/>
      <c r="GK791" s="117"/>
      <c r="GX791" s="117"/>
    </row>
    <row r="792" spans="180:206" x14ac:dyDescent="0.2">
      <c r="FX792" s="117"/>
      <c r="GK792" s="117"/>
      <c r="GX792" s="117"/>
    </row>
    <row r="793" spans="180:206" x14ac:dyDescent="0.2">
      <c r="FX793" s="117"/>
      <c r="GK793" s="117"/>
      <c r="GX793" s="117"/>
    </row>
    <row r="794" spans="180:206" x14ac:dyDescent="0.2">
      <c r="FX794" s="117"/>
      <c r="GK794" s="117"/>
      <c r="GX794" s="117"/>
    </row>
    <row r="795" spans="180:206" x14ac:dyDescent="0.2">
      <c r="FX795" s="117"/>
      <c r="GK795" s="117"/>
      <c r="GX795" s="117"/>
    </row>
    <row r="796" spans="180:206" x14ac:dyDescent="0.2">
      <c r="FX796" s="117"/>
      <c r="GK796" s="117"/>
      <c r="GX796" s="117"/>
    </row>
    <row r="797" spans="180:206" x14ac:dyDescent="0.2">
      <c r="FX797" s="117"/>
      <c r="GK797" s="117"/>
      <c r="GX797" s="117"/>
    </row>
    <row r="798" spans="180:206" x14ac:dyDescent="0.2">
      <c r="FX798" s="117"/>
      <c r="GK798" s="117"/>
      <c r="GX798" s="117"/>
    </row>
    <row r="799" spans="180:206" x14ac:dyDescent="0.2">
      <c r="FX799" s="117"/>
      <c r="GK799" s="117"/>
      <c r="GX799" s="117"/>
    </row>
    <row r="800" spans="180:206" x14ac:dyDescent="0.2">
      <c r="FX800" s="117"/>
      <c r="GK800" s="117"/>
      <c r="GX800" s="117"/>
    </row>
    <row r="801" spans="180:206" x14ac:dyDescent="0.2">
      <c r="FX801" s="117"/>
      <c r="GK801" s="117"/>
      <c r="GX801" s="117"/>
    </row>
    <row r="802" spans="180:206" x14ac:dyDescent="0.2">
      <c r="FX802" s="117"/>
      <c r="GK802" s="117"/>
      <c r="GX802" s="117"/>
    </row>
    <row r="803" spans="180:206" x14ac:dyDescent="0.2">
      <c r="FX803" s="117"/>
      <c r="GK803" s="117"/>
      <c r="GX803" s="117"/>
    </row>
    <row r="804" spans="180:206" x14ac:dyDescent="0.2">
      <c r="FX804" s="117"/>
      <c r="GK804" s="117"/>
      <c r="GX804" s="117"/>
    </row>
    <row r="805" spans="180:206" x14ac:dyDescent="0.2">
      <c r="FX805" s="117"/>
      <c r="GK805" s="117"/>
      <c r="GX805" s="117"/>
    </row>
    <row r="806" spans="180:206" x14ac:dyDescent="0.2">
      <c r="FX806" s="117"/>
      <c r="GK806" s="117"/>
      <c r="GX806" s="117"/>
    </row>
    <row r="807" spans="180:206" x14ac:dyDescent="0.2">
      <c r="FX807" s="117"/>
      <c r="GK807" s="117"/>
      <c r="GX807" s="117"/>
    </row>
    <row r="808" spans="180:206" x14ac:dyDescent="0.2">
      <c r="FX808" s="117"/>
      <c r="GK808" s="117"/>
      <c r="GX808" s="117"/>
    </row>
    <row r="809" spans="180:206" x14ac:dyDescent="0.2">
      <c r="FX809" s="117"/>
      <c r="GK809" s="117"/>
      <c r="GX809" s="117"/>
    </row>
    <row r="810" spans="180:206" x14ac:dyDescent="0.2">
      <c r="FX810" s="117"/>
      <c r="GK810" s="117"/>
      <c r="GX810" s="117"/>
    </row>
    <row r="811" spans="180:206" x14ac:dyDescent="0.2">
      <c r="FX811" s="117"/>
      <c r="GK811" s="117"/>
      <c r="GX811" s="117"/>
    </row>
    <row r="812" spans="180:206" x14ac:dyDescent="0.2">
      <c r="FX812" s="117"/>
      <c r="GK812" s="117"/>
      <c r="GX812" s="117"/>
    </row>
    <row r="813" spans="180:206" x14ac:dyDescent="0.2">
      <c r="FX813" s="117"/>
      <c r="GK813" s="117"/>
      <c r="GX813" s="117"/>
    </row>
    <row r="814" spans="180:206" x14ac:dyDescent="0.2">
      <c r="FX814" s="117"/>
      <c r="GK814" s="117"/>
      <c r="GX814" s="117"/>
    </row>
    <row r="815" spans="180:206" x14ac:dyDescent="0.2">
      <c r="FX815" s="117"/>
      <c r="GK815" s="117"/>
      <c r="GX815" s="117"/>
    </row>
    <row r="816" spans="180:206" x14ac:dyDescent="0.2">
      <c r="FX816" s="117"/>
      <c r="GK816" s="117"/>
      <c r="GX816" s="117"/>
    </row>
    <row r="817" spans="180:206" x14ac:dyDescent="0.2">
      <c r="FX817" s="117"/>
      <c r="GK817" s="117"/>
      <c r="GX817" s="117"/>
    </row>
    <row r="818" spans="180:206" x14ac:dyDescent="0.2">
      <c r="FX818" s="117"/>
      <c r="GK818" s="117"/>
      <c r="GX818" s="117"/>
    </row>
    <row r="819" spans="180:206" x14ac:dyDescent="0.2">
      <c r="FX819" s="117"/>
      <c r="GK819" s="117"/>
      <c r="GX819" s="117"/>
    </row>
    <row r="820" spans="180:206" x14ac:dyDescent="0.2">
      <c r="FX820" s="117"/>
      <c r="GK820" s="117"/>
      <c r="GX820" s="117"/>
    </row>
    <row r="821" spans="180:206" x14ac:dyDescent="0.2">
      <c r="FX821" s="117"/>
      <c r="GK821" s="117"/>
      <c r="GX821" s="117"/>
    </row>
    <row r="822" spans="180:206" x14ac:dyDescent="0.2">
      <c r="FX822" s="117"/>
      <c r="GK822" s="117"/>
      <c r="GX822" s="117"/>
    </row>
    <row r="823" spans="180:206" x14ac:dyDescent="0.2">
      <c r="FX823" s="117"/>
      <c r="GK823" s="117"/>
      <c r="GX823" s="117"/>
    </row>
    <row r="824" spans="180:206" x14ac:dyDescent="0.2">
      <c r="FX824" s="117"/>
      <c r="GK824" s="117"/>
      <c r="GX824" s="117"/>
    </row>
    <row r="825" spans="180:206" x14ac:dyDescent="0.2">
      <c r="FX825" s="117"/>
      <c r="GK825" s="117"/>
      <c r="GX825" s="117"/>
    </row>
    <row r="826" spans="180:206" x14ac:dyDescent="0.2">
      <c r="FX826" s="117"/>
      <c r="GK826" s="117"/>
      <c r="GX826" s="117"/>
    </row>
    <row r="827" spans="180:206" x14ac:dyDescent="0.2">
      <c r="FX827" s="117"/>
      <c r="GK827" s="117"/>
      <c r="GX827" s="117"/>
    </row>
    <row r="828" spans="180:206" x14ac:dyDescent="0.2">
      <c r="FX828" s="117"/>
      <c r="GK828" s="117"/>
      <c r="GX828" s="117"/>
    </row>
    <row r="829" spans="180:206" x14ac:dyDescent="0.2">
      <c r="FX829" s="117"/>
      <c r="GK829" s="117"/>
      <c r="GX829" s="117"/>
    </row>
    <row r="830" spans="180:206" x14ac:dyDescent="0.2">
      <c r="FX830" s="117"/>
      <c r="GK830" s="117"/>
      <c r="GX830" s="117"/>
    </row>
    <row r="831" spans="180:206" x14ac:dyDescent="0.2">
      <c r="FX831" s="117"/>
      <c r="GK831" s="117"/>
      <c r="GX831" s="117"/>
    </row>
    <row r="832" spans="180:206" x14ac:dyDescent="0.2">
      <c r="FX832" s="117"/>
      <c r="GK832" s="117"/>
      <c r="GX832" s="117"/>
    </row>
    <row r="833" spans="180:206" x14ac:dyDescent="0.2">
      <c r="FX833" s="117"/>
      <c r="GK833" s="117"/>
      <c r="GX833" s="117"/>
    </row>
    <row r="834" spans="180:206" x14ac:dyDescent="0.2">
      <c r="FX834" s="117"/>
      <c r="GK834" s="117"/>
      <c r="GX834" s="117"/>
    </row>
    <row r="835" spans="180:206" x14ac:dyDescent="0.2">
      <c r="FX835" s="117"/>
      <c r="GK835" s="117"/>
      <c r="GX835" s="117"/>
    </row>
    <row r="836" spans="180:206" x14ac:dyDescent="0.2">
      <c r="FX836" s="117"/>
      <c r="GK836" s="117"/>
      <c r="GX836" s="117"/>
    </row>
    <row r="837" spans="180:206" x14ac:dyDescent="0.2">
      <c r="FX837" s="117"/>
      <c r="GK837" s="117"/>
      <c r="GX837" s="117"/>
    </row>
    <row r="838" spans="180:206" x14ac:dyDescent="0.2">
      <c r="FX838" s="117"/>
      <c r="GK838" s="117"/>
      <c r="GX838" s="117"/>
    </row>
    <row r="839" spans="180:206" x14ac:dyDescent="0.2">
      <c r="FX839" s="117"/>
      <c r="GK839" s="117"/>
      <c r="GX839" s="117"/>
    </row>
    <row r="840" spans="180:206" x14ac:dyDescent="0.2">
      <c r="FX840" s="117"/>
      <c r="GK840" s="117"/>
      <c r="GX840" s="117"/>
    </row>
    <row r="841" spans="180:206" x14ac:dyDescent="0.2">
      <c r="FX841" s="117"/>
      <c r="GK841" s="117"/>
      <c r="GX841" s="117"/>
    </row>
    <row r="842" spans="180:206" x14ac:dyDescent="0.2">
      <c r="FX842" s="117"/>
      <c r="GK842" s="117"/>
      <c r="GX842" s="117"/>
    </row>
    <row r="843" spans="180:206" x14ac:dyDescent="0.2">
      <c r="FX843" s="117"/>
      <c r="GK843" s="117"/>
      <c r="GX843" s="117"/>
    </row>
    <row r="844" spans="180:206" x14ac:dyDescent="0.2">
      <c r="FX844" s="117"/>
      <c r="GK844" s="117"/>
      <c r="GX844" s="117"/>
    </row>
    <row r="845" spans="180:206" x14ac:dyDescent="0.2">
      <c r="FX845" s="117"/>
      <c r="GK845" s="117"/>
      <c r="GX845" s="117"/>
    </row>
    <row r="846" spans="180:206" x14ac:dyDescent="0.2">
      <c r="FX846" s="117"/>
      <c r="GK846" s="117"/>
      <c r="GX846" s="117"/>
    </row>
    <row r="847" spans="180:206" x14ac:dyDescent="0.2">
      <c r="FX847" s="117"/>
      <c r="GK847" s="117"/>
      <c r="GX847" s="117"/>
    </row>
    <row r="848" spans="180:206" x14ac:dyDescent="0.2">
      <c r="FX848" s="117"/>
      <c r="GK848" s="117"/>
      <c r="GX848" s="117"/>
    </row>
    <row r="849" spans="180:206" x14ac:dyDescent="0.2">
      <c r="FX849" s="117"/>
      <c r="GK849" s="117"/>
      <c r="GX849" s="117"/>
    </row>
    <row r="850" spans="180:206" x14ac:dyDescent="0.2">
      <c r="FX850" s="117"/>
      <c r="GK850" s="117"/>
      <c r="GX850" s="117"/>
    </row>
    <row r="851" spans="180:206" x14ac:dyDescent="0.2">
      <c r="FX851" s="117"/>
      <c r="GK851" s="117"/>
      <c r="GX851" s="117"/>
    </row>
    <row r="852" spans="180:206" x14ac:dyDescent="0.2">
      <c r="FX852" s="117"/>
      <c r="GK852" s="117"/>
      <c r="GX852" s="117"/>
    </row>
    <row r="853" spans="180:206" x14ac:dyDescent="0.2">
      <c r="FX853" s="117"/>
      <c r="GK853" s="117"/>
      <c r="GX853" s="117"/>
    </row>
    <row r="854" spans="180:206" x14ac:dyDescent="0.2">
      <c r="FX854" s="117"/>
      <c r="GK854" s="117"/>
      <c r="GX854" s="117"/>
    </row>
    <row r="855" spans="180:206" x14ac:dyDescent="0.2">
      <c r="FX855" s="117"/>
      <c r="GK855" s="117"/>
      <c r="GX855" s="117"/>
    </row>
    <row r="856" spans="180:206" x14ac:dyDescent="0.2">
      <c r="FX856" s="117"/>
      <c r="GK856" s="117"/>
      <c r="GX856" s="117"/>
    </row>
    <row r="857" spans="180:206" x14ac:dyDescent="0.2">
      <c r="FX857" s="117"/>
      <c r="GK857" s="117"/>
      <c r="GX857" s="117"/>
    </row>
    <row r="858" spans="180:206" x14ac:dyDescent="0.2">
      <c r="FX858" s="117"/>
      <c r="GK858" s="117"/>
      <c r="GX858" s="117"/>
    </row>
    <row r="859" spans="180:206" x14ac:dyDescent="0.2">
      <c r="FX859" s="117"/>
      <c r="GK859" s="117"/>
      <c r="GX859" s="117"/>
    </row>
    <row r="860" spans="180:206" x14ac:dyDescent="0.2">
      <c r="FX860" s="117"/>
      <c r="GK860" s="117"/>
      <c r="GX860" s="117"/>
    </row>
    <row r="861" spans="180:206" x14ac:dyDescent="0.2">
      <c r="FX861" s="117"/>
      <c r="GK861" s="117"/>
      <c r="GX861" s="117"/>
    </row>
    <row r="862" spans="180:206" x14ac:dyDescent="0.2">
      <c r="FX862" s="117"/>
      <c r="GK862" s="117"/>
      <c r="GX862" s="117"/>
    </row>
    <row r="863" spans="180:206" x14ac:dyDescent="0.2">
      <c r="FX863" s="117"/>
      <c r="GK863" s="117"/>
      <c r="GX863" s="117"/>
    </row>
    <row r="864" spans="180:206" x14ac:dyDescent="0.2">
      <c r="FX864" s="117"/>
      <c r="GK864" s="117"/>
      <c r="GX864" s="117"/>
    </row>
    <row r="865" spans="180:206" x14ac:dyDescent="0.2">
      <c r="FX865" s="117"/>
      <c r="GK865" s="117"/>
      <c r="GX865" s="117"/>
    </row>
    <row r="866" spans="180:206" x14ac:dyDescent="0.2">
      <c r="FX866" s="117"/>
      <c r="GK866" s="117"/>
      <c r="GX866" s="117"/>
    </row>
    <row r="867" spans="180:206" x14ac:dyDescent="0.2">
      <c r="FX867" s="117"/>
      <c r="GK867" s="117"/>
      <c r="GX867" s="117"/>
    </row>
    <row r="868" spans="180:206" x14ac:dyDescent="0.2">
      <c r="FX868" s="117"/>
      <c r="GK868" s="117"/>
      <c r="GX868" s="117"/>
    </row>
    <row r="869" spans="180:206" x14ac:dyDescent="0.2">
      <c r="FX869" s="117"/>
      <c r="GK869" s="117"/>
      <c r="GX869" s="117"/>
    </row>
    <row r="870" spans="180:206" x14ac:dyDescent="0.2">
      <c r="FX870" s="117"/>
      <c r="GK870" s="117"/>
      <c r="GX870" s="117"/>
    </row>
    <row r="871" spans="180:206" x14ac:dyDescent="0.2">
      <c r="FX871" s="117"/>
      <c r="GK871" s="117"/>
      <c r="GX871" s="117"/>
    </row>
    <row r="872" spans="180:206" x14ac:dyDescent="0.2">
      <c r="FX872" s="117"/>
      <c r="GK872" s="117"/>
      <c r="GX872" s="117"/>
    </row>
    <row r="873" spans="180:206" x14ac:dyDescent="0.2">
      <c r="FX873" s="117"/>
      <c r="GK873" s="117"/>
      <c r="GX873" s="117"/>
    </row>
    <row r="874" spans="180:206" x14ac:dyDescent="0.2">
      <c r="FX874" s="117"/>
      <c r="GK874" s="117"/>
      <c r="GX874" s="117"/>
    </row>
    <row r="875" spans="180:206" x14ac:dyDescent="0.2">
      <c r="FX875" s="117"/>
      <c r="GK875" s="117"/>
      <c r="GX875" s="117"/>
    </row>
    <row r="876" spans="180:206" x14ac:dyDescent="0.2">
      <c r="FX876" s="117"/>
      <c r="GK876" s="117"/>
      <c r="GX876" s="117"/>
    </row>
    <row r="877" spans="180:206" x14ac:dyDescent="0.2">
      <c r="FX877" s="117"/>
      <c r="GK877" s="117"/>
      <c r="GX877" s="117"/>
    </row>
    <row r="878" spans="180:206" x14ac:dyDescent="0.2">
      <c r="FX878" s="117"/>
      <c r="GK878" s="117"/>
      <c r="GX878" s="117"/>
    </row>
    <row r="879" spans="180:206" x14ac:dyDescent="0.2">
      <c r="FX879" s="117"/>
      <c r="GK879" s="117"/>
      <c r="GX879" s="117"/>
    </row>
    <row r="880" spans="180:206" x14ac:dyDescent="0.2">
      <c r="FX880" s="117"/>
      <c r="GK880" s="117"/>
      <c r="GX880" s="117"/>
    </row>
    <row r="881" spans="180:206" x14ac:dyDescent="0.2">
      <c r="FX881" s="117"/>
      <c r="GK881" s="117"/>
      <c r="GX881" s="117"/>
    </row>
    <row r="882" spans="180:206" x14ac:dyDescent="0.2">
      <c r="FX882" s="117"/>
      <c r="GK882" s="117"/>
      <c r="GX882" s="117"/>
    </row>
    <row r="883" spans="180:206" x14ac:dyDescent="0.2">
      <c r="FX883" s="117"/>
      <c r="GK883" s="117"/>
      <c r="GX883" s="117"/>
    </row>
    <row r="884" spans="180:206" x14ac:dyDescent="0.2">
      <c r="FX884" s="117"/>
      <c r="GK884" s="117"/>
      <c r="GX884" s="117"/>
    </row>
    <row r="885" spans="180:206" x14ac:dyDescent="0.2">
      <c r="FX885" s="117"/>
      <c r="GK885" s="117"/>
      <c r="GX885" s="117"/>
    </row>
    <row r="886" spans="180:206" x14ac:dyDescent="0.2">
      <c r="FX886" s="117"/>
      <c r="GK886" s="117"/>
      <c r="GX886" s="117"/>
    </row>
    <row r="887" spans="180:206" x14ac:dyDescent="0.2">
      <c r="FX887" s="117"/>
      <c r="GK887" s="117"/>
      <c r="GX887" s="117"/>
    </row>
    <row r="888" spans="180:206" x14ac:dyDescent="0.2">
      <c r="FX888" s="117"/>
      <c r="GK888" s="117"/>
      <c r="GX888" s="117"/>
    </row>
    <row r="889" spans="180:206" x14ac:dyDescent="0.2">
      <c r="FX889" s="117"/>
      <c r="GK889" s="117"/>
      <c r="GX889" s="117"/>
    </row>
    <row r="890" spans="180:206" x14ac:dyDescent="0.2">
      <c r="FX890" s="117"/>
      <c r="GK890" s="117"/>
      <c r="GX890" s="117"/>
    </row>
    <row r="891" spans="180:206" x14ac:dyDescent="0.2">
      <c r="FX891" s="117"/>
      <c r="GK891" s="117"/>
      <c r="GX891" s="117"/>
    </row>
    <row r="892" spans="180:206" x14ac:dyDescent="0.2">
      <c r="FX892" s="117"/>
      <c r="GK892" s="117"/>
      <c r="GX892" s="117"/>
    </row>
    <row r="893" spans="180:206" x14ac:dyDescent="0.2">
      <c r="FX893" s="117"/>
      <c r="GK893" s="117"/>
      <c r="GX893" s="117"/>
    </row>
    <row r="894" spans="180:206" x14ac:dyDescent="0.2">
      <c r="FX894" s="117"/>
      <c r="GK894" s="117"/>
      <c r="GX894" s="117"/>
    </row>
    <row r="895" spans="180:206" x14ac:dyDescent="0.2">
      <c r="FX895" s="117"/>
      <c r="GK895" s="117"/>
      <c r="GX895" s="117"/>
    </row>
    <row r="896" spans="180:206" x14ac:dyDescent="0.2">
      <c r="FX896" s="117"/>
      <c r="GK896" s="117"/>
      <c r="GX896" s="117"/>
    </row>
    <row r="897" spans="180:206" x14ac:dyDescent="0.2">
      <c r="FX897" s="117"/>
      <c r="GK897" s="117"/>
      <c r="GX897" s="117"/>
    </row>
    <row r="898" spans="180:206" x14ac:dyDescent="0.2">
      <c r="FX898" s="117"/>
      <c r="GK898" s="117"/>
      <c r="GX898" s="117"/>
    </row>
    <row r="899" spans="180:206" x14ac:dyDescent="0.2">
      <c r="FX899" s="117"/>
      <c r="GK899" s="117"/>
      <c r="GX899" s="117"/>
    </row>
    <row r="900" spans="180:206" x14ac:dyDescent="0.2">
      <c r="FX900" s="117"/>
      <c r="GK900" s="117"/>
      <c r="GX900" s="117"/>
    </row>
    <row r="901" spans="180:206" x14ac:dyDescent="0.2">
      <c r="FX901" s="117"/>
      <c r="GK901" s="117"/>
      <c r="GX901" s="117"/>
    </row>
    <row r="902" spans="180:206" x14ac:dyDescent="0.2">
      <c r="FX902" s="117"/>
      <c r="GK902" s="117"/>
      <c r="GX902" s="117"/>
    </row>
    <row r="903" spans="180:206" x14ac:dyDescent="0.2">
      <c r="FX903" s="117"/>
      <c r="GK903" s="117"/>
      <c r="GX903" s="117"/>
    </row>
    <row r="904" spans="180:206" x14ac:dyDescent="0.2">
      <c r="FX904" s="117"/>
      <c r="GK904" s="117"/>
      <c r="GX904" s="117"/>
    </row>
    <row r="905" spans="180:206" x14ac:dyDescent="0.2">
      <c r="FX905" s="117"/>
      <c r="GK905" s="117"/>
      <c r="GX905" s="117"/>
    </row>
    <row r="906" spans="180:206" x14ac:dyDescent="0.2">
      <c r="FX906" s="117"/>
      <c r="GK906" s="117"/>
      <c r="GX906" s="117"/>
    </row>
    <row r="907" spans="180:206" x14ac:dyDescent="0.2">
      <c r="FX907" s="117"/>
      <c r="GK907" s="117"/>
      <c r="GX907" s="117"/>
    </row>
    <row r="908" spans="180:206" x14ac:dyDescent="0.2">
      <c r="FX908" s="117"/>
      <c r="GK908" s="117"/>
      <c r="GX908" s="117"/>
    </row>
    <row r="909" spans="180:206" x14ac:dyDescent="0.2">
      <c r="FX909" s="117"/>
      <c r="GK909" s="117"/>
      <c r="GX909" s="117"/>
    </row>
    <row r="910" spans="180:206" x14ac:dyDescent="0.2">
      <c r="FX910" s="117"/>
      <c r="GK910" s="117"/>
      <c r="GX910" s="117"/>
    </row>
    <row r="911" spans="180:206" x14ac:dyDescent="0.2">
      <c r="FX911" s="117"/>
      <c r="GK911" s="117"/>
      <c r="GX911" s="117"/>
    </row>
    <row r="912" spans="180:206" x14ac:dyDescent="0.2">
      <c r="FX912" s="117"/>
      <c r="GK912" s="117"/>
      <c r="GX912" s="117"/>
    </row>
    <row r="913" spans="180:206" x14ac:dyDescent="0.2">
      <c r="FX913" s="117"/>
      <c r="GK913" s="117"/>
      <c r="GX913" s="117"/>
    </row>
    <row r="914" spans="180:206" x14ac:dyDescent="0.2">
      <c r="FX914" s="117"/>
      <c r="GK914" s="117"/>
      <c r="GX914" s="117"/>
    </row>
    <row r="915" spans="180:206" x14ac:dyDescent="0.2">
      <c r="FX915" s="117"/>
      <c r="GK915" s="117"/>
      <c r="GX915" s="117"/>
    </row>
    <row r="916" spans="180:206" x14ac:dyDescent="0.2">
      <c r="FX916" s="117"/>
      <c r="GK916" s="117"/>
      <c r="GX916" s="117"/>
    </row>
    <row r="917" spans="180:206" x14ac:dyDescent="0.2">
      <c r="FX917" s="117"/>
      <c r="GK917" s="117"/>
      <c r="GX917" s="117"/>
    </row>
    <row r="918" spans="180:206" x14ac:dyDescent="0.2">
      <c r="FX918" s="117"/>
      <c r="GK918" s="117"/>
      <c r="GX918" s="117"/>
    </row>
    <row r="919" spans="180:206" x14ac:dyDescent="0.2">
      <c r="FX919" s="117"/>
      <c r="GK919" s="117"/>
      <c r="GX919" s="117"/>
    </row>
    <row r="920" spans="180:206" x14ac:dyDescent="0.2">
      <c r="FX920" s="117"/>
      <c r="GK920" s="117"/>
      <c r="GX920" s="117"/>
    </row>
    <row r="921" spans="180:206" x14ac:dyDescent="0.2">
      <c r="FX921" s="117"/>
      <c r="GK921" s="117"/>
      <c r="GX921" s="117"/>
    </row>
    <row r="922" spans="180:206" x14ac:dyDescent="0.2">
      <c r="FX922" s="117"/>
      <c r="GK922" s="117"/>
      <c r="GX922" s="117"/>
    </row>
    <row r="923" spans="180:206" x14ac:dyDescent="0.2">
      <c r="FX923" s="117"/>
      <c r="GK923" s="117"/>
      <c r="GX923" s="117"/>
    </row>
    <row r="924" spans="180:206" x14ac:dyDescent="0.2">
      <c r="FX924" s="117"/>
      <c r="GK924" s="117"/>
      <c r="GX924" s="117"/>
    </row>
    <row r="925" spans="180:206" x14ac:dyDescent="0.2">
      <c r="FX925" s="117"/>
      <c r="GK925" s="117"/>
      <c r="GX925" s="117"/>
    </row>
    <row r="926" spans="180:206" x14ac:dyDescent="0.2">
      <c r="FX926" s="117"/>
      <c r="GK926" s="117"/>
      <c r="GX926" s="117"/>
    </row>
    <row r="927" spans="180:206" x14ac:dyDescent="0.2">
      <c r="FX927" s="117"/>
      <c r="GK927" s="117"/>
      <c r="GX927" s="117"/>
    </row>
    <row r="928" spans="180:206" x14ac:dyDescent="0.2">
      <c r="FX928" s="117"/>
      <c r="GK928" s="117"/>
      <c r="GX928" s="117"/>
    </row>
    <row r="929" spans="180:206" x14ac:dyDescent="0.2">
      <c r="FX929" s="117"/>
      <c r="GK929" s="117"/>
      <c r="GX929" s="117"/>
    </row>
    <row r="930" spans="180:206" x14ac:dyDescent="0.2">
      <c r="FX930" s="117"/>
      <c r="GK930" s="117"/>
      <c r="GX930" s="117"/>
    </row>
    <row r="931" spans="180:206" x14ac:dyDescent="0.2">
      <c r="FX931" s="117"/>
      <c r="GK931" s="117"/>
      <c r="GX931" s="117"/>
    </row>
    <row r="932" spans="180:206" x14ac:dyDescent="0.2">
      <c r="FX932" s="117"/>
      <c r="GK932" s="117"/>
      <c r="GX932" s="117"/>
    </row>
    <row r="933" spans="180:206" x14ac:dyDescent="0.2">
      <c r="FX933" s="117"/>
      <c r="GK933" s="117"/>
      <c r="GX933" s="117"/>
    </row>
    <row r="934" spans="180:206" x14ac:dyDescent="0.2">
      <c r="FX934" s="117"/>
      <c r="GK934" s="117"/>
      <c r="GX934" s="117"/>
    </row>
    <row r="935" spans="180:206" x14ac:dyDescent="0.2">
      <c r="FX935" s="117"/>
      <c r="GK935" s="117"/>
      <c r="GX935" s="117"/>
    </row>
    <row r="936" spans="180:206" x14ac:dyDescent="0.2">
      <c r="FX936" s="117"/>
      <c r="GK936" s="117"/>
      <c r="GX936" s="117"/>
    </row>
    <row r="937" spans="180:206" x14ac:dyDescent="0.2">
      <c r="FX937" s="117"/>
      <c r="GK937" s="117"/>
      <c r="GX937" s="117"/>
    </row>
    <row r="938" spans="180:206" x14ac:dyDescent="0.2">
      <c r="FX938" s="117"/>
      <c r="GK938" s="117"/>
      <c r="GX938" s="117"/>
    </row>
    <row r="939" spans="180:206" x14ac:dyDescent="0.2">
      <c r="FX939" s="117"/>
      <c r="GK939" s="117"/>
      <c r="GX939" s="117"/>
    </row>
    <row r="940" spans="180:206" x14ac:dyDescent="0.2">
      <c r="FX940" s="117"/>
      <c r="GK940" s="117"/>
      <c r="GX940" s="117"/>
    </row>
    <row r="941" spans="180:206" x14ac:dyDescent="0.2">
      <c r="FX941" s="117"/>
      <c r="GK941" s="117"/>
      <c r="GX941" s="117"/>
    </row>
    <row r="942" spans="180:206" x14ac:dyDescent="0.2">
      <c r="FX942" s="117"/>
      <c r="GK942" s="117"/>
      <c r="GX942" s="117"/>
    </row>
    <row r="943" spans="180:206" x14ac:dyDescent="0.2">
      <c r="FX943" s="117"/>
      <c r="GK943" s="117"/>
      <c r="GX943" s="117"/>
    </row>
    <row r="944" spans="180:206" x14ac:dyDescent="0.2">
      <c r="FX944" s="117"/>
      <c r="GK944" s="117"/>
      <c r="GX944" s="117"/>
    </row>
    <row r="945" spans="180:206" x14ac:dyDescent="0.2">
      <c r="FX945" s="117"/>
      <c r="GK945" s="117"/>
      <c r="GX945" s="117"/>
    </row>
    <row r="946" spans="180:206" x14ac:dyDescent="0.2">
      <c r="FX946" s="117"/>
      <c r="GK946" s="117"/>
      <c r="GX946" s="117"/>
    </row>
    <row r="947" spans="180:206" x14ac:dyDescent="0.2">
      <c r="FX947" s="117"/>
      <c r="GK947" s="117"/>
      <c r="GX947" s="117"/>
    </row>
    <row r="948" spans="180:206" x14ac:dyDescent="0.2">
      <c r="FX948" s="117"/>
      <c r="GK948" s="117"/>
      <c r="GX948" s="117"/>
    </row>
    <row r="949" spans="180:206" x14ac:dyDescent="0.2">
      <c r="FX949" s="117"/>
      <c r="GK949" s="117"/>
      <c r="GX949" s="117"/>
    </row>
    <row r="950" spans="180:206" x14ac:dyDescent="0.2">
      <c r="FX950" s="117"/>
      <c r="GK950" s="117"/>
      <c r="GX950" s="117"/>
    </row>
    <row r="951" spans="180:206" x14ac:dyDescent="0.2">
      <c r="FX951" s="117"/>
      <c r="GK951" s="117"/>
      <c r="GX951" s="117"/>
    </row>
    <row r="952" spans="180:206" x14ac:dyDescent="0.2">
      <c r="FX952" s="117"/>
      <c r="GK952" s="117"/>
      <c r="GX952" s="117"/>
    </row>
    <row r="953" spans="180:206" x14ac:dyDescent="0.2">
      <c r="FX953" s="117"/>
      <c r="GK953" s="117"/>
      <c r="GX953" s="117"/>
    </row>
    <row r="954" spans="180:206" x14ac:dyDescent="0.2">
      <c r="FX954" s="117"/>
      <c r="GK954" s="117"/>
      <c r="GX954" s="117"/>
    </row>
    <row r="955" spans="180:206" x14ac:dyDescent="0.2">
      <c r="FX955" s="117"/>
      <c r="GK955" s="117"/>
      <c r="GX955" s="117"/>
    </row>
    <row r="956" spans="180:206" x14ac:dyDescent="0.2">
      <c r="FX956" s="117"/>
      <c r="GK956" s="117"/>
      <c r="GX956" s="117"/>
    </row>
    <row r="957" spans="180:206" x14ac:dyDescent="0.2">
      <c r="FX957" s="117"/>
      <c r="GK957" s="117"/>
      <c r="GX957" s="117"/>
    </row>
    <row r="958" spans="180:206" x14ac:dyDescent="0.2">
      <c r="FX958" s="117"/>
      <c r="GK958" s="117"/>
      <c r="GX958" s="117"/>
    </row>
    <row r="959" spans="180:206" x14ac:dyDescent="0.2">
      <c r="FX959" s="117"/>
      <c r="GK959" s="117"/>
      <c r="GX959" s="117"/>
    </row>
    <row r="960" spans="180:206" x14ac:dyDescent="0.2">
      <c r="FX960" s="117"/>
      <c r="GK960" s="117"/>
      <c r="GX960" s="117"/>
    </row>
    <row r="961" spans="180:206" x14ac:dyDescent="0.2">
      <c r="FX961" s="117"/>
      <c r="GK961" s="117"/>
      <c r="GX961" s="117"/>
    </row>
    <row r="962" spans="180:206" x14ac:dyDescent="0.2">
      <c r="FX962" s="117"/>
      <c r="GK962" s="117"/>
      <c r="GX962" s="117"/>
    </row>
    <row r="963" spans="180:206" x14ac:dyDescent="0.2">
      <c r="FX963" s="117"/>
      <c r="GK963" s="117"/>
      <c r="GX963" s="117"/>
    </row>
    <row r="964" spans="180:206" x14ac:dyDescent="0.2">
      <c r="FX964" s="117"/>
      <c r="GK964" s="117"/>
      <c r="GX964" s="117"/>
    </row>
    <row r="965" spans="180:206" x14ac:dyDescent="0.2">
      <c r="FX965" s="117"/>
      <c r="GK965" s="117"/>
      <c r="GX965" s="117"/>
    </row>
    <row r="966" spans="180:206" x14ac:dyDescent="0.2">
      <c r="FX966" s="117"/>
      <c r="GK966" s="117"/>
      <c r="GX966" s="117"/>
    </row>
    <row r="967" spans="180:206" x14ac:dyDescent="0.2">
      <c r="FX967" s="117"/>
      <c r="GK967" s="117"/>
      <c r="GX967" s="117"/>
    </row>
    <row r="968" spans="180:206" x14ac:dyDescent="0.2">
      <c r="FX968" s="117"/>
      <c r="GK968" s="117"/>
      <c r="GX968" s="117"/>
    </row>
    <row r="969" spans="180:206" x14ac:dyDescent="0.2">
      <c r="FX969" s="117"/>
      <c r="GK969" s="117"/>
      <c r="GX969" s="117"/>
    </row>
    <row r="970" spans="180:206" x14ac:dyDescent="0.2">
      <c r="FX970" s="117"/>
      <c r="GK970" s="117"/>
      <c r="GX970" s="117"/>
    </row>
    <row r="971" spans="180:206" x14ac:dyDescent="0.2">
      <c r="FX971" s="117"/>
      <c r="GK971" s="117"/>
      <c r="GX971" s="117"/>
    </row>
    <row r="972" spans="180:206" x14ac:dyDescent="0.2">
      <c r="FX972" s="117"/>
      <c r="GK972" s="117"/>
      <c r="GX972" s="117"/>
    </row>
    <row r="973" spans="180:206" x14ac:dyDescent="0.2">
      <c r="FX973" s="117"/>
      <c r="GK973" s="117"/>
      <c r="GX973" s="117"/>
    </row>
    <row r="974" spans="180:206" x14ac:dyDescent="0.2">
      <c r="FX974" s="117"/>
      <c r="GK974" s="117"/>
      <c r="GX974" s="117"/>
    </row>
    <row r="975" spans="180:206" x14ac:dyDescent="0.2">
      <c r="FX975" s="117"/>
      <c r="GK975" s="117"/>
      <c r="GX975" s="117"/>
    </row>
    <row r="976" spans="180:206" x14ac:dyDescent="0.2">
      <c r="FX976" s="117"/>
      <c r="GK976" s="117"/>
      <c r="GX976" s="117"/>
    </row>
    <row r="977" spans="180:206" x14ac:dyDescent="0.2">
      <c r="FX977" s="117"/>
      <c r="GK977" s="117"/>
      <c r="GX977" s="117"/>
    </row>
    <row r="978" spans="180:206" x14ac:dyDescent="0.2">
      <c r="FX978" s="117"/>
      <c r="GK978" s="117"/>
      <c r="GX978" s="117"/>
    </row>
    <row r="979" spans="180:206" x14ac:dyDescent="0.2">
      <c r="FX979" s="117"/>
      <c r="GK979" s="117"/>
      <c r="GX979" s="117"/>
    </row>
    <row r="980" spans="180:206" x14ac:dyDescent="0.2">
      <c r="FX980" s="117"/>
      <c r="GK980" s="117"/>
      <c r="GX980" s="117"/>
    </row>
    <row r="981" spans="180:206" x14ac:dyDescent="0.2">
      <c r="FX981" s="117"/>
      <c r="GK981" s="117"/>
      <c r="GX981" s="117"/>
    </row>
    <row r="982" spans="180:206" x14ac:dyDescent="0.2">
      <c r="FX982" s="117"/>
      <c r="GK982" s="117"/>
      <c r="GX982" s="117"/>
    </row>
    <row r="983" spans="180:206" x14ac:dyDescent="0.2">
      <c r="FX983" s="117"/>
      <c r="GK983" s="117"/>
      <c r="GX983" s="117"/>
    </row>
    <row r="984" spans="180:206" x14ac:dyDescent="0.2">
      <c r="FX984" s="117"/>
      <c r="GK984" s="117"/>
      <c r="GX984" s="117"/>
    </row>
    <row r="985" spans="180:206" x14ac:dyDescent="0.2">
      <c r="FX985" s="117"/>
      <c r="GK985" s="117"/>
      <c r="GX985" s="117"/>
    </row>
    <row r="986" spans="180:206" x14ac:dyDescent="0.2">
      <c r="FX986" s="117"/>
      <c r="GK986" s="117"/>
      <c r="GX986" s="117"/>
    </row>
    <row r="987" spans="180:206" x14ac:dyDescent="0.2">
      <c r="FX987" s="117"/>
      <c r="GK987" s="117"/>
      <c r="GX987" s="117"/>
    </row>
    <row r="988" spans="180:206" x14ac:dyDescent="0.2">
      <c r="FX988" s="117"/>
      <c r="GK988" s="117"/>
      <c r="GX988" s="117"/>
    </row>
    <row r="989" spans="180:206" x14ac:dyDescent="0.2">
      <c r="FX989" s="117"/>
      <c r="GK989" s="117"/>
      <c r="GX989" s="117"/>
    </row>
    <row r="990" spans="180:206" x14ac:dyDescent="0.2">
      <c r="FX990" s="117"/>
      <c r="GK990" s="117"/>
      <c r="GX990" s="117"/>
    </row>
    <row r="991" spans="180:206" x14ac:dyDescent="0.2">
      <c r="FX991" s="117"/>
      <c r="GK991" s="117"/>
      <c r="GX991" s="117"/>
    </row>
    <row r="992" spans="180:206" x14ac:dyDescent="0.2">
      <c r="FX992" s="117"/>
      <c r="GK992" s="117"/>
      <c r="GX992" s="117"/>
    </row>
    <row r="993" spans="180:206" x14ac:dyDescent="0.2">
      <c r="FX993" s="117"/>
      <c r="GK993" s="117"/>
      <c r="GX993" s="117"/>
    </row>
    <row r="994" spans="180:206" x14ac:dyDescent="0.2">
      <c r="FX994" s="117"/>
      <c r="GK994" s="117"/>
      <c r="GX994" s="117"/>
    </row>
    <row r="995" spans="180:206" x14ac:dyDescent="0.2">
      <c r="FX995" s="117"/>
      <c r="GK995" s="117"/>
      <c r="GX995" s="117"/>
    </row>
    <row r="996" spans="180:206" x14ac:dyDescent="0.2">
      <c r="FX996" s="117"/>
      <c r="GK996" s="117"/>
      <c r="GX996" s="117"/>
    </row>
    <row r="997" spans="180:206" x14ac:dyDescent="0.2">
      <c r="FX997" s="117"/>
      <c r="GK997" s="117"/>
      <c r="GX997" s="117"/>
    </row>
    <row r="998" spans="180:206" x14ac:dyDescent="0.2">
      <c r="FX998" s="117"/>
      <c r="GK998" s="117"/>
      <c r="GX998" s="117"/>
    </row>
    <row r="999" spans="180:206" x14ac:dyDescent="0.2">
      <c r="FX999" s="117"/>
      <c r="GK999" s="117"/>
      <c r="GX999" s="117"/>
    </row>
    <row r="1000" spans="180:206" x14ac:dyDescent="0.2">
      <c r="FX1000" s="117"/>
      <c r="GK1000" s="117"/>
      <c r="GX1000" s="117"/>
    </row>
    <row r="1001" spans="180:206" x14ac:dyDescent="0.2">
      <c r="FX1001" s="117"/>
      <c r="GK1001" s="117"/>
      <c r="GX1001" s="117"/>
    </row>
    <row r="1002" spans="180:206" x14ac:dyDescent="0.2">
      <c r="FX1002" s="117"/>
      <c r="GK1002" s="117"/>
      <c r="GX1002" s="117"/>
    </row>
    <row r="1003" spans="180:206" x14ac:dyDescent="0.2">
      <c r="FX1003" s="117"/>
      <c r="GK1003" s="117"/>
      <c r="GX1003" s="117"/>
    </row>
    <row r="1004" spans="180:206" x14ac:dyDescent="0.2">
      <c r="FX1004" s="117"/>
      <c r="GK1004" s="117"/>
      <c r="GX1004" s="117"/>
    </row>
    <row r="1005" spans="180:206" x14ac:dyDescent="0.2">
      <c r="FX1005" s="117"/>
      <c r="GK1005" s="117"/>
      <c r="GX1005" s="117"/>
    </row>
    <row r="1006" spans="180:206" x14ac:dyDescent="0.2">
      <c r="FX1006" s="117"/>
      <c r="GK1006" s="117"/>
      <c r="GX1006" s="117"/>
    </row>
    <row r="1007" spans="180:206" x14ac:dyDescent="0.2">
      <c r="FX1007" s="117"/>
      <c r="GK1007" s="117"/>
      <c r="GX1007" s="117"/>
    </row>
    <row r="1008" spans="180:206" x14ac:dyDescent="0.2">
      <c r="FX1008" s="117"/>
      <c r="GK1008" s="117"/>
      <c r="GX1008" s="117"/>
    </row>
    <row r="1009" spans="180:206" x14ac:dyDescent="0.2">
      <c r="FX1009" s="117"/>
      <c r="GK1009" s="117"/>
      <c r="GX1009" s="117"/>
    </row>
    <row r="1010" spans="180:206" x14ac:dyDescent="0.2">
      <c r="FX1010" s="117"/>
      <c r="GK1010" s="117"/>
      <c r="GX1010" s="117"/>
    </row>
    <row r="1011" spans="180:206" x14ac:dyDescent="0.2">
      <c r="FX1011" s="117"/>
      <c r="GK1011" s="117"/>
      <c r="GX1011" s="117"/>
    </row>
    <row r="1012" spans="180:206" x14ac:dyDescent="0.2">
      <c r="FX1012" s="117"/>
      <c r="GK1012" s="117"/>
      <c r="GX1012" s="117"/>
    </row>
    <row r="1013" spans="180:206" x14ac:dyDescent="0.2">
      <c r="FX1013" s="117"/>
      <c r="GK1013" s="117"/>
      <c r="GX1013" s="117"/>
    </row>
    <row r="1014" spans="180:206" x14ac:dyDescent="0.2">
      <c r="FX1014" s="117"/>
      <c r="GK1014" s="117"/>
      <c r="GX1014" s="117"/>
    </row>
    <row r="1015" spans="180:206" x14ac:dyDescent="0.2">
      <c r="FX1015" s="117"/>
      <c r="GK1015" s="117"/>
      <c r="GX1015" s="117"/>
    </row>
    <row r="1016" spans="180:206" x14ac:dyDescent="0.2">
      <c r="FX1016" s="117"/>
      <c r="GK1016" s="117"/>
      <c r="GX1016" s="117"/>
    </row>
    <row r="1017" spans="180:206" x14ac:dyDescent="0.2">
      <c r="FX1017" s="117"/>
      <c r="GK1017" s="117"/>
      <c r="GX1017" s="117"/>
    </row>
    <row r="1018" spans="180:206" x14ac:dyDescent="0.2">
      <c r="FX1018" s="117"/>
      <c r="GK1018" s="117"/>
      <c r="GX1018" s="117"/>
    </row>
    <row r="1019" spans="180:206" x14ac:dyDescent="0.2">
      <c r="FX1019" s="117"/>
      <c r="GK1019" s="117"/>
      <c r="GX1019" s="117"/>
    </row>
    <row r="1020" spans="180:206" x14ac:dyDescent="0.2">
      <c r="FX1020" s="117"/>
      <c r="GK1020" s="117"/>
      <c r="GX1020" s="117"/>
    </row>
    <row r="1021" spans="180:206" x14ac:dyDescent="0.2">
      <c r="FX1021" s="117"/>
      <c r="GK1021" s="117"/>
      <c r="GX1021" s="117"/>
    </row>
    <row r="1022" spans="180:206" x14ac:dyDescent="0.2">
      <c r="FX1022" s="117"/>
      <c r="GK1022" s="117"/>
      <c r="GX1022" s="117"/>
    </row>
    <row r="1023" spans="180:206" x14ac:dyDescent="0.2">
      <c r="FX1023" s="117"/>
      <c r="GK1023" s="117"/>
      <c r="GX1023" s="117"/>
    </row>
    <row r="1024" spans="180:206" x14ac:dyDescent="0.2">
      <c r="FX1024" s="117"/>
      <c r="GK1024" s="117"/>
      <c r="GX1024" s="117"/>
    </row>
    <row r="1025" spans="180:206" x14ac:dyDescent="0.2">
      <c r="FX1025" s="117"/>
      <c r="GK1025" s="117"/>
      <c r="GX1025" s="117"/>
    </row>
    <row r="1026" spans="180:206" x14ac:dyDescent="0.2">
      <c r="FX1026" s="117"/>
      <c r="GK1026" s="117"/>
      <c r="GX1026" s="117"/>
    </row>
    <row r="1027" spans="180:206" x14ac:dyDescent="0.2">
      <c r="FX1027" s="117"/>
      <c r="GK1027" s="117"/>
      <c r="GX1027" s="117"/>
    </row>
    <row r="1028" spans="180:206" x14ac:dyDescent="0.2">
      <c r="FX1028" s="117"/>
      <c r="GK1028" s="117"/>
      <c r="GX1028" s="117"/>
    </row>
    <row r="1029" spans="180:206" x14ac:dyDescent="0.2">
      <c r="FX1029" s="117"/>
      <c r="GK1029" s="117"/>
      <c r="GX1029" s="117"/>
    </row>
    <row r="1030" spans="180:206" x14ac:dyDescent="0.2">
      <c r="FX1030" s="117"/>
      <c r="GK1030" s="117"/>
      <c r="GX1030" s="117"/>
    </row>
    <row r="1031" spans="180:206" x14ac:dyDescent="0.2">
      <c r="FX1031" s="117"/>
      <c r="GK1031" s="117"/>
      <c r="GX1031" s="117"/>
    </row>
    <row r="1032" spans="180:206" x14ac:dyDescent="0.2">
      <c r="FX1032" s="117"/>
      <c r="GK1032" s="117"/>
      <c r="GX1032" s="117"/>
    </row>
    <row r="1033" spans="180:206" x14ac:dyDescent="0.2">
      <c r="FX1033" s="117"/>
      <c r="GK1033" s="117"/>
      <c r="GX1033" s="117"/>
    </row>
    <row r="1034" spans="180:206" x14ac:dyDescent="0.2">
      <c r="FX1034" s="117"/>
      <c r="GK1034" s="117"/>
      <c r="GX1034" s="117"/>
    </row>
    <row r="1035" spans="180:206" x14ac:dyDescent="0.2">
      <c r="FX1035" s="117"/>
      <c r="GK1035" s="117"/>
      <c r="GX1035" s="117"/>
    </row>
    <row r="1036" spans="180:206" x14ac:dyDescent="0.2">
      <c r="FX1036" s="117"/>
      <c r="GK1036" s="117"/>
      <c r="GX1036" s="117"/>
    </row>
    <row r="1037" spans="180:206" x14ac:dyDescent="0.2">
      <c r="FX1037" s="117"/>
      <c r="GK1037" s="117"/>
      <c r="GX1037" s="117"/>
    </row>
    <row r="1038" spans="180:206" x14ac:dyDescent="0.2">
      <c r="FX1038" s="117"/>
      <c r="GK1038" s="117"/>
      <c r="GX1038" s="117"/>
    </row>
    <row r="1039" spans="180:206" x14ac:dyDescent="0.2">
      <c r="FX1039" s="117"/>
      <c r="GK1039" s="117"/>
      <c r="GX1039" s="117"/>
    </row>
    <row r="1040" spans="180:206" x14ac:dyDescent="0.2">
      <c r="FX1040" s="117"/>
      <c r="GK1040" s="117"/>
      <c r="GX1040" s="117"/>
    </row>
    <row r="1041" spans="180:206" x14ac:dyDescent="0.2">
      <c r="FX1041" s="117"/>
      <c r="GK1041" s="117"/>
      <c r="GX1041" s="117"/>
    </row>
    <row r="1042" spans="180:206" x14ac:dyDescent="0.2">
      <c r="FX1042" s="117"/>
      <c r="GK1042" s="117"/>
      <c r="GX1042" s="117"/>
    </row>
    <row r="1043" spans="180:206" x14ac:dyDescent="0.2">
      <c r="FX1043" s="117"/>
      <c r="GK1043" s="117"/>
      <c r="GX1043" s="117"/>
    </row>
    <row r="1044" spans="180:206" x14ac:dyDescent="0.2">
      <c r="FX1044" s="117"/>
      <c r="GK1044" s="117"/>
      <c r="GX1044" s="117"/>
    </row>
    <row r="1045" spans="180:206" x14ac:dyDescent="0.2">
      <c r="FX1045" s="117"/>
      <c r="GK1045" s="117"/>
      <c r="GX1045" s="117"/>
    </row>
    <row r="1046" spans="180:206" x14ac:dyDescent="0.2">
      <c r="FX1046" s="117"/>
      <c r="GK1046" s="117"/>
      <c r="GX1046" s="117"/>
    </row>
    <row r="1047" spans="180:206" x14ac:dyDescent="0.2">
      <c r="FX1047" s="117"/>
      <c r="GK1047" s="117"/>
      <c r="GX1047" s="117"/>
    </row>
    <row r="1048" spans="180:206" x14ac:dyDescent="0.2">
      <c r="FX1048" s="117"/>
      <c r="GK1048" s="117"/>
      <c r="GX1048" s="117"/>
    </row>
    <row r="1049" spans="180:206" x14ac:dyDescent="0.2">
      <c r="FX1049" s="117"/>
      <c r="GK1049" s="117"/>
      <c r="GX1049" s="117"/>
    </row>
    <row r="1050" spans="180:206" x14ac:dyDescent="0.2">
      <c r="FX1050" s="117"/>
      <c r="GK1050" s="117"/>
      <c r="GX1050" s="117"/>
    </row>
    <row r="1051" spans="180:206" x14ac:dyDescent="0.2">
      <c r="FX1051" s="117"/>
      <c r="GK1051" s="117"/>
      <c r="GX1051" s="117"/>
    </row>
    <row r="1052" spans="180:206" x14ac:dyDescent="0.2">
      <c r="FX1052" s="117"/>
      <c r="GK1052" s="117"/>
      <c r="GX1052" s="117"/>
    </row>
    <row r="1053" spans="180:206" x14ac:dyDescent="0.2">
      <c r="FX1053" s="117"/>
      <c r="GK1053" s="117"/>
      <c r="GX1053" s="117"/>
    </row>
    <row r="1054" spans="180:206" x14ac:dyDescent="0.2">
      <c r="FX1054" s="117"/>
      <c r="GK1054" s="117"/>
      <c r="GX1054" s="117"/>
    </row>
    <row r="1055" spans="180:206" x14ac:dyDescent="0.2">
      <c r="FX1055" s="117"/>
      <c r="GK1055" s="117"/>
      <c r="GX1055" s="117"/>
    </row>
    <row r="1056" spans="180:206" x14ac:dyDescent="0.2">
      <c r="FX1056" s="117"/>
      <c r="GK1056" s="117"/>
      <c r="GX1056" s="117"/>
    </row>
    <row r="1057" spans="180:206" x14ac:dyDescent="0.2">
      <c r="FX1057" s="117"/>
      <c r="GK1057" s="117"/>
      <c r="GX1057" s="117"/>
    </row>
    <row r="1058" spans="180:206" x14ac:dyDescent="0.2">
      <c r="FX1058" s="117"/>
      <c r="GK1058" s="117"/>
      <c r="GX1058" s="117"/>
    </row>
    <row r="1059" spans="180:206" x14ac:dyDescent="0.2">
      <c r="FX1059" s="117"/>
      <c r="GK1059" s="117"/>
      <c r="GX1059" s="117"/>
    </row>
    <row r="1060" spans="180:206" x14ac:dyDescent="0.2">
      <c r="FX1060" s="117"/>
      <c r="GK1060" s="117"/>
      <c r="GX1060" s="117"/>
    </row>
    <row r="1061" spans="180:206" x14ac:dyDescent="0.2">
      <c r="FX1061" s="117"/>
      <c r="GK1061" s="117"/>
      <c r="GX1061" s="117"/>
    </row>
    <row r="1062" spans="180:206" x14ac:dyDescent="0.2">
      <c r="FX1062" s="117"/>
      <c r="GK1062" s="117"/>
      <c r="GX1062" s="117"/>
    </row>
    <row r="1063" spans="180:206" x14ac:dyDescent="0.2">
      <c r="FX1063" s="117"/>
      <c r="GK1063" s="117"/>
      <c r="GX1063" s="117"/>
    </row>
    <row r="1064" spans="180:206" x14ac:dyDescent="0.2">
      <c r="FX1064" s="117"/>
      <c r="GK1064" s="117"/>
      <c r="GX1064" s="117"/>
    </row>
    <row r="1065" spans="180:206" x14ac:dyDescent="0.2">
      <c r="FX1065" s="117"/>
      <c r="GK1065" s="117"/>
      <c r="GX1065" s="117"/>
    </row>
    <row r="1066" spans="180:206" x14ac:dyDescent="0.2">
      <c r="FX1066" s="117"/>
      <c r="GK1066" s="117"/>
      <c r="GX1066" s="117"/>
    </row>
    <row r="1067" spans="180:206" x14ac:dyDescent="0.2">
      <c r="FX1067" s="117"/>
      <c r="GK1067" s="117"/>
      <c r="GX1067" s="117"/>
    </row>
    <row r="1068" spans="180:206" x14ac:dyDescent="0.2">
      <c r="FX1068" s="117"/>
      <c r="GK1068" s="117"/>
      <c r="GX1068" s="117"/>
    </row>
    <row r="1069" spans="180:206" x14ac:dyDescent="0.2">
      <c r="FX1069" s="117"/>
      <c r="GK1069" s="117"/>
      <c r="GX1069" s="117"/>
    </row>
    <row r="1070" spans="180:206" x14ac:dyDescent="0.2">
      <c r="FX1070" s="117"/>
      <c r="GK1070" s="117"/>
      <c r="GX1070" s="117"/>
    </row>
    <row r="1071" spans="180:206" x14ac:dyDescent="0.2">
      <c r="FX1071" s="117"/>
      <c r="GK1071" s="117"/>
      <c r="GX1071" s="117"/>
    </row>
    <row r="1072" spans="180:206" x14ac:dyDescent="0.2">
      <c r="FX1072" s="117"/>
      <c r="GK1072" s="117"/>
      <c r="GX1072" s="117"/>
    </row>
    <row r="1073" spans="180:206" x14ac:dyDescent="0.2">
      <c r="FX1073" s="117"/>
      <c r="GK1073" s="117"/>
      <c r="GX1073" s="117"/>
    </row>
    <row r="1074" spans="180:206" x14ac:dyDescent="0.2">
      <c r="FX1074" s="117"/>
      <c r="GK1074" s="117"/>
      <c r="GX1074" s="117"/>
    </row>
    <row r="1075" spans="180:206" x14ac:dyDescent="0.2">
      <c r="FX1075" s="117"/>
      <c r="GK1075" s="117"/>
      <c r="GX1075" s="117"/>
    </row>
    <row r="1076" spans="180:206" x14ac:dyDescent="0.2">
      <c r="FX1076" s="117"/>
      <c r="GK1076" s="117"/>
      <c r="GX1076" s="117"/>
    </row>
    <row r="1077" spans="180:206" x14ac:dyDescent="0.2">
      <c r="FX1077" s="117"/>
      <c r="GK1077" s="117"/>
      <c r="GX1077" s="117"/>
    </row>
    <row r="1078" spans="180:206" x14ac:dyDescent="0.2">
      <c r="FX1078" s="117"/>
      <c r="GK1078" s="117"/>
      <c r="GX1078" s="117"/>
    </row>
    <row r="1079" spans="180:206" x14ac:dyDescent="0.2">
      <c r="FX1079" s="117"/>
      <c r="GK1079" s="117"/>
      <c r="GX1079" s="117"/>
    </row>
    <row r="1080" spans="180:206" x14ac:dyDescent="0.2">
      <c r="FX1080" s="117"/>
      <c r="GK1080" s="117"/>
      <c r="GX1080" s="117"/>
    </row>
    <row r="1081" spans="180:206" x14ac:dyDescent="0.2">
      <c r="FX1081" s="117"/>
      <c r="GK1081" s="117"/>
      <c r="GX1081" s="117"/>
    </row>
    <row r="1082" spans="180:206" x14ac:dyDescent="0.2">
      <c r="FX1082" s="117"/>
      <c r="GK1082" s="117"/>
      <c r="GX1082" s="117"/>
    </row>
    <row r="1083" spans="180:206" x14ac:dyDescent="0.2">
      <c r="FX1083" s="117"/>
      <c r="GK1083" s="117"/>
      <c r="GX1083" s="117"/>
    </row>
    <row r="1084" spans="180:206" x14ac:dyDescent="0.2">
      <c r="FX1084" s="117"/>
      <c r="GK1084" s="117"/>
      <c r="GX1084" s="117"/>
    </row>
    <row r="1085" spans="180:206" x14ac:dyDescent="0.2">
      <c r="FX1085" s="117"/>
      <c r="GK1085" s="117"/>
      <c r="GX1085" s="117"/>
    </row>
    <row r="1086" spans="180:206" x14ac:dyDescent="0.2">
      <c r="FX1086" s="117"/>
      <c r="GK1086" s="117"/>
      <c r="GX1086" s="117"/>
    </row>
    <row r="1087" spans="180:206" x14ac:dyDescent="0.2">
      <c r="FX1087" s="117"/>
      <c r="GK1087" s="117"/>
      <c r="GX1087" s="117"/>
    </row>
    <row r="1088" spans="180:206" x14ac:dyDescent="0.2">
      <c r="FX1088" s="117"/>
      <c r="GK1088" s="117"/>
      <c r="GX1088" s="117"/>
    </row>
    <row r="1089" spans="180:206" x14ac:dyDescent="0.2">
      <c r="FX1089" s="117"/>
      <c r="GK1089" s="117"/>
      <c r="GX1089" s="117"/>
    </row>
    <row r="1090" spans="180:206" x14ac:dyDescent="0.2">
      <c r="FX1090" s="117"/>
      <c r="GK1090" s="117"/>
      <c r="GX1090" s="117"/>
    </row>
    <row r="1091" spans="180:206" x14ac:dyDescent="0.2">
      <c r="FX1091" s="117"/>
      <c r="GK1091" s="117"/>
      <c r="GX1091" s="117"/>
    </row>
    <row r="1092" spans="180:206" x14ac:dyDescent="0.2">
      <c r="FX1092" s="117"/>
      <c r="GK1092" s="117"/>
      <c r="GX1092" s="117"/>
    </row>
    <row r="1093" spans="180:206" x14ac:dyDescent="0.2">
      <c r="FX1093" s="117"/>
      <c r="GK1093" s="117"/>
      <c r="GX1093" s="117"/>
    </row>
    <row r="1094" spans="180:206" x14ac:dyDescent="0.2">
      <c r="FX1094" s="117"/>
      <c r="GK1094" s="117"/>
      <c r="GX1094" s="117"/>
    </row>
    <row r="1095" spans="180:206" x14ac:dyDescent="0.2">
      <c r="FX1095" s="117"/>
      <c r="GK1095" s="117"/>
      <c r="GX1095" s="117"/>
    </row>
    <row r="1096" spans="180:206" x14ac:dyDescent="0.2">
      <c r="FX1096" s="117"/>
      <c r="GK1096" s="117"/>
      <c r="GX1096" s="117"/>
    </row>
    <row r="1097" spans="180:206" x14ac:dyDescent="0.2">
      <c r="FX1097" s="117"/>
      <c r="GK1097" s="117"/>
      <c r="GX1097" s="117"/>
    </row>
    <row r="1098" spans="180:206" x14ac:dyDescent="0.2">
      <c r="FX1098" s="117"/>
      <c r="GK1098" s="117"/>
      <c r="GX1098" s="117"/>
    </row>
    <row r="1099" spans="180:206" x14ac:dyDescent="0.2">
      <c r="FX1099" s="117"/>
      <c r="GK1099" s="117"/>
      <c r="GX1099" s="117"/>
    </row>
    <row r="1100" spans="180:206" x14ac:dyDescent="0.2">
      <c r="FX1100" s="117"/>
      <c r="GK1100" s="117"/>
      <c r="GX1100" s="117"/>
    </row>
    <row r="1101" spans="180:206" x14ac:dyDescent="0.2">
      <c r="FX1101" s="117"/>
      <c r="GK1101" s="117"/>
      <c r="GX1101" s="117"/>
    </row>
    <row r="1102" spans="180:206" x14ac:dyDescent="0.2">
      <c r="FX1102" s="117"/>
      <c r="GK1102" s="117"/>
      <c r="GX1102" s="117"/>
    </row>
    <row r="1103" spans="180:206" x14ac:dyDescent="0.2">
      <c r="FX1103" s="117"/>
      <c r="GK1103" s="117"/>
      <c r="GX1103" s="117"/>
    </row>
    <row r="1104" spans="180:206" x14ac:dyDescent="0.2">
      <c r="FX1104" s="117"/>
      <c r="GK1104" s="117"/>
      <c r="GX1104" s="117"/>
    </row>
    <row r="1105" spans="180:206" x14ac:dyDescent="0.2">
      <c r="FX1105" s="117"/>
      <c r="GK1105" s="117"/>
      <c r="GX1105" s="117"/>
    </row>
    <row r="1106" spans="180:206" x14ac:dyDescent="0.2">
      <c r="FX1106" s="117"/>
      <c r="GK1106" s="117"/>
      <c r="GX1106" s="117"/>
    </row>
    <row r="1107" spans="180:206" x14ac:dyDescent="0.2">
      <c r="FX1107" s="117"/>
      <c r="GK1107" s="117"/>
      <c r="GX1107" s="117"/>
    </row>
    <row r="1108" spans="180:206" x14ac:dyDescent="0.2">
      <c r="FX1108" s="117"/>
      <c r="GK1108" s="117"/>
      <c r="GX1108" s="117"/>
    </row>
    <row r="1109" spans="180:206" x14ac:dyDescent="0.2">
      <c r="FX1109" s="117"/>
      <c r="GK1109" s="117"/>
      <c r="GX1109" s="117"/>
    </row>
    <row r="1110" spans="180:206" x14ac:dyDescent="0.2">
      <c r="FX1110" s="117"/>
      <c r="GK1110" s="117"/>
      <c r="GX1110" s="117"/>
    </row>
    <row r="1111" spans="180:206" x14ac:dyDescent="0.2">
      <c r="FX1111" s="117"/>
      <c r="GK1111" s="117"/>
      <c r="GX1111" s="117"/>
    </row>
    <row r="1112" spans="180:206" x14ac:dyDescent="0.2">
      <c r="FX1112" s="117"/>
      <c r="GK1112" s="117"/>
      <c r="GX1112" s="117"/>
    </row>
    <row r="1113" spans="180:206" x14ac:dyDescent="0.2">
      <c r="FX1113" s="117"/>
      <c r="GK1113" s="117"/>
      <c r="GX1113" s="117"/>
    </row>
    <row r="1114" spans="180:206" x14ac:dyDescent="0.2">
      <c r="FX1114" s="117"/>
      <c r="GK1114" s="117"/>
      <c r="GX1114" s="117"/>
    </row>
    <row r="1115" spans="180:206" x14ac:dyDescent="0.2">
      <c r="FX1115" s="117"/>
      <c r="GK1115" s="117"/>
      <c r="GX1115" s="117"/>
    </row>
    <row r="1116" spans="180:206" x14ac:dyDescent="0.2">
      <c r="FX1116" s="117"/>
      <c r="GK1116" s="117"/>
      <c r="GX1116" s="117"/>
    </row>
    <row r="1117" spans="180:206" x14ac:dyDescent="0.2">
      <c r="FX1117" s="117"/>
      <c r="GK1117" s="117"/>
      <c r="GX1117" s="117"/>
    </row>
    <row r="1118" spans="180:206" x14ac:dyDescent="0.2">
      <c r="FX1118" s="117"/>
      <c r="GK1118" s="117"/>
      <c r="GX1118" s="117"/>
    </row>
    <row r="1119" spans="180:206" x14ac:dyDescent="0.2">
      <c r="FX1119" s="117"/>
      <c r="GK1119" s="117"/>
      <c r="GX1119" s="117"/>
    </row>
    <row r="1120" spans="180:206" x14ac:dyDescent="0.2">
      <c r="FX1120" s="117"/>
      <c r="GK1120" s="117"/>
      <c r="GX1120" s="117"/>
    </row>
    <row r="1121" spans="180:206" x14ac:dyDescent="0.2">
      <c r="FX1121" s="117"/>
      <c r="GK1121" s="117"/>
      <c r="GX1121" s="117"/>
    </row>
    <row r="1122" spans="180:206" x14ac:dyDescent="0.2">
      <c r="FX1122" s="117"/>
      <c r="GK1122" s="117"/>
      <c r="GX1122" s="117"/>
    </row>
    <row r="1123" spans="180:206" x14ac:dyDescent="0.2">
      <c r="FX1123" s="117"/>
      <c r="GK1123" s="117"/>
      <c r="GX1123" s="117"/>
    </row>
    <row r="1124" spans="180:206" x14ac:dyDescent="0.2">
      <c r="FX1124" s="117"/>
      <c r="GK1124" s="117"/>
      <c r="GX1124" s="117"/>
    </row>
    <row r="1125" spans="180:206" x14ac:dyDescent="0.2">
      <c r="FX1125" s="117"/>
      <c r="GK1125" s="117"/>
      <c r="GX1125" s="117"/>
    </row>
    <row r="1126" spans="180:206" x14ac:dyDescent="0.2">
      <c r="FX1126" s="117"/>
      <c r="GK1126" s="117"/>
      <c r="GX1126" s="117"/>
    </row>
    <row r="1127" spans="180:206" x14ac:dyDescent="0.2">
      <c r="FX1127" s="117"/>
      <c r="GK1127" s="117"/>
      <c r="GX1127" s="117"/>
    </row>
    <row r="1128" spans="180:206" x14ac:dyDescent="0.2">
      <c r="FX1128" s="117"/>
      <c r="GK1128" s="117"/>
      <c r="GX1128" s="117"/>
    </row>
    <row r="1129" spans="180:206" x14ac:dyDescent="0.2">
      <c r="FX1129" s="117"/>
      <c r="GK1129" s="117"/>
      <c r="GX1129" s="117"/>
    </row>
    <row r="1130" spans="180:206" x14ac:dyDescent="0.2">
      <c r="FX1130" s="117"/>
      <c r="GK1130" s="117"/>
      <c r="GX1130" s="117"/>
    </row>
    <row r="1131" spans="180:206" x14ac:dyDescent="0.2">
      <c r="FX1131" s="117"/>
      <c r="GK1131" s="117"/>
      <c r="GX1131" s="117"/>
    </row>
    <row r="1132" spans="180:206" x14ac:dyDescent="0.2">
      <c r="FX1132" s="117"/>
      <c r="GK1132" s="117"/>
      <c r="GX1132" s="117"/>
    </row>
    <row r="1133" spans="180:206" x14ac:dyDescent="0.2">
      <c r="FX1133" s="117"/>
      <c r="GK1133" s="117"/>
      <c r="GX1133" s="117"/>
    </row>
    <row r="1134" spans="180:206" x14ac:dyDescent="0.2">
      <c r="FX1134" s="117"/>
      <c r="GK1134" s="117"/>
      <c r="GX1134" s="117"/>
    </row>
    <row r="1135" spans="180:206" x14ac:dyDescent="0.2">
      <c r="FX1135" s="117"/>
      <c r="GK1135" s="117"/>
      <c r="GX1135" s="117"/>
    </row>
    <row r="1136" spans="180:206" x14ac:dyDescent="0.2">
      <c r="FX1136" s="117"/>
      <c r="GK1136" s="117"/>
      <c r="GX1136" s="117"/>
    </row>
    <row r="1137" spans="180:206" x14ac:dyDescent="0.2">
      <c r="FX1137" s="117"/>
      <c r="GK1137" s="117"/>
      <c r="GX1137" s="117"/>
    </row>
    <row r="1138" spans="180:206" x14ac:dyDescent="0.2">
      <c r="FX1138" s="117"/>
      <c r="GK1138" s="117"/>
      <c r="GX1138" s="117"/>
    </row>
    <row r="1139" spans="180:206" x14ac:dyDescent="0.2">
      <c r="FX1139" s="117"/>
      <c r="GK1139" s="117"/>
      <c r="GX1139" s="117"/>
    </row>
    <row r="1140" spans="180:206" x14ac:dyDescent="0.2">
      <c r="FX1140" s="117"/>
      <c r="GK1140" s="117"/>
      <c r="GX1140" s="117"/>
    </row>
    <row r="1141" spans="180:206" x14ac:dyDescent="0.2">
      <c r="FX1141" s="117"/>
      <c r="GK1141" s="117"/>
      <c r="GX1141" s="117"/>
    </row>
    <row r="1142" spans="180:206" x14ac:dyDescent="0.2">
      <c r="FX1142" s="117"/>
      <c r="GK1142" s="117"/>
      <c r="GX1142" s="117"/>
    </row>
    <row r="1143" spans="180:206" x14ac:dyDescent="0.2">
      <c r="FX1143" s="117"/>
      <c r="GK1143" s="117"/>
      <c r="GX1143" s="117"/>
    </row>
    <row r="1144" spans="180:206" x14ac:dyDescent="0.2">
      <c r="FX1144" s="117"/>
      <c r="GK1144" s="117"/>
      <c r="GX1144" s="117"/>
    </row>
    <row r="1145" spans="180:206" x14ac:dyDescent="0.2">
      <c r="FX1145" s="117"/>
      <c r="GK1145" s="117"/>
      <c r="GX1145" s="117"/>
    </row>
    <row r="1146" spans="180:206" x14ac:dyDescent="0.2">
      <c r="FX1146" s="117"/>
      <c r="GK1146" s="117"/>
      <c r="GX1146" s="117"/>
    </row>
    <row r="1147" spans="180:206" x14ac:dyDescent="0.2">
      <c r="FX1147" s="117"/>
      <c r="GK1147" s="117"/>
      <c r="GX1147" s="117"/>
    </row>
    <row r="1148" spans="180:206" x14ac:dyDescent="0.2">
      <c r="FX1148" s="117"/>
      <c r="GK1148" s="117"/>
      <c r="GX1148" s="117"/>
    </row>
    <row r="1149" spans="180:206" x14ac:dyDescent="0.2">
      <c r="FX1149" s="117"/>
      <c r="GK1149" s="117"/>
      <c r="GX1149" s="117"/>
    </row>
    <row r="1150" spans="180:206" x14ac:dyDescent="0.2">
      <c r="FX1150" s="117"/>
      <c r="GK1150" s="117"/>
      <c r="GX1150" s="117"/>
    </row>
    <row r="1151" spans="180:206" x14ac:dyDescent="0.2">
      <c r="FX1151" s="117"/>
      <c r="GK1151" s="117"/>
      <c r="GX1151" s="117"/>
    </row>
    <row r="1152" spans="180:206" x14ac:dyDescent="0.2">
      <c r="FX1152" s="117"/>
      <c r="GK1152" s="117"/>
      <c r="GX1152" s="117"/>
    </row>
    <row r="1153" spans="180:206" x14ac:dyDescent="0.2">
      <c r="FX1153" s="117"/>
      <c r="GK1153" s="117"/>
      <c r="GX1153" s="117"/>
    </row>
    <row r="1154" spans="180:206" x14ac:dyDescent="0.2">
      <c r="FX1154" s="117"/>
      <c r="GK1154" s="117"/>
      <c r="GX1154" s="117"/>
    </row>
    <row r="1155" spans="180:206" x14ac:dyDescent="0.2">
      <c r="FX1155" s="117"/>
      <c r="GK1155" s="117"/>
      <c r="GX1155" s="117"/>
    </row>
    <row r="1156" spans="180:206" x14ac:dyDescent="0.2">
      <c r="FX1156" s="117"/>
      <c r="GK1156" s="117"/>
      <c r="GX1156" s="117"/>
    </row>
    <row r="1157" spans="180:206" x14ac:dyDescent="0.2">
      <c r="FX1157" s="117"/>
      <c r="GK1157" s="117"/>
      <c r="GX1157" s="117"/>
    </row>
    <row r="1158" spans="180:206" x14ac:dyDescent="0.2">
      <c r="FX1158" s="117"/>
      <c r="GK1158" s="117"/>
      <c r="GX1158" s="117"/>
    </row>
    <row r="1159" spans="180:206" x14ac:dyDescent="0.2">
      <c r="FX1159" s="117"/>
      <c r="GK1159" s="117"/>
      <c r="GX1159" s="117"/>
    </row>
    <row r="1160" spans="180:206" x14ac:dyDescent="0.2">
      <c r="FX1160" s="117"/>
      <c r="GK1160" s="117"/>
      <c r="GX1160" s="117"/>
    </row>
    <row r="1161" spans="180:206" x14ac:dyDescent="0.2">
      <c r="FX1161" s="117"/>
      <c r="GK1161" s="117"/>
      <c r="GX1161" s="117"/>
    </row>
    <row r="1162" spans="180:206" x14ac:dyDescent="0.2">
      <c r="FX1162" s="117"/>
      <c r="GK1162" s="117"/>
      <c r="GX1162" s="117"/>
    </row>
    <row r="1163" spans="180:206" x14ac:dyDescent="0.2">
      <c r="FX1163" s="117"/>
      <c r="GK1163" s="117"/>
      <c r="GX1163" s="117"/>
    </row>
    <row r="1164" spans="180:206" x14ac:dyDescent="0.2">
      <c r="FX1164" s="117"/>
      <c r="GK1164" s="117"/>
      <c r="GX1164" s="117"/>
    </row>
    <row r="1165" spans="180:206" x14ac:dyDescent="0.2">
      <c r="FX1165" s="117"/>
      <c r="GK1165" s="117"/>
      <c r="GX1165" s="117"/>
    </row>
    <row r="1166" spans="180:206" x14ac:dyDescent="0.2">
      <c r="FX1166" s="117"/>
      <c r="GK1166" s="117"/>
      <c r="GX1166" s="117"/>
    </row>
    <row r="1167" spans="180:206" x14ac:dyDescent="0.2">
      <c r="FX1167" s="117"/>
      <c r="GK1167" s="117"/>
      <c r="GX1167" s="117"/>
    </row>
    <row r="1168" spans="180:206" x14ac:dyDescent="0.2">
      <c r="FX1168" s="117"/>
      <c r="GK1168" s="117"/>
      <c r="GX1168" s="117"/>
    </row>
    <row r="1169" spans="180:206" x14ac:dyDescent="0.2">
      <c r="FX1169" s="117"/>
      <c r="GK1169" s="117"/>
      <c r="GX1169" s="117"/>
    </row>
    <row r="1170" spans="180:206" x14ac:dyDescent="0.2">
      <c r="FX1170" s="117"/>
      <c r="GK1170" s="117"/>
      <c r="GX1170" s="117"/>
    </row>
    <row r="1171" spans="180:206" x14ac:dyDescent="0.2">
      <c r="FX1171" s="117"/>
      <c r="GK1171" s="117"/>
      <c r="GX1171" s="117"/>
    </row>
    <row r="1172" spans="180:206" x14ac:dyDescent="0.2">
      <c r="FX1172" s="117"/>
      <c r="GK1172" s="117"/>
      <c r="GX1172" s="117"/>
    </row>
    <row r="1173" spans="180:206" x14ac:dyDescent="0.2">
      <c r="FX1173" s="117"/>
      <c r="GK1173" s="117"/>
      <c r="GX1173" s="117"/>
    </row>
    <row r="1174" spans="180:206" x14ac:dyDescent="0.2">
      <c r="FX1174" s="117"/>
      <c r="GK1174" s="117"/>
      <c r="GX1174" s="117"/>
    </row>
    <row r="1175" spans="180:206" x14ac:dyDescent="0.2">
      <c r="FX1175" s="117"/>
      <c r="GK1175" s="117"/>
      <c r="GX1175" s="117"/>
    </row>
    <row r="1176" spans="180:206" x14ac:dyDescent="0.2">
      <c r="FX1176" s="117"/>
      <c r="GK1176" s="117"/>
      <c r="GX1176" s="117"/>
    </row>
    <row r="1177" spans="180:206" x14ac:dyDescent="0.2">
      <c r="FX1177" s="117"/>
      <c r="GK1177" s="117"/>
      <c r="GX1177" s="117"/>
    </row>
    <row r="1178" spans="180:206" x14ac:dyDescent="0.2">
      <c r="FX1178" s="117"/>
      <c r="GK1178" s="117"/>
      <c r="GX1178" s="117"/>
    </row>
    <row r="1179" spans="180:206" x14ac:dyDescent="0.2">
      <c r="FX1179" s="117"/>
      <c r="GK1179" s="117"/>
      <c r="GX1179" s="117"/>
    </row>
    <row r="1180" spans="180:206" x14ac:dyDescent="0.2">
      <c r="FX1180" s="117"/>
      <c r="GK1180" s="117"/>
      <c r="GX1180" s="117"/>
    </row>
    <row r="1181" spans="180:206" x14ac:dyDescent="0.2">
      <c r="FX1181" s="117"/>
      <c r="GK1181" s="117"/>
      <c r="GX1181" s="117"/>
    </row>
    <row r="1182" spans="180:206" x14ac:dyDescent="0.2">
      <c r="FX1182" s="117"/>
      <c r="GK1182" s="117"/>
      <c r="GX1182" s="117"/>
    </row>
    <row r="1183" spans="180:206" x14ac:dyDescent="0.2">
      <c r="FX1183" s="117"/>
      <c r="GK1183" s="117"/>
      <c r="GX1183" s="117"/>
    </row>
    <row r="1184" spans="180:206" x14ac:dyDescent="0.2">
      <c r="FX1184" s="117"/>
      <c r="GK1184" s="117"/>
      <c r="GX1184" s="117"/>
    </row>
    <row r="1185" spans="180:206" x14ac:dyDescent="0.2">
      <c r="FX1185" s="117"/>
      <c r="GK1185" s="117"/>
      <c r="GX1185" s="117"/>
    </row>
    <row r="1186" spans="180:206" x14ac:dyDescent="0.2">
      <c r="FX1186" s="117"/>
      <c r="GK1186" s="117"/>
      <c r="GX1186" s="117"/>
    </row>
    <row r="1187" spans="180:206" x14ac:dyDescent="0.2">
      <c r="FX1187" s="117"/>
      <c r="GK1187" s="117"/>
      <c r="GX1187" s="117"/>
    </row>
    <row r="1188" spans="180:206" x14ac:dyDescent="0.2">
      <c r="FX1188" s="117"/>
      <c r="GK1188" s="117"/>
      <c r="GX1188" s="117"/>
    </row>
    <row r="1189" spans="180:206" x14ac:dyDescent="0.2">
      <c r="FX1189" s="117"/>
      <c r="GK1189" s="117"/>
      <c r="GX1189" s="117"/>
    </row>
    <row r="1190" spans="180:206" x14ac:dyDescent="0.2">
      <c r="FX1190" s="117"/>
      <c r="GK1190" s="117"/>
      <c r="GX1190" s="117"/>
    </row>
    <row r="1191" spans="180:206" x14ac:dyDescent="0.2">
      <c r="FX1191" s="117"/>
      <c r="GK1191" s="117"/>
      <c r="GX1191" s="117"/>
    </row>
    <row r="1192" spans="180:206" x14ac:dyDescent="0.2">
      <c r="FX1192" s="117"/>
      <c r="GK1192" s="117"/>
      <c r="GX1192" s="117"/>
    </row>
    <row r="1193" spans="180:206" x14ac:dyDescent="0.2">
      <c r="FX1193" s="117"/>
      <c r="GK1193" s="117"/>
      <c r="GX1193" s="117"/>
    </row>
    <row r="1194" spans="180:206" x14ac:dyDescent="0.2">
      <c r="FX1194" s="117"/>
      <c r="GK1194" s="117"/>
      <c r="GX1194" s="117"/>
    </row>
    <row r="1195" spans="180:206" x14ac:dyDescent="0.2">
      <c r="FX1195" s="117"/>
      <c r="GK1195" s="117"/>
      <c r="GX1195" s="117"/>
    </row>
    <row r="1196" spans="180:206" x14ac:dyDescent="0.2">
      <c r="FX1196" s="117"/>
      <c r="GK1196" s="117"/>
      <c r="GX1196" s="117"/>
    </row>
    <row r="1197" spans="180:206" x14ac:dyDescent="0.2">
      <c r="FX1197" s="117"/>
      <c r="GK1197" s="117"/>
      <c r="GX1197" s="117"/>
    </row>
    <row r="1198" spans="180:206" x14ac:dyDescent="0.2">
      <c r="FX1198" s="117"/>
      <c r="GK1198" s="117"/>
      <c r="GX1198" s="117"/>
    </row>
    <row r="1199" spans="180:206" x14ac:dyDescent="0.2">
      <c r="FX1199" s="117"/>
      <c r="GK1199" s="117"/>
      <c r="GX1199" s="117"/>
    </row>
    <row r="1200" spans="180:206" x14ac:dyDescent="0.2">
      <c r="FX1200" s="117"/>
      <c r="GK1200" s="117"/>
      <c r="GX1200" s="117"/>
    </row>
    <row r="1201" spans="180:206" x14ac:dyDescent="0.2">
      <c r="FX1201" s="117"/>
      <c r="GK1201" s="117"/>
      <c r="GX1201" s="117"/>
    </row>
    <row r="1202" spans="180:206" x14ac:dyDescent="0.2">
      <c r="FX1202" s="117"/>
      <c r="GK1202" s="117"/>
      <c r="GX1202" s="117"/>
    </row>
    <row r="1203" spans="180:206" x14ac:dyDescent="0.2">
      <c r="FX1203" s="117"/>
      <c r="GK1203" s="117"/>
      <c r="GX1203" s="117"/>
    </row>
    <row r="1204" spans="180:206" x14ac:dyDescent="0.2">
      <c r="FX1204" s="117"/>
      <c r="GK1204" s="117"/>
      <c r="GX1204" s="117"/>
    </row>
    <row r="1205" spans="180:206" x14ac:dyDescent="0.2">
      <c r="FX1205" s="117"/>
      <c r="GK1205" s="117"/>
      <c r="GX1205" s="117"/>
    </row>
    <row r="1206" spans="180:206" x14ac:dyDescent="0.2">
      <c r="FX1206" s="117"/>
      <c r="GK1206" s="117"/>
      <c r="GX1206" s="117"/>
    </row>
    <row r="1207" spans="180:206" x14ac:dyDescent="0.2">
      <c r="FX1207" s="117"/>
      <c r="GK1207" s="117"/>
      <c r="GX1207" s="117"/>
    </row>
    <row r="1208" spans="180:206" x14ac:dyDescent="0.2">
      <c r="FX1208" s="117"/>
      <c r="GK1208" s="117"/>
      <c r="GX1208" s="117"/>
    </row>
    <row r="1209" spans="180:206" x14ac:dyDescent="0.2">
      <c r="FX1209" s="117"/>
      <c r="GK1209" s="117"/>
      <c r="GX1209" s="117"/>
    </row>
    <row r="1210" spans="180:206" x14ac:dyDescent="0.2">
      <c r="FX1210" s="117"/>
      <c r="GK1210" s="117"/>
      <c r="GX1210" s="117"/>
    </row>
    <row r="1211" spans="180:206" x14ac:dyDescent="0.2">
      <c r="FX1211" s="117"/>
      <c r="GK1211" s="117"/>
      <c r="GX1211" s="117"/>
    </row>
    <row r="1212" spans="180:206" x14ac:dyDescent="0.2">
      <c r="FX1212" s="117"/>
      <c r="GK1212" s="117"/>
      <c r="GX1212" s="117"/>
    </row>
    <row r="1213" spans="180:206" x14ac:dyDescent="0.2">
      <c r="FX1213" s="117"/>
      <c r="GK1213" s="117"/>
      <c r="GX1213" s="117"/>
    </row>
    <row r="1214" spans="180:206" x14ac:dyDescent="0.2">
      <c r="FX1214" s="117"/>
      <c r="GK1214" s="117"/>
      <c r="GX1214" s="117"/>
    </row>
    <row r="1215" spans="180:206" x14ac:dyDescent="0.2">
      <c r="FX1215" s="117"/>
      <c r="GK1215" s="117"/>
      <c r="GX1215" s="117"/>
    </row>
    <row r="1216" spans="180:206" x14ac:dyDescent="0.2">
      <c r="FX1216" s="117"/>
      <c r="GK1216" s="117"/>
      <c r="GX1216" s="117"/>
    </row>
    <row r="1217" spans="180:206" x14ac:dyDescent="0.2">
      <c r="FX1217" s="117"/>
      <c r="GK1217" s="117"/>
      <c r="GX1217" s="117"/>
    </row>
    <row r="1218" spans="180:206" x14ac:dyDescent="0.2">
      <c r="FX1218" s="117"/>
      <c r="GK1218" s="117"/>
      <c r="GX1218" s="117"/>
    </row>
    <row r="1219" spans="180:206" x14ac:dyDescent="0.2">
      <c r="FX1219" s="117"/>
      <c r="GK1219" s="117"/>
      <c r="GX1219" s="117"/>
    </row>
    <row r="1220" spans="180:206" x14ac:dyDescent="0.2">
      <c r="FX1220" s="117"/>
      <c r="GK1220" s="117"/>
      <c r="GX1220" s="117"/>
    </row>
    <row r="1221" spans="180:206" x14ac:dyDescent="0.2">
      <c r="FX1221" s="117"/>
      <c r="GK1221" s="117"/>
      <c r="GX1221" s="117"/>
    </row>
    <row r="1222" spans="180:206" x14ac:dyDescent="0.2">
      <c r="FX1222" s="117"/>
      <c r="GK1222" s="117"/>
      <c r="GX1222" s="117"/>
    </row>
    <row r="1223" spans="180:206" x14ac:dyDescent="0.2">
      <c r="FX1223" s="117"/>
      <c r="GK1223" s="117"/>
      <c r="GX1223" s="117"/>
    </row>
    <row r="1224" spans="180:206" x14ac:dyDescent="0.2">
      <c r="FX1224" s="117"/>
      <c r="GK1224" s="117"/>
      <c r="GX1224" s="117"/>
    </row>
    <row r="1225" spans="180:206" x14ac:dyDescent="0.2">
      <c r="FX1225" s="117"/>
      <c r="GK1225" s="117"/>
      <c r="GX1225" s="117"/>
    </row>
    <row r="1226" spans="180:206" x14ac:dyDescent="0.2">
      <c r="FX1226" s="117"/>
      <c r="GK1226" s="117"/>
      <c r="GX1226" s="117"/>
    </row>
    <row r="1227" spans="180:206" x14ac:dyDescent="0.2">
      <c r="FX1227" s="117"/>
      <c r="GK1227" s="117"/>
      <c r="GX1227" s="117"/>
    </row>
    <row r="1228" spans="180:206" x14ac:dyDescent="0.2">
      <c r="FX1228" s="117"/>
      <c r="GK1228" s="117"/>
      <c r="GX1228" s="117"/>
    </row>
    <row r="1229" spans="180:206" x14ac:dyDescent="0.2">
      <c r="FX1229" s="117"/>
      <c r="GK1229" s="117"/>
      <c r="GX1229" s="117"/>
    </row>
    <row r="1230" spans="180:206" x14ac:dyDescent="0.2">
      <c r="FX1230" s="117"/>
      <c r="GK1230" s="117"/>
      <c r="GX1230" s="117"/>
    </row>
    <row r="1231" spans="180:206" x14ac:dyDescent="0.2">
      <c r="FX1231" s="117"/>
      <c r="GK1231" s="117"/>
      <c r="GX1231" s="117"/>
    </row>
    <row r="1232" spans="180:206" x14ac:dyDescent="0.2">
      <c r="FX1232" s="117"/>
      <c r="GK1232" s="117"/>
      <c r="GX1232" s="117"/>
    </row>
    <row r="1233" spans="180:206" x14ac:dyDescent="0.2">
      <c r="FX1233" s="117"/>
      <c r="GK1233" s="117"/>
      <c r="GX1233" s="117"/>
    </row>
    <row r="1234" spans="180:206" x14ac:dyDescent="0.2">
      <c r="FX1234" s="117"/>
      <c r="GK1234" s="117"/>
      <c r="GX1234" s="117"/>
    </row>
    <row r="1235" spans="180:206" x14ac:dyDescent="0.2">
      <c r="FX1235" s="117"/>
      <c r="GK1235" s="117"/>
      <c r="GX1235" s="117"/>
    </row>
    <row r="1236" spans="180:206" x14ac:dyDescent="0.2">
      <c r="FX1236" s="117"/>
      <c r="GK1236" s="117"/>
      <c r="GX1236" s="117"/>
    </row>
    <row r="1237" spans="180:206" x14ac:dyDescent="0.2">
      <c r="FX1237" s="117"/>
      <c r="GK1237" s="117"/>
      <c r="GX1237" s="117"/>
    </row>
    <row r="1238" spans="180:206" x14ac:dyDescent="0.2">
      <c r="FX1238" s="117"/>
      <c r="GK1238" s="117"/>
      <c r="GX1238" s="117"/>
    </row>
    <row r="1239" spans="180:206" x14ac:dyDescent="0.2">
      <c r="FX1239" s="117"/>
      <c r="GK1239" s="117"/>
      <c r="GX1239" s="117"/>
    </row>
    <row r="1240" spans="180:206" x14ac:dyDescent="0.2">
      <c r="FX1240" s="117"/>
      <c r="GK1240" s="117"/>
      <c r="GX1240" s="117"/>
    </row>
    <row r="1241" spans="180:206" x14ac:dyDescent="0.2">
      <c r="FX1241" s="117"/>
      <c r="GK1241" s="117"/>
      <c r="GX1241" s="117"/>
    </row>
    <row r="1242" spans="180:206" x14ac:dyDescent="0.2">
      <c r="FX1242" s="117"/>
      <c r="GK1242" s="117"/>
      <c r="GX1242" s="117"/>
    </row>
    <row r="1243" spans="180:206" x14ac:dyDescent="0.2">
      <c r="FX1243" s="117"/>
      <c r="GK1243" s="117"/>
      <c r="GX1243" s="117"/>
    </row>
    <row r="1244" spans="180:206" x14ac:dyDescent="0.2">
      <c r="FX1244" s="117"/>
      <c r="GK1244" s="117"/>
      <c r="GX1244" s="117"/>
    </row>
    <row r="1245" spans="180:206" x14ac:dyDescent="0.2">
      <c r="FX1245" s="117"/>
      <c r="GK1245" s="117"/>
      <c r="GX1245" s="117"/>
    </row>
    <row r="1246" spans="180:206" x14ac:dyDescent="0.2">
      <c r="FX1246" s="117"/>
      <c r="GK1246" s="117"/>
      <c r="GX1246" s="117"/>
    </row>
    <row r="1247" spans="180:206" x14ac:dyDescent="0.2">
      <c r="FX1247" s="117"/>
      <c r="GK1247" s="117"/>
      <c r="GX1247" s="117"/>
    </row>
    <row r="1248" spans="180:206" x14ac:dyDescent="0.2">
      <c r="FX1248" s="117"/>
      <c r="GK1248" s="117"/>
      <c r="GX1248" s="117"/>
    </row>
    <row r="1249" spans="180:206" x14ac:dyDescent="0.2">
      <c r="FX1249" s="117"/>
      <c r="GK1249" s="117"/>
      <c r="GX1249" s="117"/>
    </row>
    <row r="1250" spans="180:206" x14ac:dyDescent="0.2">
      <c r="FX1250" s="117"/>
      <c r="GK1250" s="117"/>
      <c r="GX1250" s="117"/>
    </row>
    <row r="1251" spans="180:206" x14ac:dyDescent="0.2">
      <c r="FX1251" s="117"/>
      <c r="GK1251" s="117"/>
      <c r="GX1251" s="117"/>
    </row>
    <row r="1252" spans="180:206" x14ac:dyDescent="0.2">
      <c r="FX1252" s="117"/>
      <c r="GK1252" s="117"/>
      <c r="GX1252" s="117"/>
    </row>
    <row r="1253" spans="180:206" x14ac:dyDescent="0.2">
      <c r="FX1253" s="117"/>
      <c r="GK1253" s="117"/>
      <c r="GX1253" s="117"/>
    </row>
    <row r="1254" spans="180:206" x14ac:dyDescent="0.2">
      <c r="FX1254" s="117"/>
      <c r="GK1254" s="117"/>
      <c r="GX1254" s="117"/>
    </row>
    <row r="1255" spans="180:206" x14ac:dyDescent="0.2">
      <c r="FX1255" s="117"/>
      <c r="GK1255" s="117"/>
      <c r="GX1255" s="117"/>
    </row>
    <row r="1256" spans="180:206" x14ac:dyDescent="0.2">
      <c r="FX1256" s="117"/>
      <c r="GK1256" s="117"/>
      <c r="GX1256" s="117"/>
    </row>
    <row r="1257" spans="180:206" x14ac:dyDescent="0.2">
      <c r="FX1257" s="117"/>
      <c r="GK1257" s="117"/>
      <c r="GX1257" s="117"/>
    </row>
    <row r="1258" spans="180:206" x14ac:dyDescent="0.2">
      <c r="FX1258" s="117"/>
      <c r="GK1258" s="117"/>
      <c r="GX1258" s="117"/>
    </row>
    <row r="1259" spans="180:206" x14ac:dyDescent="0.2">
      <c r="FX1259" s="117"/>
      <c r="GK1259" s="117"/>
      <c r="GX1259" s="117"/>
    </row>
    <row r="1260" spans="180:206" x14ac:dyDescent="0.2">
      <c r="FX1260" s="117"/>
      <c r="GK1260" s="117"/>
      <c r="GX1260" s="117"/>
    </row>
    <row r="1261" spans="180:206" x14ac:dyDescent="0.2">
      <c r="FX1261" s="117"/>
      <c r="GK1261" s="117"/>
      <c r="GX1261" s="117"/>
    </row>
    <row r="1262" spans="180:206" x14ac:dyDescent="0.2">
      <c r="FX1262" s="117"/>
      <c r="GK1262" s="117"/>
      <c r="GX1262" s="117"/>
    </row>
    <row r="1263" spans="180:206" x14ac:dyDescent="0.2">
      <c r="FX1263" s="117"/>
      <c r="GK1263" s="117"/>
      <c r="GX1263" s="117"/>
    </row>
    <row r="1264" spans="180:206" x14ac:dyDescent="0.2">
      <c r="FX1264" s="117"/>
      <c r="GK1264" s="117"/>
      <c r="GX1264" s="117"/>
    </row>
    <row r="1265" spans="180:206" x14ac:dyDescent="0.2">
      <c r="FX1265" s="117"/>
      <c r="GK1265" s="117"/>
      <c r="GX1265" s="117"/>
    </row>
    <row r="1266" spans="180:206" x14ac:dyDescent="0.2">
      <c r="FX1266" s="117"/>
      <c r="GK1266" s="117"/>
      <c r="GX1266" s="117"/>
    </row>
    <row r="1267" spans="180:206" x14ac:dyDescent="0.2">
      <c r="FX1267" s="117"/>
      <c r="GK1267" s="117"/>
      <c r="GX1267" s="117"/>
    </row>
    <row r="1268" spans="180:206" x14ac:dyDescent="0.2">
      <c r="FX1268" s="117"/>
      <c r="GK1268" s="117"/>
      <c r="GX1268" s="117"/>
    </row>
    <row r="1269" spans="180:206" x14ac:dyDescent="0.2">
      <c r="FX1269" s="117"/>
      <c r="GK1269" s="117"/>
      <c r="GX1269" s="117"/>
    </row>
    <row r="1270" spans="180:206" x14ac:dyDescent="0.2">
      <c r="FX1270" s="117"/>
      <c r="GK1270" s="117"/>
      <c r="GX1270" s="117"/>
    </row>
    <row r="1271" spans="180:206" x14ac:dyDescent="0.2">
      <c r="FX1271" s="117"/>
      <c r="GK1271" s="117"/>
      <c r="GX1271" s="117"/>
    </row>
    <row r="1272" spans="180:206" x14ac:dyDescent="0.2">
      <c r="FX1272" s="117"/>
      <c r="GK1272" s="117"/>
      <c r="GX1272" s="117"/>
    </row>
    <row r="1273" spans="180:206" x14ac:dyDescent="0.2">
      <c r="FX1273" s="117"/>
      <c r="GK1273" s="117"/>
      <c r="GX1273" s="117"/>
    </row>
    <row r="1274" spans="180:206" x14ac:dyDescent="0.2">
      <c r="FX1274" s="117"/>
      <c r="GK1274" s="117"/>
      <c r="GX1274" s="117"/>
    </row>
    <row r="1275" spans="180:206" x14ac:dyDescent="0.2">
      <c r="FX1275" s="117"/>
      <c r="GK1275" s="117"/>
      <c r="GX1275" s="117"/>
    </row>
    <row r="1276" spans="180:206" x14ac:dyDescent="0.2">
      <c r="FX1276" s="117"/>
      <c r="GK1276" s="117"/>
      <c r="GX1276" s="117"/>
    </row>
    <row r="1277" spans="180:206" x14ac:dyDescent="0.2">
      <c r="FX1277" s="117"/>
      <c r="GK1277" s="117"/>
      <c r="GX1277" s="117"/>
    </row>
    <row r="1278" spans="180:206" x14ac:dyDescent="0.2">
      <c r="FX1278" s="117"/>
      <c r="GK1278" s="117"/>
      <c r="GX1278" s="117"/>
    </row>
    <row r="1279" spans="180:206" x14ac:dyDescent="0.2">
      <c r="FX1279" s="117"/>
      <c r="GK1279" s="117"/>
      <c r="GX1279" s="117"/>
    </row>
    <row r="1280" spans="180:206" x14ac:dyDescent="0.2">
      <c r="FX1280" s="117"/>
      <c r="GK1280" s="117"/>
      <c r="GX1280" s="117"/>
    </row>
    <row r="1281" spans="180:206" x14ac:dyDescent="0.2">
      <c r="FX1281" s="117"/>
      <c r="GK1281" s="117"/>
      <c r="GX1281" s="117"/>
    </row>
    <row r="1282" spans="180:206" x14ac:dyDescent="0.2">
      <c r="FX1282" s="117"/>
      <c r="GK1282" s="117"/>
      <c r="GX1282" s="117"/>
    </row>
    <row r="1283" spans="180:206" x14ac:dyDescent="0.2">
      <c r="FX1283" s="117"/>
      <c r="GK1283" s="117"/>
      <c r="GX1283" s="117"/>
    </row>
    <row r="1284" spans="180:206" x14ac:dyDescent="0.2">
      <c r="FX1284" s="117"/>
      <c r="GK1284" s="117"/>
      <c r="GX1284" s="117"/>
    </row>
    <row r="1285" spans="180:206" x14ac:dyDescent="0.2">
      <c r="FX1285" s="117"/>
      <c r="GK1285" s="117"/>
      <c r="GX1285" s="117"/>
    </row>
    <row r="1286" spans="180:206" x14ac:dyDescent="0.2">
      <c r="FX1286" s="117"/>
      <c r="GK1286" s="117"/>
      <c r="GX1286" s="117"/>
    </row>
    <row r="1287" spans="180:206" x14ac:dyDescent="0.2">
      <c r="FX1287" s="117"/>
      <c r="GK1287" s="117"/>
      <c r="GX1287" s="117"/>
    </row>
    <row r="1288" spans="180:206" x14ac:dyDescent="0.2">
      <c r="FX1288" s="117"/>
      <c r="GK1288" s="117"/>
      <c r="GX1288" s="117"/>
    </row>
    <row r="1289" spans="180:206" x14ac:dyDescent="0.2">
      <c r="FX1289" s="117"/>
      <c r="GK1289" s="117"/>
      <c r="GX1289" s="117"/>
    </row>
    <row r="1290" spans="180:206" x14ac:dyDescent="0.2">
      <c r="FX1290" s="117"/>
      <c r="GK1290" s="117"/>
      <c r="GX1290" s="117"/>
    </row>
    <row r="1291" spans="180:206" x14ac:dyDescent="0.2">
      <c r="FX1291" s="117"/>
      <c r="GK1291" s="117"/>
      <c r="GX1291" s="117"/>
    </row>
  </sheetData>
  <sheetProtection sort="0" autoFilter="0"/>
  <protectedRanges>
    <protectedRange algorithmName="SHA-512" hashValue="TvKQSNrPyYgDaKIPekAhfes+BeWelymkz8wT3MQpZB+/Zfpfi+1YMuN/+lt8MKT+KJo0CvfvAKUuwGf9Rjf1Yg==" saltValue="sve+okrN9egQU3nQYMBtPg==" spinCount="100000" sqref="FX48:FX52 FX54:FX58 FX60:FX83 FX85:FX137 FW138:FX138 FX11:FX46 FX139:FX268 GM161:GM162 GK139:GK142 GK44:GK46 GK48:GK52 GK263 GK54:GK83 GX11:GX256 GK11:GK40 GK85:GK102 GK163:GK233 GK235:GK257 GK104:GK137 GK146:GK161" name="Rango2_2_1"/>
    <protectedRange algorithmName="SHA-512" hashValue="TvKQSNrPyYgDaKIPekAhfes+BeWelymkz8wT3MQpZB+/Zfpfi+1YMuN/+lt8MKT+KJo0CvfvAKUuwGf9Rjf1Yg==" saltValue="sve+okrN9egQU3nQYMBtPg==" spinCount="100000" sqref="BP25:BT28 BP216:BT220 BP13:BT16 BP60:BT64 BP163:BT166 BP169:BT172 BP104:BT106 BP187:BT190 BP114:BT118 BP174:BT178 BP48:BT52 BP54:BT58 BP146:BT148 BP120:BT124 BP139:BT142 BP150:BT154 BP157:BT160 BP223:BT226 BP230:BT232 BP235:BT238 BP241:BT244 BP30:BT34 BP37:BT40 BP44:BT46 BP246:BT250 BP19:BT22 BP91:BT94 DI25:DP28 DI216:DP220 DI13:DP16 DI60:DP64 DI163:DP166 DI169:DP172 DI104:DP106 DI187:DP190 DI114:DP118 DI174:DP178 DI48:DP52 DI54:DP58 DI146:DP148 DI120:DP124 DI139:DP142 DI150:DP154 DI157:DP160 DI223:DP226 DI230:DP232 DI235:DP238 DI241:DP244 DI30:DP34 DI37:DP40 DI45:DP46 DI246:DP250 DI19:DP22 DI91:DP94 CZ25:DG28 CZ216:DG220 CZ13:DG16 CZ60:DG64 CZ163:DG166 CZ169:DG172 CZ104:DG106 CZ187:DG190 CZ114:DG118 CZ174:DG178 CZ48:DG52 CZ54:DG58 CZ146:DG148 CZ120:DG124 CZ139:DG142 CZ150:DG154 CZ157:DG160 CZ223:DG226 CZ230:DG232 CZ235:DG238 CZ241:DG244 CZ30:DG34 CZ37:DG40 CZ45:DG46 CZ246:DG250 CZ19:DG22 CZ91:DG94 CQ25:CX28 CQ216:CX220 CQ13:CX16 CQ60:CX64 CQ163:CX166 CQ169:CX172 CQ104:CX106 CQ187:CX190 CQ114:CX118 CQ174:CX178 CQ48:CX52 CQ54:CX58 CQ146:CX148 CQ120:CX124 CQ139:CX142 CQ150:CX154 CQ157:CX160 CQ223:CX226 CQ230:CX232 CQ235:CX238 CQ241:CX244 CQ30:CX34 CQ37:CX40 CQ44:CX46 CQ246:CX250 CQ19:CX22 CQ91:CX94 CH25:CO28 CH216:CO220 CH13:CO16 CH60:CO64 CH163:CO166 CH169:CO172 CH104:CO106 CH187:CO190 CH114:CO118 CH174:CO178 CH48:CO52 CH54:CO58 CH146:CO148 CH120:CO124 CH139:CO142 CH150:CO154 CH157:CO160 CH223:CO226 CH230:CO232 CH235:CO238 CH241:CO244 CH30:CO34 CH37:CO40 CH44:CO46 CH246:CO250 CH19:CO22 CH91:CO94 BY25:CF28 BY216:CF220 BY13:CF16 BY60:CF64 BY163:CF166 BY169:CF172 BY104:CF106 BY187:CF190 BY114:CF118 BY174:CF178 BY48:CF52 BY54:CF58 BY146:CF148 BY120:CF124 BY139:CF142 BY150:CF154 BY157:CF160 BY223:CF226 BY230:CF232 BY235:CF238 BY241:CF244 BY30:CF34 BY37:CF40 BY44:CF46 BY246:CF250 BY19:CF22 BY91:CF94 FK25:FS28 FK216:FS220 FK13:FS16 FK60:FS64 FK163:FS166 FK169:FS172 FK104:FS106 FK187:FS190 FK114:FS118 FK174:FS178 FK48:FS52 FK54:FS58 FK146:FS148 FK120:FS124 FK139:FS142 FK150:FS154 FK157:FS160 FK223:FS226 FK230:FS232 FK235:FS238 FK241:FS244 FK30:FS34 FK37:FS40 FK44:FS46 FK246:FS250 FK19:FS22 FK91:FS100 FB25:FI28 FB216:FI220 FB13:FI16 FB60:FI64 FB163:FI166 FB169:FI172 FB104:FI106 FB187:FI190 FB114:FI118 FB174:FI178 FB48:FI52 FB54:FI58 FB146:FI148 FB120:FI124 FB139:FI142 FB150:FI154 FB157:FI160 FB223:FI226 FB230:FI232 FB235:FI238 FB241:FI244 FB30:FI34 FB37:FI40 FB44:FI46 FB246:FI250 FB19:FI22 FB91:FI100 ES25:EZ28 ES216:EZ220 ES13:EZ16 ES60:EZ64 ES163:EZ166 ES169:EZ172 ES104:EZ106 ES187:EZ190 ES114:EZ118 ES174:EZ178 ES48:EZ52 ES54:EZ58 ES146:EZ148 ES120:EZ124 ES139:EZ142 ES150:EZ154 ES157:EZ160 ES223:EZ226 ES230:EZ232 ES235:EZ238 ES241:EZ244 ES30:EZ34 ES37:EZ40 ES44:EZ46 ES246:EZ250 ES19:EZ22 ES91:EZ100 EJ25:EQ28 EJ216:EQ220 EJ13:EQ16 EJ60:EQ64 EJ163:EQ166 EJ169:EQ172 EJ104:EQ106 EJ187:EQ190 EJ114:EQ118 EJ174:EQ178 EJ48:EQ52 EJ54:EQ58 EJ146:EQ148 EJ120:EQ124 EJ139:EQ142 EJ150:EQ154 EJ157:EQ160 EJ223:EQ226 EJ230:EQ232 EJ235:EQ238 EJ241:EQ244 EJ30:EQ34 EJ37:EQ40 EJ44:EQ46 EJ246:EQ250 EJ19:EQ22 EJ91:EQ100 EA25:EH28 EA216:EH220 EA13:EH16 EA60:EH64 EA163:EH166 EA169:EH172 EA104:EH106 EA187:EH190 EA114:EH118 EA174:EH178 EA48:EH52 EA54:EH58 EA146:EH148 EA120:EH124 EA139:EH142 EA150:EH154 EA157:EH160 EA223:EH226 EA230:EH232 EA235:EH238 EA241:EH244 EA30:EH34 EA37:EH40 EA45:EH46 EA246:EH250 EA19:EH22 EA91:EH94 DR25:DY28 DR216:DY220 DR13:DY16 DR60:DY64 DR163:DY166 DR169:DY172 DR104:DY106 DR187:DY190 DR114:DY118 DR174:DY178 DR48:DY52 DR54:DY58 DR146:DY148 DR120:DY124 DR139:DY142 DR150:DY154 DR157:DY160 DR223:DY226 DR230:DY232 DR235:DY238 DR241:DY244 DR30:DY34 DR37:DY40 DR45:DY46 DR246:DY250 DR19:DY22 DR91:DY94 GZ25:HA28 GZ216:HA220 GZ13:HA16 GZ60:HA64 GZ163:HA166 GZ169:HA172 GZ104:HA106 GZ187:HA190 GZ114:HA118 GZ174:HA178 GZ48:HA52 GZ54:HA58 GZ146:HA148 GZ120:HA124 GZ139:HA142 GZ150:HA154 GZ157:HA160 GZ223:HA226 GZ230:HA232 GZ235:HA238 GZ241:HA244 GZ30:HA34 GZ37:HA40 GZ44:HA46 GZ246:HA250 GZ253:HA256 GZ19:HA22 GZ91:HA100 GM25:GN28 GM216:GN220 GM13:GN16 GM60:GN64 GM163:GN166 GM169:GN172 GM104:GN106 GM187:GN190 GM114:GN118 GM174:GN178 GM48:GN52 GM54:GN58 GM146:GN148 GM120:GN124 GM139:GN142 GM150:GN154 GM157:GN160 GM223:GN226 GM230:GN232 GM235:GN238 GM241:GN244 GM30:GN34 GM37:GN40 GM44:GN46 GM246:GN250 GM253:GN256 GM19:GN22 GM91:GN94 FZ25:GA28 GA216:GA220 FZ13:GA16 FZ60:GA64 GA163:GA166 GA169:GA172 GA104:GA106 GA187:GA190 GA114:GA118 GA174:GA178 FZ48:GA52 FZ54:GA58 GA146:GA148 GA120:GA124 GA139:GA142 GA150:GA154 GA157:GA160 GA223:GA226 GA230:GA232 GA235:GA238 GA241:GA244 FZ30:GA34 FZ37:GA40 FZ44:GA46 GA246:GA250 GA253:GA256 FZ19:GA22 GA91:GA100 BP253:BT268 BV25:BW28 BV216:BW220 BV13:BW16 BV60:BW64 BV163:BW166 BV169:BW172 BV104:BW106 BV187:BW190 BV114:BW118 BV174:BW178 BV48:BW52 BV54:BW58 BV146:BW148 BV120:BW124 BV139:BW142 BV150:BW154 BV157:BW160 BV223:BW226 BV230:BW232 BV235:BW238 BV241:BW244 BV30:BW34 BV37:BW40 BV44:BW46 BV246:BW250 BV19:BW22 BV91:BW94 BV253:BW268 BP96:BT100 CQ96:CX100 CH96:CO100 BY96:CF100 BV96:BW100 DI253:DP256 CZ253:DG256 CQ253:CX268 CH253:CO268 BY253:CF268 FB253:FI268 ES253:EZ268 EJ253:EQ268 EA253:EH256 DR253:DY256 FK253:FS268 DI258:DP262 CZ258:DG262 EA258:EH262 DR258:DY262 DI264:DP268 CZ264:DG268 EA264:EH268 DR264:DY268 DI96:DP100 CZ96:DG100 EA96:EH100 DR96:DY100 GM96:GN100 GN95" name="Rango2_2_1_1"/>
    <protectedRange algorithmName="SHA-512" hashValue="TvKQSNrPyYgDaKIPekAhfes+BeWelymkz8wT3MQpZB+/Zfpfi+1YMuN/+lt8MKT+KJo0CvfvAKUuwGf9Rjf1Yg==" saltValue="sve+okrN9egQU3nQYMBtPg==" spinCount="100000" sqref="FK113:FS113 FB113:FI113 ES113:EZ113 EJ113:EQ113 GZ113:HA113 GN113 GA113" name="Rango2_2_1_2"/>
    <protectedRange algorithmName="SHA-512" hashValue="TvKQSNrPyYgDaKIPekAhfes+BeWelymkz8wT3MQpZB+/Zfpfi+1YMuN/+lt8MKT+KJo0CvfvAKUuwGf9Rjf1Yg==" saltValue="sve+okrN9egQU3nQYMBtPg==" spinCount="100000" sqref="BP162:BQ162 CT162:CX162 CK162:CO162 BY162:BZ162 CB162:CF162 FK161:FL162 FN162:FS162 FB161:FC162 FE161:FI162 ES161:ET162 EV161:EZ162 EJ161:EK162 EM161:EQ162 GZ161:HA162 GA161:GA162 BT161 CW161:CX161 CQ161:CR162 CH161:CI162 CJ161:CL161 CN161:CO161 BY161:CC161 CE161:CF161 BS162:BT162 BR161 BV161:BW162 FN161:FR161" name="Rango2_2_1_1_1"/>
    <protectedRange algorithmName="SHA-512" hashValue="TvKQSNrPyYgDaKIPekAhfes+BeWelymkz8wT3MQpZB+/Zfpfi+1YMuN/+lt8MKT+KJo0CvfvAKUuwGf9Rjf1Yg==" saltValue="sve+okrN9egQU3nQYMBtPg==" spinCount="100000" sqref="DA168:DB168 FK168:FR168 FB168:FI168 ES168:EZ168 EJ168:EQ168 GZ168:HA168 GN168 GA168 DJ168:DM168 DS168:DT168 EB168:EC168" name="Rango2_2_1_1_2"/>
    <protectedRange algorithmName="SHA-512" hashValue="TvKQSNrPyYgDaKIPekAhfes+BeWelymkz8wT3MQpZB+/Zfpfi+1YMuN/+lt8MKT+KJo0CvfvAKUuwGf9Rjf1Yg==" saltValue="sve+okrN9egQU3nQYMBtPg==" spinCount="100000" sqref="CI167 FK167:FS167 FB167:FI167 ES167:EZ167 EJ167:EQ167 GZ167:HA167 GN167 GA167 BP167:BT167 BY167:CC167 CK167:CL167 CQ167:CU167 FS168 BR168:BT168 BV167:BW168 CA168:CC168 CE167:CF168 CJ168:CL168 CN167:CO168 CS168:CU168 CW167:CX168 BR173:BT173 BV173:BW173 CE173:CF173 CJ173:CL173 CN173:CO173 CS173:CU173 CW173:CX173 FS161 CZ167:DG167 DI167:DP167 DR167:DY167 EA167:EH167 DC168:DG168 DN168:DP168 DU168:DY168 ED168:EH168" name="Rango2_2_1_1_1_1"/>
    <protectedRange algorithmName="SHA-512" hashValue="TvKQSNrPyYgDaKIPekAhfes+BeWelymkz8wT3MQpZB+/Zfpfi+1YMuN/+lt8MKT+KJo0CvfvAKUuwGf9Rjf1Yg==" saltValue="sve+okrN9egQU3nQYMBtPg==" spinCount="100000" sqref="BP192:BT196 DI192:DP196 CZ192:DG196 CQ192:CX196 CH192:CO196 BY192:CF196 FK192:FS196 FB192:FI196 ES192:EZ196 EJ192:EQ196 EA192:EH196 DR192:DY196 GZ192:HA196 GM192:GN196 GA192:GA196 BV192:BW196" name="Rango2_2_1_4"/>
    <protectedRange algorithmName="SHA-512" hashValue="TvKQSNrPyYgDaKIPekAhfes+BeWelymkz8wT3MQpZB+/Zfpfi+1YMuN/+lt8MKT+KJo0CvfvAKUuwGf9Rjf1Yg==" saltValue="sve+okrN9egQU3nQYMBtPg==" spinCount="100000" sqref="BP198:BT202 DI198:DP202 CZ198:DG202 CQ198:CX202 CH198:CO202 BY198:CF202 FK198:FS202 FB198:FI202 ES198:EZ202 EJ198:EQ202 EA198:EH202 DR198:DY202 GZ198:HA202 GM198:GN202 GA198:GA202 BV198:BW202" name="Rango2_2_1_5"/>
    <protectedRange algorithmName="SHA-512" hashValue="TvKQSNrPyYgDaKIPekAhfes+BeWelymkz8wT3MQpZB+/Zfpfi+1YMuN/+lt8MKT+KJo0CvfvAKUuwGf9Rjf1Yg==" saltValue="sve+okrN9egQU3nQYMBtPg==" spinCount="100000" sqref="BP204:BT208 DI204:DP208 CZ204:DG208 CQ204:CX208 CH204:CO208 BY204:CF208 FK204:FS208 FB204:FI208 ES204:EZ208 EJ204:EQ208 EA204:EH208 DR204:DY208 GZ204:HA208 GM204:GN208 GA204:GA208 BV204:BW208" name="Rango2_2_1_6"/>
    <protectedRange algorithmName="SHA-512" hashValue="TvKQSNrPyYgDaKIPekAhfes+BeWelymkz8wT3MQpZB+/Zfpfi+1YMuN/+lt8MKT+KJo0CvfvAKUuwGf9Rjf1Yg==" saltValue="sve+okrN9egQU3nQYMBtPg==" spinCount="100000" sqref="BP210:BT214 DI210:DP214 CZ210:DG214 CQ210:CX214 CH210:CO214 BY210:CF214 FK210:FS214 FB210:FI214 ES210:EZ214 EJ210:EQ214 EA210:EH214 DR210:DY214 GZ210:HA214 GM210:GN214 GA210:GA214 BV210:BW214" name="Rango2_2_1_7"/>
    <protectedRange algorithmName="SHA-512" hashValue="TvKQSNrPyYgDaKIPekAhfes+BeWelymkz8wT3MQpZB+/Zfpfi+1YMuN/+lt8MKT+KJo0CvfvAKUuwGf9Rjf1Yg==" saltValue="sve+okrN9egQU3nQYMBtPg==" spinCount="100000" sqref="BP90:BQ90 BS90:BT90 DI89:DJ90 DL90:DP90 DK89:DP89 CZ89:DA90 DC90:DG90 DB89:DG89 CQ90:CR90 CT90:CX90 CH90:CI90 CK90:CO90 BY90:BZ90 CB90:CF90 FK89:FL90 FN90:FS90 FM89:FS89 FB89:FC90 FE90:FI90 FD89:FI89 ES89:ET90 EV90:EZ90 EU89:EZ89 EJ89:EK90 EM90:EQ90 EL89:EQ89 EA89:EB90 ED90:EH90 EC89:EH89 DR89:DS90 DU90:DY90 DT89:DY89 GZ89:HA90 GM90:GN90 GA89:GA90 CW89:CX89 CE89:CF89 CN89:CO89 BV89:BW90 GN89" name="Rango2_2_1_9"/>
    <protectedRange algorithmName="SHA-512" hashValue="TvKQSNrPyYgDaKIPekAhfes+BeWelymkz8wT3MQpZB+/Zfpfi+1YMuN/+lt8MKT+KJo0CvfvAKUuwGf9Rjf1Yg==" saltValue="sve+okrN9egQU3nQYMBtPg==" spinCount="100000" sqref="DI101:DP103 CZ101:DG103 FB101:FI103 ES101:EZ103 EJ101:EQ103 EA101:EH103 DR101:DY103 GZ101:HA103 GA101:GA103 CW101:CX103 FK101:FS103 GN101:GN103 GZ107:HA107 GN107" name="Rango2_2_1_10"/>
    <protectedRange algorithmName="SHA-512" hashValue="TvKQSNrPyYgDaKIPekAhfes+BeWelymkz8wT3MQpZB+/Zfpfi+1YMuN/+lt8MKT+KJo0CvfvAKUuwGf9Rjf1Yg==" saltValue="sve+okrN9egQU3nQYMBtPg==" spinCount="100000" sqref="BP108:BT112 DI107:DP112 CZ107:DG112 CQ108:CX112 CH108:CO112 BY108:CF112 FK107:FS112 FB107:FI112 ES107:EZ112 EJ107:EQ112 EA107:EH112 DR107:DY112 GZ108:HA112 GM108:GN112 GA107:GA112 BV108:BW112" name="Rango2_2_1_11"/>
    <protectedRange algorithmName="SHA-512" hashValue="TvKQSNrPyYgDaKIPekAhfes+BeWelymkz8wT3MQpZB+/Zfpfi+1YMuN/+lt8MKT+KJo0CvfvAKUuwGf9Rjf1Yg==" saltValue="sve+okrN9egQU3nQYMBtPg==" spinCount="100000" sqref="BP180:BT184 DI180:DP184 CZ180:DG184 CQ180:CX184 CH180:CO184 BY180:CF184 FK179:FS184 FB179:FI184 ES179:EZ184 EJ179:EQ184 EA180:EH184 DR180:DY184 GZ179:HA184 GM180:GN184 GA179:GA184 BV180:BW184 DJ179:DP179 DA179:DG179 EB179:EH179 DS179:DY179 GN179" name="Rango2_2_1_12"/>
    <protectedRange algorithmName="SHA-512" hashValue="TvKQSNrPyYgDaKIPekAhfes+BeWelymkz8wT3MQpZB+/Zfpfi+1YMuN/+lt8MKT+KJo0CvfvAKUuwGf9Rjf1Yg==" saltValue="sve+okrN9egQU3nQYMBtPg==" spinCount="100000" sqref="DI186:DJ186 DL186:DP186 CZ186:DA186 DC186:DG186 FM185 FK185:FL186 FD185 FB185:FC186 FE185:FI186 EU185 ES185:ET186 EV185:EZ186 EL185 EJ185:EK186 EM185:EQ186 EA186:EB186 ED186:EH186 DR186:DS186 DU186:DY186 GZ185:HA186 GM186:GN186 GA185:GA186 FN185:FS186 GN185 DJ185:DP185 DA185:DG185 EB185:EH185 DS185:DY185" name="Rango2_2_1_13"/>
    <protectedRange algorithmName="SHA-512" hashValue="TvKQSNrPyYgDaKIPekAhfes+BeWelymkz8wT3MQpZB+/Zfpfi+1YMuN/+lt8MKT+KJo0CvfvAKUuwGf9Rjf1Yg==" saltValue="sve+okrN9egQU3nQYMBtPg==" spinCount="100000" sqref="FK173:FS173 FB173:FI173 ES173:EZ173 EJ173:EQ173 GZ173:HA173 GN173 GA173" name="Rango2_2_1_14"/>
    <protectedRange algorithmName="SHA-512" hashValue="TvKQSNrPyYgDaKIPekAhfes+BeWelymkz8wT3MQpZB+/Zfpfi+1YMuN/+lt8MKT+KJo0CvfvAKUuwGf9Rjf1Yg==" saltValue="sve+okrN9egQU3nQYMBtPg==" spinCount="100000" sqref="FK47:FL47 FB47:FC47 ES47:ET47 EJ47:EK47" name="Rango2_2_1_15"/>
    <protectedRange algorithmName="SHA-512" hashValue="TvKQSNrPyYgDaKIPekAhfes+BeWelymkz8wT3MQpZB+/Zfpfi+1YMuN/+lt8MKT+KJo0CvfvAKUuwGf9Rjf1Yg==" saltValue="sve+okrN9egQU3nQYMBtPg==" spinCount="100000" sqref="FK59:FL59 FB59:FC59 ES59:ET59 EJ59:EK59" name="Rango2_2_1_18"/>
    <protectedRange algorithmName="SHA-512" hashValue="TvKQSNrPyYgDaKIPekAhfes+BeWelymkz8wT3MQpZB+/Zfpfi+1YMuN/+lt8MKT+KJo0CvfvAKUuwGf9Rjf1Yg==" saltValue="sve+okrN9egQU3nQYMBtPg==" spinCount="100000" sqref="FK53:FL53 FB53:FC53 ES53:ET53 EJ53:EK53" name="Rango2_2_1_19"/>
    <protectedRange algorithmName="SHA-512" hashValue="TvKQSNrPyYgDaKIPekAhfes+BeWelymkz8wT3MQpZB+/Zfpfi+1YMuN/+lt8MKT+KJo0CvfvAKUuwGf9Rjf1Yg==" saltValue="sve+okrN9egQU3nQYMBtPg==" spinCount="100000" sqref="FM47:FS47 FD53:FI53 FD59:FI59 FD47:FI47 EU53:EZ53 EU59:EZ59 EU47:EZ47 EL53:EQ53 EL59:EQ59 EL47:EQ47 GZ53:HA53 GZ59:HA59 GZ47:HA47 GM59:GN59 GM47:GN47 FZ53:GA53 FZ47:GA47 FM53:FS53 FM59:FS59 FZ59:GA59 GM53:GN53 GM65 GM71 GM89 GM101:GM103 GM107 GM179 GM185 GM125 GM131 GM83:GM84 GM95" name="Rango2_2_1_20"/>
    <protectedRange algorithmName="SHA-512" hashValue="TvKQSNrPyYgDaKIPekAhfes+BeWelymkz8wT3MQpZB+/Zfpfi+1YMuN/+lt8MKT+KJo0CvfvAKUuwGf9Rjf1Yg==" saltValue="sve+okrN9egQU3nQYMBtPg==" spinCount="100000" sqref="FB143:FI145 ES143:EZ145 EJ143:EQ145 GZ143:HA145 GN143:GN145 GA143:GA145 FK143:FS145" name="Rango2_2_1_16"/>
    <protectedRange algorithmName="SHA-512" hashValue="TvKQSNrPyYgDaKIPekAhfes+BeWelymkz8wT3MQpZB+/Zfpfi+1YMuN/+lt8MKT+KJo0CvfvAKUuwGf9Rjf1Yg==" saltValue="sve+okrN9egQU3nQYMBtPg==" spinCount="100000" sqref="BP222:BT222 CQ222:CX222 CH222:CO222 BY222:CF222 FK221:FS222 FB221:FI222 ES221:EZ222 EJ221:EQ222 GZ221:HA222 GN221:GN222 GA221:GA222 BV222:BW222" name="Rango2_2_1_17"/>
    <protectedRange algorithmName="SHA-512" hashValue="TvKQSNrPyYgDaKIPekAhfes+BeWelymkz8wT3MQpZB+/Zfpfi+1YMuN/+lt8MKT+KJo0CvfvAKUuwGf9Rjf1Yg==" saltValue="sve+okrN9egQU3nQYMBtPg==" spinCount="100000" sqref="BP229:BT229 CQ229:CX229 CH229:CO229 BY229:CF229 FB227:FI229 ES227:EZ229 EJ227:EQ229 GZ227:HA229 GA227:GA229 BV229:BW229 FK227:FS229 GM227:GN229" name="Rango2_2_1_21"/>
    <protectedRange algorithmName="SHA-512" hashValue="TvKQSNrPyYgDaKIPekAhfes+BeWelymkz8wT3MQpZB+/Zfpfi+1YMuN/+lt8MKT+KJo0CvfvAKUuwGf9Rjf1Yg==" saltValue="sve+okrN9egQU3nQYMBtPg==" spinCount="100000" sqref="BP234:BT234 CQ234:CX234 CH234:CO234 BY234:CF234 FB233:FI234 ES233:EZ234 EJ233:EQ234 GZ233:HA234 GA233:GA234 BV234:BW234 FK233:FS234 FS239 GM234:GN234 GN233" name="Rango2_2_1_22"/>
    <protectedRange algorithmName="SHA-512" hashValue="TvKQSNrPyYgDaKIPekAhfes+BeWelymkz8wT3MQpZB+/Zfpfi+1YMuN/+lt8MKT+KJo0CvfvAKUuwGf9Rjf1Yg==" saltValue="sve+okrN9egQU3nQYMBtPg==" spinCount="100000" sqref="BP240:BT240 CQ240:CX240 CH240:CO240 BY240:CF240 FK240:FS240 FB239:FI240 ES239:EZ240 EJ239:EQ240 GZ239:HA240 GA239:GA240 BV240:BW240 FK239:FR239 GN239:GN240" name="Rango2_2_1_23"/>
    <protectedRange algorithmName="SHA-512" hashValue="TvKQSNrPyYgDaKIPekAhfes+BeWelymkz8wT3MQpZB+/Zfpfi+1YMuN/+lt8MKT+KJo0CvfvAKUuwGf9Rjf1Yg==" saltValue="sve+okrN9egQU3nQYMBtPg==" spinCount="100000" sqref="FD17:FI18 FB11:FI12 EU17:EZ18 ES11:EZ12 EL17:EQ18 EJ11:EQ12 GZ17:HA18 GZ11:HA12 FZ11:GA12 FK11:FS12 FZ17:GA18 FM17:FS18 GO161:GO162 GN11:GN12 GM17:GN18 GM23:GM24" name="Rango2_2_1_29"/>
    <protectedRange algorithmName="SHA-512" hashValue="TvKQSNrPyYgDaKIPekAhfes+BeWelymkz8wT3MQpZB+/Zfpfi+1YMuN/+lt8MKT+KJo0CvfvAKUuwGf9Rjf1Yg==" saltValue="sve+okrN9egQU3nQYMBtPg==" spinCount="100000" sqref="FK17:FL18 FB17:FC18 ES17:ET18 EJ17:EK18" name="Rango2_2_1_30"/>
    <protectedRange algorithmName="SHA-512" hashValue="TvKQSNrPyYgDaKIPekAhfes+BeWelymkz8wT3MQpZB+/Zfpfi+1YMuN/+lt8MKT+KJo0CvfvAKUuwGf9Rjf1Yg==" saltValue="sve+okrN9egQU3nQYMBtPg==" spinCount="100000" sqref="FB23:FI24 ES23:EZ24 EJ23:EQ24 GZ23:HA24 FZ23:GA24 FK23:FS24 GN23:GN24" name="Rango2_2_1_31"/>
    <protectedRange algorithmName="SHA-512" hashValue="TvKQSNrPyYgDaKIPekAhfes+BeWelymkz8wT3MQpZB+/Zfpfi+1YMuN/+lt8MKT+KJo0CvfvAKUuwGf9Rjf1Yg==" saltValue="sve+okrN9egQU3nQYMBtPg==" spinCount="100000" sqref="BP66:BT70 DI66:DP70 CZ66:DG70 CQ66:CX70 CH66:CO70 BY66:CF70 FK66:FS70 FB66:FD70 FE65:FI70 ES66:EU70 EV65:EZ70 EJ66:EL70 EM65:EQ70 EA66:EH70 DR66:DY70 GZ65:HA70 GM66:GN70 FZ66:GA70 BV66:BW70 FN65:FR65 GA65 GN65" name="Rango2_2_1_34"/>
    <protectedRange algorithmName="SHA-512" hashValue="TvKQSNrPyYgDaKIPekAhfes+BeWelymkz8wT3MQpZB+/Zfpfi+1YMuN/+lt8MKT+KJo0CvfvAKUuwGf9Rjf1Yg==" saltValue="sve+okrN9egQU3nQYMBtPg==" spinCount="100000" sqref="BP72:BT76 DI72:DP76 CZ72:DG76 CQ72:CX76 CH72:CO76 BY72:CF76 FL71:FS76 FK72:FK76 FC71:FI76 FB72:FB76 ET71:EZ76 ES72:ES76 EK71:EQ76 EJ72:EJ76 EA72:EH76 DR72:DY76 GZ71:HA76 GM72:GN76 FZ72:GA76 BV72:BW76 GA71 GN71" name="Rango2_2_1_35"/>
    <protectedRange algorithmName="SHA-512" hashValue="TvKQSNrPyYgDaKIPekAhfes+BeWelymkz8wT3MQpZB+/Zfpfi+1YMuN/+lt8MKT+KJo0CvfvAKUuwGf9Rjf1Yg==" saltValue="sve+okrN9egQU3nQYMBtPg==" spinCount="100000" sqref="BP78:BT82 DI78:DP82 CZ78:DG82 CQ78:CX82 CH78:CO82 BY78:CF82 FK77:FS82 FB77:FI82 ES77:EZ82 EJ77:EQ82 EA78:EH82 DR78:DY82 GZ77:HA82 GM78:GN82 FZ78:GA82 BV78:BW82 GA77 FS65 GN77" name="Rango2_2_1_36"/>
    <protectedRange algorithmName="SHA-512" hashValue="TvKQSNrPyYgDaKIPekAhfes+BeWelymkz8wT3MQpZB+/Zfpfi+1YMuN/+lt8MKT+KJo0CvfvAKUuwGf9Rjf1Yg==" saltValue="sve+okrN9egQU3nQYMBtPg==" spinCount="100000" sqref="BP126:BT130 DI126:DP130 CZ126:DG130 CQ126:CX130 CH126:CO130 BY126:CF130 FM131:FS131 FK125:FS130 FD131:FI131 FB125:FI130 EU131:EZ131 ES125:EZ130 EL131:EQ131 EJ125:EQ130 EA126:EH130 DR126:DY130 GZ125:HA131 GM126:GN130 GA125:GA131 BV126:BW130 GN125 GN131" name="Rango2_2_1_32"/>
    <protectedRange algorithmName="SHA-512" hashValue="TvKQSNrPyYgDaKIPekAhfes+BeWelymkz8wT3MQpZB+/Zfpfi+1YMuN/+lt8MKT+KJo0CvfvAKUuwGf9Rjf1Yg==" saltValue="sve+okrN9egQU3nQYMBtPg==" spinCount="100000" sqref="BP132:BT136 DI132:DP136 CZ132:DG136 CQ132:CX136 CH132:CO136 BY132:CF136 FK131:FL131 FK132:FS136 FB131:FC131 FB132:FI136 ES131:ET131 ES132:EZ136 EJ131:EK131 EJ132:EQ136 EA132:EH136 DR132:DY136 GZ132:HA136 GM132:GN136 GA132:GA136 BV132:BW136" name="Rango2_2_1_33"/>
    <protectedRange algorithmName="SHA-512" hashValue="TvKQSNrPyYgDaKIPekAhfes+BeWelymkz8wT3MQpZB+/Zfpfi+1YMuN/+lt8MKT+KJo0CvfvAKUuwGf9Rjf1Yg==" saltValue="sve+okrN9egQU3nQYMBtPg==" spinCount="100000" sqref="DI191:DP191 CZ191:DG191 FK191:FS191 FB191:FI191 ES191:EZ191 EJ191:EQ191 EA191:EH191 DR191:DY191 GZ191:HA191 GM191:GN191 GA191 FS197" name="Rango2_2_1_4_1"/>
    <protectedRange algorithmName="SHA-512" hashValue="TvKQSNrPyYgDaKIPekAhfes+BeWelymkz8wT3MQpZB+/Zfpfi+1YMuN/+lt8MKT+KJo0CvfvAKUuwGf9Rjf1Yg==" saltValue="sve+okrN9egQU3nQYMBtPg==" spinCount="100000" sqref="DI197:DP197 CZ197:DG197 FK197:FR197 FB197:FI197 ES197:EZ197 EJ197:EQ197 EA197:EH197 DR197:DY197 GZ197:HA197 GM197:GN197 GA197" name="Rango2_2_1_5_1"/>
    <protectedRange algorithmName="SHA-512" hashValue="TvKQSNrPyYgDaKIPekAhfes+BeWelymkz8wT3MQpZB+/Zfpfi+1YMuN/+lt8MKT+KJo0CvfvAKUuwGf9Rjf1Yg==" saltValue="sve+okrN9egQU3nQYMBtPg==" spinCount="100000" sqref="DI203:DP203 CZ203:DG203 FK203:FS203 FB203:FI203 ES203:EZ203 EJ203:EQ203 EA203:EH203 DR203:DY203 GZ203:HA203 GM203:GN203 GA203 FS209 FS215" name="Rango2_2_1_6_1"/>
    <protectedRange algorithmName="SHA-512" hashValue="TvKQSNrPyYgDaKIPekAhfes+BeWelymkz8wT3MQpZB+/Zfpfi+1YMuN/+lt8MKT+KJo0CvfvAKUuwGf9Rjf1Yg==" saltValue="sve+okrN9egQU3nQYMBtPg==" spinCount="100000" sqref="DI209:DP209 CZ209:DG209 FK209:FR209 FB209:FI209 ES209:EZ209 EJ209:EQ209 EA209:EH209 DR209:DY209 GZ209:HA209 GM209:GN209 GA209" name="Rango2_2_1_7_1"/>
    <protectedRange algorithmName="SHA-512" hashValue="TvKQSNrPyYgDaKIPekAhfes+BeWelymkz8wT3MQpZB+/Zfpfi+1YMuN/+lt8MKT+KJo0CvfvAKUuwGf9Rjf1Yg==" saltValue="sve+okrN9egQU3nQYMBtPg==" spinCount="100000" sqref="DI215:DP215 CZ215:DG215 FK215:FR215 FB215:FI215 ES215:EZ215 EJ215:EQ215 EA215:EH215 DR215:DY215 GZ215:HA215 GM215:GN215 GA215" name="Rango2_2_1_8_1"/>
    <protectedRange algorithmName="SHA-512" hashValue="TvKQSNrPyYgDaKIPekAhfes+BeWelymkz8wT3MQpZB+/Zfpfi+1YMuN/+lt8MKT+KJo0CvfvAKUuwGf9Rjf1Yg==" saltValue="sve+okrN9egQU3nQYMBtPg==" spinCount="100000" sqref="FK29:FS29 FB29:FI29 ES29:EZ29 EJ29:EQ29 GZ29:HA29 GN29 FZ29:GA29" name="Rango2_2_1_24_1"/>
    <protectedRange algorithmName="SHA-512" hashValue="TvKQSNrPyYgDaKIPekAhfes+BeWelymkz8wT3MQpZB+/Zfpfi+1YMuN/+lt8MKT+KJo0CvfvAKUuwGf9Rjf1Yg==" saltValue="sve+okrN9egQU3nQYMBtPg==" spinCount="100000" sqref="FB35:FI36 ES35:EZ36 EJ35:EQ36 GZ35:HA36 GM35:GN36 FK35:FS36 FZ35:GA36 GM245 GM257 GM263 GM269" name="Rango2_2_1_25_1"/>
    <protectedRange algorithmName="SHA-512" hashValue="TvKQSNrPyYgDaKIPekAhfes+BeWelymkz8wT3MQpZB+/Zfpfi+1YMuN/+lt8MKT+KJo0CvfvAKUuwGf9Rjf1Yg==" saltValue="sve+okrN9egQU3nQYMBtPg==" spinCount="100000" sqref="FB41:FI43 ES41:EZ43 EJ41:EQ43 GZ41:HA43 FK41:FS43 FZ41:GA43 FS245 FZ245 GM41:GN43" name="Rango2_2_1_26_1"/>
    <protectedRange algorithmName="SHA-512" hashValue="TvKQSNrPyYgDaKIPekAhfes+BeWelymkz8wT3MQpZB+/Zfpfi+1YMuN/+lt8MKT+KJo0CvfvAKUuwGf9Rjf1Yg==" saltValue="sve+okrN9egQU3nQYMBtPg==" spinCount="100000" sqref="FK245:FR245 FB245:FI245 ES245:EZ245 EJ245:EQ245 GZ245:HA245 GN245 GA245" name="Rango2_2_1_27_1"/>
    <protectedRange algorithmName="SHA-512" hashValue="TvKQSNrPyYgDaKIPekAhfes+BeWelymkz8wT3MQpZB+/Zfpfi+1YMuN/+lt8MKT+KJo0CvfvAKUuwGf9Rjf1Yg==" saltValue="sve+okrN9egQU3nQYMBtPg==" spinCount="100000" sqref="BF167:BF168" name="Rango2_28_1"/>
    <protectedRange algorithmName="SHA-512" hashValue="TvKQSNrPyYgDaKIPekAhfes+BeWelymkz8wT3MQpZB+/Zfpfi+1YMuN/+lt8MKT+KJo0CvfvAKUuwGf9Rjf1Yg==" saltValue="sve+okrN9egQU3nQYMBtPg==" spinCount="100000" sqref="BG90" name="Rango2_25_1"/>
    <protectedRange algorithmName="SHA-512" hashValue="TvKQSNrPyYgDaKIPekAhfes+BeWelymkz8wT3MQpZB+/Zfpfi+1YMuN/+lt8MKT+KJo0CvfvAKUuwGf9Rjf1Yg==" saltValue="sve+okrN9egQU3nQYMBtPg==" spinCount="100000" sqref="BG179" name="Rango2_25_1_1"/>
    <protectedRange algorithmName="SHA-512" hashValue="TvKQSNrPyYgDaKIPekAhfes+BeWelymkz8wT3MQpZB+/Zfpfi+1YMuN/+lt8MKT+KJo0CvfvAKUuwGf9Rjf1Yg==" saltValue="sve+okrN9egQU3nQYMBtPg==" spinCount="100000" sqref="BI167:BJ168" name="Rango2_29_1"/>
    <protectedRange algorithmName="SHA-512" hashValue="TvKQSNrPyYgDaKIPekAhfes+BeWelymkz8wT3MQpZB+/Zfpfi+1YMuN/+lt8MKT+KJo0CvfvAKUuwGf9Rjf1Yg==" saltValue="sve+okrN9egQU3nQYMBtPg==" spinCount="100000" sqref="BK167:BK168" name="Rango2_30_1"/>
    <protectedRange algorithmName="SHA-512" hashValue="TvKQSNrPyYgDaKIPekAhfes+BeWelymkz8wT3MQpZB+/Zfpfi+1YMuN/+lt8MKT+KJo0CvfvAKUuwGf9Rjf1Yg==" saltValue="sve+okrN9egQU3nQYMBtPg==" spinCount="100000" sqref="BL167:BL168" name="Rango2_31_1"/>
    <protectedRange algorithmName="SHA-512" hashValue="TvKQSNrPyYgDaKIPekAhfes+BeWelymkz8wT3MQpZB+/Zfpfi+1YMuN/+lt8MKT+KJo0CvfvAKUuwGf9Rjf1Yg==" saltValue="sve+okrN9egQU3nQYMBtPg==" spinCount="100000" sqref="BI90:BJ90" name="Rango2_26_1"/>
    <protectedRange algorithmName="SHA-512" hashValue="TvKQSNrPyYgDaKIPekAhfes+BeWelymkz8wT3MQpZB+/Zfpfi+1YMuN/+lt8MKT+KJo0CvfvAKUuwGf9Rjf1Yg==" saltValue="sve+okrN9egQU3nQYMBtPg==" spinCount="100000" sqref="BK90" name="Rango2_34_1"/>
    <protectedRange algorithmName="SHA-512" hashValue="TvKQSNrPyYgDaKIPekAhfes+BeWelymkz8wT3MQpZB+/Zfpfi+1YMuN/+lt8MKT+KJo0CvfvAKUuwGf9Rjf1Yg==" saltValue="sve+okrN9egQU3nQYMBtPg==" spinCount="100000" sqref="BL90" name="Rango2_35_1"/>
    <protectedRange algorithmName="SHA-512" hashValue="TvKQSNrPyYgDaKIPekAhfes+BeWelymkz8wT3MQpZB+/Zfpfi+1YMuN/+lt8MKT+KJo0CvfvAKUuwGf9Rjf1Yg==" saltValue="sve+okrN9egQU3nQYMBtPg==" spinCount="100000" sqref="BK185" name="Rango2_40"/>
    <protectedRange algorithmName="SHA-512" hashValue="TvKQSNrPyYgDaKIPekAhfes+BeWelymkz8wT3MQpZB+/Zfpfi+1YMuN/+lt8MKT+KJo0CvfvAKUuwGf9Rjf1Yg==" saltValue="sve+okrN9egQU3nQYMBtPg==" spinCount="100000" sqref="BI185:BJ186" name="Rango2_41"/>
    <protectedRange algorithmName="SHA-512" hashValue="TvKQSNrPyYgDaKIPekAhfes+BeWelymkz8wT3MQpZB+/Zfpfi+1YMuN/+lt8MKT+KJo0CvfvAKUuwGf9Rjf1Yg==" saltValue="sve+okrN9egQU3nQYMBtPg==" spinCount="100000" sqref="BL185:BL186" name="Rango2_43"/>
    <protectedRange algorithmName="SHA-512" hashValue="TvKQSNrPyYgDaKIPekAhfes+BeWelymkz8wT3MQpZB+/Zfpfi+1YMuN/+lt8MKT+KJo0CvfvAKUuwGf9Rjf1Yg==" saltValue="sve+okrN9egQU3nQYMBtPg==" spinCount="100000" sqref="BK186" name="Rango2_44"/>
    <protectedRange algorithmName="SHA-512" hashValue="TvKQSNrPyYgDaKIPekAhfes+BeWelymkz8wT3MQpZB+/Zfpfi+1YMuN/+lt8MKT+KJo0CvfvAKUuwGf9Rjf1Yg==" saltValue="sve+okrN9egQU3nQYMBtPg==" spinCount="100000" sqref="BI150:BJ150" name="Rango2_36"/>
    <protectedRange algorithmName="SHA-512" hashValue="TvKQSNrPyYgDaKIPekAhfes+BeWelymkz8wT3MQpZB+/Zfpfi+1YMuN/+lt8MKT+KJo0CvfvAKUuwGf9Rjf1Yg==" saltValue="sve+okrN9egQU3nQYMBtPg==" spinCount="100000" sqref="BK150" name="Rango2_37"/>
    <protectedRange algorithmName="SHA-512" hashValue="TvKQSNrPyYgDaKIPekAhfes+BeWelymkz8wT3MQpZB+/Zfpfi+1YMuN/+lt8MKT+KJo0CvfvAKUuwGf9Rjf1Yg==" saltValue="sve+okrN9egQU3nQYMBtPg==" spinCount="100000" sqref="BL150" name="Rango2_38"/>
    <protectedRange algorithmName="SHA-512" hashValue="TvKQSNrPyYgDaKIPekAhfes+BeWelymkz8wT3MQpZB+/Zfpfi+1YMuN/+lt8MKT+KJo0CvfvAKUuwGf9Rjf1Yg==" saltValue="sve+okrN9egQU3nQYMBtPg==" spinCount="100000" sqref="BK18" name="Rango2_1_2"/>
    <protectedRange algorithmName="SHA-512" hashValue="TvKQSNrPyYgDaKIPekAhfes+BeWelymkz8wT3MQpZB+/Zfpfi+1YMuN/+lt8MKT+KJo0CvfvAKUuwGf9Rjf1Yg==" saltValue="sve+okrN9egQU3nQYMBtPg==" spinCount="100000" sqref="BL18" name="Rango2_2_2"/>
    <protectedRange algorithmName="SHA-512" hashValue="TvKQSNrPyYgDaKIPekAhfes+BeWelymkz8wT3MQpZB+/Zfpfi+1YMuN/+lt8MKT+KJo0CvfvAKUuwGf9Rjf1Yg==" saltValue="sve+okrN9egQU3nQYMBtPg==" spinCount="100000" sqref="BK17" name="Rango2_1_1_1"/>
    <protectedRange algorithmName="SHA-512" hashValue="TvKQSNrPyYgDaKIPekAhfes+BeWelymkz8wT3MQpZB+/Zfpfi+1YMuN/+lt8MKT+KJo0CvfvAKUuwGf9Rjf1Yg==" saltValue="sve+okrN9egQU3nQYMBtPg==" spinCount="100000" sqref="BL17" name="Rango2_2_1_3"/>
    <protectedRange algorithmName="SHA-512" hashValue="TvKQSNrPyYgDaKIPekAhfes+BeWelymkz8wT3MQpZB+/Zfpfi+1YMuN/+lt8MKT+KJo0CvfvAKUuwGf9Rjf1Yg==" saltValue="sve+okrN9egQU3nQYMBtPg==" spinCount="100000" sqref="BI179:BJ179" name="Rango2_26_1_2"/>
    <protectedRange algorithmName="SHA-512" hashValue="TvKQSNrPyYgDaKIPekAhfes+BeWelymkz8wT3MQpZB+/Zfpfi+1YMuN/+lt8MKT+KJo0CvfvAKUuwGf9Rjf1Yg==" saltValue="sve+okrN9egQU3nQYMBtPg==" spinCount="100000" sqref="BK179" name="Rango2_34_1_1"/>
    <protectedRange algorithmName="SHA-512" hashValue="TvKQSNrPyYgDaKIPekAhfes+BeWelymkz8wT3MQpZB+/Zfpfi+1YMuN/+lt8MKT+KJo0CvfvAKUuwGf9Rjf1Yg==" saltValue="sve+okrN9egQU3nQYMBtPg==" spinCount="100000" sqref="BL179" name="Rango2_35_1_1"/>
    <protectedRange algorithmName="SHA-512" hashValue="TvKQSNrPyYgDaKIPekAhfes+BeWelymkz8wT3MQpZB+/Zfpfi+1YMuN/+lt8MKT+KJo0CvfvAKUuwGf9Rjf1Yg==" saltValue="sve+okrN9egQU3nQYMBtPg==" spinCount="100000" sqref="BL11" name="Rango2_2_1_2_1"/>
    <protectedRange algorithmName="SHA-512" hashValue="TvKQSNrPyYgDaKIPekAhfes+BeWelymkz8wT3MQpZB+/Zfpfi+1YMuN/+lt8MKT+KJo0CvfvAKUuwGf9Rjf1Yg==" saltValue="sve+okrN9egQU3nQYMBtPg==" spinCount="100000" sqref="BI23:BJ24" name="Rango2_3_1_1"/>
    <protectedRange algorithmName="SHA-512" hashValue="TvKQSNrPyYgDaKIPekAhfes+BeWelymkz8wT3MQpZB+/Zfpfi+1YMuN/+lt8MKT+KJo0CvfvAKUuwGf9Rjf1Yg==" saltValue="sve+okrN9egQU3nQYMBtPg==" spinCount="100000" sqref="BK23:BK24" name="Rango2_4_1_1"/>
    <protectedRange algorithmName="SHA-512" hashValue="TvKQSNrPyYgDaKIPekAhfes+BeWelymkz8wT3MQpZB+/Zfpfi+1YMuN/+lt8MKT+KJo0CvfvAKUuwGf9Rjf1Yg==" saltValue="sve+okrN9egQU3nQYMBtPg==" spinCount="100000" sqref="BL23:BL24" name="Rango2_5_1_2"/>
    <protectedRange algorithmName="SHA-512" hashValue="TvKQSNrPyYgDaKIPekAhfes+BeWelymkz8wT3MQpZB+/Zfpfi+1YMuN/+lt8MKT+KJo0CvfvAKUuwGf9Rjf1Yg==" saltValue="sve+okrN9egQU3nQYMBtPg==" spinCount="100000" sqref="BG89" name="Rango2_24_1_1_1"/>
    <protectedRange algorithmName="SHA-512" hashValue="TvKQSNrPyYgDaKIPekAhfes+BeWelymkz8wT3MQpZB+/Zfpfi+1YMuN/+lt8MKT+KJo0CvfvAKUuwGf9Rjf1Yg==" saltValue="sve+okrN9egQU3nQYMBtPg==" spinCount="100000" sqref="BI89:BJ89" name="Rango2_26_1_1_1"/>
    <protectedRange algorithmName="SHA-512" hashValue="TvKQSNrPyYgDaKIPekAhfes+BeWelymkz8wT3MQpZB+/Zfpfi+1YMuN/+lt8MKT+KJo0CvfvAKUuwGf9Rjf1Yg==" saltValue="sve+okrN9egQU3nQYMBtPg==" spinCount="100000" sqref="BK89" name="Rango2_32_1_1_1"/>
    <protectedRange algorithmName="SHA-512" hashValue="TvKQSNrPyYgDaKIPekAhfes+BeWelymkz8wT3MQpZB+/Zfpfi+1YMuN/+lt8MKT+KJo0CvfvAKUuwGf9Rjf1Yg==" saltValue="sve+okrN9egQU3nQYMBtPg==" spinCount="100000" sqref="BL89" name="Rango2_33_1_1_1"/>
    <protectedRange algorithmName="SHA-512" hashValue="TvKQSNrPyYgDaKIPekAhfes+BeWelymkz8wT3MQpZB+/Zfpfi+1YMuN/+lt8MKT+KJo0CvfvAKUuwGf9Rjf1Yg==" saltValue="sve+okrN9egQU3nQYMBtPg==" spinCount="100000" sqref="BY83 CH83" name="Rango2_2_1_29_1_1"/>
    <protectedRange algorithmName="SHA-512" hashValue="TvKQSNrPyYgDaKIPekAhfes+BeWelymkz8wT3MQpZB+/Zfpfi+1YMuN/+lt8MKT+KJo0CvfvAKUuwGf9Rjf1Yg==" saltValue="sve+okrN9egQU3nQYMBtPg==" spinCount="100000" sqref="CH167" name="Rango2_2_1_1_1_1_1"/>
    <protectedRange algorithmName="SHA-512" hashValue="TvKQSNrPyYgDaKIPekAhfes+BeWelymkz8wT3MQpZB+/Zfpfi+1YMuN/+lt8MKT+KJo0CvfvAKUuwGf9Rjf1Yg==" saltValue="sve+okrN9egQU3nQYMBtPg==" spinCount="100000" sqref="CJ167" name="Rango2_2_1_1_1_1_2"/>
    <protectedRange algorithmName="SHA-512" hashValue="TvKQSNrPyYgDaKIPekAhfes+BeWelymkz8wT3MQpZB+/Zfpfi+1YMuN/+lt8MKT+KJo0CvfvAKUuwGf9Rjf1Yg==" saltValue="sve+okrN9egQU3nQYMBtPg==" spinCount="100000" sqref="BP168 BY168 CH168 CQ168:CR168 CZ168 DI168 DR168 EA168" name="Rango2_2_1_1_2_2"/>
    <protectedRange algorithmName="SHA-512" hashValue="TvKQSNrPyYgDaKIPekAhfes+BeWelymkz8wT3MQpZB+/Zfpfi+1YMuN/+lt8MKT+KJo0CvfvAKUuwGf9Rjf1Yg==" saltValue="sve+okrN9egQU3nQYMBtPg==" spinCount="100000" sqref="CI168 BZ168 BQ168" name="Rango2_2_1_1_2_3"/>
    <protectedRange algorithmName="SHA-512" hashValue="TvKQSNrPyYgDaKIPekAhfes+BeWelymkz8wT3MQpZB+/Zfpfi+1YMuN/+lt8MKT+KJo0CvfvAKUuwGf9Rjf1Yg==" saltValue="sve+okrN9egQU3nQYMBtPg==" spinCount="100000" sqref="CQ173:CR173 CH173:CI173 CB173:CC173 BY173:BZ173 BP173:BQ173" name="Rango2_2_1_14_1_1"/>
    <protectedRange algorithmName="SHA-512" hashValue="TvKQSNrPyYgDaKIPekAhfes+BeWelymkz8wT3MQpZB+/Zfpfi+1YMuN/+lt8MKT+KJo0CvfvAKUuwGf9Rjf1Yg==" saltValue="sve+okrN9egQU3nQYMBtPg==" spinCount="100000" sqref="CA173" name="Rango2_2_1_29_2_2"/>
    <protectedRange algorithmName="SHA-512" hashValue="TvKQSNrPyYgDaKIPekAhfes+BeWelymkz8wT3MQpZB+/Zfpfi+1YMuN/+lt8MKT+KJo0CvfvAKUuwGf9Rjf1Yg==" saltValue="sve+okrN9egQU3nQYMBtPg==" spinCount="100000" sqref="BP161:BQ161" name="Rango2_2_1_1_1_2"/>
    <protectedRange algorithmName="SHA-512" hashValue="TvKQSNrPyYgDaKIPekAhfes+BeWelymkz8wT3MQpZB+/Zfpfi+1YMuN/+lt8MKT+KJo0CvfvAKUuwGf9Rjf1Yg==" saltValue="sve+okrN9egQU3nQYMBtPg==" spinCount="100000" sqref="CT161:CU161" name="Rango2_2_1_1_1_3"/>
    <protectedRange algorithmName="SHA-512" hashValue="TvKQSNrPyYgDaKIPekAhfes+BeWelymkz8wT3MQpZB+/Zfpfi+1YMuN/+lt8MKT+KJo0CvfvAKUuwGf9Rjf1Yg==" saltValue="sve+okrN9egQU3nQYMBtPg==" spinCount="100000" sqref="CQ83" name="Rango2_2_1_29_1_1_1"/>
    <protectedRange algorithmName="SHA-512" hashValue="TvKQSNrPyYgDaKIPekAhfes+BeWelymkz8wT3MQpZB+/Zfpfi+1YMuN/+lt8MKT+KJo0CvfvAKUuwGf9Rjf1Yg==" saltValue="sve+okrN9egQU3nQYMBtPg==" spinCount="100000" sqref="BP95:BW95 BY95:CF95 CH95:CO95 CQ95:CX95" name="Rango2_2_1_1_4"/>
    <protectedRange algorithmName="SHA-512" hashValue="TvKQSNrPyYgDaKIPekAhfes+BeWelymkz8wT3MQpZB+/Zfpfi+1YMuN/+lt8MKT+KJo0CvfvAKUuwGf9Rjf1Yg==" saltValue="sve+okrN9egQU3nQYMBtPg==" spinCount="100000" sqref="BP77:BT77 CQ77:CX77 CH77:CO77 BY77:CF77 BV77:BW77 FT77 FZ77 FT65 FZ65 FZ71" name="Rango2_2_1_36_1"/>
    <protectedRange algorithmName="SHA-512" hashValue="TvKQSNrPyYgDaKIPekAhfes+BeWelymkz8wT3MQpZB+/Zfpfi+1YMuN/+lt8MKT+KJo0CvfvAKUuwGf9Rjf1Yg==" saltValue="sve+okrN9egQU3nQYMBtPg==" spinCount="100000" sqref="BV29:BW29 CE29:CF29 CH29:CL29 CN29:CO29 CW29:CX29 BP29:BT29 BY29:CC29 CQ29:CU29" name="Rango2_2_1_24_1_1"/>
    <protectedRange algorithmName="SHA-512" hashValue="TvKQSNrPyYgDaKIPekAhfes+BeWelymkz8wT3MQpZB+/Zfpfi+1YMuN/+lt8MKT+KJo0CvfvAKUuwGf9Rjf1Yg==" saltValue="sve+okrN9egQU3nQYMBtPg==" spinCount="100000" sqref="BP35:BT35 BY35:CC35 CH35:CL35 BR36:BT36 BV35:BW36 CA36:CC36 CE35:CF36 CN35:CO36 CJ36:CL36 CW35:CX36 CQ35:CU36" name="Rango2_2_1_24_1_2"/>
    <protectedRange algorithmName="SHA-512" hashValue="TvKQSNrPyYgDaKIPekAhfes+BeWelymkz8wT3MQpZB+/Zfpfi+1YMuN/+lt8MKT+KJo0CvfvAKUuwGf9Rjf1Yg==" saltValue="sve+okrN9egQU3nQYMBtPg==" spinCount="100000" sqref="BP36:BQ36 BY36:BZ36 CH36:CI36" name="Rango2_2_1_25_1_1"/>
    <protectedRange algorithmName="SHA-512" hashValue="TvKQSNrPyYgDaKIPekAhfes+BeWelymkz8wT3MQpZB+/Zfpfi+1YMuN/+lt8MKT+KJo0CvfvAKUuwGf9Rjf1Yg==" saltValue="sve+okrN9egQU3nQYMBtPg==" spinCount="100000" sqref="BR41:BT41 BV41:BW41 CA41:CC41 CE41:CF41 CN41:CO41 CJ41:CL41 CW41:CX41 CQ41:CU41" name="Rango2_2_1_24_1_3"/>
    <protectedRange algorithmName="SHA-512" hashValue="TvKQSNrPyYgDaKIPekAhfes+BeWelymkz8wT3MQpZB+/Zfpfi+1YMuN/+lt8MKT+KJo0CvfvAKUuwGf9Rjf1Yg==" saltValue="sve+okrN9egQU3nQYMBtPg==" spinCount="100000" sqref="BP41:BQ41 BY41:BZ41 CH41:CI41" name="Rango2_2_1_25_1_2"/>
    <protectedRange algorithmName="SHA-512" hashValue="TvKQSNrPyYgDaKIPekAhfes+BeWelymkz8wT3MQpZB+/Zfpfi+1YMuN/+lt8MKT+KJo0CvfvAKUuwGf9Rjf1Yg==" saltValue="sve+okrN9egQU3nQYMBtPg==" spinCount="100000" sqref="BP42:BT43 BV42:BW43 CE42:CF43 CN42:CO43 CW42:CX43 BY42:CC43 CH42:CL43 CQ42:CU43" name="Rango2_2_1_26_1_1"/>
    <protectedRange algorithmName="SHA-512" hashValue="TvKQSNrPyYgDaKIPekAhfes+BeWelymkz8wT3MQpZB+/Zfpfi+1YMuN/+lt8MKT+KJo0CvfvAKUuwGf9Rjf1Yg==" saltValue="sve+okrN9egQU3nQYMBtPg==" spinCount="100000" sqref="CJ245" name="Rango2_2_1_24_1_4"/>
    <protectedRange algorithmName="SHA-512" hashValue="TvKQSNrPyYgDaKIPekAhfes+BeWelymkz8wT3MQpZB+/Zfpfi+1YMuN/+lt8MKT+KJo0CvfvAKUuwGf9Rjf1Yg==" saltValue="sve+okrN9egQU3nQYMBtPg==" spinCount="100000" sqref="CK245:CL245 BP245:BT245 BV245:BW245 BY245:CC245 CE245:CF245 CH245:CI245 CN245:CO245 CQ245:CU245 CW245:CX245" name="Rango2_2_1_27_1_1"/>
    <protectedRange algorithmName="SHA-512" hashValue="TvKQSNrPyYgDaKIPekAhfes+BeWelymkz8wT3MQpZB+/Zfpfi+1YMuN/+lt8MKT+KJo0CvfvAKUuwGf9Rjf1Yg==" saltValue="sve+okrN9egQU3nQYMBtPg==" spinCount="100000" sqref="BV251:BW251 CE251:CF251 CN251:CO251 CW251:CX251 CQ251:CU251 CH251:CL251 BY251:CC251 BP251:BT251 BP252 FS252:FV252" name="Rango2_2_1_28_2_1"/>
    <protectedRange algorithmName="SHA-512" hashValue="TvKQSNrPyYgDaKIPekAhfes+BeWelymkz8wT3MQpZB+/Zfpfi+1YMuN/+lt8MKT+KJo0CvfvAKUuwGf9Rjf1Yg==" saltValue="sve+okrN9egQU3nQYMBtPg==" spinCount="100000" sqref="BP191:BQ191 BY191:CC191 BV191:BW191 BT191 CE191:CF191 CH191:CL191 CN191:CO191 CQ191:CU191 CW191:CX191" name="Rango2_2_1_4_1_1"/>
    <protectedRange algorithmName="SHA-512" hashValue="TvKQSNrPyYgDaKIPekAhfes+BeWelymkz8wT3MQpZB+/Zfpfi+1YMuN/+lt8MKT+KJo0CvfvAKUuwGf9Rjf1Yg==" saltValue="sve+okrN9egQU3nQYMBtPg==" spinCount="100000" sqref="BR191:BS191" name="Rango2_2_1_4_1_1_1"/>
    <protectedRange algorithmName="SHA-512" hashValue="TvKQSNrPyYgDaKIPekAhfes+BeWelymkz8wT3MQpZB+/Zfpfi+1YMuN/+lt8MKT+KJo0CvfvAKUuwGf9Rjf1Yg==" saltValue="sve+okrN9egQU3nQYMBtPg==" spinCount="100000" sqref="BV197:BW197 CE197:CF197 CN197:CO197 CW197:CX197" name="Rango2_2_1_4_1_2"/>
    <protectedRange algorithmName="SHA-512" hashValue="TvKQSNrPyYgDaKIPekAhfes+BeWelymkz8wT3MQpZB+/Zfpfi+1YMuN/+lt8MKT+KJo0CvfvAKUuwGf9Rjf1Yg==" saltValue="sve+okrN9egQU3nQYMBtPg==" spinCount="100000" sqref="BT197 CC197 CL197 CQ197:CU197" name="Rango2_2_1_5_1_1"/>
    <protectedRange algorithmName="SHA-512" hashValue="TvKQSNrPyYgDaKIPekAhfes+BeWelymkz8wT3MQpZB+/Zfpfi+1YMuN/+lt8MKT+KJo0CvfvAKUuwGf9Rjf1Yg==" saltValue="sve+okrN9egQU3nQYMBtPg==" spinCount="100000" sqref="BP197:BQ197 BY197:BZ197 CH197:CI197" name="Rango2_2_1_5_1_1_1"/>
    <protectedRange algorithmName="SHA-512" hashValue="TvKQSNrPyYgDaKIPekAhfes+BeWelymkz8wT3MQpZB+/Zfpfi+1YMuN/+lt8MKT+KJo0CvfvAKUuwGf9Rjf1Yg==" saltValue="sve+okrN9egQU3nQYMBtPg==" spinCount="100000" sqref="BR197:BS197 CA197:CB197 CJ197:CK197" name="Rango2_2_1_5_1_1_1_1"/>
    <protectedRange algorithmName="SHA-512" hashValue="TvKQSNrPyYgDaKIPekAhfes+BeWelymkz8wT3MQpZB+/Zfpfi+1YMuN/+lt8MKT+KJo0CvfvAKUuwGf9Rjf1Yg==" saltValue="sve+okrN9egQU3nQYMBtPg==" spinCount="100000" sqref="BV203:BW203 CE203:CF203 CN203:CO203 CW203:CX203" name="Rango2_2_1_4_1_3"/>
    <protectedRange algorithmName="SHA-512" hashValue="TvKQSNrPyYgDaKIPekAhfes+BeWelymkz8wT3MQpZB+/Zfpfi+1YMuN/+lt8MKT+KJo0CvfvAKUuwGf9Rjf1Yg==" saltValue="sve+okrN9egQU3nQYMBtPg==" spinCount="100000" sqref="BR203:BT203 CA203:CC203 CJ203:CL203 CS203:CU203" name="Rango2_2_1_6_1_1"/>
    <protectedRange algorithmName="SHA-512" hashValue="TvKQSNrPyYgDaKIPekAhfes+BeWelymkz8wT3MQpZB+/Zfpfi+1YMuN/+lt8MKT+KJo0CvfvAKUuwGf9Rjf1Yg==" saltValue="sve+okrN9egQU3nQYMBtPg==" spinCount="100000" sqref="BP203:BQ203 BY203:BZ203 CH203:CI203 CQ203:CR203" name="Rango2_2_1_6_1_1_1"/>
    <protectedRange algorithmName="SHA-512" hashValue="TvKQSNrPyYgDaKIPekAhfes+BeWelymkz8wT3MQpZB+/Zfpfi+1YMuN/+lt8MKT+KJo0CvfvAKUuwGf9Rjf1Yg==" saltValue="sve+okrN9egQU3nQYMBtPg==" spinCount="100000" sqref="BV209:BW209 CE209:CF209 CN209:CO209 CW209:CX209" name="Rango2_2_1_4_1_4"/>
    <protectedRange algorithmName="SHA-512" hashValue="TvKQSNrPyYgDaKIPekAhfes+BeWelymkz8wT3MQpZB+/Zfpfi+1YMuN/+lt8MKT+KJo0CvfvAKUuwGf9Rjf1Yg==" saltValue="sve+okrN9egQU3nQYMBtPg==" spinCount="100000" sqref="BT209 CC209 CL209 CU209" name="Rango2_2_1_7_1_1"/>
    <protectedRange algorithmName="SHA-512" hashValue="TvKQSNrPyYgDaKIPekAhfes+BeWelymkz8wT3MQpZB+/Zfpfi+1YMuN/+lt8MKT+KJo0CvfvAKUuwGf9Rjf1Yg==" saltValue="sve+okrN9egQU3nQYMBtPg==" spinCount="100000" sqref="BP209:BQ209 BY209:BZ209 CH209:CI209 CQ209:CR209" name="Rango2_2_1_7_1_1_1"/>
    <protectedRange algorithmName="SHA-512" hashValue="TvKQSNrPyYgDaKIPekAhfes+BeWelymkz8wT3MQpZB+/Zfpfi+1YMuN/+lt8MKT+KJo0CvfvAKUuwGf9Rjf1Yg==" saltValue="sve+okrN9egQU3nQYMBtPg==" spinCount="100000" sqref="BR209:BS209 CA209:CB209 CJ209:CK209 CS209:CT209" name="Rango2_2_1_7_1_1_1_1"/>
    <protectedRange algorithmName="SHA-512" hashValue="TvKQSNrPyYgDaKIPekAhfes+BeWelymkz8wT3MQpZB+/Zfpfi+1YMuN/+lt8MKT+KJo0CvfvAKUuwGf9Rjf1Yg==" saltValue="sve+okrN9egQU3nQYMBtPg==" spinCount="100000" sqref="BV215:BW215 CE215:CF215 CN215:CO215 CW215:CX215" name="Rango2_2_1_4_1_5"/>
    <protectedRange algorithmName="SHA-512" hashValue="TvKQSNrPyYgDaKIPekAhfes+BeWelymkz8wT3MQpZB+/Zfpfi+1YMuN/+lt8MKT+KJo0CvfvAKUuwGf9Rjf1Yg==" saltValue="sve+okrN9egQU3nQYMBtPg==" spinCount="100000" sqref="BP215:BT215 BY215:CC215 CH215:CL215 CQ215:CU215" name="Rango2_2_1_8_1_1"/>
    <protectedRange algorithmName="SHA-512" hashValue="TvKQSNrPyYgDaKIPekAhfes+BeWelymkz8wT3MQpZB+/Zfpfi+1YMuN/+lt8MKT+KJo0CvfvAKUuwGf9Rjf1Yg==" saltValue="sve+okrN9egQU3nQYMBtPg==" spinCount="100000" sqref="BP47:BQ47 BY47:BZ47 CH47:CI47 CQ47:CR47" name="Rango2_2_1_15_1"/>
    <protectedRange algorithmName="SHA-512" hashValue="TvKQSNrPyYgDaKIPekAhfes+BeWelymkz8wT3MQpZB+/Zfpfi+1YMuN/+lt8MKT+KJo0CvfvAKUuwGf9Rjf1Yg==" saltValue="sve+okrN9egQU3nQYMBtPg==" spinCount="100000" sqref="CS47:CX47 CJ47:CO47 BR47:BX47 CA47:CG47" name="Rango2_2_1_20_1"/>
    <protectedRange algorithmName="SHA-512" hashValue="TvKQSNrPyYgDaKIPekAhfes+BeWelymkz8wT3MQpZB+/Zfpfi+1YMuN/+lt8MKT+KJo0CvfvAKUuwGf9Rjf1Yg==" saltValue="sve+okrN9egQU3nQYMBtPg==" spinCount="100000" sqref="BP53:BQ53 BY53:BZ53 CH53:CI53 CQ53:CR53" name="Rango2_2_1_19_1"/>
    <protectedRange algorithmName="SHA-512" hashValue="TvKQSNrPyYgDaKIPekAhfes+BeWelymkz8wT3MQpZB+/Zfpfi+1YMuN/+lt8MKT+KJo0CvfvAKUuwGf9Rjf1Yg==" saltValue="sve+okrN9egQU3nQYMBtPg==" spinCount="100000" sqref="BR53:BW53 CA53:CF53 CJ53:CO53 CS53:CX53" name="Rango2_2_1_20_2"/>
    <protectedRange algorithmName="SHA-512" hashValue="TvKQSNrPyYgDaKIPekAhfes+BeWelymkz8wT3MQpZB+/Zfpfi+1YMuN/+lt8MKT+KJo0CvfvAKUuwGf9Rjf1Yg==" saltValue="sve+okrN9egQU3nQYMBtPg==" spinCount="100000" sqref="BP59:BQ59 CU59 BY59:BZ59 CH59:CI59 CQ59 FX59" name="Rango2_2_1_18_1"/>
    <protectedRange algorithmName="SHA-512" hashValue="TvKQSNrPyYgDaKIPekAhfes+BeWelymkz8wT3MQpZB+/Zfpfi+1YMuN/+lt8MKT+KJo0CvfvAKUuwGf9Rjf1Yg==" saltValue="sve+okrN9egQU3nQYMBtPg==" spinCount="100000" sqref="BR59:BW59 CA59:CF59 CJ59:CO59 CS59:CT59 CV59:CX59" name="Rango2_2_1_20_3"/>
    <protectedRange algorithmName="SHA-512" hashValue="TvKQSNrPyYgDaKIPekAhfes+BeWelymkz8wT3MQpZB+/Zfpfi+1YMuN/+lt8MKT+KJo0CvfvAKUuwGf9Rjf1Yg==" saltValue="sve+okrN9egQU3nQYMBtPg==" spinCount="100000" sqref="BP89:BT89 BY89:CC89 CH89:CL89 CQ89:CU89" name="Rango2_2_1_9_1"/>
    <protectedRange algorithmName="SHA-512" hashValue="TvKQSNrPyYgDaKIPekAhfes+BeWelymkz8wT3MQpZB+/Zfpfi+1YMuN/+lt8MKT+KJo0CvfvAKUuwGf9Rjf1Yg==" saltValue="sve+okrN9egQU3nQYMBtPg==" spinCount="100000" sqref="BS101 CB101 CK101:CK102 CT101:CT102" name="Rango2_2_1_9_2"/>
    <protectedRange algorithmName="SHA-512" hashValue="TvKQSNrPyYgDaKIPekAhfes+BeWelymkz8wT3MQpZB+/Zfpfi+1YMuN/+lt8MKT+KJo0CvfvAKUuwGf9Rjf1Yg==" saltValue="sve+okrN9egQU3nQYMBtPg==" spinCount="100000" sqref="BV102:BW103 BP101:BR101 BY101:CA101 CC101:CD101 CH101:CJ101 CL101:CM101 CQ101:CS101 CU101:CV101 BQ102 BS102:BT102 BZ102 CB102:CC102 CI102 CL102 CR102 CU102 BP103:BT103 BY103:CF103 CH103:CV103 BT101:BW101 CE101:CF102 FU101 CN101:CO102 FW101" name="Rango2_2_1_10_1"/>
    <protectedRange algorithmName="SHA-512" hashValue="TvKQSNrPyYgDaKIPekAhfes+BeWelymkz8wT3MQpZB+/Zfpfi+1YMuN/+lt8MKT+KJo0CvfvAKUuwGf9Rjf1Yg==" saltValue="sve+okrN9egQU3nQYMBtPg==" spinCount="100000" sqref="BP102 BY102 CH102 CQ102 FU102" name="Rango2_2_1_10_1_1"/>
    <protectedRange algorithmName="SHA-512" hashValue="TvKQSNrPyYgDaKIPekAhfes+BeWelymkz8wT3MQpZB+/Zfpfi+1YMuN/+lt8MKT+KJo0CvfvAKUuwGf9Rjf1Yg==" saltValue="sve+okrN9egQU3nQYMBtPg==" spinCount="100000" sqref="BR102 CA102 CJ102 CS102 FW102" name="Rango2_2_1_10_1_1_1"/>
    <protectedRange algorithmName="SHA-512" hashValue="TvKQSNrPyYgDaKIPekAhfes+BeWelymkz8wT3MQpZB+/Zfpfi+1YMuN/+lt8MKT+KJo0CvfvAKUuwGf9Rjf1Yg==" saltValue="sve+okrN9egQU3nQYMBtPg==" spinCount="100000" sqref="BS107 CB107 CK107 CT107" name="Rango2_2_1_9_3"/>
    <protectedRange algorithmName="SHA-512" hashValue="TvKQSNrPyYgDaKIPekAhfes+BeWelymkz8wT3MQpZB+/Zfpfi+1YMuN/+lt8MKT+KJo0CvfvAKUuwGf9Rjf1Yg==" saltValue="sve+okrN9egQU3nQYMBtPg==" spinCount="100000" sqref="BT107 CC107 CL107 CU107" name="Rango2_2_1_10_2"/>
    <protectedRange algorithmName="SHA-512" hashValue="TvKQSNrPyYgDaKIPekAhfes+BeWelymkz8wT3MQpZB+/Zfpfi+1YMuN/+lt8MKT+KJo0CvfvAKUuwGf9Rjf1Yg==" saltValue="sve+okrN9egQU3nQYMBtPg==" spinCount="100000" sqref="BV107:BW107 CE107:CF107 CN107:CO107 CW107:CX107" name="Rango2_2_1_11_1"/>
    <protectedRange algorithmName="SHA-512" hashValue="TvKQSNrPyYgDaKIPekAhfes+BeWelymkz8wT3MQpZB+/Zfpfi+1YMuN/+lt8MKT+KJo0CvfvAKUuwGf9Rjf1Yg==" saltValue="sve+okrN9egQU3nQYMBtPg==" spinCount="100000" sqref="BR107 CA107 CJ107 CS107" name="Rango2_2_1_11_1_1"/>
    <protectedRange algorithmName="SHA-512" hashValue="TvKQSNrPyYgDaKIPekAhfes+BeWelymkz8wT3MQpZB+/Zfpfi+1YMuN/+lt8MKT+KJo0CvfvAKUuwGf9Rjf1Yg==" saltValue="sve+okrN9egQU3nQYMBtPg==" spinCount="100000" sqref="BS179 CB179 CT179 CK179" name="Rango2_2_1_9_4"/>
    <protectedRange algorithmName="SHA-512" hashValue="TvKQSNrPyYgDaKIPekAhfes+BeWelymkz8wT3MQpZB+/Zfpfi+1YMuN/+lt8MKT+KJo0CvfvAKUuwGf9Rjf1Yg==" saltValue="sve+okrN9egQU3nQYMBtPg==" spinCount="100000" sqref="BV179:BW179 BP179:BR179 BT179 BY179:CA179 CC179 CL179 CQ179:CS179 CU179 CH179:CJ179" name="Rango2_2_1_12_1"/>
    <protectedRange algorithmName="SHA-512" hashValue="TvKQSNrPyYgDaKIPekAhfes+BeWelymkz8wT3MQpZB+/Zfpfi+1YMuN/+lt8MKT+KJo0CvfvAKUuwGf9Rjf1Yg==" saltValue="sve+okrN9egQU3nQYMBtPg==" spinCount="100000" sqref="CT185:CT186 CK185:CK186" name="Rango2_2_1_9_5"/>
    <protectedRange algorithmName="SHA-512" hashValue="TvKQSNrPyYgDaKIPekAhfes+BeWelymkz8wT3MQpZB+/Zfpfi+1YMuN/+lt8MKT+KJo0CvfvAKUuwGf9Rjf1Yg==" saltValue="sve+okrN9egQU3nQYMBtPg==" spinCount="100000" sqref="BS185:BS186 CB185:CB186" name="Rango2_2_1_10_3"/>
    <protectedRange algorithmName="SHA-512" hashValue="TvKQSNrPyYgDaKIPekAhfes+BeWelymkz8wT3MQpZB+/Zfpfi+1YMuN/+lt8MKT+KJo0CvfvAKUuwGf9Rjf1Yg==" saltValue="sve+okrN9egQU3nQYMBtPg==" spinCount="100000" sqref="BY185:CA186 BP185:BR186 BT185:BW186 CC185:CF186 CQ185:CS186 CU185:CU186 CW185:CX186 CH185:CJ186 CL185:CO186 FW185:FW186" name="Rango2_2_1_13_1"/>
    <protectedRange algorithmName="SHA-512" hashValue="TvKQSNrPyYgDaKIPekAhfes+BeWelymkz8wT3MQpZB+/Zfpfi+1YMuN/+lt8MKT+KJo0CvfvAKUuwGf9Rjf1Yg==" saltValue="sve+okrN9egQU3nQYMBtPg==" spinCount="100000" sqref="BQ143:BT145 BV143:BW145 BZ143:CC143 CE143:CF143 CN143:CO143 CR143:CU143 CW143:CX143 BZ144:CF145 CI143:CL143 CR144:CX145 CI144:CO145" name="Rango2_2_1_16_1"/>
    <protectedRange algorithmName="SHA-512" hashValue="TvKQSNrPyYgDaKIPekAhfes+BeWelymkz8wT3MQpZB+/Zfpfi+1YMuN/+lt8MKT+KJo0CvfvAKUuwGf9Rjf1Yg==" saltValue="sve+okrN9egQU3nQYMBtPg==" spinCount="100000" sqref="BP113:BT113 BV113:BW113 BY113:CC113 CE113:CF113 CH113:CL113 CN113:CO113 CQ113:CU113 CW113:CX113" name="Rango2_2_1_2_2"/>
    <protectedRange algorithmName="SHA-512" hashValue="TvKQSNrPyYgDaKIPekAhfes+BeWelymkz8wT3MQpZB+/Zfpfi+1YMuN/+lt8MKT+KJo0CvfvAKUuwGf9Rjf1Yg==" saltValue="sve+okrN9egQU3nQYMBtPg==" spinCount="100000" sqref="BP125:BW125 BY125:CF125 CH125:CO125 CQ125:CX125" name="Rango2_2_1_32_1"/>
    <protectedRange algorithmName="SHA-512" hashValue="TvKQSNrPyYgDaKIPekAhfes+BeWelymkz8wT3MQpZB+/Zfpfi+1YMuN/+lt8MKT+KJo0CvfvAKUuwGf9Rjf1Yg==" saltValue="sve+okrN9egQU3nQYMBtPg==" spinCount="100000" sqref="CS131:CU131 CJ131:CL131 CA131:CC131 BR131:BT131 CN131:CO131 BV131:BW131 CE131:CF131 CW131:CX131" name="Rango2_2_1_32_2"/>
    <protectedRange algorithmName="SHA-512" hashValue="TvKQSNrPyYgDaKIPekAhfes+BeWelymkz8wT3MQpZB+/Zfpfi+1YMuN/+lt8MKT+KJo0CvfvAKUuwGf9Rjf1Yg==" saltValue="sve+okrN9egQU3nQYMBtPg==" spinCount="100000" sqref="BP131:BQ131 CQ131:CR131 BY131:BZ131 CH131:CI131" name="Rango2_2_1_33_1"/>
    <protectedRange algorithmName="SHA-512" hashValue="TvKQSNrPyYgDaKIPekAhfes+BeWelymkz8wT3MQpZB+/Zfpfi+1YMuN/+lt8MKT+KJo0CvfvAKUuwGf9Rjf1Yg==" saltValue="sve+okrN9egQU3nQYMBtPg==" spinCount="100000" sqref="CQ221:CU221 BP221:BQ221 BY221:BZ221 CH221:CI221 FU221" name="Rango2_2_1_17_1"/>
    <protectedRange algorithmName="SHA-512" hashValue="TvKQSNrPyYgDaKIPekAhfes+BeWelymkz8wT3MQpZB+/Zfpfi+1YMuN/+lt8MKT+KJo0CvfvAKUuwGf9Rjf1Yg==" saltValue="sve+okrN9egQU3nQYMBtPg==" spinCount="100000" sqref="BP12 BS12:BT12 BY12 CB12 CH12 CK12 CT12" name="Rango2_2_1_29_1"/>
    <protectedRange algorithmName="SHA-512" hashValue="TvKQSNrPyYgDaKIPekAhfes+BeWelymkz8wT3MQpZB+/Zfpfi+1YMuN/+lt8MKT+KJo0CvfvAKUuwGf9Rjf1Yg==" saltValue="sve+okrN9egQU3nQYMBtPg==" spinCount="100000" sqref="BR12 CA12 CJ12 CS12 FW12" name="Rango2_2_1_29_1_2"/>
    <protectedRange algorithmName="SHA-512" hashValue="TvKQSNrPyYgDaKIPekAhfes+BeWelymkz8wT3MQpZB+/Zfpfi+1YMuN/+lt8MKT+KJo0CvfvAKUuwGf9Rjf1Yg==" saltValue="sve+okrN9egQU3nQYMBtPg==" spinCount="100000" sqref="CQ12" name="Rango2_2_1_29_2"/>
    <protectedRange algorithmName="SHA-512" hashValue="TvKQSNrPyYgDaKIPekAhfes+BeWelymkz8wT3MQpZB+/Zfpfi+1YMuN/+lt8MKT+KJo0CvfvAKUuwGf9Rjf1Yg==" saltValue="sve+okrN9egQU3nQYMBtPg==" spinCount="100000" sqref="CR12" name="Rango2_2_1_29_3"/>
    <protectedRange algorithmName="SHA-512" hashValue="TvKQSNrPyYgDaKIPekAhfes+BeWelymkz8wT3MQpZB+/Zfpfi+1YMuN/+lt8MKT+KJo0CvfvAKUuwGf9Rjf1Yg==" saltValue="sve+okrN9egQU3nQYMBtPg==" spinCount="100000" sqref="BS18 CS18:CX18 CJ18:CO18 BV18:BW18 CA18:CF18" name="Rango2_2_1_29_4"/>
    <protectedRange algorithmName="SHA-512" hashValue="TvKQSNrPyYgDaKIPekAhfes+BeWelymkz8wT3MQpZB+/Zfpfi+1YMuN/+lt8MKT+KJo0CvfvAKUuwGf9Rjf1Yg==" saltValue="sve+okrN9egQU3nQYMBtPg==" spinCount="100000" sqref="CQ18:CR18 BY18:BZ18 BP18:BR18 CH18:CI18" name="Rango2_2_1_30_1"/>
    <protectedRange algorithmName="SHA-512" hashValue="TvKQSNrPyYgDaKIPekAhfes+BeWelymkz8wT3MQpZB+/Zfpfi+1YMuN/+lt8MKT+KJo0CvfvAKUuwGf9Rjf1Yg==" saltValue="sve+okrN9egQU3nQYMBtPg==" spinCount="100000" sqref="BP17 BY17 CH17 CQ17 FU17" name="Rango2_2_1_30_1_1"/>
    <protectedRange algorithmName="SHA-512" hashValue="TvKQSNrPyYgDaKIPekAhfes+BeWelymkz8wT3MQpZB+/Zfpfi+1YMuN/+lt8MKT+KJo0CvfvAKUuwGf9Rjf1Yg==" saltValue="sve+okrN9egQU3nQYMBtPg==" spinCount="100000" sqref="BV23:BW24 CH23:CO24 BP23:BT24 BY23:CF24 CQ23:CX24 FU23:FU24 FW23" name="Rango2_2_1_31_1"/>
    <protectedRange algorithmName="SHA-512" hashValue="TvKQSNrPyYgDaKIPekAhfes+BeWelymkz8wT3MQpZB+/Zfpfi+1YMuN/+lt8MKT+KJo0CvfvAKUuwGf9Rjf1Yg==" saltValue="sve+okrN9egQU3nQYMBtPg==" spinCount="100000" sqref="BS65:BT65 CB65:CC65 CE65:CF65 CK65:CL65 CN65:CO65 CT65:CU65 CW65:CX65 BV65:BW65" name="Rango2_2_1_34_2"/>
    <protectedRange algorithmName="SHA-512" hashValue="TvKQSNrPyYgDaKIPekAhfes+BeWelymkz8wT3MQpZB+/Zfpfi+1YMuN/+lt8MKT+KJo0CvfvAKUuwGf9Rjf1Yg==" saltValue="sve+okrN9egQU3nQYMBtPg==" spinCount="100000" sqref="BR71:BT71 BV71:BW71 CA71:CC71 CE71:CF71 CJ71:CL71 CN71:CO71 CS71:CU71 CW71:CX71" name="Rango2_2_1_34_3"/>
    <protectedRange algorithmName="SHA-512" hashValue="TvKQSNrPyYgDaKIPekAhfes+BeWelymkz8wT3MQpZB+/Zfpfi+1YMuN/+lt8MKT+KJo0CvfvAKUuwGf9Rjf1Yg==" saltValue="sve+okrN9egQU3nQYMBtPg==" spinCount="100000" sqref="BQ71 BZ71 CI71 CR71" name="Rango2_2_1_35_1"/>
    <protectedRange algorithmName="SHA-512" hashValue="TvKQSNrPyYgDaKIPekAhfes+BeWelymkz8wT3MQpZB+/Zfpfi+1YMuN/+lt8MKT+KJo0CvfvAKUuwGf9Rjf1Yg==" saltValue="sve+okrN9egQU3nQYMBtPg==" spinCount="100000" sqref="BP227:BT227 CH228 CK228" name="Rango2_2_1_21_1"/>
    <protectedRange algorithmName="SHA-512" hashValue="TvKQSNrPyYgDaKIPekAhfes+BeWelymkz8wT3MQpZB+/Zfpfi+1YMuN/+lt8MKT+KJo0CvfvAKUuwGf9Rjf1Yg==" saltValue="sve+okrN9egQU3nQYMBtPg==" spinCount="100000" sqref="BP239 BY239 CH239 CQ239" name="Rango2_2_1_23_1"/>
    <protectedRange algorithmName="SHA-512" hashValue="TvKQSNrPyYgDaKIPekAhfes+BeWelymkz8wT3MQpZB+/Zfpfi+1YMuN/+lt8MKT+KJo0CvfvAKUuwGf9Rjf1Yg==" saltValue="sve+okrN9egQU3nQYMBtPg==" spinCount="100000" sqref="DA221:DG221 DJ221:DP221 DS221:DY221 EB221:EH221 CZ222:DA222 DF222:DG222 DC222:DD222 DI222:DJ222 DO222:DP222 DL222:DM222 DR222:DS222 DX222:DY222 DU222:DV222 EA222:EB222 EG222:EH222 ED222:EE222" name="Rango2_2_1_17_2"/>
    <protectedRange algorithmName="SHA-512" hashValue="TvKQSNrPyYgDaKIPekAhfes+BeWelymkz8wT3MQpZB+/Zfpfi+1YMuN/+lt8MKT+KJo0CvfvAKUuwGf9Rjf1Yg==" saltValue="sve+okrN9egQU3nQYMBtPg==" spinCount="100000" sqref="CZ221 DI221 DR221 EA221" name="Rango2_2_1_17_1_1"/>
    <protectedRange algorithmName="SHA-512" hashValue="TvKQSNrPyYgDaKIPekAhfes+BeWelymkz8wT3MQpZB+/Zfpfi+1YMuN/+lt8MKT+KJo0CvfvAKUuwGf9Rjf1Yg==" saltValue="sve+okrN9egQU3nQYMBtPg==" spinCount="100000" sqref="DI239:DP239 DR239:DY240 CZ240:DD240 DF240:DG240 DI240:DM240 DO240:DP240 EA239:EH240" name="Rango2_2_1_23_2"/>
    <protectedRange algorithmName="SHA-512" hashValue="TvKQSNrPyYgDaKIPekAhfes+BeWelymkz8wT3MQpZB+/Zfpfi+1YMuN/+lt8MKT+KJo0CvfvAKUuwGf9Rjf1Yg==" saltValue="sve+okrN9egQU3nQYMBtPg==" spinCount="100000" sqref="CZ239" name="Rango2_2_1_23_1_1"/>
    <protectedRange algorithmName="SHA-512" hashValue="TvKQSNrPyYgDaKIPekAhfes+BeWelymkz8wT3MQpZB+/Zfpfi+1YMuN/+lt8MKT+KJo0CvfvAKUuwGf9Rjf1Yg==" saltValue="sve+okrN9egQU3nQYMBtPg==" spinCount="100000" sqref="DF173:DG173 DP173 DY173 EH173" name="Rango2_2_1_14_1"/>
    <protectedRange algorithmName="SHA-512" hashValue="TvKQSNrPyYgDaKIPekAhfes+BeWelymkz8wT3MQpZB+/Zfpfi+1YMuN/+lt8MKT+KJo0CvfvAKUuwGf9Rjf1Yg==" saltValue="sve+okrN9egQU3nQYMBtPg==" spinCount="100000" sqref="DB173:DC173 DK173:DL173 DT173:DU173 EC173:ED173" name="Rango2_2_1_14_2"/>
    <protectedRange algorithmName="SHA-512" hashValue="TvKQSNrPyYgDaKIPekAhfes+BeWelymkz8wT3MQpZB+/Zfpfi+1YMuN/+lt8MKT+KJo0CvfvAKUuwGf9Rjf1Yg==" saltValue="sve+okrN9egQU3nQYMBtPg==" spinCount="100000" sqref="DD173 CZ173:DA173 DM173:DN173 DV173:DW173 EE173:EF173 DI173:DJ173 DR173:DS173 EA173:EB173" name="Rango2_2_1_14_1_1_1"/>
    <protectedRange algorithmName="SHA-512" hashValue="TvKQSNrPyYgDaKIPekAhfes+BeWelymkz8wT3MQpZB+/Zfpfi+1YMuN/+lt8MKT+KJo0CvfvAKUuwGf9Rjf1Yg==" saltValue="sve+okrN9egQU3nQYMBtPg==" spinCount="100000" sqref="CZ161:DA162 DC161:DG162 DL161:DP162 DU161:DY162 ED161:EH162 DI161:DJ162 DR161:DS162 EA161:EB162" name="Rango2_2_1_1_1_4_2"/>
    <protectedRange algorithmName="SHA-512" hashValue="TvKQSNrPyYgDaKIPekAhfes+BeWelymkz8wT3MQpZB+/Zfpfi+1YMuN/+lt8MKT+KJo0CvfvAKUuwGf9Rjf1Yg==" saltValue="sve+okrN9egQU3nQYMBtPg==" spinCount="100000" sqref="DI77:DP77 CZ77:DG77 EA77:EH77 DR77:DY77" name="Rango2_2_1_36_2"/>
    <protectedRange algorithmName="SHA-512" hashValue="TvKQSNrPyYgDaKIPekAhfes+BeWelymkz8wT3MQpZB+/Zfpfi+1YMuN/+lt8MKT+KJo0CvfvAKUuwGf9Rjf1Yg==" saltValue="sve+okrN9egQU3nQYMBtPg==" spinCount="100000" sqref="EB29" name="Rango2_2_1_24_1_5"/>
    <protectedRange algorithmName="SHA-512" hashValue="TvKQSNrPyYgDaKIPekAhfes+BeWelymkz8wT3MQpZB+/Zfpfi+1YMuN/+lt8MKT+KJo0CvfvAKUuwGf9Rjf1Yg==" saltValue="sve+okrN9egQU3nQYMBtPg==" spinCount="100000" sqref="DF29:DG29 DO29:DP29 DI29:DM29 CZ29:DD29 DY29:EA29 EH29 DS29:DW29 EC29:EF29" name="Rango2_2_1_24_1_1_1"/>
    <protectedRange algorithmName="SHA-512" hashValue="TvKQSNrPyYgDaKIPekAhfes+BeWelymkz8wT3MQpZB+/Zfpfi+1YMuN/+lt8MKT+KJo0CvfvAKUuwGf9Rjf1Yg==" saltValue="sve+okrN9egQU3nQYMBtPg==" spinCount="100000" sqref="DI35:DP36 DR35:DY36 EA35:EH36 CZ35:DG36 GJ35:GJ36 GJ245 GJ251:GJ252 GJ257 GJ263" name="Rango2_2_1_25_1_3"/>
    <protectedRange algorithmName="SHA-512" hashValue="TvKQSNrPyYgDaKIPekAhfes+BeWelymkz8wT3MQpZB+/Zfpfi+1YMuN/+lt8MKT+KJo0CvfvAKUuwGf9Rjf1Yg==" saltValue="sve+okrN9egQU3nQYMBtPg==" spinCount="100000" sqref="DI44:DP44 CZ44:DG44 EA44:EH44 DR44:DY44" name="Rango2_2_1_1_3"/>
    <protectedRange algorithmName="SHA-512" hashValue="TvKQSNrPyYgDaKIPekAhfes+BeWelymkz8wT3MQpZB+/Zfpfi+1YMuN/+lt8MKT+KJo0CvfvAKUuwGf9Rjf1Yg==" saltValue="sve+okrN9egQU3nQYMBtPg==" spinCount="100000" sqref="CZ41:DG41 DI41:DP41 DR41:DY41 EA41:EH41 DE42:DG43 DN42:DP43 DW42:DY43 EF42:EH43 GK41" name="Rango2_2_1_25_1_4"/>
    <protectedRange algorithmName="SHA-512" hashValue="TvKQSNrPyYgDaKIPekAhfes+BeWelymkz8wT3MQpZB+/Zfpfi+1YMuN/+lt8MKT+KJo0CvfvAKUuwGf9Rjf1Yg==" saltValue="sve+okrN9egQU3nQYMBtPg==" spinCount="100000" sqref="CZ42:DD42 DI42:DM42 DR42:DV42 EA42:EE42 CZ43 DB43:DD43 DI43 DK43:DM43 DR43 DT43:DV43 EA43 EC43:EE43 GK42:GK43" name="Rango2_2_1_26_1_2"/>
    <protectedRange algorithmName="SHA-512" hashValue="TvKQSNrPyYgDaKIPekAhfes+BeWelymkz8wT3MQpZB+/Zfpfi+1YMuN/+lt8MKT+KJo0CvfvAKUuwGf9Rjf1Yg==" saltValue="sve+okrN9egQU3nQYMBtPg==" spinCount="100000" sqref="CZ245:DG245 DI245:DP245 DR245:DY245 EA245:EH245" name="Rango2_2_1_27_1_2"/>
    <protectedRange algorithmName="SHA-512" hashValue="TvKQSNrPyYgDaKIPekAhfes+BeWelymkz8wT3MQpZB+/Zfpfi+1YMuN/+lt8MKT+KJo0CvfvAKUuwGf9Rjf1Yg==" saltValue="sve+okrN9egQU3nQYMBtPg==" spinCount="100000" sqref="CZ251:DG252 DI251:DP252 DR251:DY252 EA251:EH252" name="Rango2_2_1_28_2_2"/>
    <protectedRange algorithmName="SHA-512" hashValue="TvKQSNrPyYgDaKIPekAhfes+BeWelymkz8wT3MQpZB+/Zfpfi+1YMuN/+lt8MKT+KJo0CvfvAKUuwGf9Rjf1Yg==" saltValue="sve+okrN9egQU3nQYMBtPg==" spinCount="100000" sqref="CZ47:DA47 DI47:DJ47 DR47:DS47 EA47:EB47" name="Rango2_2_1_15_1_1"/>
    <protectedRange algorithmName="SHA-512" hashValue="TvKQSNrPyYgDaKIPekAhfes+BeWelymkz8wT3MQpZB+/Zfpfi+1YMuN/+lt8MKT+KJo0CvfvAKUuwGf9Rjf1Yg==" saltValue="sve+okrN9egQU3nQYMBtPg==" spinCount="100000" sqref="DB47:DH47 DK47:DQ47 DT47:DZ47 EC47:EH47 GJ47:GL47 GJ53:GL53" name="Rango2_2_1_20_1_1"/>
    <protectedRange algorithmName="SHA-512" hashValue="TvKQSNrPyYgDaKIPekAhfes+BeWelymkz8wT3MQpZB+/Zfpfi+1YMuN/+lt8MKT+KJo0CvfvAKUuwGf9Rjf1Yg==" saltValue="sve+okrN9egQU3nQYMBtPg==" spinCount="100000" sqref="CZ53:DA53 DI53:DJ53 DR53:DS53 EA53:EB53" name="Rango2_2_1_19_1_1"/>
    <protectedRange algorithmName="SHA-512" hashValue="TvKQSNrPyYgDaKIPekAhfes+BeWelymkz8wT3MQpZB+/Zfpfi+1YMuN/+lt8MKT+KJo0CvfvAKUuwGf9Rjf1Yg==" saltValue="sve+okrN9egQU3nQYMBtPg==" spinCount="100000" sqref="DB53:DG53 DK53:DP53 DT53:DY53 EC53:EH53" name="Rango2_2_1_20_2_1"/>
    <protectedRange algorithmName="SHA-512" hashValue="TvKQSNrPyYgDaKIPekAhfes+BeWelymkz8wT3MQpZB+/Zfpfi+1YMuN/+lt8MKT+KJo0CvfvAKUuwGf9Rjf1Yg==" saltValue="sve+okrN9egQU3nQYMBtPg==" spinCount="100000" sqref="CZ59:DA59 DR59:DS59 EA59:EB59 DI59:DJ59" name="Rango2_2_1_18_1_1"/>
    <protectedRange algorithmName="SHA-512" hashValue="TvKQSNrPyYgDaKIPekAhfes+BeWelymkz8wT3MQpZB+/Zfpfi+1YMuN/+lt8MKT+KJo0CvfvAKUuwGf9Rjf1Yg==" saltValue="sve+okrN9egQU3nQYMBtPg==" spinCount="100000" sqref="DB59:DG59 DK59:DP59 DT59:DY59 EC59:EH59" name="Rango2_2_1_20_3_1"/>
    <protectedRange algorithmName="SHA-512" hashValue="TvKQSNrPyYgDaKIPekAhfes+BeWelymkz8wT3MQpZB+/Zfpfi+1YMuN/+lt8MKT+KJo0CvfvAKUuwGf9Rjf1Yg==" saltValue="sve+okrN9egQU3nQYMBtPg==" spinCount="100000" sqref="DL65:DP65 DC65:DG65 ED65:EH65 DU65:DY65" name="Rango2_2_1_34_5"/>
    <protectedRange algorithmName="SHA-512" hashValue="TvKQSNrPyYgDaKIPekAhfes+BeWelymkz8wT3MQpZB+/Zfpfi+1YMuN/+lt8MKT+KJo0CvfvAKUuwGf9Rjf1Yg==" saltValue="sve+okrN9egQU3nQYMBtPg==" spinCount="100000" sqref="DB71:DD71 DF71:DG71 DK71:DM71 DO71:DP71 DT71:DV71 DX71:DY71 EC71:EE71 EG71:EH71" name="Rango2_2_1_34_3_1"/>
    <protectedRange algorithmName="SHA-512" hashValue="TvKQSNrPyYgDaKIPekAhfes+BeWelymkz8wT3MQpZB+/Zfpfi+1YMuN/+lt8MKT+KJo0CvfvAKUuwGf9Rjf1Yg==" saltValue="sve+okrN9egQU3nQYMBtPg==" spinCount="100000" sqref="DA71 DJ71 DS71 EB71" name="Rango2_2_1_35_1_1"/>
    <protectedRange algorithmName="SHA-512" hashValue="TvKQSNrPyYgDaKIPekAhfes+BeWelymkz8wT3MQpZB+/Zfpfi+1YMuN/+lt8MKT+KJo0CvfvAKUuwGf9Rjf1Yg==" saltValue="sve+okrN9egQU3nQYMBtPg==" spinCount="100000" sqref="DA257 DJ257 DS257 EB257" name="Rango2_2_1_1_4_1"/>
    <protectedRange algorithmName="SHA-512" hashValue="TvKQSNrPyYgDaKIPekAhfes+BeWelymkz8wT3MQpZB+/Zfpfi+1YMuN/+lt8MKT+KJo0CvfvAKUuwGf9Rjf1Yg==" saltValue="sve+okrN9egQU3nQYMBtPg==" spinCount="100000" sqref="DF257:DG257 DO257:DP257 DX257:DY257 EG257:EH257 ED257" name="Rango2_2_1_34_2_1"/>
    <protectedRange algorithmName="SHA-512" hashValue="TvKQSNrPyYgDaKIPekAhfes+BeWelymkz8wT3MQpZB+/Zfpfi+1YMuN/+lt8MKT+KJo0CvfvAKUuwGf9Rjf1Yg==" saltValue="sve+okrN9egQU3nQYMBtPg==" spinCount="100000" sqref="DA263 DJ263 DS263 EB263" name="Rango2_2_1_1_5"/>
    <protectedRange algorithmName="SHA-512" hashValue="TvKQSNrPyYgDaKIPekAhfes+BeWelymkz8wT3MQpZB+/Zfpfi+1YMuN/+lt8MKT+KJo0CvfvAKUuwGf9Rjf1Yg==" saltValue="sve+okrN9egQU3nQYMBtPg==" spinCount="100000" sqref="DF263:DG263 DO263:DP263 DX263:DY263 EG263:EH263 ED263" name="Rango2_2_1_34_3_2"/>
    <protectedRange algorithmName="SHA-512" hashValue="TvKQSNrPyYgDaKIPekAhfes+BeWelymkz8wT3MQpZB+/Zfpfi+1YMuN/+lt8MKT+KJo0CvfvAKUuwGf9Rjf1Yg==" saltValue="sve+okrN9egQU3nQYMBtPg==" spinCount="100000" sqref="CZ125:DG125 DI125:DP125 DR125:DY125 EA125:EH125" name="Rango2_2_1_32_3"/>
    <protectedRange algorithmName="SHA-512" hashValue="TvKQSNrPyYgDaKIPekAhfes+BeWelymkz8wT3MQpZB+/Zfpfi+1YMuN/+lt8MKT+KJo0CvfvAKUuwGf9Rjf1Yg==" saltValue="sve+okrN9egQU3nQYMBtPg==" spinCount="100000" sqref="DB131:DG131 DK131:DP131 DT131:DY131 EC131:EH131" name="Rango2_2_1_32_3_1"/>
    <protectedRange algorithmName="SHA-512" hashValue="TvKQSNrPyYgDaKIPekAhfes+BeWelymkz8wT3MQpZB+/Zfpfi+1YMuN/+lt8MKT+KJo0CvfvAKUuwGf9Rjf1Yg==" saltValue="sve+okrN9egQU3nQYMBtPg==" spinCount="100000" sqref="CZ131:DA131 DI131:DJ131 DR131:DS131 EA131:EB131" name="Rango2_2_1_33_2"/>
    <protectedRange algorithmName="SHA-512" hashValue="TvKQSNrPyYgDaKIPekAhfes+BeWelymkz8wT3MQpZB+/Zfpfi+1YMuN/+lt8MKT+KJo0CvfvAKUuwGf9Rjf1Yg==" saltValue="sve+okrN9egQU3nQYMBtPg==" spinCount="100000" sqref="CZ12 DC12 DI12 DL12 DU12 ED12" name="Rango2_2_1_29_1_3"/>
    <protectedRange algorithmName="SHA-512" hashValue="TvKQSNrPyYgDaKIPekAhfes+BeWelymkz8wT3MQpZB+/Zfpfi+1YMuN/+lt8MKT+KJo0CvfvAKUuwGf9Rjf1Yg==" saltValue="sve+okrN9egQU3nQYMBtPg==" spinCount="100000" sqref="DB12 DK12 DT12 EC12" name="Rango2_2_1_29_1_2_1"/>
    <protectedRange algorithmName="SHA-512" hashValue="TvKQSNrPyYgDaKIPekAhfes+BeWelymkz8wT3MQpZB+/Zfpfi+1YMuN/+lt8MKT+KJo0CvfvAKUuwGf9Rjf1Yg==" saltValue="sve+okrN9egQU3nQYMBtPg==" spinCount="100000" sqref="DR12" name="Rango2_2_1_29_2_1"/>
    <protectedRange algorithmName="SHA-512" hashValue="TvKQSNrPyYgDaKIPekAhfes+BeWelymkz8wT3MQpZB+/Zfpfi+1YMuN/+lt8MKT+KJo0CvfvAKUuwGf9Rjf1Yg==" saltValue="sve+okrN9egQU3nQYMBtPg==" spinCount="100000" sqref="DS12" name="Rango2_2_1_29_3_1"/>
    <protectedRange algorithmName="SHA-512" hashValue="TvKQSNrPyYgDaKIPekAhfes+BeWelymkz8wT3MQpZB+/Zfpfi+1YMuN/+lt8MKT+KJo0CvfvAKUuwGf9Rjf1Yg==" saltValue="sve+okrN9egQU3nQYMBtPg==" spinCount="100000" sqref="DC18 EC18:EH18 DT18:DY18 DF18:DG18 DN18:DP18" name="Rango2_2_1_29_1_4"/>
    <protectedRange algorithmName="SHA-512" hashValue="TvKQSNrPyYgDaKIPekAhfes+BeWelymkz8wT3MQpZB+/Zfpfi+1YMuN/+lt8MKT+KJo0CvfvAKUuwGf9Rjf1Yg==" saltValue="sve+okrN9egQU3nQYMBtPg==" spinCount="100000" sqref="CZ18:DB18 DI18:DJ18 DR18:DS18 EA18:EB18" name="Rango2_2_1_30_2"/>
    <protectedRange algorithmName="SHA-512" hashValue="TvKQSNrPyYgDaKIPekAhfes+BeWelymkz8wT3MQpZB+/Zfpfi+1YMuN/+lt8MKT+KJo0CvfvAKUuwGf9Rjf1Yg==" saltValue="sve+okrN9egQU3nQYMBtPg==" spinCount="100000" sqref="CZ17 DI17 DR17 EA17" name="Rango2_2_1_30_1_1_1"/>
    <protectedRange algorithmName="SHA-512" hashValue="TvKQSNrPyYgDaKIPekAhfes+BeWelymkz8wT3MQpZB+/Zfpfi+1YMuN/+lt8MKT+KJo0CvfvAKUuwGf9Rjf1Yg==" saltValue="sve+okrN9egQU3nQYMBtPg==" spinCount="100000" sqref="DF23:DG24 CZ23:DD24 EA23:EH24 DI23:DP24 DR23:DY24" name="Rango2_2_1_31_1_1"/>
    <protectedRange algorithmName="SHA-512" hashValue="TvKQSNrPyYgDaKIPekAhfes+BeWelymkz8wT3MQpZB+/Zfpfi+1YMuN/+lt8MKT+KJo0CvfvAKUuwGf9Rjf1Yg==" saltValue="sve+okrN9egQU3nQYMBtPg==" spinCount="100000" sqref="CZ83 DI83 DR83 EA83" name="Rango2_2_1_29_1_1_1_1"/>
    <protectedRange algorithmName="SHA-512" hashValue="TvKQSNrPyYgDaKIPekAhfes+BeWelymkz8wT3MQpZB+/Zfpfi+1YMuN/+lt8MKT+KJo0CvfvAKUuwGf9Rjf1Yg==" saltValue="sve+okrN9egQU3nQYMBtPg==" spinCount="100000" sqref="CZ95:DG95 DR95:DY95 EA95:EH95 DI95:DP95" name="Rango2_2_1_1_4_2"/>
    <protectedRange algorithmName="SHA-512" hashValue="TvKQSNrPyYgDaKIPekAhfes+BeWelymkz8wT3MQpZB+/Zfpfi+1YMuN/+lt8MKT+KJo0CvfvAKUuwGf9Rjf1Yg==" saltValue="sve+okrN9egQU3nQYMBtPg==" spinCount="100000" sqref="DR233:DY234 DJ233 DL233:DP233 DI234:DP234 EA233:EH234 CY234:DG234 GJ234:GK234" name="Rango2_2_1_22_1_1"/>
    <protectedRange algorithmName="SHA-512" hashValue="TvKQSNrPyYgDaKIPekAhfes+BeWelymkz8wT3MQpZB+/Zfpfi+1YMuN/+lt8MKT+KJo0CvfvAKUuwGf9Rjf1Yg==" saltValue="sve+okrN9egQU3nQYMBtPg==" spinCount="100000" sqref="CZ227:DG227 DI227:DP227 DR227:DY228 EA227:EH228 DF229:DG229 DI229:DM229 DO229:DP229 DR229:DV229 DX229:DY229 EA229:EE229 EG229:EH229 CY229:DD229" name="Rango2_2_1_21_2_1"/>
    <protectedRange algorithmName="SHA-512" hashValue="TvKQSNrPyYgDaKIPekAhfes+BeWelymkz8wT3MQpZB+/Zfpfi+1YMuN/+lt8MKT+KJo0CvfvAKUuwGf9Rjf1Yg==" saltValue="sve+okrN9egQU3nQYMBtPg==" spinCount="100000" sqref="CZ228 DI228" name="Rango2_2_1_21_1_1_1"/>
    <protectedRange algorithmName="SHA-512" hashValue="TvKQSNrPyYgDaKIPekAhfes+BeWelymkz8wT3MQpZB+/Zfpfi+1YMuN/+lt8MKT+KJo0CvfvAKUuwGf9Rjf1Yg==" saltValue="sve+okrN9egQU3nQYMBtPg==" spinCount="100000" sqref="CZ113:DD113 DF113:DG113 DI113:DM113 DO113:DP113 DR113:DV113 DX113:DY113 EA113:EE113 EG113:EH113" name="Rango2_2_1_2_2_1"/>
    <protectedRange algorithmName="SHA-512" hashValue="TvKQSNrPyYgDaKIPekAhfes+BeWelymkz8wT3MQpZB+/Zfpfi+1YMuN/+lt8MKT+KJo0CvfvAKUuwGf9Rjf1Yg==" saltValue="sve+okrN9egQU3nQYMBtPg==" spinCount="100000" sqref="CZ143:DG145 DI143:DP145 DR143:DY145 EA143:EH145" name="Rango2_2_1_16_2"/>
  </protectedRanges>
  <dataConsolidate/>
  <mergeCells count="1192">
    <mergeCell ref="BN269:BN274"/>
    <mergeCell ref="B269:B274"/>
    <mergeCell ref="C269:C274"/>
    <mergeCell ref="D269:D274"/>
    <mergeCell ref="E269:E274"/>
    <mergeCell ref="F269:F274"/>
    <mergeCell ref="G269:G274"/>
    <mergeCell ref="H269:H274"/>
    <mergeCell ref="I269:I274"/>
    <mergeCell ref="A269:A274"/>
    <mergeCell ref="AY269:AY274"/>
    <mergeCell ref="AZ269:AZ274"/>
    <mergeCell ref="BA269:BA274"/>
    <mergeCell ref="BB269:BB274"/>
    <mergeCell ref="BC269:BC274"/>
    <mergeCell ref="BD269:BD274"/>
    <mergeCell ref="BE269:BE274"/>
    <mergeCell ref="J269:J274"/>
    <mergeCell ref="K269:K274"/>
    <mergeCell ref="L269:L274"/>
    <mergeCell ref="M269:M274"/>
    <mergeCell ref="N269:N274"/>
    <mergeCell ref="O269:O274"/>
    <mergeCell ref="P269:P274"/>
    <mergeCell ref="Q269:Q274"/>
    <mergeCell ref="BN227:BN232"/>
    <mergeCell ref="BN233:BN238"/>
    <mergeCell ref="BN239:BN244"/>
    <mergeCell ref="BN245:BN250"/>
    <mergeCell ref="BN251:BN256"/>
    <mergeCell ref="BN257:BN262"/>
    <mergeCell ref="BN263:BN268"/>
    <mergeCell ref="BE227:BE232"/>
    <mergeCell ref="BE233:BE238"/>
    <mergeCell ref="BE239:BE244"/>
    <mergeCell ref="BE245:BE250"/>
    <mergeCell ref="BE251:BE256"/>
    <mergeCell ref="BE257:BE262"/>
    <mergeCell ref="BE263:BE268"/>
    <mergeCell ref="K281:K286"/>
    <mergeCell ref="L281:L286"/>
    <mergeCell ref="M281:M286"/>
    <mergeCell ref="N281:N286"/>
    <mergeCell ref="O281:O286"/>
    <mergeCell ref="P281:P286"/>
    <mergeCell ref="Q281:Q286"/>
    <mergeCell ref="AY227:AY232"/>
    <mergeCell ref="AY233:AY238"/>
    <mergeCell ref="AY239:AY244"/>
    <mergeCell ref="AY245:AY250"/>
    <mergeCell ref="AZ245:AZ250"/>
    <mergeCell ref="BA245:BA250"/>
    <mergeCell ref="BB245:BB250"/>
    <mergeCell ref="BC245:BC250"/>
    <mergeCell ref="BD245:BD250"/>
    <mergeCell ref="AY251:AY256"/>
    <mergeCell ref="AZ251:AZ256"/>
    <mergeCell ref="BA251:BA256"/>
    <mergeCell ref="BB251:BB256"/>
    <mergeCell ref="BC251:BC256"/>
    <mergeCell ref="BD251:BD256"/>
    <mergeCell ref="AY257:AY262"/>
    <mergeCell ref="AZ257:AZ262"/>
    <mergeCell ref="BA257:BA262"/>
    <mergeCell ref="BB257:BB262"/>
    <mergeCell ref="BC257:BC262"/>
    <mergeCell ref="BD257:BD262"/>
    <mergeCell ref="AY263:AY268"/>
    <mergeCell ref="AZ263:AZ268"/>
    <mergeCell ref="BA263:BA268"/>
    <mergeCell ref="BB263:BB268"/>
    <mergeCell ref="K263:K268"/>
    <mergeCell ref="L263:L268"/>
    <mergeCell ref="M263:M268"/>
    <mergeCell ref="N263:N268"/>
    <mergeCell ref="O263:O268"/>
    <mergeCell ref="P263:P268"/>
    <mergeCell ref="Q263:Q268"/>
    <mergeCell ref="O257:O262"/>
    <mergeCell ref="P257:P262"/>
    <mergeCell ref="Q257:Q262"/>
    <mergeCell ref="BC263:BC268"/>
    <mergeCell ref="BD263:BD268"/>
    <mergeCell ref="K275:K280"/>
    <mergeCell ref="L275:L280"/>
    <mergeCell ref="M275:M280"/>
    <mergeCell ref="N275:N280"/>
    <mergeCell ref="O275:O280"/>
    <mergeCell ref="P275:P280"/>
    <mergeCell ref="Q275:Q280"/>
    <mergeCell ref="K245:K250"/>
    <mergeCell ref="L245:L250"/>
    <mergeCell ref="M245:M250"/>
    <mergeCell ref="N245:N250"/>
    <mergeCell ref="O245:O250"/>
    <mergeCell ref="P245:P250"/>
    <mergeCell ref="Q245:Q250"/>
    <mergeCell ref="K251:K256"/>
    <mergeCell ref="L251:L256"/>
    <mergeCell ref="M251:M256"/>
    <mergeCell ref="N251:N256"/>
    <mergeCell ref="O251:O256"/>
    <mergeCell ref="P251:P256"/>
    <mergeCell ref="Q251:Q256"/>
    <mergeCell ref="K257:K262"/>
    <mergeCell ref="L257:L262"/>
    <mergeCell ref="M257:M262"/>
    <mergeCell ref="N257:N262"/>
    <mergeCell ref="K227:K232"/>
    <mergeCell ref="L227:L232"/>
    <mergeCell ref="M227:M232"/>
    <mergeCell ref="N227:N232"/>
    <mergeCell ref="O227:O232"/>
    <mergeCell ref="P227:P232"/>
    <mergeCell ref="Q227:Q232"/>
    <mergeCell ref="K233:K238"/>
    <mergeCell ref="L233:L238"/>
    <mergeCell ref="M233:M238"/>
    <mergeCell ref="N233:N238"/>
    <mergeCell ref="O233:O238"/>
    <mergeCell ref="P233:P238"/>
    <mergeCell ref="Q233:Q238"/>
    <mergeCell ref="K239:K244"/>
    <mergeCell ref="L239:L244"/>
    <mergeCell ref="M239:M244"/>
    <mergeCell ref="N239:N244"/>
    <mergeCell ref="O239:O244"/>
    <mergeCell ref="P239:P244"/>
    <mergeCell ref="Q239:Q244"/>
    <mergeCell ref="A263:A268"/>
    <mergeCell ref="B263:B268"/>
    <mergeCell ref="C263:C268"/>
    <mergeCell ref="D263:D268"/>
    <mergeCell ref="E263:E268"/>
    <mergeCell ref="I227:I232"/>
    <mergeCell ref="I233:I238"/>
    <mergeCell ref="I239:I244"/>
    <mergeCell ref="I245:I250"/>
    <mergeCell ref="I251:I256"/>
    <mergeCell ref="I257:I262"/>
    <mergeCell ref="I263:I268"/>
    <mergeCell ref="J227:J232"/>
    <mergeCell ref="J233:J238"/>
    <mergeCell ref="J239:J244"/>
    <mergeCell ref="J245:J250"/>
    <mergeCell ref="J251:J256"/>
    <mergeCell ref="J257:J262"/>
    <mergeCell ref="J263:J268"/>
    <mergeCell ref="F263:F268"/>
    <mergeCell ref="G263:G268"/>
    <mergeCell ref="H263:H268"/>
    <mergeCell ref="A227:A232"/>
    <mergeCell ref="B227:B232"/>
    <mergeCell ref="C227:C232"/>
    <mergeCell ref="D227:D232"/>
    <mergeCell ref="E227:E232"/>
    <mergeCell ref="A233:A238"/>
    <mergeCell ref="B233:B238"/>
    <mergeCell ref="C233:C238"/>
    <mergeCell ref="D233:D238"/>
    <mergeCell ref="E233:E238"/>
    <mergeCell ref="A239:A244"/>
    <mergeCell ref="B239:B244"/>
    <mergeCell ref="C239:C244"/>
    <mergeCell ref="D239:D244"/>
    <mergeCell ref="E239:E244"/>
    <mergeCell ref="A245:A250"/>
    <mergeCell ref="B245:B250"/>
    <mergeCell ref="C245:C250"/>
    <mergeCell ref="D245:D250"/>
    <mergeCell ref="E245:E250"/>
    <mergeCell ref="A251:A256"/>
    <mergeCell ref="B251:B256"/>
    <mergeCell ref="C251:C256"/>
    <mergeCell ref="D251:D256"/>
    <mergeCell ref="E251:E256"/>
    <mergeCell ref="A257:A262"/>
    <mergeCell ref="B257:B262"/>
    <mergeCell ref="C257:C262"/>
    <mergeCell ref="D257:D262"/>
    <mergeCell ref="E257:E262"/>
    <mergeCell ref="F227:F232"/>
    <mergeCell ref="G227:G232"/>
    <mergeCell ref="H227:H232"/>
    <mergeCell ref="F233:F238"/>
    <mergeCell ref="G233:G238"/>
    <mergeCell ref="H233:H238"/>
    <mergeCell ref="F239:F244"/>
    <mergeCell ref="G239:G244"/>
    <mergeCell ref="H239:H244"/>
    <mergeCell ref="F245:F250"/>
    <mergeCell ref="G245:G250"/>
    <mergeCell ref="H245:H250"/>
    <mergeCell ref="F251:F256"/>
    <mergeCell ref="G251:G256"/>
    <mergeCell ref="H251:H256"/>
    <mergeCell ref="F257:F262"/>
    <mergeCell ref="G257:G262"/>
    <mergeCell ref="H257:H262"/>
    <mergeCell ref="BB53:BB58"/>
    <mergeCell ref="BC53:BC58"/>
    <mergeCell ref="BD53:BD58"/>
    <mergeCell ref="BN11:BN16"/>
    <mergeCell ref="BN17:BN22"/>
    <mergeCell ref="BN35:BN40"/>
    <mergeCell ref="BN29:BN34"/>
    <mergeCell ref="BN23:BN28"/>
    <mergeCell ref="BN41:BN46"/>
    <mergeCell ref="BN53:BN58"/>
    <mergeCell ref="BN47:BN52"/>
    <mergeCell ref="BN59:BN64"/>
    <mergeCell ref="HA8:HE9"/>
    <mergeCell ref="BN8:BN10"/>
    <mergeCell ref="BO8:FR8"/>
    <mergeCell ref="BO9:BW9"/>
    <mergeCell ref="BX9:CF9"/>
    <mergeCell ref="CG9:CO9"/>
    <mergeCell ref="CP9:CX9"/>
    <mergeCell ref="CY9:DG9"/>
    <mergeCell ref="DH9:DP9"/>
    <mergeCell ref="DQ9:DY9"/>
    <mergeCell ref="DZ9:EH9"/>
    <mergeCell ref="EI9:EQ9"/>
    <mergeCell ref="ER9:EZ9"/>
    <mergeCell ref="FA9:FI9"/>
    <mergeCell ref="FJ9:FR9"/>
    <mergeCell ref="FS8:FZ9"/>
    <mergeCell ref="GA8:GE9"/>
    <mergeCell ref="GS8:GZ9"/>
    <mergeCell ref="GF8:GM9"/>
    <mergeCell ref="GN8:GR9"/>
    <mergeCell ref="P131:P136"/>
    <mergeCell ref="Q131:Q136"/>
    <mergeCell ref="P137:P142"/>
    <mergeCell ref="Q137:Q142"/>
    <mergeCell ref="P143:P148"/>
    <mergeCell ref="Q143:Q148"/>
    <mergeCell ref="P47:P52"/>
    <mergeCell ref="Q47:Q52"/>
    <mergeCell ref="P53:P58"/>
    <mergeCell ref="Q53:Q58"/>
    <mergeCell ref="P59:P64"/>
    <mergeCell ref="Q59:Q64"/>
    <mergeCell ref="P65:P70"/>
    <mergeCell ref="Q65:Q70"/>
    <mergeCell ref="BA53:BA58"/>
    <mergeCell ref="Q113:Q118"/>
    <mergeCell ref="P119:P124"/>
    <mergeCell ref="Q119:Q124"/>
    <mergeCell ref="AZ71:AZ76"/>
    <mergeCell ref="BA71:BA76"/>
    <mergeCell ref="AZ95:AZ100"/>
    <mergeCell ref="BA95:BA100"/>
    <mergeCell ref="AZ119:AZ124"/>
    <mergeCell ref="BA119:BA124"/>
    <mergeCell ref="AZ143:AZ148"/>
    <mergeCell ref="BA143:BA148"/>
    <mergeCell ref="BA101:BA106"/>
    <mergeCell ref="AY23:AY28"/>
    <mergeCell ref="AY47:AY52"/>
    <mergeCell ref="AY53:AY58"/>
    <mergeCell ref="AY59:AY64"/>
    <mergeCell ref="AZ53:AZ58"/>
    <mergeCell ref="BC23:BC28"/>
    <mergeCell ref="P149:P154"/>
    <mergeCell ref="Q149:Q154"/>
    <mergeCell ref="P155:P160"/>
    <mergeCell ref="Q155:Q160"/>
    <mergeCell ref="P161:P166"/>
    <mergeCell ref="Q161:Q166"/>
    <mergeCell ref="P71:P76"/>
    <mergeCell ref="Q71:Q76"/>
    <mergeCell ref="P77:P82"/>
    <mergeCell ref="Q77:Q82"/>
    <mergeCell ref="P83:P88"/>
    <mergeCell ref="Q83:Q88"/>
    <mergeCell ref="P89:P94"/>
    <mergeCell ref="Q89:Q94"/>
    <mergeCell ref="P95:P100"/>
    <mergeCell ref="Q95:Q100"/>
    <mergeCell ref="P101:P106"/>
    <mergeCell ref="Q101:Q106"/>
    <mergeCell ref="P107:P112"/>
    <mergeCell ref="Q107:Q112"/>
    <mergeCell ref="P113:P118"/>
    <mergeCell ref="BB71:BB76"/>
    <mergeCell ref="BC71:BC76"/>
    <mergeCell ref="AZ101:AZ106"/>
    <mergeCell ref="P125:P130"/>
    <mergeCell ref="Q125:Q130"/>
    <mergeCell ref="P221:P226"/>
    <mergeCell ref="Q221:Q226"/>
    <mergeCell ref="P167:P172"/>
    <mergeCell ref="Q167:Q172"/>
    <mergeCell ref="P173:P178"/>
    <mergeCell ref="Q173:Q178"/>
    <mergeCell ref="P179:P184"/>
    <mergeCell ref="Q179:Q184"/>
    <mergeCell ref="P185:P190"/>
    <mergeCell ref="Q185:Q190"/>
    <mergeCell ref="P191:P196"/>
    <mergeCell ref="Q191:Q196"/>
    <mergeCell ref="P197:P202"/>
    <mergeCell ref="Q197:Q202"/>
    <mergeCell ref="P203:P208"/>
    <mergeCell ref="Q203:Q208"/>
    <mergeCell ref="P209:P214"/>
    <mergeCell ref="Q209:Q214"/>
    <mergeCell ref="P215:P220"/>
    <mergeCell ref="Q215:Q220"/>
    <mergeCell ref="M215:M220"/>
    <mergeCell ref="N215:N220"/>
    <mergeCell ref="O215:O220"/>
    <mergeCell ref="A221:A226"/>
    <mergeCell ref="E221:E226"/>
    <mergeCell ref="F221:F226"/>
    <mergeCell ref="G221:G226"/>
    <mergeCell ref="H221:H226"/>
    <mergeCell ref="I221:I226"/>
    <mergeCell ref="J221:J226"/>
    <mergeCell ref="K221:K226"/>
    <mergeCell ref="L221:L226"/>
    <mergeCell ref="M221:M226"/>
    <mergeCell ref="N221:N226"/>
    <mergeCell ref="O221:O226"/>
    <mergeCell ref="A215:A220"/>
    <mergeCell ref="E215:E220"/>
    <mergeCell ref="F215:F220"/>
    <mergeCell ref="G215:G220"/>
    <mergeCell ref="H215:H220"/>
    <mergeCell ref="I215:I220"/>
    <mergeCell ref="J215:J220"/>
    <mergeCell ref="K215:K220"/>
    <mergeCell ref="L215:L220"/>
    <mergeCell ref="B215:B220"/>
    <mergeCell ref="C215:C220"/>
    <mergeCell ref="D215:D220"/>
    <mergeCell ref="B221:B226"/>
    <mergeCell ref="C221:C226"/>
    <mergeCell ref="D221:D226"/>
    <mergeCell ref="M203:M208"/>
    <mergeCell ref="N203:N208"/>
    <mergeCell ref="O203:O208"/>
    <mergeCell ref="A209:A214"/>
    <mergeCell ref="E209:E214"/>
    <mergeCell ref="F209:F214"/>
    <mergeCell ref="G209:G214"/>
    <mergeCell ref="H209:H214"/>
    <mergeCell ref="I209:I214"/>
    <mergeCell ref="J209:J214"/>
    <mergeCell ref="K209:K214"/>
    <mergeCell ref="L209:L214"/>
    <mergeCell ref="M209:M214"/>
    <mergeCell ref="N209:N214"/>
    <mergeCell ref="O209:O214"/>
    <mergeCell ref="A203:A208"/>
    <mergeCell ref="E203:E208"/>
    <mergeCell ref="F203:F208"/>
    <mergeCell ref="G203:G208"/>
    <mergeCell ref="H203:H208"/>
    <mergeCell ref="I203:I208"/>
    <mergeCell ref="J203:J208"/>
    <mergeCell ref="K203:K208"/>
    <mergeCell ref="L203:L208"/>
    <mergeCell ref="B209:B214"/>
    <mergeCell ref="C209:C214"/>
    <mergeCell ref="D209:D214"/>
    <mergeCell ref="B203:B208"/>
    <mergeCell ref="C203:C208"/>
    <mergeCell ref="D203:D208"/>
    <mergeCell ref="M191:M196"/>
    <mergeCell ref="N191:N196"/>
    <mergeCell ref="O191:O196"/>
    <mergeCell ref="A197:A202"/>
    <mergeCell ref="E197:E202"/>
    <mergeCell ref="F197:F202"/>
    <mergeCell ref="G197:G202"/>
    <mergeCell ref="H197:H202"/>
    <mergeCell ref="I197:I202"/>
    <mergeCell ref="J197:J202"/>
    <mergeCell ref="K197:K202"/>
    <mergeCell ref="L197:L202"/>
    <mergeCell ref="M197:M202"/>
    <mergeCell ref="N197:N202"/>
    <mergeCell ref="O197:O202"/>
    <mergeCell ref="A191:A196"/>
    <mergeCell ref="E191:E196"/>
    <mergeCell ref="F191:F196"/>
    <mergeCell ref="G191:G196"/>
    <mergeCell ref="H191:H196"/>
    <mergeCell ref="I191:I196"/>
    <mergeCell ref="J191:J196"/>
    <mergeCell ref="K191:K196"/>
    <mergeCell ref="L191:L196"/>
    <mergeCell ref="B197:B202"/>
    <mergeCell ref="C197:C202"/>
    <mergeCell ref="D197:D202"/>
    <mergeCell ref="B191:B196"/>
    <mergeCell ref="C191:C196"/>
    <mergeCell ref="D191:D196"/>
    <mergeCell ref="M179:M184"/>
    <mergeCell ref="N179:N184"/>
    <mergeCell ref="O179:O184"/>
    <mergeCell ref="A185:A190"/>
    <mergeCell ref="E185:E190"/>
    <mergeCell ref="F185:F190"/>
    <mergeCell ref="G185:G190"/>
    <mergeCell ref="H185:H190"/>
    <mergeCell ref="I185:I190"/>
    <mergeCell ref="J185:J190"/>
    <mergeCell ref="K185:K190"/>
    <mergeCell ref="L185:L190"/>
    <mergeCell ref="M185:M190"/>
    <mergeCell ref="N185:N190"/>
    <mergeCell ref="O185:O190"/>
    <mergeCell ref="A179:A184"/>
    <mergeCell ref="E179:E184"/>
    <mergeCell ref="F179:F184"/>
    <mergeCell ref="G179:G184"/>
    <mergeCell ref="H179:H184"/>
    <mergeCell ref="I179:I184"/>
    <mergeCell ref="J179:J184"/>
    <mergeCell ref="K179:K184"/>
    <mergeCell ref="L179:L184"/>
    <mergeCell ref="B179:B184"/>
    <mergeCell ref="C179:C184"/>
    <mergeCell ref="D179:D184"/>
    <mergeCell ref="B185:B190"/>
    <mergeCell ref="C185:C190"/>
    <mergeCell ref="D185:D190"/>
    <mergeCell ref="M167:M172"/>
    <mergeCell ref="N167:N172"/>
    <mergeCell ref="O167:O172"/>
    <mergeCell ref="A173:A178"/>
    <mergeCell ref="E173:E178"/>
    <mergeCell ref="F173:F178"/>
    <mergeCell ref="G173:G178"/>
    <mergeCell ref="H173:H178"/>
    <mergeCell ref="I173:I178"/>
    <mergeCell ref="J173:J178"/>
    <mergeCell ref="K173:K178"/>
    <mergeCell ref="L173:L178"/>
    <mergeCell ref="M173:M178"/>
    <mergeCell ref="N173:N178"/>
    <mergeCell ref="O173:O178"/>
    <mergeCell ref="A167:A172"/>
    <mergeCell ref="E167:E172"/>
    <mergeCell ref="F167:F172"/>
    <mergeCell ref="G167:G172"/>
    <mergeCell ref="H167:H172"/>
    <mergeCell ref="I167:I172"/>
    <mergeCell ref="J167:J172"/>
    <mergeCell ref="K167:K172"/>
    <mergeCell ref="L167:L172"/>
    <mergeCell ref="D167:D172"/>
    <mergeCell ref="B173:B178"/>
    <mergeCell ref="C173:C178"/>
    <mergeCell ref="D173:D178"/>
    <mergeCell ref="B167:B172"/>
    <mergeCell ref="C167:C172"/>
    <mergeCell ref="M155:M160"/>
    <mergeCell ref="N155:N160"/>
    <mergeCell ref="O155:O160"/>
    <mergeCell ref="A161:A166"/>
    <mergeCell ref="E161:E166"/>
    <mergeCell ref="F161:F166"/>
    <mergeCell ref="G161:G166"/>
    <mergeCell ref="H161:H166"/>
    <mergeCell ref="I161:I166"/>
    <mergeCell ref="J161:J166"/>
    <mergeCell ref="K161:K166"/>
    <mergeCell ref="L161:L166"/>
    <mergeCell ref="M161:M166"/>
    <mergeCell ref="N161:N166"/>
    <mergeCell ref="O161:O166"/>
    <mergeCell ref="A155:A160"/>
    <mergeCell ref="E155:E160"/>
    <mergeCell ref="F155:F160"/>
    <mergeCell ref="G155:G160"/>
    <mergeCell ref="H155:H160"/>
    <mergeCell ref="I155:I160"/>
    <mergeCell ref="J155:J160"/>
    <mergeCell ref="K155:K160"/>
    <mergeCell ref="L155:L160"/>
    <mergeCell ref="B155:B160"/>
    <mergeCell ref="C155:C160"/>
    <mergeCell ref="D155:D160"/>
    <mergeCell ref="B161:B166"/>
    <mergeCell ref="C161:C166"/>
    <mergeCell ref="D161:D166"/>
    <mergeCell ref="M143:M148"/>
    <mergeCell ref="N143:N148"/>
    <mergeCell ref="O143:O148"/>
    <mergeCell ref="A149:A154"/>
    <mergeCell ref="E149:E154"/>
    <mergeCell ref="F149:F154"/>
    <mergeCell ref="G149:G154"/>
    <mergeCell ref="H149:H154"/>
    <mergeCell ref="I149:I154"/>
    <mergeCell ref="J149:J154"/>
    <mergeCell ref="K149:K154"/>
    <mergeCell ref="L149:L154"/>
    <mergeCell ref="M149:M154"/>
    <mergeCell ref="N149:N154"/>
    <mergeCell ref="O149:O154"/>
    <mergeCell ref="A143:A148"/>
    <mergeCell ref="E143:E148"/>
    <mergeCell ref="F143:F148"/>
    <mergeCell ref="G143:G148"/>
    <mergeCell ref="H143:H148"/>
    <mergeCell ref="I143:I148"/>
    <mergeCell ref="J143:J148"/>
    <mergeCell ref="K143:K148"/>
    <mergeCell ref="L143:L148"/>
    <mergeCell ref="B143:B148"/>
    <mergeCell ref="C143:C148"/>
    <mergeCell ref="D143:D148"/>
    <mergeCell ref="B149:B154"/>
    <mergeCell ref="C149:C154"/>
    <mergeCell ref="D149:D154"/>
    <mergeCell ref="M131:M136"/>
    <mergeCell ref="N131:N136"/>
    <mergeCell ref="O131:O136"/>
    <mergeCell ref="A137:A142"/>
    <mergeCell ref="E137:E142"/>
    <mergeCell ref="F137:F142"/>
    <mergeCell ref="G137:G142"/>
    <mergeCell ref="H137:H142"/>
    <mergeCell ref="I137:I142"/>
    <mergeCell ref="J137:J142"/>
    <mergeCell ref="K137:K142"/>
    <mergeCell ref="L137:L142"/>
    <mergeCell ref="M137:M142"/>
    <mergeCell ref="N137:N142"/>
    <mergeCell ref="O137:O142"/>
    <mergeCell ref="A131:A136"/>
    <mergeCell ref="E131:E136"/>
    <mergeCell ref="F131:F136"/>
    <mergeCell ref="G131:G136"/>
    <mergeCell ref="H131:H136"/>
    <mergeCell ref="I131:I136"/>
    <mergeCell ref="J131:J136"/>
    <mergeCell ref="K131:K136"/>
    <mergeCell ref="L131:L136"/>
    <mergeCell ref="B131:B136"/>
    <mergeCell ref="C131:C136"/>
    <mergeCell ref="D131:D136"/>
    <mergeCell ref="B137:B142"/>
    <mergeCell ref="C137:C142"/>
    <mergeCell ref="D137:D142"/>
    <mergeCell ref="M119:M124"/>
    <mergeCell ref="N119:N124"/>
    <mergeCell ref="O119:O124"/>
    <mergeCell ref="A125:A130"/>
    <mergeCell ref="E125:E130"/>
    <mergeCell ref="F125:F130"/>
    <mergeCell ref="G125:G130"/>
    <mergeCell ref="H125:H130"/>
    <mergeCell ref="I125:I130"/>
    <mergeCell ref="J125:J130"/>
    <mergeCell ref="K125:K130"/>
    <mergeCell ref="L125:L130"/>
    <mergeCell ref="M125:M130"/>
    <mergeCell ref="N125:N130"/>
    <mergeCell ref="O125:O130"/>
    <mergeCell ref="A119:A124"/>
    <mergeCell ref="E119:E124"/>
    <mergeCell ref="F119:F124"/>
    <mergeCell ref="G119:G124"/>
    <mergeCell ref="H119:H124"/>
    <mergeCell ref="I119:I124"/>
    <mergeCell ref="J119:J124"/>
    <mergeCell ref="K119:K124"/>
    <mergeCell ref="L119:L124"/>
    <mergeCell ref="B119:B124"/>
    <mergeCell ref="C119:C124"/>
    <mergeCell ref="D119:D124"/>
    <mergeCell ref="B125:B130"/>
    <mergeCell ref="C125:C130"/>
    <mergeCell ref="D125:D130"/>
    <mergeCell ref="M107:M112"/>
    <mergeCell ref="N107:N112"/>
    <mergeCell ref="O107:O112"/>
    <mergeCell ref="A113:A118"/>
    <mergeCell ref="E113:E118"/>
    <mergeCell ref="F113:F118"/>
    <mergeCell ref="G113:G118"/>
    <mergeCell ref="H113:H118"/>
    <mergeCell ref="I113:I118"/>
    <mergeCell ref="J113:J118"/>
    <mergeCell ref="K113:K118"/>
    <mergeCell ref="L113:L118"/>
    <mergeCell ref="M113:M118"/>
    <mergeCell ref="N113:N118"/>
    <mergeCell ref="O113:O118"/>
    <mergeCell ref="A107:A112"/>
    <mergeCell ref="E107:E112"/>
    <mergeCell ref="F107:F112"/>
    <mergeCell ref="G107:G112"/>
    <mergeCell ref="H107:H112"/>
    <mergeCell ref="I107:I112"/>
    <mergeCell ref="J107:J112"/>
    <mergeCell ref="K107:K112"/>
    <mergeCell ref="L107:L112"/>
    <mergeCell ref="B107:B112"/>
    <mergeCell ref="C107:C112"/>
    <mergeCell ref="D107:D112"/>
    <mergeCell ref="B113:B118"/>
    <mergeCell ref="C113:C118"/>
    <mergeCell ref="D113:D118"/>
    <mergeCell ref="M95:M100"/>
    <mergeCell ref="N95:N100"/>
    <mergeCell ref="O95:O100"/>
    <mergeCell ref="A101:A106"/>
    <mergeCell ref="E101:E106"/>
    <mergeCell ref="F101:F106"/>
    <mergeCell ref="G101:G106"/>
    <mergeCell ref="H101:H106"/>
    <mergeCell ref="I101:I106"/>
    <mergeCell ref="J101:J106"/>
    <mergeCell ref="K101:K106"/>
    <mergeCell ref="L101:L106"/>
    <mergeCell ref="M101:M106"/>
    <mergeCell ref="N101:N106"/>
    <mergeCell ref="O101:O106"/>
    <mergeCell ref="A95:A100"/>
    <mergeCell ref="E95:E100"/>
    <mergeCell ref="F95:F100"/>
    <mergeCell ref="G95:G100"/>
    <mergeCell ref="H95:H100"/>
    <mergeCell ref="I95:I100"/>
    <mergeCell ref="J95:J100"/>
    <mergeCell ref="K95:K100"/>
    <mergeCell ref="L95:L100"/>
    <mergeCell ref="B95:B100"/>
    <mergeCell ref="C95:C100"/>
    <mergeCell ref="D95:D100"/>
    <mergeCell ref="B101:B106"/>
    <mergeCell ref="C101:C106"/>
    <mergeCell ref="D101:D106"/>
    <mergeCell ref="M83:M88"/>
    <mergeCell ref="N83:N88"/>
    <mergeCell ref="O83:O88"/>
    <mergeCell ref="A89:A94"/>
    <mergeCell ref="E89:E94"/>
    <mergeCell ref="F89:F94"/>
    <mergeCell ref="G89:G94"/>
    <mergeCell ref="H89:H94"/>
    <mergeCell ref="I89:I94"/>
    <mergeCell ref="J89:J94"/>
    <mergeCell ref="K89:K94"/>
    <mergeCell ref="L89:L94"/>
    <mergeCell ref="M89:M94"/>
    <mergeCell ref="N89:N94"/>
    <mergeCell ref="O89:O94"/>
    <mergeCell ref="A83:A88"/>
    <mergeCell ref="E83:E88"/>
    <mergeCell ref="F83:F88"/>
    <mergeCell ref="G83:G88"/>
    <mergeCell ref="H83:H88"/>
    <mergeCell ref="I83:I88"/>
    <mergeCell ref="J83:J88"/>
    <mergeCell ref="K83:K88"/>
    <mergeCell ref="L83:L88"/>
    <mergeCell ref="B83:B88"/>
    <mergeCell ref="C83:C88"/>
    <mergeCell ref="D83:D88"/>
    <mergeCell ref="B89:B94"/>
    <mergeCell ref="C89:C94"/>
    <mergeCell ref="D89:D94"/>
    <mergeCell ref="M71:M76"/>
    <mergeCell ref="N71:N76"/>
    <mergeCell ref="O71:O76"/>
    <mergeCell ref="A77:A82"/>
    <mergeCell ref="E77:E82"/>
    <mergeCell ref="F77:F82"/>
    <mergeCell ref="G77:G82"/>
    <mergeCell ref="H77:H82"/>
    <mergeCell ref="I77:I82"/>
    <mergeCell ref="J77:J82"/>
    <mergeCell ref="K77:K82"/>
    <mergeCell ref="L77:L82"/>
    <mergeCell ref="M77:M82"/>
    <mergeCell ref="N77:N82"/>
    <mergeCell ref="O77:O82"/>
    <mergeCell ref="A71:A76"/>
    <mergeCell ref="E71:E76"/>
    <mergeCell ref="F71:F76"/>
    <mergeCell ref="G71:G76"/>
    <mergeCell ref="H71:H76"/>
    <mergeCell ref="I71:I76"/>
    <mergeCell ref="J71:J76"/>
    <mergeCell ref="K71:K76"/>
    <mergeCell ref="L71:L76"/>
    <mergeCell ref="B77:B82"/>
    <mergeCell ref="C77:C82"/>
    <mergeCell ref="D77:D82"/>
    <mergeCell ref="B71:B76"/>
    <mergeCell ref="C71:C76"/>
    <mergeCell ref="D71:D76"/>
    <mergeCell ref="M59:M64"/>
    <mergeCell ref="N59:N64"/>
    <mergeCell ref="O59:O64"/>
    <mergeCell ref="A65:A70"/>
    <mergeCell ref="E65:E70"/>
    <mergeCell ref="F65:F70"/>
    <mergeCell ref="G65:G70"/>
    <mergeCell ref="H65:H70"/>
    <mergeCell ref="I65:I70"/>
    <mergeCell ref="J65:J70"/>
    <mergeCell ref="K65:K70"/>
    <mergeCell ref="L65:L70"/>
    <mergeCell ref="M65:M70"/>
    <mergeCell ref="N65:N70"/>
    <mergeCell ref="O65:O70"/>
    <mergeCell ref="A59:A64"/>
    <mergeCell ref="E59:E64"/>
    <mergeCell ref="F59:F64"/>
    <mergeCell ref="G59:G64"/>
    <mergeCell ref="H59:H64"/>
    <mergeCell ref="I59:I64"/>
    <mergeCell ref="J59:J64"/>
    <mergeCell ref="K59:K64"/>
    <mergeCell ref="L59:L64"/>
    <mergeCell ref="B59:B64"/>
    <mergeCell ref="C59:C64"/>
    <mergeCell ref="D59:D64"/>
    <mergeCell ref="B65:B70"/>
    <mergeCell ref="C65:C70"/>
    <mergeCell ref="D65:D70"/>
    <mergeCell ref="M47:M52"/>
    <mergeCell ref="N47:N52"/>
    <mergeCell ref="O47:O52"/>
    <mergeCell ref="A53:A58"/>
    <mergeCell ref="E53:E58"/>
    <mergeCell ref="F53:F58"/>
    <mergeCell ref="G53:G58"/>
    <mergeCell ref="H53:H58"/>
    <mergeCell ref="I53:I58"/>
    <mergeCell ref="J53:J58"/>
    <mergeCell ref="K53:K58"/>
    <mergeCell ref="L53:L58"/>
    <mergeCell ref="M53:M58"/>
    <mergeCell ref="N53:N58"/>
    <mergeCell ref="O53:O58"/>
    <mergeCell ref="A47:A52"/>
    <mergeCell ref="E47:E52"/>
    <mergeCell ref="F47:F52"/>
    <mergeCell ref="G47:G52"/>
    <mergeCell ref="H47:H52"/>
    <mergeCell ref="I47:I52"/>
    <mergeCell ref="J47:J52"/>
    <mergeCell ref="K47:K52"/>
    <mergeCell ref="L47:L52"/>
    <mergeCell ref="B53:B58"/>
    <mergeCell ref="C53:C58"/>
    <mergeCell ref="D53:D58"/>
    <mergeCell ref="B47:B52"/>
    <mergeCell ref="C47:C52"/>
    <mergeCell ref="D47:D52"/>
    <mergeCell ref="A2:G4"/>
    <mergeCell ref="BM9:BM10"/>
    <mergeCell ref="AY8:BE8"/>
    <mergeCell ref="BF8:BM8"/>
    <mergeCell ref="T9:T10"/>
    <mergeCell ref="S9:S10"/>
    <mergeCell ref="AY9:AY10"/>
    <mergeCell ref="AZ9:AZ10"/>
    <mergeCell ref="BA9:BA10"/>
    <mergeCell ref="BB9:BB10"/>
    <mergeCell ref="BD9:BD10"/>
    <mergeCell ref="O11:O16"/>
    <mergeCell ref="P11:P16"/>
    <mergeCell ref="A41:A46"/>
    <mergeCell ref="E41:E46"/>
    <mergeCell ref="F41:F46"/>
    <mergeCell ref="G41:G46"/>
    <mergeCell ref="H41:H46"/>
    <mergeCell ref="I41:I46"/>
    <mergeCell ref="J41:J46"/>
    <mergeCell ref="K41:K46"/>
    <mergeCell ref="L41:L46"/>
    <mergeCell ref="M41:M46"/>
    <mergeCell ref="N41:N46"/>
    <mergeCell ref="O41:O46"/>
    <mergeCell ref="P17:P22"/>
    <mergeCell ref="P23:P28"/>
    <mergeCell ref="P29:P34"/>
    <mergeCell ref="P35:P40"/>
    <mergeCell ref="BE9:BE10"/>
    <mergeCell ref="A9:A10"/>
    <mergeCell ref="E9:E10"/>
    <mergeCell ref="H9:H10"/>
    <mergeCell ref="R9:R10"/>
    <mergeCell ref="A8:J8"/>
    <mergeCell ref="K8:Q8"/>
    <mergeCell ref="AX9:AX10"/>
    <mergeCell ref="BF9:BF10"/>
    <mergeCell ref="BG9:BG10"/>
    <mergeCell ref="BI9:BI10"/>
    <mergeCell ref="A11:A16"/>
    <mergeCell ref="AY11:AY16"/>
    <mergeCell ref="M9:M10"/>
    <mergeCell ref="N9:N10"/>
    <mergeCell ref="O9:O10"/>
    <mergeCell ref="Q9:Q10"/>
    <mergeCell ref="I9:I10"/>
    <mergeCell ref="I11:I16"/>
    <mergeCell ref="J11:J16"/>
    <mergeCell ref="K11:K16"/>
    <mergeCell ref="M11:M16"/>
    <mergeCell ref="BH9:BH10"/>
    <mergeCell ref="J9:J10"/>
    <mergeCell ref="K9:K10"/>
    <mergeCell ref="L9:L10"/>
    <mergeCell ref="AH9:AW9"/>
    <mergeCell ref="R8:AX8"/>
    <mergeCell ref="BL9:BL10"/>
    <mergeCell ref="BK9:BK10"/>
    <mergeCell ref="BJ9:BJ10"/>
    <mergeCell ref="U9:AG9"/>
    <mergeCell ref="O17:O22"/>
    <mergeCell ref="Q17:Q22"/>
    <mergeCell ref="H11:H16"/>
    <mergeCell ref="B11:B16"/>
    <mergeCell ref="C11:C16"/>
    <mergeCell ref="D11:D16"/>
    <mergeCell ref="N11:N16"/>
    <mergeCell ref="L11:L16"/>
    <mergeCell ref="E11:E16"/>
    <mergeCell ref="F11:F16"/>
    <mergeCell ref="G11:G16"/>
    <mergeCell ref="A23:A28"/>
    <mergeCell ref="E23:E28"/>
    <mergeCell ref="F23:F28"/>
    <mergeCell ref="G23:G28"/>
    <mergeCell ref="H23:H28"/>
    <mergeCell ref="I23:I28"/>
    <mergeCell ref="J23:J28"/>
    <mergeCell ref="K23:K28"/>
    <mergeCell ref="L23:L28"/>
    <mergeCell ref="M23:M28"/>
    <mergeCell ref="N23:N28"/>
    <mergeCell ref="O23:O28"/>
    <mergeCell ref="Q23:Q28"/>
    <mergeCell ref="M17:M22"/>
    <mergeCell ref="N17:N22"/>
    <mergeCell ref="H17:H22"/>
    <mergeCell ref="I17:I22"/>
    <mergeCell ref="A29:A34"/>
    <mergeCell ref="B29:B34"/>
    <mergeCell ref="C29:C34"/>
    <mergeCell ref="E29:E34"/>
    <mergeCell ref="F29:F34"/>
    <mergeCell ref="G29:G34"/>
    <mergeCell ref="H29:H34"/>
    <mergeCell ref="D29:D34"/>
    <mergeCell ref="B35:B40"/>
    <mergeCell ref="C35:C40"/>
    <mergeCell ref="D35:D40"/>
    <mergeCell ref="J17:J22"/>
    <mergeCell ref="K17:K22"/>
    <mergeCell ref="L17:L22"/>
    <mergeCell ref="B17:B22"/>
    <mergeCell ref="C17:C22"/>
    <mergeCell ref="D17:D22"/>
    <mergeCell ref="B23:B28"/>
    <mergeCell ref="C23:C28"/>
    <mergeCell ref="D23:D28"/>
    <mergeCell ref="A17:A22"/>
    <mergeCell ref="E17:E22"/>
    <mergeCell ref="F17:F22"/>
    <mergeCell ref="G17:G22"/>
    <mergeCell ref="A35:A40"/>
    <mergeCell ref="E35:E40"/>
    <mergeCell ref="F35:F40"/>
    <mergeCell ref="G35:G40"/>
    <mergeCell ref="H35:H40"/>
    <mergeCell ref="I35:I40"/>
    <mergeCell ref="J35:J40"/>
    <mergeCell ref="K35:K40"/>
    <mergeCell ref="AY215:AY220"/>
    <mergeCell ref="AY221:AY226"/>
    <mergeCell ref="AY119:AY124"/>
    <mergeCell ref="AY125:AY130"/>
    <mergeCell ref="AY131:AY136"/>
    <mergeCell ref="AY137:AY142"/>
    <mergeCell ref="AY143:AY148"/>
    <mergeCell ref="AY149:AY154"/>
    <mergeCell ref="AY155:AY160"/>
    <mergeCell ref="AY161:AY166"/>
    <mergeCell ref="AY167:AY172"/>
    <mergeCell ref="AY65:AY70"/>
    <mergeCell ref="AY71:AY76"/>
    <mergeCell ref="AY77:AY82"/>
    <mergeCell ref="AY83:AY88"/>
    <mergeCell ref="AY89:AY94"/>
    <mergeCell ref="AY95:AY100"/>
    <mergeCell ref="AY101:AY106"/>
    <mergeCell ref="AY107:AY112"/>
    <mergeCell ref="AY113:AY118"/>
    <mergeCell ref="AY173:AY178"/>
    <mergeCell ref="AY179:AY184"/>
    <mergeCell ref="AY185:AY190"/>
    <mergeCell ref="AY191:AY196"/>
    <mergeCell ref="AY197:AY202"/>
    <mergeCell ref="AY203:AY208"/>
    <mergeCell ref="AY209:AY214"/>
    <mergeCell ref="BD71:BD76"/>
    <mergeCell ref="AZ77:AZ82"/>
    <mergeCell ref="BA77:BA82"/>
    <mergeCell ref="BB77:BB82"/>
    <mergeCell ref="BC77:BC82"/>
    <mergeCell ref="BD77:BD82"/>
    <mergeCell ref="AZ59:AZ64"/>
    <mergeCell ref="BA59:BA64"/>
    <mergeCell ref="BB59:BB64"/>
    <mergeCell ref="BC59:BC64"/>
    <mergeCell ref="BD59:BD64"/>
    <mergeCell ref="AZ65:AZ70"/>
    <mergeCell ref="BA65:BA70"/>
    <mergeCell ref="BB65:BB70"/>
    <mergeCell ref="BC65:BC70"/>
    <mergeCell ref="BD65:BD70"/>
    <mergeCell ref="BB95:BB100"/>
    <mergeCell ref="BC95:BC100"/>
    <mergeCell ref="BD95:BD100"/>
    <mergeCell ref="BB101:BB106"/>
    <mergeCell ref="BC101:BC106"/>
    <mergeCell ref="BD101:BD106"/>
    <mergeCell ref="AZ83:AZ88"/>
    <mergeCell ref="BA83:BA88"/>
    <mergeCell ref="BB83:BB88"/>
    <mergeCell ref="BC83:BC88"/>
    <mergeCell ref="BD83:BD88"/>
    <mergeCell ref="AZ89:AZ94"/>
    <mergeCell ref="BA89:BA94"/>
    <mergeCell ref="BB89:BB94"/>
    <mergeCell ref="BC89:BC94"/>
    <mergeCell ref="BD89:BD94"/>
    <mergeCell ref="BB119:BB124"/>
    <mergeCell ref="BC119:BC124"/>
    <mergeCell ref="BD119:BD124"/>
    <mergeCell ref="AZ125:AZ130"/>
    <mergeCell ref="BA125:BA130"/>
    <mergeCell ref="BB125:BB130"/>
    <mergeCell ref="BC125:BC130"/>
    <mergeCell ref="BD125:BD130"/>
    <mergeCell ref="AZ107:AZ112"/>
    <mergeCell ref="BA107:BA112"/>
    <mergeCell ref="BB107:BB112"/>
    <mergeCell ref="BC107:BC112"/>
    <mergeCell ref="BD107:BD112"/>
    <mergeCell ref="AZ113:AZ118"/>
    <mergeCell ref="BA113:BA118"/>
    <mergeCell ref="BB113:BB118"/>
    <mergeCell ref="BC113:BC118"/>
    <mergeCell ref="BD113:BD118"/>
    <mergeCell ref="BC155:BC160"/>
    <mergeCell ref="BD155:BD160"/>
    <mergeCell ref="AZ161:AZ166"/>
    <mergeCell ref="BA161:BA166"/>
    <mergeCell ref="BB161:BB166"/>
    <mergeCell ref="BC161:BC166"/>
    <mergeCell ref="BD161:BD166"/>
    <mergeCell ref="BB143:BB148"/>
    <mergeCell ref="BC143:BC148"/>
    <mergeCell ref="BD143:BD148"/>
    <mergeCell ref="AZ149:AZ154"/>
    <mergeCell ref="BA149:BA154"/>
    <mergeCell ref="BB149:BB154"/>
    <mergeCell ref="BC149:BC154"/>
    <mergeCell ref="BD149:BD154"/>
    <mergeCell ref="AZ131:AZ136"/>
    <mergeCell ref="BA131:BA136"/>
    <mergeCell ref="BB131:BB136"/>
    <mergeCell ref="BC131:BC136"/>
    <mergeCell ref="BD131:BD136"/>
    <mergeCell ref="AZ137:AZ142"/>
    <mergeCell ref="BA137:BA142"/>
    <mergeCell ref="BB137:BB142"/>
    <mergeCell ref="BC137:BC142"/>
    <mergeCell ref="BD137:BD142"/>
    <mergeCell ref="BC233:BC238"/>
    <mergeCell ref="BD233:BD238"/>
    <mergeCell ref="AZ215:AZ220"/>
    <mergeCell ref="BA215:BA220"/>
    <mergeCell ref="BB215:BB220"/>
    <mergeCell ref="BC215:BC220"/>
    <mergeCell ref="BD215:BD220"/>
    <mergeCell ref="AZ221:AZ226"/>
    <mergeCell ref="BA221:BA226"/>
    <mergeCell ref="BB221:BB226"/>
    <mergeCell ref="BC221:BC226"/>
    <mergeCell ref="BD221:BD226"/>
    <mergeCell ref="AZ203:AZ208"/>
    <mergeCell ref="BA203:BA208"/>
    <mergeCell ref="BB203:BB208"/>
    <mergeCell ref="BC203:BC208"/>
    <mergeCell ref="BD203:BD208"/>
    <mergeCell ref="BC227:BC232"/>
    <mergeCell ref="BD227:BD232"/>
    <mergeCell ref="AZ233:AZ238"/>
    <mergeCell ref="BA233:BA238"/>
    <mergeCell ref="BB233:BB238"/>
    <mergeCell ref="BE119:BE124"/>
    <mergeCell ref="AZ227:AZ232"/>
    <mergeCell ref="BA227:BA232"/>
    <mergeCell ref="BB227:BB232"/>
    <mergeCell ref="AZ197:AZ202"/>
    <mergeCell ref="BA197:BA202"/>
    <mergeCell ref="BB197:BB202"/>
    <mergeCell ref="BC197:BC202"/>
    <mergeCell ref="BD197:BD202"/>
    <mergeCell ref="BB191:BB196"/>
    <mergeCell ref="BC191:BC196"/>
    <mergeCell ref="BD191:BD196"/>
    <mergeCell ref="BC179:BC184"/>
    <mergeCell ref="BD179:BD184"/>
    <mergeCell ref="AZ185:AZ190"/>
    <mergeCell ref="BA185:BA190"/>
    <mergeCell ref="BB185:BB190"/>
    <mergeCell ref="BC185:BC190"/>
    <mergeCell ref="BD185:BD190"/>
    <mergeCell ref="AZ167:AZ172"/>
    <mergeCell ref="BA167:BA172"/>
    <mergeCell ref="BB167:BB172"/>
    <mergeCell ref="BC167:BC172"/>
    <mergeCell ref="BD167:BD172"/>
    <mergeCell ref="AZ173:AZ178"/>
    <mergeCell ref="BA173:BA178"/>
    <mergeCell ref="BB173:BB178"/>
    <mergeCell ref="BC173:BC178"/>
    <mergeCell ref="BD173:BD178"/>
    <mergeCell ref="AZ155:AZ160"/>
    <mergeCell ref="BA155:BA160"/>
    <mergeCell ref="BB155:BB160"/>
    <mergeCell ref="BE215:BE220"/>
    <mergeCell ref="BE221:BE226"/>
    <mergeCell ref="BE125:BE130"/>
    <mergeCell ref="BE131:BE136"/>
    <mergeCell ref="BE137:BE142"/>
    <mergeCell ref="BE143:BE148"/>
    <mergeCell ref="BE149:BE154"/>
    <mergeCell ref="BE155:BE160"/>
    <mergeCell ref="BE161:BE166"/>
    <mergeCell ref="BE167:BE172"/>
    <mergeCell ref="BE173:BE178"/>
    <mergeCell ref="AZ239:AZ244"/>
    <mergeCell ref="BA239:BA244"/>
    <mergeCell ref="BB239:BB244"/>
    <mergeCell ref="BC239:BC244"/>
    <mergeCell ref="BD239:BD244"/>
    <mergeCell ref="BE11:BE16"/>
    <mergeCell ref="BE17:BE22"/>
    <mergeCell ref="BE23:BE28"/>
    <mergeCell ref="BE29:BE34"/>
    <mergeCell ref="BE35:BE40"/>
    <mergeCell ref="BE41:BE46"/>
    <mergeCell ref="BE47:BE52"/>
    <mergeCell ref="BE53:BE58"/>
    <mergeCell ref="BE59:BE64"/>
    <mergeCell ref="BE65:BE70"/>
    <mergeCell ref="BE71:BE76"/>
    <mergeCell ref="BE77:BE82"/>
    <mergeCell ref="BE83:BE88"/>
    <mergeCell ref="BE89:BE94"/>
    <mergeCell ref="BE95:BE100"/>
    <mergeCell ref="BE101:BE106"/>
    <mergeCell ref="H2:R4"/>
    <mergeCell ref="B9:B10"/>
    <mergeCell ref="C9:C10"/>
    <mergeCell ref="D9:D10"/>
    <mergeCell ref="S2:T2"/>
    <mergeCell ref="S3:T3"/>
    <mergeCell ref="S4:T4"/>
    <mergeCell ref="B41:B46"/>
    <mergeCell ref="C41:C46"/>
    <mergeCell ref="D41:D46"/>
    <mergeCell ref="BA35:BA40"/>
    <mergeCell ref="BB35:BB40"/>
    <mergeCell ref="BC35:BC40"/>
    <mergeCell ref="BD35:BD40"/>
    <mergeCell ref="AZ41:AZ46"/>
    <mergeCell ref="BA41:BA46"/>
    <mergeCell ref="BB41:BB46"/>
    <mergeCell ref="BC41:BC46"/>
    <mergeCell ref="BD41:BD46"/>
    <mergeCell ref="AZ23:AZ28"/>
    <mergeCell ref="BA23:BA28"/>
    <mergeCell ref="BB23:BB28"/>
    <mergeCell ref="M35:M40"/>
    <mergeCell ref="N35:N40"/>
    <mergeCell ref="I29:I34"/>
    <mergeCell ref="J29:J34"/>
    <mergeCell ref="K29:K34"/>
    <mergeCell ref="L29:L34"/>
    <mergeCell ref="M29:M34"/>
    <mergeCell ref="L35:L40"/>
    <mergeCell ref="F9:F10"/>
    <mergeCell ref="G9:G10"/>
    <mergeCell ref="BJ53:BJ58"/>
    <mergeCell ref="BI53:BI58"/>
    <mergeCell ref="BG53:BG58"/>
    <mergeCell ref="BF53:BF58"/>
    <mergeCell ref="BK53:BK58"/>
    <mergeCell ref="BL53:BL58"/>
    <mergeCell ref="BL47:BL52"/>
    <mergeCell ref="BK47:BK52"/>
    <mergeCell ref="AZ47:AZ52"/>
    <mergeCell ref="BA47:BA52"/>
    <mergeCell ref="BB47:BB52"/>
    <mergeCell ref="BC47:BC52"/>
    <mergeCell ref="BD47:BD52"/>
    <mergeCell ref="BJ47:BJ52"/>
    <mergeCell ref="AZ209:AZ214"/>
    <mergeCell ref="BA209:BA214"/>
    <mergeCell ref="BB209:BB214"/>
    <mergeCell ref="BC209:BC214"/>
    <mergeCell ref="BD209:BD214"/>
    <mergeCell ref="AZ179:AZ184"/>
    <mergeCell ref="BA179:BA184"/>
    <mergeCell ref="BB179:BB184"/>
    <mergeCell ref="AZ191:AZ196"/>
    <mergeCell ref="BA191:BA196"/>
    <mergeCell ref="BE179:BE184"/>
    <mergeCell ref="BE185:BE190"/>
    <mergeCell ref="BE191:BE196"/>
    <mergeCell ref="BE197:BE202"/>
    <mergeCell ref="BE203:BE208"/>
    <mergeCell ref="BE209:BE214"/>
    <mergeCell ref="BE107:BE112"/>
    <mergeCell ref="BE113:BE118"/>
    <mergeCell ref="BN209:BN214"/>
    <mergeCell ref="BN221:BN226"/>
    <mergeCell ref="BN215:BN220"/>
    <mergeCell ref="BN83:BN88"/>
    <mergeCell ref="BN77:BN82"/>
    <mergeCell ref="BN71:BN76"/>
    <mergeCell ref="BN65:BN70"/>
    <mergeCell ref="BN89:BN94"/>
    <mergeCell ref="BN95:BN100"/>
    <mergeCell ref="BN101:BN106"/>
    <mergeCell ref="BN107:BN112"/>
    <mergeCell ref="BN113:BN118"/>
    <mergeCell ref="BN119:BN124"/>
    <mergeCell ref="BN125:BN130"/>
    <mergeCell ref="BN131:BN136"/>
    <mergeCell ref="BN137:BN142"/>
    <mergeCell ref="BN143:BN148"/>
    <mergeCell ref="BN149:BN154"/>
    <mergeCell ref="BN161:BN166"/>
    <mergeCell ref="BN155:BN160"/>
    <mergeCell ref="BN167:BN172"/>
    <mergeCell ref="BN173:BN178"/>
    <mergeCell ref="BN191:BN196"/>
    <mergeCell ref="BN185:BN190"/>
    <mergeCell ref="BN179:BN184"/>
    <mergeCell ref="BN203:BN208"/>
    <mergeCell ref="BN197:BN202"/>
    <mergeCell ref="BI47:BI52"/>
    <mergeCell ref="BG47:BG52"/>
    <mergeCell ref="O35:O40"/>
    <mergeCell ref="Q35:Q40"/>
    <mergeCell ref="N29:N34"/>
    <mergeCell ref="O29:O34"/>
    <mergeCell ref="Q29:Q34"/>
    <mergeCell ref="P41:P46"/>
    <mergeCell ref="Q41:Q46"/>
    <mergeCell ref="AY29:AY34"/>
    <mergeCell ref="AY35:AY40"/>
    <mergeCell ref="AY41:AY46"/>
    <mergeCell ref="Q11:Q16"/>
    <mergeCell ref="BD11:BD16"/>
    <mergeCell ref="AZ17:AZ22"/>
    <mergeCell ref="BA17:BA22"/>
    <mergeCell ref="BB17:BB22"/>
    <mergeCell ref="BC17:BC22"/>
    <mergeCell ref="BD17:BD22"/>
    <mergeCell ref="BD23:BD28"/>
    <mergeCell ref="AZ29:AZ34"/>
    <mergeCell ref="BA29:BA34"/>
    <mergeCell ref="BB29:BB34"/>
    <mergeCell ref="BC29:BC34"/>
    <mergeCell ref="BD29:BD34"/>
    <mergeCell ref="AZ11:AZ16"/>
    <mergeCell ref="BA11:BA16"/>
    <mergeCell ref="BB11:BB16"/>
    <mergeCell ref="BC11:BC16"/>
    <mergeCell ref="BF47:BF52"/>
    <mergeCell ref="AZ35:AZ40"/>
    <mergeCell ref="AY17:AY22"/>
  </mergeCells>
  <conditionalFormatting sqref="K11 K17 K23 K29 K35 K41 K47 K53 K59 K65 K71 K77 K83 K89 K95 K101 K107 K113 K119 K125 K131 K137 K143 K149 K155 K161 K167 K173 K179 K185 K191 K197 K203 K209 K215 K221 K227 K233 K239 K245 K251 K257 K263 K275 K281 K269">
    <cfRule type="cellIs" dxfId="18049" priority="23159" operator="equal">
      <formula>"Muy Alta"</formula>
    </cfRule>
    <cfRule type="cellIs" dxfId="18048" priority="23160" operator="equal">
      <formula>"Alta"</formula>
    </cfRule>
    <cfRule type="cellIs" dxfId="18047" priority="23161" operator="equal">
      <formula>"Media"</formula>
    </cfRule>
    <cfRule type="cellIs" dxfId="18046" priority="23162" operator="equal">
      <formula>"Baja"</formula>
    </cfRule>
    <cfRule type="cellIs" dxfId="18045" priority="23163" operator="equal">
      <formula>"Muy Baja"</formula>
    </cfRule>
  </conditionalFormatting>
  <conditionalFormatting sqref="N11 N17 N23 N29 N35 N41 N47 N53 N59 N65 N71 N77 N83 N89 N95 N101 N107 N113 N119 N125 N131 N137 N143 N149 N155 N161 N167 N173 N179 N185 N191 N197 N203 N209 N215 N221 N227 N233 N239 N245 N251 N257 N263 N275 N281 BR161 BT161 BV161 N269">
    <cfRule type="cellIs" dxfId="18044" priority="23154" operator="equal">
      <formula>"Catastrófico"</formula>
    </cfRule>
    <cfRule type="cellIs" dxfId="18043" priority="23155" operator="equal">
      <formula>"Mayor"</formula>
    </cfRule>
    <cfRule type="cellIs" dxfId="18042" priority="23156" operator="equal">
      <formula>"Moderado"</formula>
    </cfRule>
    <cfRule type="cellIs" dxfId="18041" priority="23157" operator="equal">
      <formula>"Menor"</formula>
    </cfRule>
    <cfRule type="cellIs" dxfId="18040" priority="23158" operator="equal">
      <formula>"Leve"</formula>
    </cfRule>
  </conditionalFormatting>
  <conditionalFormatting sqref="Q11 Q17 Q23 Q29 Q35 Q41 Q47 Q53 Q59 Q65 Q71 Q77 Q83 Q89 Q95 Q101 Q107 Q113 Q119 Q125 Q131 Q137 Q143 Q149 Q155 Q161 Q167 Q173 Q179 Q185 Q191 Q197 Q203 Q209 Q215 Q221 Q227 Q233 Q239 Q245 Q251 Q257 Q263 Q275 Q281 Q269">
    <cfRule type="cellIs" dxfId="18039" priority="23150" operator="equal">
      <formula>"Extremo"</formula>
    </cfRule>
    <cfRule type="cellIs" dxfId="18038" priority="23151" operator="equal">
      <formula>"Alto"</formula>
    </cfRule>
    <cfRule type="cellIs" dxfId="18037" priority="23152" operator="equal">
      <formula>"Moderado"</formula>
    </cfRule>
    <cfRule type="cellIs" dxfId="18036" priority="23153" operator="equal">
      <formula>"Bajo"</formula>
    </cfRule>
  </conditionalFormatting>
  <conditionalFormatting sqref="O11:P11">
    <cfRule type="cellIs" dxfId="18035" priority="23043" operator="equal">
      <formula>"Catastrófico"</formula>
    </cfRule>
    <cfRule type="cellIs" dxfId="18034" priority="23044" operator="equal">
      <formula>"Mayor"</formula>
    </cfRule>
    <cfRule type="cellIs" dxfId="18033" priority="23045" operator="equal">
      <formula>"Moderado"</formula>
    </cfRule>
    <cfRule type="cellIs" dxfId="18032" priority="23046" operator="equal">
      <formula>"Menor"</formula>
    </cfRule>
    <cfRule type="cellIs" dxfId="18031" priority="23047" operator="equal">
      <formula>"Leve"</formula>
    </cfRule>
  </conditionalFormatting>
  <conditionalFormatting sqref="O17:P17 O23:P23 O29:P29 O35:P35 O41:P41 O47:P47 O53:P53 O59:P59 O65:P65 O71:P71 O77:P77 O83:P83 O89:P89 O95:P95 O101:P101 O107:P107 O113:P113 O119:P119 O125:P125 O131:P131 O137:P137 O143:P143 O149:P149 O155:P155 O161:P161 O167:P167 O173:P173 O179:P179 O185:P185 O191:P191 O197:P197 O203:P203 O209:P209 O215:P215 O221:P221 O227:P227 O233:P233 O239:P239 O245:P245 O251:P251 O257:P257 O263:P263 O275:P275 O281:P281 O269:P269">
    <cfRule type="cellIs" dxfId="18030" priority="22705" operator="equal">
      <formula>"Catastrófico"</formula>
    </cfRule>
    <cfRule type="cellIs" dxfId="18029" priority="22706" operator="equal">
      <formula>"Mayor"</formula>
    </cfRule>
    <cfRule type="cellIs" dxfId="18028" priority="22707" operator="equal">
      <formula>"Moderado"</formula>
    </cfRule>
    <cfRule type="cellIs" dxfId="18027" priority="22708" operator="equal">
      <formula>"Menor"</formula>
    </cfRule>
    <cfRule type="cellIs" dxfId="18026" priority="22709" operator="equal">
      <formula>"Leve"</formula>
    </cfRule>
  </conditionalFormatting>
  <conditionalFormatting sqref="BC11 BC17 BC23 BC29 BC35 BC41 BC47 BC53 BC59 BC65 BC71 BC77 BC83 BC89 BC95 BC101 BC107 BC113 BC119 BC125 BC131 BC137 BC143 BC149 BC155 BC161 BC167 BC173 BC179 BC185 BC191 BC197 BC203 BC209 BC215 BC221">
    <cfRule type="cellIs" dxfId="18025" priority="22686" operator="equal">
      <formula>"Catastrófico"</formula>
    </cfRule>
    <cfRule type="cellIs" dxfId="18024" priority="22687" operator="equal">
      <formula>"Mayor"</formula>
    </cfRule>
    <cfRule type="cellIs" dxfId="18023" priority="22688" operator="equal">
      <formula>"Moderado"</formula>
    </cfRule>
    <cfRule type="cellIs" dxfId="18022" priority="22689" operator="equal">
      <formula>"Menor"</formula>
    </cfRule>
    <cfRule type="cellIs" dxfId="18021" priority="22690" operator="equal">
      <formula>"Leve"</formula>
    </cfRule>
  </conditionalFormatting>
  <conditionalFormatting sqref="BD11 BD17 BD23 BD29 BD35 BD41 BD47 BD53 BD59 BD65 BD71 BD77 BD83 BD89 BD95 BD101 BD107 BD113 BD119 BD125 BD131 BD137 BD143 BD149 BD155 BD161 BD167 BD173 BD179 BD185 BD191 BD197 BD203 BD209 BD215 BD221">
    <cfRule type="cellIs" dxfId="18020" priority="22682" operator="equal">
      <formula>"Extremo"</formula>
    </cfRule>
    <cfRule type="cellIs" dxfId="18019" priority="22683" operator="equal">
      <formula>"Alto"</formula>
    </cfRule>
    <cfRule type="cellIs" dxfId="18018" priority="22684" operator="equal">
      <formula>"Moderado"</formula>
    </cfRule>
    <cfRule type="cellIs" dxfId="18017" priority="22685" operator="equal">
      <formula>"Bajo"</formula>
    </cfRule>
  </conditionalFormatting>
  <conditionalFormatting sqref="BE11 BE47 BE53 BE143">
    <cfRule type="cellIs" dxfId="18016" priority="22677" operator="equal">
      <formula>"Catastrófico"</formula>
    </cfRule>
    <cfRule type="cellIs" dxfId="18015" priority="22678" operator="equal">
      <formula>"Mayor"</formula>
    </cfRule>
    <cfRule type="cellIs" dxfId="18014" priority="22679" operator="equal">
      <formula>"Moderado"</formula>
    </cfRule>
    <cfRule type="cellIs" dxfId="18013" priority="22680" operator="equal">
      <formula>"Menor"</formula>
    </cfRule>
    <cfRule type="cellIs" dxfId="18012" priority="22681" operator="equal">
      <formula>"Leve"</formula>
    </cfRule>
  </conditionalFormatting>
  <conditionalFormatting sqref="FU29 FU35 FU41 FU59 FU65 FU71 FU77 FU95 FU113 FU125 FU131 FU137 FU155 FU161 FU185 FU215 BP132:BW136 BP13:BW16 BP91:BW94 BP96:BW100 BP104:BW106 BP187:BW190 BP48:BW52 BP54:BW58 BP37:BW40 BP44:BW46 BP19:BW22 BP156:BW156 BP60:BW64 BP216:BW220 FU209 FU203 FU149 FU143 FU89 FU197 GB11:GF11 GB29:GF29 GB35:GF35 GB41:GF41 GB77:GF77 GB83:GF83 GB107:GE107 GB113:GF113 GB119:GF119 GB125:GE125 GB131:GE131 GB137:GF137 GB143:GF143 GB149:GE149 GB155:GE155 GB161:GF161 GB167:GF167 GB173:GF173 GB179:GE179 GB185:GE185 GB191:GF191 GB221:GE221 BP241:BW244 FU167 FU11:FW11 FW77 FW71 FW65 FW59 FW47 FW41 FW35 FW29 FU83:FW83 FW89 FW143 FW149 FW161 FW137 FW95 FW203 FW221 FW179 FW167 FW113 FW131 BP66:BW70 BP30:BW34 BP246:BW250 FY246:FY250 BP253:BW268 BQ252:BW252 FW197 FY198:FY202 FY204:FY208 FY210:FY214 FY216:FY226 FW53 FY48:FY52 FY54:FY64 FY180:FY184 FW125 BP222:BW226 FW17 FY11:FY35 BP25:BW28 FV12:FV35 FY37:FY46 FY146:FY166 FU173:FW173 FY168:FY178 FU191:FW191 FY187:FY196 FV37:FV82 FY66:FY143 FV84:FV168 BP229:BW232 BP234:BW238 FY229:FY244 FY253:FY256 FY258:FY262 FY264:FY268 GB47:GF47 GB53:GF53 GB59:GF59 GB65:GF65 GB71:GF71 GB89:GF89 GB101:GF101 GB17:GF17 GB23:GF23 GB95:GF95 GB197:GF197 GB203:GF203 GB209:GF209 GB215:GF215">
    <cfRule type="cellIs" dxfId="18011" priority="22614" operator="equal">
      <formula>"Catastrófico"</formula>
    </cfRule>
    <cfRule type="cellIs" dxfId="18010" priority="22615" operator="equal">
      <formula>"Mayor"</formula>
    </cfRule>
    <cfRule type="cellIs" dxfId="18009" priority="22616" operator="equal">
      <formula>"Moderado"</formula>
    </cfRule>
    <cfRule type="cellIs" dxfId="18008" priority="22617" operator="equal">
      <formula>"Menor"</formula>
    </cfRule>
    <cfRule type="cellIs" dxfId="18007" priority="22618" operator="equal">
      <formula>"Leve"</formula>
    </cfRule>
  </conditionalFormatting>
  <conditionalFormatting sqref="DI203:DP203">
    <cfRule type="cellIs" dxfId="18006" priority="21619" operator="equal">
      <formula>"Catastrófico"</formula>
    </cfRule>
    <cfRule type="cellIs" dxfId="18005" priority="21620" operator="equal">
      <formula>"Mayor"</formula>
    </cfRule>
    <cfRule type="cellIs" dxfId="18004" priority="21621" operator="equal">
      <formula>"Moderado"</formula>
    </cfRule>
    <cfRule type="cellIs" dxfId="18003" priority="21622" operator="equal">
      <formula>"Menor"</formula>
    </cfRule>
    <cfRule type="cellIs" dxfId="18002" priority="21623" operator="equal">
      <formula>"Leve"</formula>
    </cfRule>
  </conditionalFormatting>
  <conditionalFormatting sqref="BO13:BO16 BO169:BO172 BO174:BO178 BO78:BO88 BO66:BO70 BO30:BO34 BO37:BO40 BO44:BO46 BO246:BO250 BO252:BO268 BO192:BO196 BO198:BO202 BO204:BO208 BO210:BO214 BO216:BO220 BO48:BO52 BO54:BO58 BO60:BO64 BO90:BO100 BO104:BO106 BO108:BO112 BO180:BO190 BO146:BO148 BO114:BO118 BO126:BO130 BO132:BO136 BO120:BO124 BO139:BO142 BO150:BO154 BO156:BO167 BO222:BO226 BO19:BO22 BO25:BO28 BO72:BO76 BO229:BO232 BO234:BO238 BO240:BO244">
    <cfRule type="cellIs" dxfId="18001" priority="22609" operator="equal">
      <formula>"Catastrófico"</formula>
    </cfRule>
    <cfRule type="cellIs" dxfId="18000" priority="22610" operator="equal">
      <formula>"Mayor"</formula>
    </cfRule>
    <cfRule type="cellIs" dxfId="17999" priority="22611" operator="equal">
      <formula>"Moderado"</formula>
    </cfRule>
    <cfRule type="cellIs" dxfId="17998" priority="22612" operator="equal">
      <formula>"Menor"</formula>
    </cfRule>
    <cfRule type="cellIs" dxfId="17997" priority="22613" operator="equal">
      <formula>"Leve"</formula>
    </cfRule>
  </conditionalFormatting>
  <conditionalFormatting sqref="BP90:BQ90">
    <cfRule type="cellIs" dxfId="17996" priority="22504" operator="equal">
      <formula>"Catastrófico"</formula>
    </cfRule>
    <cfRule type="cellIs" dxfId="17995" priority="22505" operator="equal">
      <formula>"Mayor"</formula>
    </cfRule>
    <cfRule type="cellIs" dxfId="17994" priority="22506" operator="equal">
      <formula>"Moderado"</formula>
    </cfRule>
    <cfRule type="cellIs" dxfId="17993" priority="22507" operator="equal">
      <formula>"Menor"</formula>
    </cfRule>
    <cfRule type="cellIs" dxfId="17992" priority="22508" operator="equal">
      <formula>"Leve"</formula>
    </cfRule>
  </conditionalFormatting>
  <conditionalFormatting sqref="BS240:BW240">
    <cfRule type="cellIs" dxfId="17991" priority="22254" operator="equal">
      <formula>"Catastrófico"</formula>
    </cfRule>
    <cfRule type="cellIs" dxfId="17990" priority="22255" operator="equal">
      <formula>"Mayor"</formula>
    </cfRule>
    <cfRule type="cellIs" dxfId="17989" priority="22256" operator="equal">
      <formula>"Moderado"</formula>
    </cfRule>
    <cfRule type="cellIs" dxfId="17988" priority="22257" operator="equal">
      <formula>"Menor"</formula>
    </cfRule>
    <cfRule type="cellIs" dxfId="17987" priority="22258" operator="equal">
      <formula>"Leve"</formula>
    </cfRule>
  </conditionalFormatting>
  <conditionalFormatting sqref="BS240:BW240">
    <cfRule type="cellIs" dxfId="17986" priority="22249" operator="equal">
      <formula>"Catastrófico"</formula>
    </cfRule>
    <cfRule type="cellIs" dxfId="17985" priority="22250" operator="equal">
      <formula>"Mayor"</formula>
    </cfRule>
    <cfRule type="cellIs" dxfId="17984" priority="22251" operator="equal">
      <formula>"Moderado"</formula>
    </cfRule>
    <cfRule type="cellIs" dxfId="17983" priority="22252" operator="equal">
      <formula>"Menor"</formula>
    </cfRule>
    <cfRule type="cellIs" dxfId="17982" priority="22253" operator="equal">
      <formula>"Leve"</formula>
    </cfRule>
  </conditionalFormatting>
  <conditionalFormatting sqref="BR90">
    <cfRule type="cellIs" dxfId="17981" priority="22499" operator="equal">
      <formula>"Catastrófico"</formula>
    </cfRule>
    <cfRule type="cellIs" dxfId="17980" priority="22500" operator="equal">
      <formula>"Mayor"</formula>
    </cfRule>
    <cfRule type="cellIs" dxfId="17979" priority="22501" operator="equal">
      <formula>"Moderado"</formula>
    </cfRule>
    <cfRule type="cellIs" dxfId="17978" priority="22502" operator="equal">
      <formula>"Menor"</formula>
    </cfRule>
    <cfRule type="cellIs" dxfId="17977" priority="22503" operator="equal">
      <formula>"Leve"</formula>
    </cfRule>
  </conditionalFormatting>
  <conditionalFormatting sqref="BR90">
    <cfRule type="cellIs" dxfId="17976" priority="22494" operator="equal">
      <formula>"Catastrófico"</formula>
    </cfRule>
    <cfRule type="cellIs" dxfId="17975" priority="22495" operator="equal">
      <formula>"Mayor"</formula>
    </cfRule>
    <cfRule type="cellIs" dxfId="17974" priority="22496" operator="equal">
      <formula>"Moderado"</formula>
    </cfRule>
    <cfRule type="cellIs" dxfId="17973" priority="22497" operator="equal">
      <formula>"Menor"</formula>
    </cfRule>
    <cfRule type="cellIs" dxfId="17972" priority="22498" operator="equal">
      <formula>"Leve"</formula>
    </cfRule>
  </conditionalFormatting>
  <conditionalFormatting sqref="BS90:BW90">
    <cfRule type="cellIs" dxfId="17971" priority="22489" operator="equal">
      <formula>"Catastrófico"</formula>
    </cfRule>
    <cfRule type="cellIs" dxfId="17970" priority="22490" operator="equal">
      <formula>"Mayor"</formula>
    </cfRule>
    <cfRule type="cellIs" dxfId="17969" priority="22491" operator="equal">
      <formula>"Moderado"</formula>
    </cfRule>
    <cfRule type="cellIs" dxfId="17968" priority="22492" operator="equal">
      <formula>"Menor"</formula>
    </cfRule>
    <cfRule type="cellIs" dxfId="17967" priority="22493" operator="equal">
      <formula>"Leve"</formula>
    </cfRule>
  </conditionalFormatting>
  <conditionalFormatting sqref="BS90:BW90">
    <cfRule type="cellIs" dxfId="17966" priority="22484" operator="equal">
      <formula>"Catastrófico"</formula>
    </cfRule>
    <cfRule type="cellIs" dxfId="17965" priority="22485" operator="equal">
      <formula>"Mayor"</formula>
    </cfRule>
    <cfRule type="cellIs" dxfId="17964" priority="22486" operator="equal">
      <formula>"Moderado"</formula>
    </cfRule>
    <cfRule type="cellIs" dxfId="17963" priority="22487" operator="equal">
      <formula>"Menor"</formula>
    </cfRule>
    <cfRule type="cellIs" dxfId="17962" priority="22488" operator="equal">
      <formula>"Leve"</formula>
    </cfRule>
  </conditionalFormatting>
  <conditionalFormatting sqref="DI197:DP197">
    <cfRule type="cellIs" dxfId="17961" priority="21624" operator="equal">
      <formula>"Catastrófico"</formula>
    </cfRule>
    <cfRule type="cellIs" dxfId="17960" priority="21625" operator="equal">
      <formula>"Mayor"</formula>
    </cfRule>
    <cfRule type="cellIs" dxfId="17959" priority="21626" operator="equal">
      <formula>"Moderado"</formula>
    </cfRule>
    <cfRule type="cellIs" dxfId="17958" priority="21627" operator="equal">
      <formula>"Menor"</formula>
    </cfRule>
    <cfRule type="cellIs" dxfId="17957" priority="21628" operator="equal">
      <formula>"Leve"</formula>
    </cfRule>
  </conditionalFormatting>
  <conditionalFormatting sqref="CZ203:DG203">
    <cfRule type="cellIs" dxfId="17956" priority="21114" operator="equal">
      <formula>"Catastrófico"</formula>
    </cfRule>
    <cfRule type="cellIs" dxfId="17955" priority="21115" operator="equal">
      <formula>"Mayor"</formula>
    </cfRule>
    <cfRule type="cellIs" dxfId="17954" priority="21116" operator="equal">
      <formula>"Moderado"</formula>
    </cfRule>
    <cfRule type="cellIs" dxfId="17953" priority="21117" operator="equal">
      <formula>"Menor"</formula>
    </cfRule>
    <cfRule type="cellIs" dxfId="17952" priority="21118" operator="equal">
      <formula>"Leve"</formula>
    </cfRule>
  </conditionalFormatting>
  <conditionalFormatting sqref="DI209:DP209">
    <cfRule type="cellIs" dxfId="17951" priority="21614" operator="equal">
      <formula>"Catastrófico"</formula>
    </cfRule>
    <cfRule type="cellIs" dxfId="17950" priority="21615" operator="equal">
      <formula>"Mayor"</formula>
    </cfRule>
    <cfRule type="cellIs" dxfId="17949" priority="21616" operator="equal">
      <formula>"Moderado"</formula>
    </cfRule>
    <cfRule type="cellIs" dxfId="17948" priority="21617" operator="equal">
      <formula>"Menor"</formula>
    </cfRule>
    <cfRule type="cellIs" dxfId="17947" priority="21618" operator="equal">
      <formula>"Leve"</formula>
    </cfRule>
  </conditionalFormatting>
  <conditionalFormatting sqref="FX11">
    <cfRule type="cellIs" dxfId="17946" priority="22564" operator="equal">
      <formula>"Catastrófico"</formula>
    </cfRule>
    <cfRule type="cellIs" dxfId="17945" priority="22565" operator="equal">
      <formula>"Mayor"</formula>
    </cfRule>
    <cfRule type="cellIs" dxfId="17944" priority="22566" operator="equal">
      <formula>"Moderado"</formula>
    </cfRule>
    <cfRule type="cellIs" dxfId="17943" priority="22567" operator="equal">
      <formula>"Menor"</formula>
    </cfRule>
    <cfRule type="cellIs" dxfId="17942" priority="22568" operator="equal">
      <formula>"Leve"</formula>
    </cfRule>
  </conditionalFormatting>
  <conditionalFormatting sqref="FX11">
    <cfRule type="cellIs" dxfId="17941" priority="22559" operator="equal">
      <formula>"Catastrófico"</formula>
    </cfRule>
    <cfRule type="cellIs" dxfId="17940" priority="22560" operator="equal">
      <formula>"Mayor"</formula>
    </cfRule>
    <cfRule type="cellIs" dxfId="17939" priority="22561" operator="equal">
      <formula>"Moderado"</formula>
    </cfRule>
    <cfRule type="cellIs" dxfId="17938" priority="22562" operator="equal">
      <formula>"Menor"</formula>
    </cfRule>
    <cfRule type="cellIs" dxfId="17937" priority="22563" operator="equal">
      <formula>"Leve"</formula>
    </cfRule>
  </conditionalFormatting>
  <conditionalFormatting sqref="FX12:FX16 FX37:FX42 FX44:FX46 FX198:FX208 FX210:FX214 FX48:FX52 FX54:FX58 FX60:FX83 FX146:FX196 FX85:FX137 FX139:FX143 FW138:FX138 FX18:FX35 FX216:FX239">
    <cfRule type="cellIs" dxfId="17936" priority="22554" operator="equal">
      <formula>"Catastrófico"</formula>
    </cfRule>
    <cfRule type="cellIs" dxfId="17935" priority="22555" operator="equal">
      <formula>"Mayor"</formula>
    </cfRule>
    <cfRule type="cellIs" dxfId="17934" priority="22556" operator="equal">
      <formula>"Moderado"</formula>
    </cfRule>
    <cfRule type="cellIs" dxfId="17933" priority="22557" operator="equal">
      <formula>"Menor"</formula>
    </cfRule>
    <cfRule type="cellIs" dxfId="17932" priority="22558" operator="equal">
      <formula>"Leve"</formula>
    </cfRule>
  </conditionalFormatting>
  <conditionalFormatting sqref="FX12:FX16 FX37:FX42 FX44:FX46 FX198:FX208 FX210:FX214 FX48:FX52 FX54:FX58 FX60:FX83 FX146:FX196 FX85:FX137 FX139:FX143 FW138:FX138 FX18:FX35 FX216:FX239">
    <cfRule type="cellIs" dxfId="17931" priority="22549" operator="equal">
      <formula>"Catastrófico"</formula>
    </cfRule>
    <cfRule type="cellIs" dxfId="17930" priority="22550" operator="equal">
      <formula>"Mayor"</formula>
    </cfRule>
    <cfRule type="cellIs" dxfId="17929" priority="22551" operator="equal">
      <formula>"Moderado"</formula>
    </cfRule>
    <cfRule type="cellIs" dxfId="17928" priority="22552" operator="equal">
      <formula>"Menor"</formula>
    </cfRule>
    <cfRule type="cellIs" dxfId="17927" priority="22553" operator="equal">
      <formula>"Leve"</formula>
    </cfRule>
  </conditionalFormatting>
  <conditionalFormatting sqref="FX240:FX244 FX246:FX250 FX253:FX268">
    <cfRule type="cellIs" dxfId="17926" priority="22544" operator="equal">
      <formula>"Catastrófico"</formula>
    </cfRule>
    <cfRule type="cellIs" dxfId="17925" priority="22545" operator="equal">
      <formula>"Mayor"</formula>
    </cfRule>
    <cfRule type="cellIs" dxfId="17924" priority="22546" operator="equal">
      <formula>"Moderado"</formula>
    </cfRule>
    <cfRule type="cellIs" dxfId="17923" priority="22547" operator="equal">
      <formula>"Menor"</formula>
    </cfRule>
    <cfRule type="cellIs" dxfId="17922" priority="22548" operator="equal">
      <formula>"Leve"</formula>
    </cfRule>
  </conditionalFormatting>
  <conditionalFormatting sqref="FX240:FX244 FX246:FX250 FX253:FX268">
    <cfRule type="cellIs" dxfId="17921" priority="22539" operator="equal">
      <formula>"Catastrófico"</formula>
    </cfRule>
    <cfRule type="cellIs" dxfId="17920" priority="22540" operator="equal">
      <formula>"Mayor"</formula>
    </cfRule>
    <cfRule type="cellIs" dxfId="17919" priority="22541" operator="equal">
      <formula>"Moderado"</formula>
    </cfRule>
    <cfRule type="cellIs" dxfId="17918" priority="22542" operator="equal">
      <formula>"Menor"</formula>
    </cfRule>
    <cfRule type="cellIs" dxfId="17917" priority="22543" operator="equal">
      <formula>"Leve"</formula>
    </cfRule>
  </conditionalFormatting>
  <conditionalFormatting sqref="BP108:BW112">
    <cfRule type="cellIs" dxfId="17916" priority="22409" operator="equal">
      <formula>"Catastrófico"</formula>
    </cfRule>
    <cfRule type="cellIs" dxfId="17915" priority="22410" operator="equal">
      <formula>"Mayor"</formula>
    </cfRule>
    <cfRule type="cellIs" dxfId="17914" priority="22411" operator="equal">
      <formula>"Moderado"</formula>
    </cfRule>
    <cfRule type="cellIs" dxfId="17913" priority="22412" operator="equal">
      <formula>"Menor"</formula>
    </cfRule>
    <cfRule type="cellIs" dxfId="17912" priority="22413" operator="equal">
      <formula>"Leve"</formula>
    </cfRule>
  </conditionalFormatting>
  <conditionalFormatting sqref="BP108:BW112">
    <cfRule type="cellIs" dxfId="17911" priority="22404" operator="equal">
      <formula>"Catastrófico"</formula>
    </cfRule>
    <cfRule type="cellIs" dxfId="17910" priority="22405" operator="equal">
      <formula>"Mayor"</formula>
    </cfRule>
    <cfRule type="cellIs" dxfId="17909" priority="22406" operator="equal">
      <formula>"Moderado"</formula>
    </cfRule>
    <cfRule type="cellIs" dxfId="17908" priority="22407" operator="equal">
      <formula>"Menor"</formula>
    </cfRule>
    <cfRule type="cellIs" dxfId="17907" priority="22408" operator="equal">
      <formula>"Leve"</formula>
    </cfRule>
  </conditionalFormatting>
  <conditionalFormatting sqref="BP180:BW184">
    <cfRule type="cellIs" dxfId="17906" priority="22399" operator="equal">
      <formula>"Catastrófico"</formula>
    </cfRule>
    <cfRule type="cellIs" dxfId="17905" priority="22400" operator="equal">
      <formula>"Mayor"</formula>
    </cfRule>
    <cfRule type="cellIs" dxfId="17904" priority="22401" operator="equal">
      <formula>"Moderado"</formula>
    </cfRule>
    <cfRule type="cellIs" dxfId="17903" priority="22402" operator="equal">
      <formula>"Menor"</formula>
    </cfRule>
    <cfRule type="cellIs" dxfId="17902" priority="22403" operator="equal">
      <formula>"Leve"</formula>
    </cfRule>
  </conditionalFormatting>
  <conditionalFormatting sqref="BP180:BW184">
    <cfRule type="cellIs" dxfId="17901" priority="22394" operator="equal">
      <formula>"Catastrófico"</formula>
    </cfRule>
    <cfRule type="cellIs" dxfId="17900" priority="22395" operator="equal">
      <formula>"Mayor"</formula>
    </cfRule>
    <cfRule type="cellIs" dxfId="17899" priority="22396" operator="equal">
      <formula>"Moderado"</formula>
    </cfRule>
    <cfRule type="cellIs" dxfId="17898" priority="22397" operator="equal">
      <formula>"Menor"</formula>
    </cfRule>
    <cfRule type="cellIs" dxfId="17897" priority="22398" operator="equal">
      <formula>"Leve"</formula>
    </cfRule>
  </conditionalFormatting>
  <conditionalFormatting sqref="DI102">
    <cfRule type="cellIs" dxfId="17896" priority="21964" operator="equal">
      <formula>"Catastrófico"</formula>
    </cfRule>
    <cfRule type="cellIs" dxfId="17895" priority="21965" operator="equal">
      <formula>"Mayor"</formula>
    </cfRule>
    <cfRule type="cellIs" dxfId="17894" priority="21966" operator="equal">
      <formula>"Moderado"</formula>
    </cfRule>
    <cfRule type="cellIs" dxfId="17893" priority="21967" operator="equal">
      <formula>"Menor"</formula>
    </cfRule>
    <cfRule type="cellIs" dxfId="17892" priority="21968" operator="equal">
      <formula>"Leve"</formula>
    </cfRule>
  </conditionalFormatting>
  <conditionalFormatting sqref="DI163:DP166 DI169:DP172 DI114:DP118 DI174:DP178 DI146:DP148 DI121:DP124 DI139:DP142 DI150:DP154 DI157:DP160">
    <cfRule type="cellIs" dxfId="17891" priority="21959" operator="equal">
      <formula>"Catastrófico"</formula>
    </cfRule>
    <cfRule type="cellIs" dxfId="17890" priority="21960" operator="equal">
      <formula>"Mayor"</formula>
    </cfRule>
    <cfRule type="cellIs" dxfId="17889" priority="21961" operator="equal">
      <formula>"Moderado"</formula>
    </cfRule>
    <cfRule type="cellIs" dxfId="17888" priority="21962" operator="equal">
      <formula>"Menor"</formula>
    </cfRule>
    <cfRule type="cellIs" dxfId="17887" priority="21963" operator="equal">
      <formula>"Leve"</formula>
    </cfRule>
  </conditionalFormatting>
  <conditionalFormatting sqref="DI163:DP166 DI169:DP172 DI114:DP118 DI174:DP178 DI146:DP148 DI121:DP124 DI139:DP142 DI150:DP154 DI157:DP160">
    <cfRule type="cellIs" dxfId="17886" priority="21954" operator="equal">
      <formula>"Catastrófico"</formula>
    </cfRule>
    <cfRule type="cellIs" dxfId="17885" priority="21955" operator="equal">
      <formula>"Mayor"</formula>
    </cfRule>
    <cfRule type="cellIs" dxfId="17884" priority="21956" operator="equal">
      <formula>"Moderado"</formula>
    </cfRule>
    <cfRule type="cellIs" dxfId="17883" priority="21957" operator="equal">
      <formula>"Menor"</formula>
    </cfRule>
    <cfRule type="cellIs" dxfId="17882" priority="21958" operator="equal">
      <formula>"Leve"</formula>
    </cfRule>
  </conditionalFormatting>
  <conditionalFormatting sqref="DK168:DM168">
    <cfRule type="cellIs" dxfId="17881" priority="21929" operator="equal">
      <formula>"Catastrófico"</formula>
    </cfRule>
    <cfRule type="cellIs" dxfId="17880" priority="21930" operator="equal">
      <formula>"Mayor"</formula>
    </cfRule>
    <cfRule type="cellIs" dxfId="17879" priority="21931" operator="equal">
      <formula>"Moderado"</formula>
    </cfRule>
    <cfRule type="cellIs" dxfId="17878" priority="21932" operator="equal">
      <formula>"Menor"</formula>
    </cfRule>
    <cfRule type="cellIs" dxfId="17877" priority="21933" operator="equal">
      <formula>"Leve"</formula>
    </cfRule>
  </conditionalFormatting>
  <conditionalFormatting sqref="BP163:BW166 BP169:BW172 BP114:BW118 BP174:BW178 BP146:BW148 BP121:BW124 BP139:BW142 BP150:BW154 BP157:BW160">
    <cfRule type="cellIs" dxfId="17876" priority="22464" operator="equal">
      <formula>"Catastrófico"</formula>
    </cfRule>
    <cfRule type="cellIs" dxfId="17875" priority="22465" operator="equal">
      <formula>"Mayor"</formula>
    </cfRule>
    <cfRule type="cellIs" dxfId="17874" priority="22466" operator="equal">
      <formula>"Moderado"</formula>
    </cfRule>
    <cfRule type="cellIs" dxfId="17873" priority="22467" operator="equal">
      <formula>"Menor"</formula>
    </cfRule>
    <cfRule type="cellIs" dxfId="17872" priority="22468" operator="equal">
      <formula>"Leve"</formula>
    </cfRule>
  </conditionalFormatting>
  <conditionalFormatting sqref="BP163:BW166 BP169:BW172 BP114:BW118 BP174:BW178 BP146:BW148 BP121:BW124 BP139:BW142 BP150:BW154 BP157:BW160">
    <cfRule type="cellIs" dxfId="17871" priority="22459" operator="equal">
      <formula>"Catastrófico"</formula>
    </cfRule>
    <cfRule type="cellIs" dxfId="17870" priority="22460" operator="equal">
      <formula>"Mayor"</formula>
    </cfRule>
    <cfRule type="cellIs" dxfId="17869" priority="22461" operator="equal">
      <formula>"Moderado"</formula>
    </cfRule>
    <cfRule type="cellIs" dxfId="17868" priority="22462" operator="equal">
      <formula>"Menor"</formula>
    </cfRule>
    <cfRule type="cellIs" dxfId="17867" priority="22463" operator="equal">
      <formula>"Leve"</formula>
    </cfRule>
  </conditionalFormatting>
  <conditionalFormatting sqref="BV161:BW161">
    <cfRule type="cellIs" dxfId="17866" priority="22444" operator="equal">
      <formula>"Catastrófico"</formula>
    </cfRule>
    <cfRule type="cellIs" dxfId="17865" priority="22445" operator="equal">
      <formula>"Mayor"</formula>
    </cfRule>
    <cfRule type="cellIs" dxfId="17864" priority="22446" operator="equal">
      <formula>"Moderado"</formula>
    </cfRule>
    <cfRule type="cellIs" dxfId="17863" priority="22447" operator="equal">
      <formula>"Menor"</formula>
    </cfRule>
    <cfRule type="cellIs" dxfId="17862" priority="22448" operator="equal">
      <formula>"Leve"</formula>
    </cfRule>
  </conditionalFormatting>
  <conditionalFormatting sqref="BP162:BW162">
    <cfRule type="cellIs" dxfId="17861" priority="22439" operator="equal">
      <formula>"Catastrófico"</formula>
    </cfRule>
    <cfRule type="cellIs" dxfId="17860" priority="22440" operator="equal">
      <formula>"Mayor"</formula>
    </cfRule>
    <cfRule type="cellIs" dxfId="17859" priority="22441" operator="equal">
      <formula>"Moderado"</formula>
    </cfRule>
    <cfRule type="cellIs" dxfId="17858" priority="22442" operator="equal">
      <formula>"Menor"</formula>
    </cfRule>
    <cfRule type="cellIs" dxfId="17857" priority="22443" operator="equal">
      <formula>"Leve"</formula>
    </cfRule>
  </conditionalFormatting>
  <conditionalFormatting sqref="BP192:BW196">
    <cfRule type="cellIs" dxfId="17856" priority="22524" operator="equal">
      <formula>"Catastrófico"</formula>
    </cfRule>
    <cfRule type="cellIs" dxfId="17855" priority="22525" operator="equal">
      <formula>"Mayor"</formula>
    </cfRule>
    <cfRule type="cellIs" dxfId="17854" priority="22526" operator="equal">
      <formula>"Moderado"</formula>
    </cfRule>
    <cfRule type="cellIs" dxfId="17853" priority="22527" operator="equal">
      <formula>"Menor"</formula>
    </cfRule>
    <cfRule type="cellIs" dxfId="17852" priority="22528" operator="equal">
      <formula>"Leve"</formula>
    </cfRule>
  </conditionalFormatting>
  <conditionalFormatting sqref="BP198:BW202">
    <cfRule type="cellIs" dxfId="17851" priority="22519" operator="equal">
      <formula>"Catastrófico"</formula>
    </cfRule>
    <cfRule type="cellIs" dxfId="17850" priority="22520" operator="equal">
      <formula>"Mayor"</formula>
    </cfRule>
    <cfRule type="cellIs" dxfId="17849" priority="22521" operator="equal">
      <formula>"Moderado"</formula>
    </cfRule>
    <cfRule type="cellIs" dxfId="17848" priority="22522" operator="equal">
      <formula>"Menor"</formula>
    </cfRule>
    <cfRule type="cellIs" dxfId="17847" priority="22523" operator="equal">
      <formula>"Leve"</formula>
    </cfRule>
  </conditionalFormatting>
  <conditionalFormatting sqref="BP204:BW208">
    <cfRule type="cellIs" dxfId="17846" priority="22514" operator="equal">
      <formula>"Catastrófico"</formula>
    </cfRule>
    <cfRule type="cellIs" dxfId="17845" priority="22515" operator="equal">
      <formula>"Mayor"</formula>
    </cfRule>
    <cfRule type="cellIs" dxfId="17844" priority="22516" operator="equal">
      <formula>"Moderado"</formula>
    </cfRule>
    <cfRule type="cellIs" dxfId="17843" priority="22517" operator="equal">
      <formula>"Menor"</formula>
    </cfRule>
    <cfRule type="cellIs" dxfId="17842" priority="22518" operator="equal">
      <formula>"Leve"</formula>
    </cfRule>
  </conditionalFormatting>
  <conditionalFormatting sqref="BP210:BW214">
    <cfRule type="cellIs" dxfId="17841" priority="22509" operator="equal">
      <formula>"Catastrófico"</formula>
    </cfRule>
    <cfRule type="cellIs" dxfId="17840" priority="22510" operator="equal">
      <formula>"Mayor"</formula>
    </cfRule>
    <cfRule type="cellIs" dxfId="17839" priority="22511" operator="equal">
      <formula>"Moderado"</formula>
    </cfRule>
    <cfRule type="cellIs" dxfId="17838" priority="22512" operator="equal">
      <formula>"Menor"</formula>
    </cfRule>
    <cfRule type="cellIs" dxfId="17837" priority="22513" operator="equal">
      <formula>"Leve"</formula>
    </cfRule>
  </conditionalFormatting>
  <conditionalFormatting sqref="DJ126:DJ129 DI130:DP130 DL126:DP129">
    <cfRule type="cellIs" dxfId="17836" priority="21659" operator="equal">
      <formula>"Catastrófico"</formula>
    </cfRule>
    <cfRule type="cellIs" dxfId="17835" priority="21660" operator="equal">
      <formula>"Mayor"</formula>
    </cfRule>
    <cfRule type="cellIs" dxfId="17834" priority="21661" operator="equal">
      <formula>"Moderado"</formula>
    </cfRule>
    <cfRule type="cellIs" dxfId="17833" priority="21662" operator="equal">
      <formula>"Menor"</formula>
    </cfRule>
    <cfRule type="cellIs" dxfId="17832" priority="21663" operator="equal">
      <formula>"Leve"</formula>
    </cfRule>
  </conditionalFormatting>
  <conditionalFormatting sqref="DI204:DP208">
    <cfRule type="cellIs" dxfId="17831" priority="22009" operator="equal">
      <formula>"Catastrófico"</formula>
    </cfRule>
    <cfRule type="cellIs" dxfId="17830" priority="22010" operator="equal">
      <formula>"Mayor"</formula>
    </cfRule>
    <cfRule type="cellIs" dxfId="17829" priority="22011" operator="equal">
      <formula>"Moderado"</formula>
    </cfRule>
    <cfRule type="cellIs" dxfId="17828" priority="22012" operator="equal">
      <formula>"Menor"</formula>
    </cfRule>
    <cfRule type="cellIs" dxfId="17827" priority="22013" operator="equal">
      <formula>"Leve"</formula>
    </cfRule>
  </conditionalFormatting>
  <conditionalFormatting sqref="CZ163:DG166 CZ169:DG172 CZ114:DG118 CZ174:DG178 CZ146:DG148 CZ121:DG124 CZ139:DG142 CZ150:DG154 CZ157:DG160">
    <cfRule type="cellIs" dxfId="17826" priority="21454" operator="equal">
      <formula>"Catastrófico"</formula>
    </cfRule>
    <cfRule type="cellIs" dxfId="17825" priority="21455" operator="equal">
      <formula>"Mayor"</formula>
    </cfRule>
    <cfRule type="cellIs" dxfId="17824" priority="21456" operator="equal">
      <formula>"Moderado"</formula>
    </cfRule>
    <cfRule type="cellIs" dxfId="17823" priority="21457" operator="equal">
      <formula>"Menor"</formula>
    </cfRule>
    <cfRule type="cellIs" dxfId="17822" priority="21458" operator="equal">
      <formula>"Leve"</formula>
    </cfRule>
  </conditionalFormatting>
  <conditionalFormatting sqref="CZ163:DG166 CZ169:DG172 CZ114:DG118 CZ174:DG178 CZ146:DG148 CZ121:DG124 CZ139:DG142 CZ150:DG154 CZ157:DG160">
    <cfRule type="cellIs" dxfId="17821" priority="21449" operator="equal">
      <formula>"Catastrófico"</formula>
    </cfRule>
    <cfRule type="cellIs" dxfId="17820" priority="21450" operator="equal">
      <formula>"Mayor"</formula>
    </cfRule>
    <cfRule type="cellIs" dxfId="17819" priority="21451" operator="equal">
      <formula>"Moderado"</formula>
    </cfRule>
    <cfRule type="cellIs" dxfId="17818" priority="21452" operator="equal">
      <formula>"Menor"</formula>
    </cfRule>
    <cfRule type="cellIs" dxfId="17817" priority="21453" operator="equal">
      <formula>"Leve"</formula>
    </cfRule>
  </conditionalFormatting>
  <conditionalFormatting sqref="DA168:DB168">
    <cfRule type="cellIs" dxfId="17816" priority="21424" operator="equal">
      <formula>"Catastrófico"</formula>
    </cfRule>
    <cfRule type="cellIs" dxfId="17815" priority="21425" operator="equal">
      <formula>"Mayor"</formula>
    </cfRule>
    <cfRule type="cellIs" dxfId="17814" priority="21426" operator="equal">
      <formula>"Moderado"</formula>
    </cfRule>
    <cfRule type="cellIs" dxfId="17813" priority="21427" operator="equal">
      <formula>"Menor"</formula>
    </cfRule>
    <cfRule type="cellIs" dxfId="17812" priority="21428" operator="equal">
      <formula>"Leve"</formula>
    </cfRule>
  </conditionalFormatting>
  <conditionalFormatting sqref="DK168:DM168">
    <cfRule type="cellIs" dxfId="17811" priority="21924" operator="equal">
      <formula>"Catastrófico"</formula>
    </cfRule>
    <cfRule type="cellIs" dxfId="17810" priority="21925" operator="equal">
      <formula>"Mayor"</formula>
    </cfRule>
    <cfRule type="cellIs" dxfId="17809" priority="21926" operator="equal">
      <formula>"Moderado"</formula>
    </cfRule>
    <cfRule type="cellIs" dxfId="17808" priority="21927" operator="equal">
      <formula>"Menor"</formula>
    </cfRule>
    <cfRule type="cellIs" dxfId="17807" priority="21928" operator="equal">
      <formula>"Leve"</formula>
    </cfRule>
  </conditionalFormatting>
  <conditionalFormatting sqref="BQ130:BW130 BQ126:BQ129 BS126:BW129">
    <cfRule type="cellIs" dxfId="17806" priority="22169" operator="equal">
      <formula>"Catastrófico"</formula>
    </cfRule>
    <cfRule type="cellIs" dxfId="17805" priority="22170" operator="equal">
      <formula>"Mayor"</formula>
    </cfRule>
    <cfRule type="cellIs" dxfId="17804" priority="22171" operator="equal">
      <formula>"Moderado"</formula>
    </cfRule>
    <cfRule type="cellIs" dxfId="17803" priority="22172" operator="equal">
      <formula>"Menor"</formula>
    </cfRule>
    <cfRule type="cellIs" dxfId="17802" priority="22173" operator="equal">
      <formula>"Leve"</formula>
    </cfRule>
  </conditionalFormatting>
  <conditionalFormatting sqref="BQ126:BQ129 BP130:BW130 BS126:BW129">
    <cfRule type="cellIs" dxfId="17801" priority="22164" operator="equal">
      <formula>"Catastrófico"</formula>
    </cfRule>
    <cfRule type="cellIs" dxfId="17800" priority="22165" operator="equal">
      <formula>"Mayor"</formula>
    </cfRule>
    <cfRule type="cellIs" dxfId="17799" priority="22166" operator="equal">
      <formula>"Moderado"</formula>
    </cfRule>
    <cfRule type="cellIs" dxfId="17798" priority="22167" operator="equal">
      <formula>"Menor"</formula>
    </cfRule>
    <cfRule type="cellIs" dxfId="17797" priority="22168" operator="equal">
      <formula>"Leve"</formula>
    </cfRule>
  </conditionalFormatting>
  <conditionalFormatting sqref="BP126:BP129">
    <cfRule type="cellIs" dxfId="17796" priority="22159" operator="equal">
      <formula>"Catastrófico"</formula>
    </cfRule>
    <cfRule type="cellIs" dxfId="17795" priority="22160" operator="equal">
      <formula>"Mayor"</formula>
    </cfRule>
    <cfRule type="cellIs" dxfId="17794" priority="22161" operator="equal">
      <formula>"Moderado"</formula>
    </cfRule>
    <cfRule type="cellIs" dxfId="17793" priority="22162" operator="equal">
      <formula>"Menor"</formula>
    </cfRule>
    <cfRule type="cellIs" dxfId="17792" priority="22163" operator="equal">
      <formula>"Leve"</formula>
    </cfRule>
  </conditionalFormatting>
  <conditionalFormatting sqref="BP126:BP129">
    <cfRule type="cellIs" dxfId="17791" priority="22154" operator="equal">
      <formula>"Catastrófico"</formula>
    </cfRule>
    <cfRule type="cellIs" dxfId="17790" priority="22155" operator="equal">
      <formula>"Mayor"</formula>
    </cfRule>
    <cfRule type="cellIs" dxfId="17789" priority="22156" operator="equal">
      <formula>"Moderado"</formula>
    </cfRule>
    <cfRule type="cellIs" dxfId="17788" priority="22157" operator="equal">
      <formula>"Menor"</formula>
    </cfRule>
    <cfRule type="cellIs" dxfId="17787" priority="22158" operator="equal">
      <formula>"Leve"</formula>
    </cfRule>
  </conditionalFormatting>
  <conditionalFormatting sqref="BP167:BW167">
    <cfRule type="cellIs" dxfId="17786" priority="22424" operator="equal">
      <formula>"Catastrófico"</formula>
    </cfRule>
    <cfRule type="cellIs" dxfId="17785" priority="22425" operator="equal">
      <formula>"Mayor"</formula>
    </cfRule>
    <cfRule type="cellIs" dxfId="17784" priority="22426" operator="equal">
      <formula>"Moderado"</formula>
    </cfRule>
    <cfRule type="cellIs" dxfId="17783" priority="22427" operator="equal">
      <formula>"Menor"</formula>
    </cfRule>
    <cfRule type="cellIs" dxfId="17782" priority="22428" operator="equal">
      <formula>"Leve"</formula>
    </cfRule>
  </conditionalFormatting>
  <conditionalFormatting sqref="BP120:BW120">
    <cfRule type="cellIs" dxfId="17781" priority="22279" operator="equal">
      <formula>"Catastrófico"</formula>
    </cfRule>
    <cfRule type="cellIs" dxfId="17780" priority="22280" operator="equal">
      <formula>"Mayor"</formula>
    </cfRule>
    <cfRule type="cellIs" dxfId="17779" priority="22281" operator="equal">
      <formula>"Moderado"</formula>
    </cfRule>
    <cfRule type="cellIs" dxfId="17778" priority="22282" operator="equal">
      <formula>"Menor"</formula>
    </cfRule>
    <cfRule type="cellIs" dxfId="17777" priority="22283" operator="equal">
      <formula>"Leve"</formula>
    </cfRule>
  </conditionalFormatting>
  <conditionalFormatting sqref="DI120:DP120">
    <cfRule type="cellIs" dxfId="17776" priority="21774" operator="equal">
      <formula>"Catastrófico"</formula>
    </cfRule>
    <cfRule type="cellIs" dxfId="17775" priority="21775" operator="equal">
      <formula>"Mayor"</formula>
    </cfRule>
    <cfRule type="cellIs" dxfId="17774" priority="21776" operator="equal">
      <formula>"Moderado"</formula>
    </cfRule>
    <cfRule type="cellIs" dxfId="17773" priority="21777" operator="equal">
      <formula>"Menor"</formula>
    </cfRule>
    <cfRule type="cellIs" dxfId="17772" priority="21778" operator="equal">
      <formula>"Leve"</formula>
    </cfRule>
  </conditionalFormatting>
  <conditionalFormatting sqref="BR240">
    <cfRule type="cellIs" dxfId="17771" priority="22274" operator="equal">
      <formula>"Catastrófico"</formula>
    </cfRule>
    <cfRule type="cellIs" dxfId="17770" priority="22275" operator="equal">
      <formula>"Mayor"</formula>
    </cfRule>
    <cfRule type="cellIs" dxfId="17769" priority="22276" operator="equal">
      <formula>"Moderado"</formula>
    </cfRule>
    <cfRule type="cellIs" dxfId="17768" priority="22277" operator="equal">
      <formula>"Menor"</formula>
    </cfRule>
    <cfRule type="cellIs" dxfId="17767" priority="22278" operator="equal">
      <formula>"Leve"</formula>
    </cfRule>
  </conditionalFormatting>
  <conditionalFormatting sqref="BR240">
    <cfRule type="cellIs" dxfId="17766" priority="22269" operator="equal">
      <formula>"Catastrófico"</formula>
    </cfRule>
    <cfRule type="cellIs" dxfId="17765" priority="22270" operator="equal">
      <formula>"Mayor"</formula>
    </cfRule>
    <cfRule type="cellIs" dxfId="17764" priority="22271" operator="equal">
      <formula>"Moderado"</formula>
    </cfRule>
    <cfRule type="cellIs" dxfId="17763" priority="22272" operator="equal">
      <formula>"Menor"</formula>
    </cfRule>
    <cfRule type="cellIs" dxfId="17762" priority="22273" operator="equal">
      <formula>"Leve"</formula>
    </cfRule>
  </conditionalFormatting>
  <conditionalFormatting sqref="BP240:BQ240">
    <cfRule type="cellIs" dxfId="17761" priority="22264" operator="equal">
      <formula>"Catastrófico"</formula>
    </cfRule>
    <cfRule type="cellIs" dxfId="17760" priority="22265" operator="equal">
      <formula>"Mayor"</formula>
    </cfRule>
    <cfRule type="cellIs" dxfId="17759" priority="22266" operator="equal">
      <formula>"Moderado"</formula>
    </cfRule>
    <cfRule type="cellIs" dxfId="17758" priority="22267" operator="equal">
      <formula>"Menor"</formula>
    </cfRule>
    <cfRule type="cellIs" dxfId="17757" priority="22268" operator="equal">
      <formula>"Leve"</formula>
    </cfRule>
  </conditionalFormatting>
  <conditionalFormatting sqref="BP240:BQ240">
    <cfRule type="cellIs" dxfId="17756" priority="22259" operator="equal">
      <formula>"Catastrófico"</formula>
    </cfRule>
    <cfRule type="cellIs" dxfId="17755" priority="22260" operator="equal">
      <formula>"Mayor"</formula>
    </cfRule>
    <cfRule type="cellIs" dxfId="17754" priority="22261" operator="equal">
      <formula>"Moderado"</formula>
    </cfRule>
    <cfRule type="cellIs" dxfId="17753" priority="22262" operator="equal">
      <formula>"Menor"</formula>
    </cfRule>
    <cfRule type="cellIs" dxfId="17752" priority="22263" operator="equal">
      <formula>"Leve"</formula>
    </cfRule>
  </conditionalFormatting>
  <conditionalFormatting sqref="DA126:DA129 CZ130:DG130 DC126:DG129">
    <cfRule type="cellIs" dxfId="17751" priority="21154" operator="equal">
      <formula>"Catastrófico"</formula>
    </cfRule>
    <cfRule type="cellIs" dxfId="17750" priority="21155" operator="equal">
      <formula>"Mayor"</formula>
    </cfRule>
    <cfRule type="cellIs" dxfId="17749" priority="21156" operator="equal">
      <formula>"Moderado"</formula>
    </cfRule>
    <cfRule type="cellIs" dxfId="17748" priority="21157" operator="equal">
      <formula>"Menor"</formula>
    </cfRule>
    <cfRule type="cellIs" dxfId="17747" priority="21158" operator="equal">
      <formula>"Leve"</formula>
    </cfRule>
  </conditionalFormatting>
  <conditionalFormatting sqref="DI126:DI129">
    <cfRule type="cellIs" dxfId="17746" priority="21654" operator="equal">
      <formula>"Catastrófico"</formula>
    </cfRule>
    <cfRule type="cellIs" dxfId="17745" priority="21655" operator="equal">
      <formula>"Mayor"</formula>
    </cfRule>
    <cfRule type="cellIs" dxfId="17744" priority="21656" operator="equal">
      <formula>"Moderado"</formula>
    </cfRule>
    <cfRule type="cellIs" dxfId="17743" priority="21657" operator="equal">
      <formula>"Menor"</formula>
    </cfRule>
    <cfRule type="cellIs" dxfId="17742" priority="21658" operator="equal">
      <formula>"Leve"</formula>
    </cfRule>
  </conditionalFormatting>
  <conditionalFormatting sqref="DI126:DI129">
    <cfRule type="cellIs" dxfId="17741" priority="21649" operator="equal">
      <formula>"Catastrófico"</formula>
    </cfRule>
    <cfRule type="cellIs" dxfId="17740" priority="21650" operator="equal">
      <formula>"Mayor"</formula>
    </cfRule>
    <cfRule type="cellIs" dxfId="17739" priority="21651" operator="equal">
      <formula>"Moderado"</formula>
    </cfRule>
    <cfRule type="cellIs" dxfId="17738" priority="21652" operator="equal">
      <formula>"Menor"</formula>
    </cfRule>
    <cfRule type="cellIs" dxfId="17737" priority="21653" operator="equal">
      <formula>"Leve"</formula>
    </cfRule>
  </conditionalFormatting>
  <conditionalFormatting sqref="CZ209:DG209">
    <cfRule type="cellIs" dxfId="17736" priority="21109" operator="equal">
      <formula>"Catastrófico"</formula>
    </cfRule>
    <cfRule type="cellIs" dxfId="17735" priority="21110" operator="equal">
      <formula>"Mayor"</formula>
    </cfRule>
    <cfRule type="cellIs" dxfId="17734" priority="21111" operator="equal">
      <formula>"Moderado"</formula>
    </cfRule>
    <cfRule type="cellIs" dxfId="17733" priority="21112" operator="equal">
      <formula>"Menor"</formula>
    </cfRule>
    <cfRule type="cellIs" dxfId="17732" priority="21113" operator="equal">
      <formula>"Leve"</formula>
    </cfRule>
  </conditionalFormatting>
  <conditionalFormatting sqref="DI215:DP215">
    <cfRule type="cellIs" dxfId="17731" priority="21609" operator="equal">
      <formula>"Catastrófico"</formula>
    </cfRule>
    <cfRule type="cellIs" dxfId="17730" priority="21610" operator="equal">
      <formula>"Mayor"</formula>
    </cfRule>
    <cfRule type="cellIs" dxfId="17729" priority="21611" operator="equal">
      <formula>"Moderado"</formula>
    </cfRule>
    <cfRule type="cellIs" dxfId="17728" priority="21612" operator="equal">
      <formula>"Menor"</formula>
    </cfRule>
    <cfRule type="cellIs" dxfId="17727" priority="21613" operator="equal">
      <formula>"Leve"</formula>
    </cfRule>
  </conditionalFormatting>
  <conditionalFormatting sqref="CZ204:DG208">
    <cfRule type="cellIs" dxfId="17726" priority="21504" operator="equal">
      <formula>"Catastrófico"</formula>
    </cfRule>
    <cfRule type="cellIs" dxfId="17725" priority="21505" operator="equal">
      <formula>"Mayor"</formula>
    </cfRule>
    <cfRule type="cellIs" dxfId="17724" priority="21506" operator="equal">
      <formula>"Moderado"</formula>
    </cfRule>
    <cfRule type="cellIs" dxfId="17723" priority="21507" operator="equal">
      <formula>"Menor"</formula>
    </cfRule>
    <cfRule type="cellIs" dxfId="17722" priority="21508" operator="equal">
      <formula>"Leve"</formula>
    </cfRule>
  </conditionalFormatting>
  <conditionalFormatting sqref="DI210:DP214">
    <cfRule type="cellIs" dxfId="17721" priority="22004" operator="equal">
      <formula>"Catastrófico"</formula>
    </cfRule>
    <cfRule type="cellIs" dxfId="17720" priority="22005" operator="equal">
      <formula>"Mayor"</formula>
    </cfRule>
    <cfRule type="cellIs" dxfId="17719" priority="22006" operator="equal">
      <formula>"Moderado"</formula>
    </cfRule>
    <cfRule type="cellIs" dxfId="17718" priority="22007" operator="equal">
      <formula>"Menor"</formula>
    </cfRule>
    <cfRule type="cellIs" dxfId="17717" priority="22008" operator="equal">
      <formula>"Leve"</formula>
    </cfRule>
  </conditionalFormatting>
  <conditionalFormatting sqref="DK90">
    <cfRule type="cellIs" dxfId="17716" priority="21994" operator="equal">
      <formula>"Catastrófico"</formula>
    </cfRule>
    <cfRule type="cellIs" dxfId="17715" priority="21995" operator="equal">
      <formula>"Mayor"</formula>
    </cfRule>
    <cfRule type="cellIs" dxfId="17714" priority="21996" operator="equal">
      <formula>"Moderado"</formula>
    </cfRule>
    <cfRule type="cellIs" dxfId="17713" priority="21997" operator="equal">
      <formula>"Menor"</formula>
    </cfRule>
    <cfRule type="cellIs" dxfId="17712" priority="21998" operator="equal">
      <formula>"Leve"</formula>
    </cfRule>
  </conditionalFormatting>
  <conditionalFormatting sqref="DK90">
    <cfRule type="cellIs" dxfId="17711" priority="21989" operator="equal">
      <formula>"Catastrófico"</formula>
    </cfRule>
    <cfRule type="cellIs" dxfId="17710" priority="21990" operator="equal">
      <formula>"Mayor"</formula>
    </cfRule>
    <cfRule type="cellIs" dxfId="17709" priority="21991" operator="equal">
      <formula>"Moderado"</formula>
    </cfRule>
    <cfRule type="cellIs" dxfId="17708" priority="21992" operator="equal">
      <formula>"Menor"</formula>
    </cfRule>
    <cfRule type="cellIs" dxfId="17707" priority="21993" operator="equal">
      <formula>"Leve"</formula>
    </cfRule>
  </conditionalFormatting>
  <conditionalFormatting sqref="DL90:DP90">
    <cfRule type="cellIs" dxfId="17706" priority="21984" operator="equal">
      <formula>"Catastrófico"</formula>
    </cfRule>
    <cfRule type="cellIs" dxfId="17705" priority="21985" operator="equal">
      <formula>"Mayor"</formula>
    </cfRule>
    <cfRule type="cellIs" dxfId="17704" priority="21986" operator="equal">
      <formula>"Moderado"</formula>
    </cfRule>
    <cfRule type="cellIs" dxfId="17703" priority="21987" operator="equal">
      <formula>"Menor"</formula>
    </cfRule>
    <cfRule type="cellIs" dxfId="17702" priority="21988" operator="equal">
      <formula>"Leve"</formula>
    </cfRule>
  </conditionalFormatting>
  <conditionalFormatting sqref="BP120:BW120">
    <cfRule type="cellIs" dxfId="17701" priority="22284" operator="equal">
      <formula>"Catastrófico"</formula>
    </cfRule>
    <cfRule type="cellIs" dxfId="17700" priority="22285" operator="equal">
      <formula>"Mayor"</formula>
    </cfRule>
    <cfRule type="cellIs" dxfId="17699" priority="22286" operator="equal">
      <formula>"Moderado"</formula>
    </cfRule>
    <cfRule type="cellIs" dxfId="17698" priority="22287" operator="equal">
      <formula>"Menor"</formula>
    </cfRule>
    <cfRule type="cellIs" dxfId="17697" priority="22288" operator="equal">
      <formula>"Leve"</formula>
    </cfRule>
  </conditionalFormatting>
  <conditionalFormatting sqref="CZ126:CZ129">
    <cfRule type="cellIs" dxfId="17696" priority="21149" operator="equal">
      <formula>"Catastrófico"</formula>
    </cfRule>
    <cfRule type="cellIs" dxfId="17695" priority="21150" operator="equal">
      <formula>"Mayor"</formula>
    </cfRule>
    <cfRule type="cellIs" dxfId="17694" priority="21151" operator="equal">
      <formula>"Moderado"</formula>
    </cfRule>
    <cfRule type="cellIs" dxfId="17693" priority="21152" operator="equal">
      <formula>"Menor"</formula>
    </cfRule>
    <cfRule type="cellIs" dxfId="17692" priority="21153" operator="equal">
      <formula>"Leve"</formula>
    </cfRule>
  </conditionalFormatting>
  <conditionalFormatting sqref="CZ126:CZ129">
    <cfRule type="cellIs" dxfId="17691" priority="21144" operator="equal">
      <formula>"Catastrófico"</formula>
    </cfRule>
    <cfRule type="cellIs" dxfId="17690" priority="21145" operator="equal">
      <formula>"Mayor"</formula>
    </cfRule>
    <cfRule type="cellIs" dxfId="17689" priority="21146" operator="equal">
      <formula>"Moderado"</formula>
    </cfRule>
    <cfRule type="cellIs" dxfId="17688" priority="21147" operator="equal">
      <formula>"Menor"</formula>
    </cfRule>
    <cfRule type="cellIs" dxfId="17687" priority="21148" operator="equal">
      <formula>"Leve"</formula>
    </cfRule>
  </conditionalFormatting>
  <conditionalFormatting sqref="CZ197:DG197">
    <cfRule type="cellIs" dxfId="17686" priority="21119" operator="equal">
      <formula>"Catastrófico"</formula>
    </cfRule>
    <cfRule type="cellIs" dxfId="17685" priority="21120" operator="equal">
      <formula>"Mayor"</formula>
    </cfRule>
    <cfRule type="cellIs" dxfId="17684" priority="21121" operator="equal">
      <formula>"Moderado"</formula>
    </cfRule>
    <cfRule type="cellIs" dxfId="17683" priority="21122" operator="equal">
      <formula>"Menor"</formula>
    </cfRule>
    <cfRule type="cellIs" dxfId="17682" priority="21123" operator="equal">
      <formula>"Leve"</formula>
    </cfRule>
  </conditionalFormatting>
  <conditionalFormatting sqref="CZ215:DG215">
    <cfRule type="cellIs" dxfId="17681" priority="21104" operator="equal">
      <formula>"Catastrófico"</formula>
    </cfRule>
    <cfRule type="cellIs" dxfId="17680" priority="21105" operator="equal">
      <formula>"Mayor"</formula>
    </cfRule>
    <cfRule type="cellIs" dxfId="17679" priority="21106" operator="equal">
      <formula>"Moderado"</formula>
    </cfRule>
    <cfRule type="cellIs" dxfId="17678" priority="21107" operator="equal">
      <formula>"Menor"</formula>
    </cfRule>
    <cfRule type="cellIs" dxfId="17677" priority="21108" operator="equal">
      <formula>"Leve"</formula>
    </cfRule>
  </conditionalFormatting>
  <conditionalFormatting sqref="DI192:DP196">
    <cfRule type="cellIs" dxfId="17676" priority="22019" operator="equal">
      <formula>"Catastrófico"</formula>
    </cfRule>
    <cfRule type="cellIs" dxfId="17675" priority="22020" operator="equal">
      <formula>"Mayor"</formula>
    </cfRule>
    <cfRule type="cellIs" dxfId="17674" priority="22021" operator="equal">
      <formula>"Moderado"</formula>
    </cfRule>
    <cfRule type="cellIs" dxfId="17673" priority="22022" operator="equal">
      <formula>"Menor"</formula>
    </cfRule>
    <cfRule type="cellIs" dxfId="17672" priority="22023" operator="equal">
      <formula>"Leve"</formula>
    </cfRule>
  </conditionalFormatting>
  <conditionalFormatting sqref="DI198:DP202">
    <cfRule type="cellIs" dxfId="17671" priority="22014" operator="equal">
      <formula>"Catastrófico"</formula>
    </cfRule>
    <cfRule type="cellIs" dxfId="17670" priority="22015" operator="equal">
      <formula>"Mayor"</formula>
    </cfRule>
    <cfRule type="cellIs" dxfId="17669" priority="22016" operator="equal">
      <formula>"Moderado"</formula>
    </cfRule>
    <cfRule type="cellIs" dxfId="17668" priority="22017" operator="equal">
      <formula>"Menor"</formula>
    </cfRule>
    <cfRule type="cellIs" dxfId="17667" priority="22018" operator="equal">
      <formula>"Leve"</formula>
    </cfRule>
  </conditionalFormatting>
  <conditionalFormatting sqref="DB90">
    <cfRule type="cellIs" dxfId="17666" priority="21484" operator="equal">
      <formula>"Catastrófico"</formula>
    </cfRule>
    <cfRule type="cellIs" dxfId="17665" priority="21485" operator="equal">
      <formula>"Mayor"</formula>
    </cfRule>
    <cfRule type="cellIs" dxfId="17664" priority="21486" operator="equal">
      <formula>"Moderado"</formula>
    </cfRule>
    <cfRule type="cellIs" dxfId="17663" priority="21487" operator="equal">
      <formula>"Menor"</formula>
    </cfRule>
    <cfRule type="cellIs" dxfId="17662" priority="21488" operator="equal">
      <formula>"Leve"</formula>
    </cfRule>
  </conditionalFormatting>
  <conditionalFormatting sqref="DC90:DG90">
    <cfRule type="cellIs" dxfId="17661" priority="21479" operator="equal">
      <formula>"Catastrófico"</formula>
    </cfRule>
    <cfRule type="cellIs" dxfId="17660" priority="21480" operator="equal">
      <formula>"Mayor"</formula>
    </cfRule>
    <cfRule type="cellIs" dxfId="17659" priority="21481" operator="equal">
      <formula>"Moderado"</formula>
    </cfRule>
    <cfRule type="cellIs" dxfId="17658" priority="21482" operator="equal">
      <formula>"Menor"</formula>
    </cfRule>
    <cfRule type="cellIs" dxfId="17657" priority="21483" operator="equal">
      <formula>"Leve"</formula>
    </cfRule>
  </conditionalFormatting>
  <conditionalFormatting sqref="DL90:DP90">
    <cfRule type="cellIs" dxfId="17656" priority="21979" operator="equal">
      <formula>"Catastrófico"</formula>
    </cfRule>
    <cfRule type="cellIs" dxfId="17655" priority="21980" operator="equal">
      <formula>"Mayor"</formula>
    </cfRule>
    <cfRule type="cellIs" dxfId="17654" priority="21981" operator="equal">
      <formula>"Moderado"</formula>
    </cfRule>
    <cfRule type="cellIs" dxfId="17653" priority="21982" operator="equal">
      <formula>"Menor"</formula>
    </cfRule>
    <cfRule type="cellIs" dxfId="17652" priority="21983" operator="equal">
      <formula>"Leve"</formula>
    </cfRule>
  </conditionalFormatting>
  <conditionalFormatting sqref="DA168:DB168">
    <cfRule type="cellIs" dxfId="17651" priority="21419" operator="equal">
      <formula>"Catastrófico"</formula>
    </cfRule>
    <cfRule type="cellIs" dxfId="17650" priority="21420" operator="equal">
      <formula>"Mayor"</formula>
    </cfRule>
    <cfRule type="cellIs" dxfId="17649" priority="21421" operator="equal">
      <formula>"Moderado"</formula>
    </cfRule>
    <cfRule type="cellIs" dxfId="17648" priority="21422" operator="equal">
      <formula>"Menor"</formula>
    </cfRule>
    <cfRule type="cellIs" dxfId="17647" priority="21423" operator="equal">
      <formula>"Leve"</formula>
    </cfRule>
  </conditionalFormatting>
  <conditionalFormatting sqref="DI107:DP112">
    <cfRule type="cellIs" dxfId="17646" priority="21904" operator="equal">
      <formula>"Catastrófico"</formula>
    </cfRule>
    <cfRule type="cellIs" dxfId="17645" priority="21905" operator="equal">
      <formula>"Mayor"</formula>
    </cfRule>
    <cfRule type="cellIs" dxfId="17644" priority="21906" operator="equal">
      <formula>"Moderado"</formula>
    </cfRule>
    <cfRule type="cellIs" dxfId="17643" priority="21907" operator="equal">
      <formula>"Menor"</formula>
    </cfRule>
    <cfRule type="cellIs" dxfId="17642" priority="21908" operator="equal">
      <formula>"Leve"</formula>
    </cfRule>
  </conditionalFormatting>
  <conditionalFormatting sqref="DI107:DP112">
    <cfRule type="cellIs" dxfId="17641" priority="21899" operator="equal">
      <formula>"Catastrófico"</formula>
    </cfRule>
    <cfRule type="cellIs" dxfId="17640" priority="21900" operator="equal">
      <formula>"Mayor"</formula>
    </cfRule>
    <cfRule type="cellIs" dxfId="17639" priority="21901" operator="equal">
      <formula>"Moderado"</formula>
    </cfRule>
    <cfRule type="cellIs" dxfId="17638" priority="21902" operator="equal">
      <formula>"Menor"</formula>
    </cfRule>
    <cfRule type="cellIs" dxfId="17637" priority="21903" operator="equal">
      <formula>"Leve"</formula>
    </cfRule>
  </conditionalFormatting>
  <conditionalFormatting sqref="CZ120:DG120">
    <cfRule type="cellIs" dxfId="17636" priority="21269" operator="equal">
      <formula>"Catastrófico"</formula>
    </cfRule>
    <cfRule type="cellIs" dxfId="17635" priority="21270" operator="equal">
      <formula>"Mayor"</formula>
    </cfRule>
    <cfRule type="cellIs" dxfId="17634" priority="21271" operator="equal">
      <formula>"Moderado"</formula>
    </cfRule>
    <cfRule type="cellIs" dxfId="17633" priority="21272" operator="equal">
      <formula>"Menor"</formula>
    </cfRule>
    <cfRule type="cellIs" dxfId="17632" priority="21273" operator="equal">
      <formula>"Leve"</formula>
    </cfRule>
  </conditionalFormatting>
  <conditionalFormatting sqref="DJ130:DP130 DJ126:DJ129 DL126:DP129">
    <cfRule type="cellIs" dxfId="17631" priority="21664" operator="equal">
      <formula>"Catastrófico"</formula>
    </cfRule>
    <cfRule type="cellIs" dxfId="17630" priority="21665" operator="equal">
      <formula>"Mayor"</formula>
    </cfRule>
    <cfRule type="cellIs" dxfId="17629" priority="21666" operator="equal">
      <formula>"Moderado"</formula>
    </cfRule>
    <cfRule type="cellIs" dxfId="17628" priority="21667" operator="equal">
      <formula>"Menor"</formula>
    </cfRule>
    <cfRule type="cellIs" dxfId="17627" priority="21668" operator="equal">
      <formula>"Leve"</formula>
    </cfRule>
  </conditionalFormatting>
  <conditionalFormatting sqref="CQ126:CQ129">
    <cfRule type="cellIs" dxfId="17626" priority="20644" operator="equal">
      <formula>"Catastrófico"</formula>
    </cfRule>
    <cfRule type="cellIs" dxfId="17625" priority="20645" operator="equal">
      <formula>"Mayor"</formula>
    </cfRule>
    <cfRule type="cellIs" dxfId="17624" priority="20646" operator="equal">
      <formula>"Moderado"</formula>
    </cfRule>
    <cfRule type="cellIs" dxfId="17623" priority="20647" operator="equal">
      <formula>"Menor"</formula>
    </cfRule>
    <cfRule type="cellIs" dxfId="17622" priority="20648" operator="equal">
      <formula>"Leve"</formula>
    </cfRule>
  </conditionalFormatting>
  <conditionalFormatting sqref="DI132:DP136 DI197:DP197 DI13:DP16 DI91:DP94 DI96:DP100 DI104:DP106 DI187:DP191 DI48:DP52 DI54:DP58 DI37:DP40 DI45:DP46 DI19:DP22 DI89:DP89 DI60:DP64 DI203:DP203 DI209:DP209 DI215:DP220 DI241:DP244 DI223:DP226 DI230:DP232 DI235:DP238 DI30:DP34 DI246:DP250 DI253:DP256 DI66:DP70 DI258:DP262 DI264:DP268 DI25:DP28">
    <cfRule type="cellIs" dxfId="17621" priority="22079" operator="equal">
      <formula>"Catastrófico"</formula>
    </cfRule>
    <cfRule type="cellIs" dxfId="17620" priority="22080" operator="equal">
      <formula>"Mayor"</formula>
    </cfRule>
    <cfRule type="cellIs" dxfId="17619" priority="22081" operator="equal">
      <formula>"Moderado"</formula>
    </cfRule>
    <cfRule type="cellIs" dxfId="17618" priority="22082" operator="equal">
      <formula>"Menor"</formula>
    </cfRule>
    <cfRule type="cellIs" dxfId="17617" priority="22083" operator="equal">
      <formula>"Leve"</formula>
    </cfRule>
  </conditionalFormatting>
  <conditionalFormatting sqref="CZ192:DG196">
    <cfRule type="cellIs" dxfId="17616" priority="21514" operator="equal">
      <formula>"Catastrófico"</formula>
    </cfRule>
    <cfRule type="cellIs" dxfId="17615" priority="21515" operator="equal">
      <formula>"Mayor"</formula>
    </cfRule>
    <cfRule type="cellIs" dxfId="17614" priority="21516" operator="equal">
      <formula>"Moderado"</formula>
    </cfRule>
    <cfRule type="cellIs" dxfId="17613" priority="21517" operator="equal">
      <formula>"Menor"</formula>
    </cfRule>
    <cfRule type="cellIs" dxfId="17612" priority="21518" operator="equal">
      <formula>"Leve"</formula>
    </cfRule>
  </conditionalFormatting>
  <conditionalFormatting sqref="CZ198:DG202">
    <cfRule type="cellIs" dxfId="17611" priority="21509" operator="equal">
      <formula>"Catastrófico"</formula>
    </cfRule>
    <cfRule type="cellIs" dxfId="17610" priority="21510" operator="equal">
      <formula>"Mayor"</formula>
    </cfRule>
    <cfRule type="cellIs" dxfId="17609" priority="21511" operator="equal">
      <formula>"Moderado"</formula>
    </cfRule>
    <cfRule type="cellIs" dxfId="17608" priority="21512" operator="equal">
      <formula>"Menor"</formula>
    </cfRule>
    <cfRule type="cellIs" dxfId="17607" priority="21513" operator="equal">
      <formula>"Leve"</formula>
    </cfRule>
  </conditionalFormatting>
  <conditionalFormatting sqref="CZ210:DG214">
    <cfRule type="cellIs" dxfId="17606" priority="21499" operator="equal">
      <formula>"Catastrófico"</formula>
    </cfRule>
    <cfRule type="cellIs" dxfId="17605" priority="21500" operator="equal">
      <formula>"Mayor"</formula>
    </cfRule>
    <cfRule type="cellIs" dxfId="17604" priority="21501" operator="equal">
      <formula>"Moderado"</formula>
    </cfRule>
    <cfRule type="cellIs" dxfId="17603" priority="21502" operator="equal">
      <formula>"Menor"</formula>
    </cfRule>
    <cfRule type="cellIs" dxfId="17602" priority="21503" operator="equal">
      <formula>"Leve"</formula>
    </cfRule>
  </conditionalFormatting>
  <conditionalFormatting sqref="DI90:DJ90">
    <cfRule type="cellIs" dxfId="17601" priority="21999" operator="equal">
      <formula>"Catastrófico"</formula>
    </cfRule>
    <cfRule type="cellIs" dxfId="17600" priority="22000" operator="equal">
      <formula>"Mayor"</formula>
    </cfRule>
    <cfRule type="cellIs" dxfId="17599" priority="22001" operator="equal">
      <formula>"Moderado"</formula>
    </cfRule>
    <cfRule type="cellIs" dxfId="17598" priority="22002" operator="equal">
      <formula>"Menor"</formula>
    </cfRule>
    <cfRule type="cellIs" dxfId="17597" priority="22003" operator="equal">
      <formula>"Leve"</formula>
    </cfRule>
  </conditionalFormatting>
  <conditionalFormatting sqref="CS90">
    <cfRule type="cellIs" dxfId="17596" priority="20979" operator="equal">
      <formula>"Catastrófico"</formula>
    </cfRule>
    <cfRule type="cellIs" dxfId="17595" priority="20980" operator="equal">
      <formula>"Mayor"</formula>
    </cfRule>
    <cfRule type="cellIs" dxfId="17594" priority="20981" operator="equal">
      <formula>"Moderado"</formula>
    </cfRule>
    <cfRule type="cellIs" dxfId="17593" priority="20982" operator="equal">
      <formula>"Menor"</formula>
    </cfRule>
    <cfRule type="cellIs" dxfId="17592" priority="20983" operator="equal">
      <formula>"Leve"</formula>
    </cfRule>
  </conditionalFormatting>
  <conditionalFormatting sqref="CT90:CX90">
    <cfRule type="cellIs" dxfId="17591" priority="20974" operator="equal">
      <formula>"Catastrófico"</formula>
    </cfRule>
    <cfRule type="cellIs" dxfId="17590" priority="20975" operator="equal">
      <formula>"Mayor"</formula>
    </cfRule>
    <cfRule type="cellIs" dxfId="17589" priority="20976" operator="equal">
      <formula>"Moderado"</formula>
    </cfRule>
    <cfRule type="cellIs" dxfId="17588" priority="20977" operator="equal">
      <formula>"Menor"</formula>
    </cfRule>
    <cfRule type="cellIs" dxfId="17587" priority="20978" operator="equal">
      <formula>"Leve"</formula>
    </cfRule>
  </conditionalFormatting>
  <conditionalFormatting sqref="DC90:DG90">
    <cfRule type="cellIs" dxfId="17586" priority="21474" operator="equal">
      <formula>"Catastrófico"</formula>
    </cfRule>
    <cfRule type="cellIs" dxfId="17585" priority="21475" operator="equal">
      <formula>"Mayor"</formula>
    </cfRule>
    <cfRule type="cellIs" dxfId="17584" priority="21476" operator="equal">
      <formula>"Moderado"</formula>
    </cfRule>
    <cfRule type="cellIs" dxfId="17583" priority="21477" operator="equal">
      <formula>"Menor"</formula>
    </cfRule>
    <cfRule type="cellIs" dxfId="17582" priority="21478" operator="equal">
      <formula>"Leve"</formula>
    </cfRule>
  </conditionalFormatting>
  <conditionalFormatting sqref="CZ102">
    <cfRule type="cellIs" dxfId="17581" priority="21459" operator="equal">
      <formula>"Catastrófico"</formula>
    </cfRule>
    <cfRule type="cellIs" dxfId="17580" priority="21460" operator="equal">
      <formula>"Mayor"</formula>
    </cfRule>
    <cfRule type="cellIs" dxfId="17579" priority="21461" operator="equal">
      <formula>"Moderado"</formula>
    </cfRule>
    <cfRule type="cellIs" dxfId="17578" priority="21462" operator="equal">
      <formula>"Menor"</formula>
    </cfRule>
    <cfRule type="cellIs" dxfId="17577" priority="21463" operator="equal">
      <formula>"Leve"</formula>
    </cfRule>
  </conditionalFormatting>
  <conditionalFormatting sqref="CQ163:CX166 CQ169:CX172 CQ114:CX118 CQ174:CX178 CQ146:CX148 CQ121:CX124 CQ139:CX142 CQ150:CX154 CQ157:CX160">
    <cfRule type="cellIs" dxfId="17576" priority="20949" operator="equal">
      <formula>"Catastrófico"</formula>
    </cfRule>
    <cfRule type="cellIs" dxfId="17575" priority="20950" operator="equal">
      <formula>"Mayor"</formula>
    </cfRule>
    <cfRule type="cellIs" dxfId="17574" priority="20951" operator="equal">
      <formula>"Moderado"</formula>
    </cfRule>
    <cfRule type="cellIs" dxfId="17573" priority="20952" operator="equal">
      <formula>"Menor"</formula>
    </cfRule>
    <cfRule type="cellIs" dxfId="17572" priority="20953" operator="equal">
      <formula>"Leve"</formula>
    </cfRule>
  </conditionalFormatting>
  <conditionalFormatting sqref="CQ163:CX166 CQ169:CX172 CQ114:CX118 CQ174:CX178 CQ146:CX148 CQ121:CX124 CQ139:CX142 CQ150:CX154 CQ157:CX160">
    <cfRule type="cellIs" dxfId="17571" priority="20944" operator="equal">
      <formula>"Catastrófico"</formula>
    </cfRule>
    <cfRule type="cellIs" dxfId="17570" priority="20945" operator="equal">
      <formula>"Mayor"</formula>
    </cfRule>
    <cfRule type="cellIs" dxfId="17569" priority="20946" operator="equal">
      <formula>"Moderado"</formula>
    </cfRule>
    <cfRule type="cellIs" dxfId="17568" priority="20947" operator="equal">
      <formula>"Menor"</formula>
    </cfRule>
    <cfRule type="cellIs" dxfId="17567" priority="20948" operator="equal">
      <formula>"Leve"</formula>
    </cfRule>
  </conditionalFormatting>
  <conditionalFormatting sqref="CW161:CX161 CQ161:CR161">
    <cfRule type="cellIs" dxfId="17566" priority="20929" operator="equal">
      <formula>"Catastrófico"</formula>
    </cfRule>
    <cfRule type="cellIs" dxfId="17565" priority="20930" operator="equal">
      <formula>"Mayor"</formula>
    </cfRule>
    <cfRule type="cellIs" dxfId="17564" priority="20931" operator="equal">
      <formula>"Moderado"</formula>
    </cfRule>
    <cfRule type="cellIs" dxfId="17563" priority="20932" operator="equal">
      <formula>"Menor"</formula>
    </cfRule>
    <cfRule type="cellIs" dxfId="17562" priority="20933" operator="equal">
      <formula>"Leve"</formula>
    </cfRule>
  </conditionalFormatting>
  <conditionalFormatting sqref="CQ162:CX162">
    <cfRule type="cellIs" dxfId="17561" priority="20924" operator="equal">
      <formula>"Catastrófico"</formula>
    </cfRule>
    <cfRule type="cellIs" dxfId="17560" priority="20925" operator="equal">
      <formula>"Mayor"</formula>
    </cfRule>
    <cfRule type="cellIs" dxfId="17559" priority="20926" operator="equal">
      <formula>"Moderado"</formula>
    </cfRule>
    <cfRule type="cellIs" dxfId="17558" priority="20927" operator="equal">
      <formula>"Menor"</formula>
    </cfRule>
    <cfRule type="cellIs" dxfId="17557" priority="20928" operator="equal">
      <formula>"Leve"</formula>
    </cfRule>
  </conditionalFormatting>
  <conditionalFormatting sqref="DI185:DP186">
    <cfRule type="cellIs" dxfId="17556" priority="21914" operator="equal">
      <formula>"Catastrófico"</formula>
    </cfRule>
    <cfRule type="cellIs" dxfId="17555" priority="21915" operator="equal">
      <formula>"Mayor"</formula>
    </cfRule>
    <cfRule type="cellIs" dxfId="17554" priority="21916" operator="equal">
      <formula>"Moderado"</formula>
    </cfRule>
    <cfRule type="cellIs" dxfId="17553" priority="21917" operator="equal">
      <formula>"Menor"</formula>
    </cfRule>
    <cfRule type="cellIs" dxfId="17552" priority="21918" operator="equal">
      <formula>"Leve"</formula>
    </cfRule>
  </conditionalFormatting>
  <conditionalFormatting sqref="DI186:DP186">
    <cfRule type="cellIs" dxfId="17551" priority="21909" operator="equal">
      <formula>"Catastrófico"</formula>
    </cfRule>
    <cfRule type="cellIs" dxfId="17550" priority="21910" operator="equal">
      <formula>"Mayor"</formula>
    </cfRule>
    <cfRule type="cellIs" dxfId="17549" priority="21911" operator="equal">
      <formula>"Moderado"</formula>
    </cfRule>
    <cfRule type="cellIs" dxfId="17548" priority="21912" operator="equal">
      <formula>"Menor"</formula>
    </cfRule>
    <cfRule type="cellIs" dxfId="17547" priority="21913" operator="equal">
      <formula>"Leve"</formula>
    </cfRule>
  </conditionalFormatting>
  <conditionalFormatting sqref="CZ107:DG112">
    <cfRule type="cellIs" dxfId="17546" priority="21399" operator="equal">
      <formula>"Catastrófico"</formula>
    </cfRule>
    <cfRule type="cellIs" dxfId="17545" priority="21400" operator="equal">
      <formula>"Mayor"</formula>
    </cfRule>
    <cfRule type="cellIs" dxfId="17544" priority="21401" operator="equal">
      <formula>"Moderado"</formula>
    </cfRule>
    <cfRule type="cellIs" dxfId="17543" priority="21402" operator="equal">
      <formula>"Menor"</formula>
    </cfRule>
    <cfRule type="cellIs" dxfId="17542" priority="21403" operator="equal">
      <formula>"Leve"</formula>
    </cfRule>
  </conditionalFormatting>
  <conditionalFormatting sqref="CZ107:DG112">
    <cfRule type="cellIs" dxfId="17541" priority="21394" operator="equal">
      <formula>"Catastrófico"</formula>
    </cfRule>
    <cfRule type="cellIs" dxfId="17540" priority="21395" operator="equal">
      <formula>"Mayor"</formula>
    </cfRule>
    <cfRule type="cellIs" dxfId="17539" priority="21396" operator="equal">
      <formula>"Moderado"</formula>
    </cfRule>
    <cfRule type="cellIs" dxfId="17538" priority="21397" operator="equal">
      <formula>"Menor"</formula>
    </cfRule>
    <cfRule type="cellIs" dxfId="17537" priority="21398" operator="equal">
      <formula>"Leve"</formula>
    </cfRule>
  </conditionalFormatting>
  <conditionalFormatting sqref="DI179:DP184">
    <cfRule type="cellIs" dxfId="17536" priority="21894" operator="equal">
      <formula>"Catastrófico"</formula>
    </cfRule>
    <cfRule type="cellIs" dxfId="17535" priority="21895" operator="equal">
      <formula>"Mayor"</formula>
    </cfRule>
    <cfRule type="cellIs" dxfId="17534" priority="21896" operator="equal">
      <formula>"Moderado"</formula>
    </cfRule>
    <cfRule type="cellIs" dxfId="17533" priority="21897" operator="equal">
      <formula>"Menor"</formula>
    </cfRule>
    <cfRule type="cellIs" dxfId="17532" priority="21898" operator="equal">
      <formula>"Leve"</formula>
    </cfRule>
  </conditionalFormatting>
  <conditionalFormatting sqref="DI179:DP184">
    <cfRule type="cellIs" dxfId="17531" priority="21889" operator="equal">
      <formula>"Catastrófico"</formula>
    </cfRule>
    <cfRule type="cellIs" dxfId="17530" priority="21890" operator="equal">
      <formula>"Mayor"</formula>
    </cfRule>
    <cfRule type="cellIs" dxfId="17529" priority="21891" operator="equal">
      <formula>"Moderado"</formula>
    </cfRule>
    <cfRule type="cellIs" dxfId="17528" priority="21892" operator="equal">
      <formula>"Menor"</formula>
    </cfRule>
    <cfRule type="cellIs" dxfId="17527" priority="21893" operator="equal">
      <formula>"Leve"</formula>
    </cfRule>
  </conditionalFormatting>
  <conditionalFormatting sqref="DI120:DP120">
    <cfRule type="cellIs" dxfId="17526" priority="21779" operator="equal">
      <formula>"Catastrófico"</formula>
    </cfRule>
    <cfRule type="cellIs" dxfId="17525" priority="21780" operator="equal">
      <formula>"Mayor"</formula>
    </cfRule>
    <cfRule type="cellIs" dxfId="17524" priority="21781" operator="equal">
      <formula>"Moderado"</formula>
    </cfRule>
    <cfRule type="cellIs" dxfId="17523" priority="21782" operator="equal">
      <formula>"Menor"</formula>
    </cfRule>
    <cfRule type="cellIs" dxfId="17522" priority="21783" operator="equal">
      <formula>"Leve"</formula>
    </cfRule>
  </conditionalFormatting>
  <conditionalFormatting sqref="CQ120:CX120">
    <cfRule type="cellIs" dxfId="17521" priority="20764" operator="equal">
      <formula>"Catastrófico"</formula>
    </cfRule>
    <cfRule type="cellIs" dxfId="17520" priority="20765" operator="equal">
      <formula>"Mayor"</formula>
    </cfRule>
    <cfRule type="cellIs" dxfId="17519" priority="20766" operator="equal">
      <formula>"Moderado"</formula>
    </cfRule>
    <cfRule type="cellIs" dxfId="17518" priority="20767" operator="equal">
      <formula>"Menor"</formula>
    </cfRule>
    <cfRule type="cellIs" dxfId="17517" priority="20768" operator="equal">
      <formula>"Leve"</formula>
    </cfRule>
  </conditionalFormatting>
  <conditionalFormatting sqref="DA130:DG130 DA126:DA129 DC126:DG129">
    <cfRule type="cellIs" dxfId="17516" priority="21159" operator="equal">
      <formula>"Catastrófico"</formula>
    </cfRule>
    <cfRule type="cellIs" dxfId="17515" priority="21160" operator="equal">
      <formula>"Mayor"</formula>
    </cfRule>
    <cfRule type="cellIs" dxfId="17514" priority="21161" operator="equal">
      <formula>"Moderado"</formula>
    </cfRule>
    <cfRule type="cellIs" dxfId="17513" priority="21162" operator="equal">
      <formula>"Menor"</formula>
    </cfRule>
    <cfRule type="cellIs" dxfId="17512" priority="21163" operator="equal">
      <formula>"Leve"</formula>
    </cfRule>
  </conditionalFormatting>
  <conditionalFormatting sqref="CR126:CR129 CQ130:CX130 CT126:CX129">
    <cfRule type="cellIs" dxfId="17511" priority="20649" operator="equal">
      <formula>"Catastrófico"</formula>
    </cfRule>
    <cfRule type="cellIs" dxfId="17510" priority="20650" operator="equal">
      <formula>"Mayor"</formula>
    </cfRule>
    <cfRule type="cellIs" dxfId="17509" priority="20651" operator="equal">
      <formula>"Moderado"</formula>
    </cfRule>
    <cfRule type="cellIs" dxfId="17508" priority="20652" operator="equal">
      <formula>"Menor"</formula>
    </cfRule>
    <cfRule type="cellIs" dxfId="17507" priority="20653" operator="equal">
      <formula>"Leve"</formula>
    </cfRule>
  </conditionalFormatting>
  <conditionalFormatting sqref="CH126:CH129">
    <cfRule type="cellIs" dxfId="17506" priority="20139" operator="equal">
      <formula>"Catastrófico"</formula>
    </cfRule>
    <cfRule type="cellIs" dxfId="17505" priority="20140" operator="equal">
      <formula>"Mayor"</formula>
    </cfRule>
    <cfRule type="cellIs" dxfId="17504" priority="20141" operator="equal">
      <formula>"Moderado"</formula>
    </cfRule>
    <cfRule type="cellIs" dxfId="17503" priority="20142" operator="equal">
      <formula>"Menor"</formula>
    </cfRule>
    <cfRule type="cellIs" dxfId="17502" priority="20143" operator="equal">
      <formula>"Leve"</formula>
    </cfRule>
  </conditionalFormatting>
  <conditionalFormatting sqref="CQ126:CQ129">
    <cfRule type="cellIs" dxfId="17501" priority="20639" operator="equal">
      <formula>"Catastrófico"</formula>
    </cfRule>
    <cfRule type="cellIs" dxfId="17500" priority="20640" operator="equal">
      <formula>"Mayor"</formula>
    </cfRule>
    <cfRule type="cellIs" dxfId="17499" priority="20641" operator="equal">
      <formula>"Moderado"</formula>
    </cfRule>
    <cfRule type="cellIs" dxfId="17498" priority="20642" operator="equal">
      <formula>"Menor"</formula>
    </cfRule>
    <cfRule type="cellIs" dxfId="17497" priority="20643" operator="equal">
      <formula>"Leve"</formula>
    </cfRule>
  </conditionalFormatting>
  <conditionalFormatting sqref="CZ132:DG136 CZ197:DG197 CZ13:DG16 CZ91:DG94 CZ96:DG100 CZ104:DG106 CZ187:DG191 CZ48:DG52 CZ54:DG58 CZ37:DG40 CZ45:DG46 CZ19:DG22 CZ89:DG89 CZ60:DG64 CZ203:DG203 CZ209:DG209 CZ215:DG220 CZ241:DG244 CZ223:DG226 CZ230:DG232 CZ235:DG238 CZ30:DG34 CZ246:DG250 CZ253:DG256 CZ66:DG70 CZ258:DG262 CZ264:DG268 CZ25:DG28">
    <cfRule type="cellIs" dxfId="17496" priority="21574" operator="equal">
      <formula>"Catastrófico"</formula>
    </cfRule>
    <cfRule type="cellIs" dxfId="17495" priority="21575" operator="equal">
      <formula>"Mayor"</formula>
    </cfRule>
    <cfRule type="cellIs" dxfId="17494" priority="21576" operator="equal">
      <formula>"Moderado"</formula>
    </cfRule>
    <cfRule type="cellIs" dxfId="17493" priority="21577" operator="equal">
      <formula>"Menor"</formula>
    </cfRule>
    <cfRule type="cellIs" dxfId="17492" priority="21578" operator="equal">
      <formula>"Leve"</formula>
    </cfRule>
  </conditionalFormatting>
  <conditionalFormatting sqref="DH107 DH191 DH197 DH203 DH209 DH215 DH101:DH102 DI179 DI185">
    <cfRule type="cellIs" dxfId="17491" priority="22074" operator="equal">
      <formula>"Catastrófico"</formula>
    </cfRule>
    <cfRule type="cellIs" dxfId="17490" priority="22075" operator="equal">
      <formula>"Mayor"</formula>
    </cfRule>
    <cfRule type="cellIs" dxfId="17489" priority="22076" operator="equal">
      <formula>"Moderado"</formula>
    </cfRule>
    <cfRule type="cellIs" dxfId="17488" priority="22077" operator="equal">
      <formula>"Menor"</formula>
    </cfRule>
    <cfRule type="cellIs" dxfId="17487" priority="22078" operator="equal">
      <formula>"Leve"</formula>
    </cfRule>
  </conditionalFormatting>
  <conditionalFormatting sqref="CQ192:CX196">
    <cfRule type="cellIs" dxfId="17486" priority="21009" operator="equal">
      <formula>"Catastrófico"</formula>
    </cfRule>
    <cfRule type="cellIs" dxfId="17485" priority="21010" operator="equal">
      <formula>"Mayor"</formula>
    </cfRule>
    <cfRule type="cellIs" dxfId="17484" priority="21011" operator="equal">
      <formula>"Moderado"</formula>
    </cfRule>
    <cfRule type="cellIs" dxfId="17483" priority="21012" operator="equal">
      <formula>"Menor"</formula>
    </cfRule>
    <cfRule type="cellIs" dxfId="17482" priority="21013" operator="equal">
      <formula>"Leve"</formula>
    </cfRule>
  </conditionalFormatting>
  <conditionalFormatting sqref="CQ198:CX202">
    <cfRule type="cellIs" dxfId="17481" priority="21004" operator="equal">
      <formula>"Catastrófico"</formula>
    </cfRule>
    <cfRule type="cellIs" dxfId="17480" priority="21005" operator="equal">
      <formula>"Mayor"</formula>
    </cfRule>
    <cfRule type="cellIs" dxfId="17479" priority="21006" operator="equal">
      <formula>"Moderado"</formula>
    </cfRule>
    <cfRule type="cellIs" dxfId="17478" priority="21007" operator="equal">
      <formula>"Menor"</formula>
    </cfRule>
    <cfRule type="cellIs" dxfId="17477" priority="21008" operator="equal">
      <formula>"Leve"</formula>
    </cfRule>
  </conditionalFormatting>
  <conditionalFormatting sqref="CQ204:CX208">
    <cfRule type="cellIs" dxfId="17476" priority="20999" operator="equal">
      <formula>"Catastrófico"</formula>
    </cfRule>
    <cfRule type="cellIs" dxfId="17475" priority="21000" operator="equal">
      <formula>"Mayor"</formula>
    </cfRule>
    <cfRule type="cellIs" dxfId="17474" priority="21001" operator="equal">
      <formula>"Moderado"</formula>
    </cfRule>
    <cfRule type="cellIs" dxfId="17473" priority="21002" operator="equal">
      <formula>"Menor"</formula>
    </cfRule>
    <cfRule type="cellIs" dxfId="17472" priority="21003" operator="equal">
      <formula>"Leve"</formula>
    </cfRule>
  </conditionalFormatting>
  <conditionalFormatting sqref="CQ210:CX214">
    <cfRule type="cellIs" dxfId="17471" priority="20994" operator="equal">
      <formula>"Catastrófico"</formula>
    </cfRule>
    <cfRule type="cellIs" dxfId="17470" priority="20995" operator="equal">
      <formula>"Mayor"</formula>
    </cfRule>
    <cfRule type="cellIs" dxfId="17469" priority="20996" operator="equal">
      <formula>"Moderado"</formula>
    </cfRule>
    <cfRule type="cellIs" dxfId="17468" priority="20997" operator="equal">
      <formula>"Menor"</formula>
    </cfRule>
    <cfRule type="cellIs" dxfId="17467" priority="20998" operator="equal">
      <formula>"Leve"</formula>
    </cfRule>
  </conditionalFormatting>
  <conditionalFormatting sqref="CZ90:DA90">
    <cfRule type="cellIs" dxfId="17466" priority="21494" operator="equal">
      <formula>"Catastrófico"</formula>
    </cfRule>
    <cfRule type="cellIs" dxfId="17465" priority="21495" operator="equal">
      <formula>"Mayor"</formula>
    </cfRule>
    <cfRule type="cellIs" dxfId="17464" priority="21496" operator="equal">
      <formula>"Moderado"</formula>
    </cfRule>
    <cfRule type="cellIs" dxfId="17463" priority="21497" operator="equal">
      <formula>"Menor"</formula>
    </cfRule>
    <cfRule type="cellIs" dxfId="17462" priority="21498" operator="equal">
      <formula>"Leve"</formula>
    </cfRule>
  </conditionalFormatting>
  <conditionalFormatting sqref="DB90">
    <cfRule type="cellIs" dxfId="17461" priority="21489" operator="equal">
      <formula>"Catastrófico"</formula>
    </cfRule>
    <cfRule type="cellIs" dxfId="17460" priority="21490" operator="equal">
      <formula>"Mayor"</formula>
    </cfRule>
    <cfRule type="cellIs" dxfId="17459" priority="21491" operator="equal">
      <formula>"Moderado"</formula>
    </cfRule>
    <cfRule type="cellIs" dxfId="17458" priority="21492" operator="equal">
      <formula>"Menor"</formula>
    </cfRule>
    <cfRule type="cellIs" dxfId="17457" priority="21493" operator="equal">
      <formula>"Leve"</formula>
    </cfRule>
  </conditionalFormatting>
  <conditionalFormatting sqref="CJ90">
    <cfRule type="cellIs" dxfId="17456" priority="20474" operator="equal">
      <formula>"Catastrófico"</formula>
    </cfRule>
    <cfRule type="cellIs" dxfId="17455" priority="20475" operator="equal">
      <formula>"Mayor"</formula>
    </cfRule>
    <cfRule type="cellIs" dxfId="17454" priority="20476" operator="equal">
      <formula>"Moderado"</formula>
    </cfRule>
    <cfRule type="cellIs" dxfId="17453" priority="20477" operator="equal">
      <formula>"Menor"</formula>
    </cfRule>
    <cfRule type="cellIs" dxfId="17452" priority="20478" operator="equal">
      <formula>"Leve"</formula>
    </cfRule>
  </conditionalFormatting>
  <conditionalFormatting sqref="CK90:CO90">
    <cfRule type="cellIs" dxfId="17451" priority="20469" operator="equal">
      <formula>"Catastrófico"</formula>
    </cfRule>
    <cfRule type="cellIs" dxfId="17450" priority="20470" operator="equal">
      <formula>"Mayor"</formula>
    </cfRule>
    <cfRule type="cellIs" dxfId="17449" priority="20471" operator="equal">
      <formula>"Moderado"</formula>
    </cfRule>
    <cfRule type="cellIs" dxfId="17448" priority="20472" operator="equal">
      <formula>"Menor"</formula>
    </cfRule>
    <cfRule type="cellIs" dxfId="17447" priority="20473" operator="equal">
      <formula>"Leve"</formula>
    </cfRule>
  </conditionalFormatting>
  <conditionalFormatting sqref="CT90:CX90">
    <cfRule type="cellIs" dxfId="17446" priority="20969" operator="equal">
      <formula>"Catastrófico"</formula>
    </cfRule>
    <cfRule type="cellIs" dxfId="17445" priority="20970" operator="equal">
      <formula>"Mayor"</formula>
    </cfRule>
    <cfRule type="cellIs" dxfId="17444" priority="20971" operator="equal">
      <formula>"Moderado"</formula>
    </cfRule>
    <cfRule type="cellIs" dxfId="17443" priority="20972" operator="equal">
      <formula>"Menor"</formula>
    </cfRule>
    <cfRule type="cellIs" dxfId="17442" priority="20973" operator="equal">
      <formula>"Leve"</formula>
    </cfRule>
  </conditionalFormatting>
  <conditionalFormatting sqref="DJ103:DP103 DJ101:DK102">
    <cfRule type="cellIs" dxfId="17441" priority="21974" operator="equal">
      <formula>"Catastrófico"</formula>
    </cfRule>
    <cfRule type="cellIs" dxfId="17440" priority="21975" operator="equal">
      <formula>"Mayor"</formula>
    </cfRule>
    <cfRule type="cellIs" dxfId="17439" priority="21976" operator="equal">
      <formula>"Moderado"</formula>
    </cfRule>
    <cfRule type="cellIs" dxfId="17438" priority="21977" operator="equal">
      <formula>"Menor"</formula>
    </cfRule>
    <cfRule type="cellIs" dxfId="17437" priority="21978" operator="equal">
      <formula>"Leve"</formula>
    </cfRule>
  </conditionalFormatting>
  <conditionalFormatting sqref="DJ102:DK102 DI103:DP103 DI101:DK101">
    <cfRule type="cellIs" dxfId="17436" priority="21969" operator="equal">
      <formula>"Catastrófico"</formula>
    </cfRule>
    <cfRule type="cellIs" dxfId="17435" priority="21970" operator="equal">
      <formula>"Mayor"</formula>
    </cfRule>
    <cfRule type="cellIs" dxfId="17434" priority="21971" operator="equal">
      <formula>"Moderado"</formula>
    </cfRule>
    <cfRule type="cellIs" dxfId="17433" priority="21972" operator="equal">
      <formula>"Menor"</formula>
    </cfRule>
    <cfRule type="cellIs" dxfId="17432" priority="21973" operator="equal">
      <formula>"Leve"</formula>
    </cfRule>
  </conditionalFormatting>
  <conditionalFormatting sqref="CH163:CO166 CH169:CO172 CH114:CO118 CH174:CO178 CH146:CO148 CH121:CO124 CH139:CO142 CH150:CO154 CH157:CO160">
    <cfRule type="cellIs" dxfId="17431" priority="20444" operator="equal">
      <formula>"Catastrófico"</formula>
    </cfRule>
    <cfRule type="cellIs" dxfId="17430" priority="20445" operator="equal">
      <formula>"Mayor"</formula>
    </cfRule>
    <cfRule type="cellIs" dxfId="17429" priority="20446" operator="equal">
      <formula>"Moderado"</formula>
    </cfRule>
    <cfRule type="cellIs" dxfId="17428" priority="20447" operator="equal">
      <formula>"Menor"</formula>
    </cfRule>
    <cfRule type="cellIs" dxfId="17427" priority="20448" operator="equal">
      <formula>"Leve"</formula>
    </cfRule>
  </conditionalFormatting>
  <conditionalFormatting sqref="CH163:CO166 CH169:CO172 CH114:CO118 CH174:CO178 CH146:CO148 CH121:CO124 CH139:CO142 CH150:CO154 CH157:CO160">
    <cfRule type="cellIs" dxfId="17426" priority="20439" operator="equal">
      <formula>"Catastrófico"</formula>
    </cfRule>
    <cfRule type="cellIs" dxfId="17425" priority="20440" operator="equal">
      <formula>"Mayor"</formula>
    </cfRule>
    <cfRule type="cellIs" dxfId="17424" priority="20441" operator="equal">
      <formula>"Moderado"</formula>
    </cfRule>
    <cfRule type="cellIs" dxfId="17423" priority="20442" operator="equal">
      <formula>"Menor"</formula>
    </cfRule>
    <cfRule type="cellIs" dxfId="17422" priority="20443" operator="equal">
      <formula>"Leve"</formula>
    </cfRule>
  </conditionalFormatting>
  <conditionalFormatting sqref="CH162:CO162">
    <cfRule type="cellIs" dxfId="17421" priority="20419" operator="equal">
      <formula>"Catastrófico"</formula>
    </cfRule>
    <cfRule type="cellIs" dxfId="17420" priority="20420" operator="equal">
      <formula>"Mayor"</formula>
    </cfRule>
    <cfRule type="cellIs" dxfId="17419" priority="20421" operator="equal">
      <formula>"Moderado"</formula>
    </cfRule>
    <cfRule type="cellIs" dxfId="17418" priority="20422" operator="equal">
      <formula>"Menor"</formula>
    </cfRule>
    <cfRule type="cellIs" dxfId="17417" priority="20423" operator="equal">
      <formula>"Leve"</formula>
    </cfRule>
  </conditionalFormatting>
  <conditionalFormatting sqref="CZ167:DG167">
    <cfRule type="cellIs" dxfId="17416" priority="21414" operator="equal">
      <formula>"Catastrófico"</formula>
    </cfRule>
    <cfRule type="cellIs" dxfId="17415" priority="21415" operator="equal">
      <formula>"Mayor"</formula>
    </cfRule>
    <cfRule type="cellIs" dxfId="17414" priority="21416" operator="equal">
      <formula>"Moderado"</formula>
    </cfRule>
    <cfRule type="cellIs" dxfId="17413" priority="21417" operator="equal">
      <formula>"Menor"</formula>
    </cfRule>
    <cfRule type="cellIs" dxfId="17412" priority="21418" operator="equal">
      <formula>"Leve"</formula>
    </cfRule>
  </conditionalFormatting>
  <conditionalFormatting sqref="CZ185:DG186">
    <cfRule type="cellIs" dxfId="17411" priority="21409" operator="equal">
      <formula>"Catastrófico"</formula>
    </cfRule>
    <cfRule type="cellIs" dxfId="17410" priority="21410" operator="equal">
      <formula>"Mayor"</formula>
    </cfRule>
    <cfRule type="cellIs" dxfId="17409" priority="21411" operator="equal">
      <formula>"Moderado"</formula>
    </cfRule>
    <cfRule type="cellIs" dxfId="17408" priority="21412" operator="equal">
      <formula>"Menor"</formula>
    </cfRule>
    <cfRule type="cellIs" dxfId="17407" priority="21413" operator="equal">
      <formula>"Leve"</formula>
    </cfRule>
  </conditionalFormatting>
  <conditionalFormatting sqref="CZ186:DG186">
    <cfRule type="cellIs" dxfId="17406" priority="21404" operator="equal">
      <formula>"Catastrófico"</formula>
    </cfRule>
    <cfRule type="cellIs" dxfId="17405" priority="21405" operator="equal">
      <formula>"Mayor"</formula>
    </cfRule>
    <cfRule type="cellIs" dxfId="17404" priority="21406" operator="equal">
      <formula>"Moderado"</formula>
    </cfRule>
    <cfRule type="cellIs" dxfId="17403" priority="21407" operator="equal">
      <formula>"Menor"</formula>
    </cfRule>
    <cfRule type="cellIs" dxfId="17402" priority="21408" operator="equal">
      <formula>"Leve"</formula>
    </cfRule>
  </conditionalFormatting>
  <conditionalFormatting sqref="CQ108:CX112">
    <cfRule type="cellIs" dxfId="17401" priority="20894" operator="equal">
      <formula>"Catastrófico"</formula>
    </cfRule>
    <cfRule type="cellIs" dxfId="17400" priority="20895" operator="equal">
      <formula>"Mayor"</formula>
    </cfRule>
    <cfRule type="cellIs" dxfId="17399" priority="20896" operator="equal">
      <formula>"Moderado"</formula>
    </cfRule>
    <cfRule type="cellIs" dxfId="17398" priority="20897" operator="equal">
      <formula>"Menor"</formula>
    </cfRule>
    <cfRule type="cellIs" dxfId="17397" priority="20898" operator="equal">
      <formula>"Leve"</formula>
    </cfRule>
  </conditionalFormatting>
  <conditionalFormatting sqref="CQ108:CX112">
    <cfRule type="cellIs" dxfId="17396" priority="20889" operator="equal">
      <formula>"Catastrófico"</formula>
    </cfRule>
    <cfRule type="cellIs" dxfId="17395" priority="20890" operator="equal">
      <formula>"Mayor"</formula>
    </cfRule>
    <cfRule type="cellIs" dxfId="17394" priority="20891" operator="equal">
      <formula>"Moderado"</formula>
    </cfRule>
    <cfRule type="cellIs" dxfId="17393" priority="20892" operator="equal">
      <formula>"Menor"</formula>
    </cfRule>
    <cfRule type="cellIs" dxfId="17392" priority="20893" operator="equal">
      <formula>"Leve"</formula>
    </cfRule>
  </conditionalFormatting>
  <conditionalFormatting sqref="CZ179:DG184">
    <cfRule type="cellIs" dxfId="17391" priority="21389" operator="equal">
      <formula>"Catastrófico"</formula>
    </cfRule>
    <cfRule type="cellIs" dxfId="17390" priority="21390" operator="equal">
      <formula>"Mayor"</formula>
    </cfRule>
    <cfRule type="cellIs" dxfId="17389" priority="21391" operator="equal">
      <formula>"Moderado"</formula>
    </cfRule>
    <cfRule type="cellIs" dxfId="17388" priority="21392" operator="equal">
      <formula>"Menor"</formula>
    </cfRule>
    <cfRule type="cellIs" dxfId="17387" priority="21393" operator="equal">
      <formula>"Leve"</formula>
    </cfRule>
  </conditionalFormatting>
  <conditionalFormatting sqref="CZ179:DG184">
    <cfRule type="cellIs" dxfId="17386" priority="21384" operator="equal">
      <formula>"Catastrófico"</formula>
    </cfRule>
    <cfRule type="cellIs" dxfId="17385" priority="21385" operator="equal">
      <formula>"Mayor"</formula>
    </cfRule>
    <cfRule type="cellIs" dxfId="17384" priority="21386" operator="equal">
      <formula>"Moderado"</formula>
    </cfRule>
    <cfRule type="cellIs" dxfId="17383" priority="21387" operator="equal">
      <formula>"Menor"</formula>
    </cfRule>
    <cfRule type="cellIs" dxfId="17382" priority="21388" operator="equal">
      <formula>"Leve"</formula>
    </cfRule>
  </conditionalFormatting>
  <conditionalFormatting sqref="CZ120:DG120">
    <cfRule type="cellIs" dxfId="17381" priority="21274" operator="equal">
      <formula>"Catastrófico"</formula>
    </cfRule>
    <cfRule type="cellIs" dxfId="17380" priority="21275" operator="equal">
      <formula>"Mayor"</formula>
    </cfRule>
    <cfRule type="cellIs" dxfId="17379" priority="21276" operator="equal">
      <formula>"Moderado"</formula>
    </cfRule>
    <cfRule type="cellIs" dxfId="17378" priority="21277" operator="equal">
      <formula>"Menor"</formula>
    </cfRule>
    <cfRule type="cellIs" dxfId="17377" priority="21278" operator="equal">
      <formula>"Leve"</formula>
    </cfRule>
  </conditionalFormatting>
  <conditionalFormatting sqref="CH120:CO120">
    <cfRule type="cellIs" dxfId="17376" priority="20259" operator="equal">
      <formula>"Catastrófico"</formula>
    </cfRule>
    <cfRule type="cellIs" dxfId="17375" priority="20260" operator="equal">
      <formula>"Mayor"</formula>
    </cfRule>
    <cfRule type="cellIs" dxfId="17374" priority="20261" operator="equal">
      <formula>"Moderado"</formula>
    </cfRule>
    <cfRule type="cellIs" dxfId="17373" priority="20262" operator="equal">
      <formula>"Menor"</formula>
    </cfRule>
    <cfRule type="cellIs" dxfId="17372" priority="20263" operator="equal">
      <formula>"Leve"</formula>
    </cfRule>
  </conditionalFormatting>
  <conditionalFormatting sqref="CQ240:CR240">
    <cfRule type="cellIs" dxfId="17371" priority="20744" operator="equal">
      <formula>"Catastrófico"</formula>
    </cfRule>
    <cfRule type="cellIs" dxfId="17370" priority="20745" operator="equal">
      <formula>"Mayor"</formula>
    </cfRule>
    <cfRule type="cellIs" dxfId="17369" priority="20746" operator="equal">
      <formula>"Moderado"</formula>
    </cfRule>
    <cfRule type="cellIs" dxfId="17368" priority="20747" operator="equal">
      <formula>"Menor"</formula>
    </cfRule>
    <cfRule type="cellIs" dxfId="17367" priority="20748" operator="equal">
      <formula>"Leve"</formula>
    </cfRule>
  </conditionalFormatting>
  <conditionalFormatting sqref="CR130:CX130 CR126:CR129 CT126:CX129">
    <cfRule type="cellIs" dxfId="17366" priority="20654" operator="equal">
      <formula>"Catastrófico"</formula>
    </cfRule>
    <cfRule type="cellIs" dxfId="17365" priority="20655" operator="equal">
      <formula>"Mayor"</formula>
    </cfRule>
    <cfRule type="cellIs" dxfId="17364" priority="20656" operator="equal">
      <formula>"Moderado"</formula>
    </cfRule>
    <cfRule type="cellIs" dxfId="17363" priority="20657" operator="equal">
      <formula>"Menor"</formula>
    </cfRule>
    <cfRule type="cellIs" dxfId="17362" priority="20658" operator="equal">
      <formula>"Leve"</formula>
    </cfRule>
  </conditionalFormatting>
  <conditionalFormatting sqref="CI126:CI129 CH130:CO130 CK126:CO129">
    <cfRule type="cellIs" dxfId="17361" priority="20144" operator="equal">
      <formula>"Catastrófico"</formula>
    </cfRule>
    <cfRule type="cellIs" dxfId="17360" priority="20145" operator="equal">
      <formula>"Mayor"</formula>
    </cfRule>
    <cfRule type="cellIs" dxfId="17359" priority="20146" operator="equal">
      <formula>"Moderado"</formula>
    </cfRule>
    <cfRule type="cellIs" dxfId="17358" priority="20147" operator="equal">
      <formula>"Menor"</formula>
    </cfRule>
    <cfRule type="cellIs" dxfId="17357" priority="20148" operator="equal">
      <formula>"Leve"</formula>
    </cfRule>
  </conditionalFormatting>
  <conditionalFormatting sqref="BY126:BY129">
    <cfRule type="cellIs" dxfId="17356" priority="19634" operator="equal">
      <formula>"Catastrófico"</formula>
    </cfRule>
    <cfRule type="cellIs" dxfId="17355" priority="19635" operator="equal">
      <formula>"Mayor"</formula>
    </cfRule>
    <cfRule type="cellIs" dxfId="17354" priority="19636" operator="equal">
      <formula>"Moderado"</formula>
    </cfRule>
    <cfRule type="cellIs" dxfId="17353" priority="19637" operator="equal">
      <formula>"Menor"</formula>
    </cfRule>
    <cfRule type="cellIs" dxfId="17352" priority="19638" operator="equal">
      <formula>"Leve"</formula>
    </cfRule>
  </conditionalFormatting>
  <conditionalFormatting sqref="CH126:CH129">
    <cfRule type="cellIs" dxfId="17351" priority="20134" operator="equal">
      <formula>"Catastrófico"</formula>
    </cfRule>
    <cfRule type="cellIs" dxfId="17350" priority="20135" operator="equal">
      <formula>"Mayor"</formula>
    </cfRule>
    <cfRule type="cellIs" dxfId="17349" priority="20136" operator="equal">
      <formula>"Moderado"</formula>
    </cfRule>
    <cfRule type="cellIs" dxfId="17348" priority="20137" operator="equal">
      <formula>"Menor"</formula>
    </cfRule>
    <cfRule type="cellIs" dxfId="17347" priority="20138" operator="equal">
      <formula>"Leve"</formula>
    </cfRule>
  </conditionalFormatting>
  <conditionalFormatting sqref="FK209:FR209">
    <cfRule type="cellIs" dxfId="17346" priority="19089" operator="equal">
      <formula>"Catastrófico"</formula>
    </cfRule>
    <cfRule type="cellIs" dxfId="17345" priority="19090" operator="equal">
      <formula>"Mayor"</formula>
    </cfRule>
    <cfRule type="cellIs" dxfId="17344" priority="19091" operator="equal">
      <formula>"Moderado"</formula>
    </cfRule>
    <cfRule type="cellIs" dxfId="17343" priority="19092" operator="equal">
      <formula>"Menor"</formula>
    </cfRule>
    <cfRule type="cellIs" dxfId="17342" priority="19093" operator="equal">
      <formula>"Leve"</formula>
    </cfRule>
  </conditionalFormatting>
  <conditionalFormatting sqref="CQ132:CX136 CQ13:CX16 CQ91:CX94 CQ96:CX100 CQ104:CX106 CQ187:CX190 CQ48:CX52 CQ54:CX58 CQ37:CX40 CQ44:CX46 CQ19:CX22 CQ156:CX156 CQ60:CX64 CQ216:CX220 CQ241:CX244 CQ66:CX70 CQ30:CX34 CQ246:CX250 CW89:CX89 CQ222:CX226 CQ25:CX28 CQ229:CX232 CQ234:CX238 CQ252:CX268">
    <cfRule type="cellIs" dxfId="17341" priority="21069" operator="equal">
      <formula>"Catastrófico"</formula>
    </cfRule>
    <cfRule type="cellIs" dxfId="17340" priority="21070" operator="equal">
      <formula>"Mayor"</formula>
    </cfRule>
    <cfRule type="cellIs" dxfId="17339" priority="21071" operator="equal">
      <formula>"Moderado"</formula>
    </cfRule>
    <cfRule type="cellIs" dxfId="17338" priority="21072" operator="equal">
      <formula>"Menor"</formula>
    </cfRule>
    <cfRule type="cellIs" dxfId="17337" priority="21073" operator="equal">
      <formula>"Leve"</formula>
    </cfRule>
  </conditionalFormatting>
  <conditionalFormatting sqref="CY83 CY89 CY95 CY101 CY107 CY167 CY191 CY197 CY203 CY209 CY215 CY179:CZ179 CY185:CZ185">
    <cfRule type="cellIs" dxfId="17336" priority="21569" operator="equal">
      <formula>"Catastrófico"</formula>
    </cfRule>
    <cfRule type="cellIs" dxfId="17335" priority="21570" operator="equal">
      <formula>"Mayor"</formula>
    </cfRule>
    <cfRule type="cellIs" dxfId="17334" priority="21571" operator="equal">
      <formula>"Moderado"</formula>
    </cfRule>
    <cfRule type="cellIs" dxfId="17333" priority="21572" operator="equal">
      <formula>"Menor"</formula>
    </cfRule>
    <cfRule type="cellIs" dxfId="17332" priority="21573" operator="equal">
      <formula>"Leve"</formula>
    </cfRule>
  </conditionalFormatting>
  <conditionalFormatting sqref="CQ90:CR90">
    <cfRule type="cellIs" dxfId="17331" priority="20989" operator="equal">
      <formula>"Catastrófico"</formula>
    </cfRule>
    <cfRule type="cellIs" dxfId="17330" priority="20990" operator="equal">
      <formula>"Mayor"</formula>
    </cfRule>
    <cfRule type="cellIs" dxfId="17329" priority="20991" operator="equal">
      <formula>"Moderado"</formula>
    </cfRule>
    <cfRule type="cellIs" dxfId="17328" priority="20992" operator="equal">
      <formula>"Menor"</formula>
    </cfRule>
    <cfRule type="cellIs" dxfId="17327" priority="20993" operator="equal">
      <formula>"Leve"</formula>
    </cfRule>
  </conditionalFormatting>
  <conditionalFormatting sqref="CS90">
    <cfRule type="cellIs" dxfId="17326" priority="20984" operator="equal">
      <formula>"Catastrófico"</formula>
    </cfRule>
    <cfRule type="cellIs" dxfId="17325" priority="20985" operator="equal">
      <formula>"Mayor"</formula>
    </cfRule>
    <cfRule type="cellIs" dxfId="17324" priority="20986" operator="equal">
      <formula>"Moderado"</formula>
    </cfRule>
    <cfRule type="cellIs" dxfId="17323" priority="20987" operator="equal">
      <formula>"Menor"</formula>
    </cfRule>
    <cfRule type="cellIs" dxfId="17322" priority="20988" operator="equal">
      <formula>"Leve"</formula>
    </cfRule>
  </conditionalFormatting>
  <conditionalFormatting sqref="CA90">
    <cfRule type="cellIs" dxfId="17321" priority="19969" operator="equal">
      <formula>"Catastrófico"</formula>
    </cfRule>
    <cfRule type="cellIs" dxfId="17320" priority="19970" operator="equal">
      <formula>"Mayor"</formula>
    </cfRule>
    <cfRule type="cellIs" dxfId="17319" priority="19971" operator="equal">
      <formula>"Moderado"</formula>
    </cfRule>
    <cfRule type="cellIs" dxfId="17318" priority="19972" operator="equal">
      <formula>"Menor"</formula>
    </cfRule>
    <cfRule type="cellIs" dxfId="17317" priority="19973" operator="equal">
      <formula>"Leve"</formula>
    </cfRule>
  </conditionalFormatting>
  <conditionalFormatting sqref="CB90:CF90">
    <cfRule type="cellIs" dxfId="17316" priority="19964" operator="equal">
      <formula>"Catastrófico"</formula>
    </cfRule>
    <cfRule type="cellIs" dxfId="17315" priority="19965" operator="equal">
      <formula>"Mayor"</formula>
    </cfRule>
    <cfRule type="cellIs" dxfId="17314" priority="19966" operator="equal">
      <formula>"Moderado"</formula>
    </cfRule>
    <cfRule type="cellIs" dxfId="17313" priority="19967" operator="equal">
      <formula>"Menor"</formula>
    </cfRule>
    <cfRule type="cellIs" dxfId="17312" priority="19968" operator="equal">
      <formula>"Leve"</formula>
    </cfRule>
  </conditionalFormatting>
  <conditionalFormatting sqref="CK90:CO90">
    <cfRule type="cellIs" dxfId="17311" priority="20464" operator="equal">
      <formula>"Catastrófico"</formula>
    </cfRule>
    <cfRule type="cellIs" dxfId="17310" priority="20465" operator="equal">
      <formula>"Mayor"</formula>
    </cfRule>
    <cfRule type="cellIs" dxfId="17309" priority="20466" operator="equal">
      <formula>"Moderado"</formula>
    </cfRule>
    <cfRule type="cellIs" dxfId="17308" priority="20467" operator="equal">
      <formula>"Menor"</formula>
    </cfRule>
    <cfRule type="cellIs" dxfId="17307" priority="20468" operator="equal">
      <formula>"Leve"</formula>
    </cfRule>
  </conditionalFormatting>
  <conditionalFormatting sqref="DA103:DG103 DA101:DB102">
    <cfRule type="cellIs" dxfId="17306" priority="21469" operator="equal">
      <formula>"Catastrófico"</formula>
    </cfRule>
    <cfRule type="cellIs" dxfId="17305" priority="21470" operator="equal">
      <formula>"Mayor"</formula>
    </cfRule>
    <cfRule type="cellIs" dxfId="17304" priority="21471" operator="equal">
      <formula>"Moderado"</formula>
    </cfRule>
    <cfRule type="cellIs" dxfId="17303" priority="21472" operator="equal">
      <formula>"Menor"</formula>
    </cfRule>
    <cfRule type="cellIs" dxfId="17302" priority="21473" operator="equal">
      <formula>"Leve"</formula>
    </cfRule>
  </conditionalFormatting>
  <conditionalFormatting sqref="DA102:DB102 CZ103:DG103 CZ101:DB101">
    <cfRule type="cellIs" dxfId="17301" priority="21464" operator="equal">
      <formula>"Catastrófico"</formula>
    </cfRule>
    <cfRule type="cellIs" dxfId="17300" priority="21465" operator="equal">
      <formula>"Mayor"</formula>
    </cfRule>
    <cfRule type="cellIs" dxfId="17299" priority="21466" operator="equal">
      <formula>"Moderado"</formula>
    </cfRule>
    <cfRule type="cellIs" dxfId="17298" priority="21467" operator="equal">
      <formula>"Menor"</formula>
    </cfRule>
    <cfRule type="cellIs" dxfId="17297" priority="21468" operator="equal">
      <formula>"Leve"</formula>
    </cfRule>
  </conditionalFormatting>
  <conditionalFormatting sqref="BY163:CF166 BY169:CF172 BY114:CF118 BY174:CF178 BY146:CF148 BY121:CF124 BY139:CF142 BY150:CF154 BY157:CF160">
    <cfRule type="cellIs" dxfId="17296" priority="19939" operator="equal">
      <formula>"Catastrófico"</formula>
    </cfRule>
    <cfRule type="cellIs" dxfId="17295" priority="19940" operator="equal">
      <formula>"Mayor"</formula>
    </cfRule>
    <cfRule type="cellIs" dxfId="17294" priority="19941" operator="equal">
      <formula>"Moderado"</formula>
    </cfRule>
    <cfRule type="cellIs" dxfId="17293" priority="19942" operator="equal">
      <formula>"Menor"</formula>
    </cfRule>
    <cfRule type="cellIs" dxfId="17292" priority="19943" operator="equal">
      <formula>"Leve"</formula>
    </cfRule>
  </conditionalFormatting>
  <conditionalFormatting sqref="BY163:CF166 BY169:CF172 BY114:CF118 BY174:CF178 BY146:CF148 BY121:CF124 BY139:CF142 BY150:CF154 BY157:CF160">
    <cfRule type="cellIs" dxfId="17291" priority="19934" operator="equal">
      <formula>"Catastrófico"</formula>
    </cfRule>
    <cfRule type="cellIs" dxfId="17290" priority="19935" operator="equal">
      <formula>"Mayor"</formula>
    </cfRule>
    <cfRule type="cellIs" dxfId="17289" priority="19936" operator="equal">
      <formula>"Moderado"</formula>
    </cfRule>
    <cfRule type="cellIs" dxfId="17288" priority="19937" operator="equal">
      <formula>"Menor"</formula>
    </cfRule>
    <cfRule type="cellIs" dxfId="17287" priority="19938" operator="equal">
      <formula>"Leve"</formula>
    </cfRule>
  </conditionalFormatting>
  <conditionalFormatting sqref="BY162:CF162">
    <cfRule type="cellIs" dxfId="17286" priority="19914" operator="equal">
      <formula>"Catastrófico"</formula>
    </cfRule>
    <cfRule type="cellIs" dxfId="17285" priority="19915" operator="equal">
      <formula>"Mayor"</formula>
    </cfRule>
    <cfRule type="cellIs" dxfId="17284" priority="19916" operator="equal">
      <formula>"Moderado"</formula>
    </cfRule>
    <cfRule type="cellIs" dxfId="17283" priority="19917" operator="equal">
      <formula>"Menor"</formula>
    </cfRule>
    <cfRule type="cellIs" dxfId="17282" priority="19918" operator="equal">
      <formula>"Leve"</formula>
    </cfRule>
  </conditionalFormatting>
  <conditionalFormatting sqref="CH108:CO112">
    <cfRule type="cellIs" dxfId="17281" priority="20389" operator="equal">
      <formula>"Catastrófico"</formula>
    </cfRule>
    <cfRule type="cellIs" dxfId="17280" priority="20390" operator="equal">
      <formula>"Mayor"</formula>
    </cfRule>
    <cfRule type="cellIs" dxfId="17279" priority="20391" operator="equal">
      <formula>"Moderado"</formula>
    </cfRule>
    <cfRule type="cellIs" dxfId="17278" priority="20392" operator="equal">
      <formula>"Menor"</formula>
    </cfRule>
    <cfRule type="cellIs" dxfId="17277" priority="20393" operator="equal">
      <formula>"Leve"</formula>
    </cfRule>
  </conditionalFormatting>
  <conditionalFormatting sqref="CH192:CO196">
    <cfRule type="cellIs" dxfId="17276" priority="20504" operator="equal">
      <formula>"Catastrófico"</formula>
    </cfRule>
    <cfRule type="cellIs" dxfId="17275" priority="20505" operator="equal">
      <formula>"Mayor"</formula>
    </cfRule>
    <cfRule type="cellIs" dxfId="17274" priority="20506" operator="equal">
      <formula>"Moderado"</formula>
    </cfRule>
    <cfRule type="cellIs" dxfId="17273" priority="20507" operator="equal">
      <formula>"Menor"</formula>
    </cfRule>
    <cfRule type="cellIs" dxfId="17272" priority="20508" operator="equal">
      <formula>"Leve"</formula>
    </cfRule>
  </conditionalFormatting>
  <conditionalFormatting sqref="CH198:CO202">
    <cfRule type="cellIs" dxfId="17271" priority="20499" operator="equal">
      <formula>"Catastrófico"</formula>
    </cfRule>
    <cfRule type="cellIs" dxfId="17270" priority="20500" operator="equal">
      <formula>"Mayor"</formula>
    </cfRule>
    <cfRule type="cellIs" dxfId="17269" priority="20501" operator="equal">
      <formula>"Moderado"</formula>
    </cfRule>
    <cfRule type="cellIs" dxfId="17268" priority="20502" operator="equal">
      <formula>"Menor"</formula>
    </cfRule>
    <cfRule type="cellIs" dxfId="17267" priority="20503" operator="equal">
      <formula>"Leve"</formula>
    </cfRule>
  </conditionalFormatting>
  <conditionalFormatting sqref="CH204:CO208">
    <cfRule type="cellIs" dxfId="17266" priority="20494" operator="equal">
      <formula>"Catastrófico"</formula>
    </cfRule>
    <cfRule type="cellIs" dxfId="17265" priority="20495" operator="equal">
      <formula>"Mayor"</formula>
    </cfRule>
    <cfRule type="cellIs" dxfId="17264" priority="20496" operator="equal">
      <formula>"Moderado"</formula>
    </cfRule>
    <cfRule type="cellIs" dxfId="17263" priority="20497" operator="equal">
      <formula>"Menor"</formula>
    </cfRule>
    <cfRule type="cellIs" dxfId="17262" priority="20498" operator="equal">
      <formula>"Leve"</formula>
    </cfRule>
  </conditionalFormatting>
  <conditionalFormatting sqref="CH210:CO214">
    <cfRule type="cellIs" dxfId="17261" priority="20489" operator="equal">
      <formula>"Catastrófico"</formula>
    </cfRule>
    <cfRule type="cellIs" dxfId="17260" priority="20490" operator="equal">
      <formula>"Mayor"</formula>
    </cfRule>
    <cfRule type="cellIs" dxfId="17259" priority="20491" operator="equal">
      <formula>"Moderado"</formula>
    </cfRule>
    <cfRule type="cellIs" dxfId="17258" priority="20492" operator="equal">
      <formula>"Menor"</formula>
    </cfRule>
    <cfRule type="cellIs" dxfId="17257" priority="20493" operator="equal">
      <formula>"Leve"</formula>
    </cfRule>
  </conditionalFormatting>
  <conditionalFormatting sqref="CH108:CO112">
    <cfRule type="cellIs" dxfId="17256" priority="20384" operator="equal">
      <formula>"Catastrófico"</formula>
    </cfRule>
    <cfRule type="cellIs" dxfId="17255" priority="20385" operator="equal">
      <formula>"Mayor"</formula>
    </cfRule>
    <cfRule type="cellIs" dxfId="17254" priority="20386" operator="equal">
      <formula>"Moderado"</formula>
    </cfRule>
    <cfRule type="cellIs" dxfId="17253" priority="20387" operator="equal">
      <formula>"Menor"</formula>
    </cfRule>
    <cfRule type="cellIs" dxfId="17252" priority="20388" operator="equal">
      <formula>"Leve"</formula>
    </cfRule>
  </conditionalFormatting>
  <conditionalFormatting sqref="CQ180:CX184">
    <cfRule type="cellIs" dxfId="17251" priority="20884" operator="equal">
      <formula>"Catastrófico"</formula>
    </cfRule>
    <cfRule type="cellIs" dxfId="17250" priority="20885" operator="equal">
      <formula>"Mayor"</formula>
    </cfRule>
    <cfRule type="cellIs" dxfId="17249" priority="20886" operator="equal">
      <formula>"Moderado"</formula>
    </cfRule>
    <cfRule type="cellIs" dxfId="17248" priority="20887" operator="equal">
      <formula>"Menor"</formula>
    </cfRule>
    <cfRule type="cellIs" dxfId="17247" priority="20888" operator="equal">
      <formula>"Leve"</formula>
    </cfRule>
  </conditionalFormatting>
  <conditionalFormatting sqref="CQ180:CX184">
    <cfRule type="cellIs" dxfId="17246" priority="20879" operator="equal">
      <formula>"Catastrófico"</formula>
    </cfRule>
    <cfRule type="cellIs" dxfId="17245" priority="20880" operator="equal">
      <formula>"Mayor"</formula>
    </cfRule>
    <cfRule type="cellIs" dxfId="17244" priority="20881" operator="equal">
      <formula>"Moderado"</formula>
    </cfRule>
    <cfRule type="cellIs" dxfId="17243" priority="20882" operator="equal">
      <formula>"Menor"</formula>
    </cfRule>
    <cfRule type="cellIs" dxfId="17242" priority="20883" operator="equal">
      <formula>"Leve"</formula>
    </cfRule>
  </conditionalFormatting>
  <conditionalFormatting sqref="BY120:CF120">
    <cfRule type="cellIs" dxfId="17241" priority="19754" operator="equal">
      <formula>"Catastrófico"</formula>
    </cfRule>
    <cfRule type="cellIs" dxfId="17240" priority="19755" operator="equal">
      <formula>"Mayor"</formula>
    </cfRule>
    <cfRule type="cellIs" dxfId="17239" priority="19756" operator="equal">
      <formula>"Moderado"</formula>
    </cfRule>
    <cfRule type="cellIs" dxfId="17238" priority="19757" operator="equal">
      <formula>"Menor"</formula>
    </cfRule>
    <cfRule type="cellIs" dxfId="17237" priority="19758" operator="equal">
      <formula>"Leve"</formula>
    </cfRule>
  </conditionalFormatting>
  <conditionalFormatting sqref="CQ120:CX120">
    <cfRule type="cellIs" dxfId="17236" priority="20769" operator="equal">
      <formula>"Catastrófico"</formula>
    </cfRule>
    <cfRule type="cellIs" dxfId="17235" priority="20770" operator="equal">
      <formula>"Mayor"</formula>
    </cfRule>
    <cfRule type="cellIs" dxfId="17234" priority="20771" operator="equal">
      <formula>"Moderado"</formula>
    </cfRule>
    <cfRule type="cellIs" dxfId="17233" priority="20772" operator="equal">
      <formula>"Menor"</formula>
    </cfRule>
    <cfRule type="cellIs" dxfId="17232" priority="20773" operator="equal">
      <formula>"Leve"</formula>
    </cfRule>
  </conditionalFormatting>
  <conditionalFormatting sqref="CQ240:CR240">
    <cfRule type="cellIs" dxfId="17231" priority="20749" operator="equal">
      <formula>"Catastrófico"</formula>
    </cfRule>
    <cfRule type="cellIs" dxfId="17230" priority="20750" operator="equal">
      <formula>"Mayor"</formula>
    </cfRule>
    <cfRule type="cellIs" dxfId="17229" priority="20751" operator="equal">
      <formula>"Moderado"</formula>
    </cfRule>
    <cfRule type="cellIs" dxfId="17228" priority="20752" operator="equal">
      <formula>"Menor"</formula>
    </cfRule>
    <cfRule type="cellIs" dxfId="17227" priority="20753" operator="equal">
      <formula>"Leve"</formula>
    </cfRule>
  </conditionalFormatting>
  <conditionalFormatting sqref="CH240:CI240">
    <cfRule type="cellIs" dxfId="17226" priority="20239" operator="equal">
      <formula>"Catastrófico"</formula>
    </cfRule>
    <cfRule type="cellIs" dxfId="17225" priority="20240" operator="equal">
      <formula>"Mayor"</formula>
    </cfRule>
    <cfRule type="cellIs" dxfId="17224" priority="20241" operator="equal">
      <formula>"Moderado"</formula>
    </cfRule>
    <cfRule type="cellIs" dxfId="17223" priority="20242" operator="equal">
      <formula>"Menor"</formula>
    </cfRule>
    <cfRule type="cellIs" dxfId="17222" priority="20243" operator="equal">
      <formula>"Leve"</formula>
    </cfRule>
  </conditionalFormatting>
  <conditionalFormatting sqref="CT240:CX240">
    <cfRule type="cellIs" dxfId="17221" priority="20739" operator="equal">
      <formula>"Catastrófico"</formula>
    </cfRule>
    <cfRule type="cellIs" dxfId="17220" priority="20740" operator="equal">
      <formula>"Mayor"</formula>
    </cfRule>
    <cfRule type="cellIs" dxfId="17219" priority="20741" operator="equal">
      <formula>"Moderado"</formula>
    </cfRule>
    <cfRule type="cellIs" dxfId="17218" priority="20742" operator="equal">
      <formula>"Menor"</formula>
    </cfRule>
    <cfRule type="cellIs" dxfId="17217" priority="20743" operator="equal">
      <formula>"Leve"</formula>
    </cfRule>
  </conditionalFormatting>
  <conditionalFormatting sqref="FM17:FS18">
    <cfRule type="cellIs" dxfId="17216" priority="19149" operator="equal">
      <formula>"Catastrófico"</formula>
    </cfRule>
    <cfRule type="cellIs" dxfId="17215" priority="19150" operator="equal">
      <formula>"Mayor"</formula>
    </cfRule>
    <cfRule type="cellIs" dxfId="17214" priority="19151" operator="equal">
      <formula>"Moderado"</formula>
    </cfRule>
    <cfRule type="cellIs" dxfId="17213" priority="19152" operator="equal">
      <formula>"Menor"</formula>
    </cfRule>
    <cfRule type="cellIs" dxfId="17212" priority="19153" operator="equal">
      <formula>"Leve"</formula>
    </cfRule>
  </conditionalFormatting>
  <conditionalFormatting sqref="CI130:CO130 CI126:CI129 CK126:CO129">
    <cfRule type="cellIs" dxfId="17211" priority="20149" operator="equal">
      <formula>"Catastrófico"</formula>
    </cfRule>
    <cfRule type="cellIs" dxfId="17210" priority="20150" operator="equal">
      <formula>"Mayor"</formula>
    </cfRule>
    <cfRule type="cellIs" dxfId="17209" priority="20151" operator="equal">
      <formula>"Moderado"</formula>
    </cfRule>
    <cfRule type="cellIs" dxfId="17208" priority="20152" operator="equal">
      <formula>"Menor"</formula>
    </cfRule>
    <cfRule type="cellIs" dxfId="17207" priority="20153" operator="equal">
      <formula>"Leve"</formula>
    </cfRule>
  </conditionalFormatting>
  <conditionalFormatting sqref="BZ126:BZ129 BY130:CF130 CB126:CF129">
    <cfRule type="cellIs" dxfId="17206" priority="19639" operator="equal">
      <formula>"Catastrófico"</formula>
    </cfRule>
    <cfRule type="cellIs" dxfId="17205" priority="19640" operator="equal">
      <formula>"Mayor"</formula>
    </cfRule>
    <cfRule type="cellIs" dxfId="17204" priority="19641" operator="equal">
      <formula>"Moderado"</formula>
    </cfRule>
    <cfRule type="cellIs" dxfId="17203" priority="19642" operator="equal">
      <formula>"Menor"</formula>
    </cfRule>
    <cfRule type="cellIs" dxfId="17202" priority="19643" operator="equal">
      <formula>"Leve"</formula>
    </cfRule>
  </conditionalFormatting>
  <conditionalFormatting sqref="FK126:FK129">
    <cfRule type="cellIs" dxfId="17201" priority="19129" operator="equal">
      <formula>"Catastrófico"</formula>
    </cfRule>
    <cfRule type="cellIs" dxfId="17200" priority="19130" operator="equal">
      <formula>"Mayor"</formula>
    </cfRule>
    <cfRule type="cellIs" dxfId="17199" priority="19131" operator="equal">
      <formula>"Moderado"</formula>
    </cfRule>
    <cfRule type="cellIs" dxfId="17198" priority="19132" operator="equal">
      <formula>"Menor"</formula>
    </cfRule>
    <cfRule type="cellIs" dxfId="17197" priority="19133" operator="equal">
      <formula>"Leve"</formula>
    </cfRule>
  </conditionalFormatting>
  <conditionalFormatting sqref="BY126:BY129">
    <cfRule type="cellIs" dxfId="17196" priority="19629" operator="equal">
      <formula>"Catastrófico"</formula>
    </cfRule>
    <cfRule type="cellIs" dxfId="17195" priority="19630" operator="equal">
      <formula>"Mayor"</formula>
    </cfRule>
    <cfRule type="cellIs" dxfId="17194" priority="19631" operator="equal">
      <formula>"Moderado"</formula>
    </cfRule>
    <cfRule type="cellIs" dxfId="17193" priority="19632" operator="equal">
      <formula>"Menor"</formula>
    </cfRule>
    <cfRule type="cellIs" dxfId="17192" priority="19633" operator="equal">
      <formula>"Leve"</formula>
    </cfRule>
  </conditionalFormatting>
  <conditionalFormatting sqref="FD59:FI59">
    <cfRule type="cellIs" dxfId="17191" priority="18799" operator="equal">
      <formula>"Catastrófico"</formula>
    </cfRule>
    <cfRule type="cellIs" dxfId="17190" priority="18800" operator="equal">
      <formula>"Mayor"</formula>
    </cfRule>
    <cfRule type="cellIs" dxfId="17189" priority="18801" operator="equal">
      <formula>"Moderado"</formula>
    </cfRule>
    <cfRule type="cellIs" dxfId="17188" priority="18802" operator="equal">
      <formula>"Menor"</formula>
    </cfRule>
    <cfRule type="cellIs" dxfId="17187" priority="18803" operator="equal">
      <formula>"Leve"</formula>
    </cfRule>
  </conditionalFormatting>
  <conditionalFormatting sqref="FK215:FR215">
    <cfRule type="cellIs" dxfId="17186" priority="19084" operator="equal">
      <formula>"Catastrófico"</formula>
    </cfRule>
    <cfRule type="cellIs" dxfId="17185" priority="19085" operator="equal">
      <formula>"Mayor"</formula>
    </cfRule>
    <cfRule type="cellIs" dxfId="17184" priority="19086" operator="equal">
      <formula>"Moderado"</formula>
    </cfRule>
    <cfRule type="cellIs" dxfId="17183" priority="19087" operator="equal">
      <formula>"Menor"</formula>
    </cfRule>
    <cfRule type="cellIs" dxfId="17182" priority="19088" operator="equal">
      <formula>"Leve"</formula>
    </cfRule>
  </conditionalFormatting>
  <conditionalFormatting sqref="FN36:FR36">
    <cfRule type="cellIs" dxfId="17181" priority="19064" operator="equal">
      <formula>"Catastrófico"</formula>
    </cfRule>
    <cfRule type="cellIs" dxfId="17180" priority="19065" operator="equal">
      <formula>"Mayor"</formula>
    </cfRule>
    <cfRule type="cellIs" dxfId="17179" priority="19066" operator="equal">
      <formula>"Moderado"</formula>
    </cfRule>
    <cfRule type="cellIs" dxfId="17178" priority="19067" operator="equal">
      <formula>"Menor"</formula>
    </cfRule>
    <cfRule type="cellIs" dxfId="17177" priority="19068" operator="equal">
      <formula>"Leve"</formula>
    </cfRule>
  </conditionalFormatting>
  <conditionalFormatting sqref="BY192:CF196">
    <cfRule type="cellIs" dxfId="17176" priority="19999" operator="equal">
      <formula>"Catastrófico"</formula>
    </cfRule>
    <cfRule type="cellIs" dxfId="17175" priority="20000" operator="equal">
      <formula>"Mayor"</formula>
    </cfRule>
    <cfRule type="cellIs" dxfId="17174" priority="20001" operator="equal">
      <formula>"Moderado"</formula>
    </cfRule>
    <cfRule type="cellIs" dxfId="17173" priority="20002" operator="equal">
      <formula>"Menor"</formula>
    </cfRule>
    <cfRule type="cellIs" dxfId="17172" priority="20003" operator="equal">
      <formula>"Leve"</formula>
    </cfRule>
  </conditionalFormatting>
  <conditionalFormatting sqref="BY198:CF202">
    <cfRule type="cellIs" dxfId="17171" priority="19994" operator="equal">
      <formula>"Catastrófico"</formula>
    </cfRule>
    <cfRule type="cellIs" dxfId="17170" priority="19995" operator="equal">
      <formula>"Mayor"</formula>
    </cfRule>
    <cfRule type="cellIs" dxfId="17169" priority="19996" operator="equal">
      <formula>"Moderado"</formula>
    </cfRule>
    <cfRule type="cellIs" dxfId="17168" priority="19997" operator="equal">
      <formula>"Menor"</formula>
    </cfRule>
    <cfRule type="cellIs" dxfId="17167" priority="19998" operator="equal">
      <formula>"Leve"</formula>
    </cfRule>
  </conditionalFormatting>
  <conditionalFormatting sqref="FM90">
    <cfRule type="cellIs" dxfId="17166" priority="19464" operator="equal">
      <formula>"Catastrófico"</formula>
    </cfRule>
    <cfRule type="cellIs" dxfId="17165" priority="19465" operator="equal">
      <formula>"Mayor"</formula>
    </cfRule>
    <cfRule type="cellIs" dxfId="17164" priority="19466" operator="equal">
      <formula>"Moderado"</formula>
    </cfRule>
    <cfRule type="cellIs" dxfId="17163" priority="19467" operator="equal">
      <formula>"Menor"</formula>
    </cfRule>
    <cfRule type="cellIs" dxfId="17162" priority="19468" operator="equal">
      <formula>"Leve"</formula>
    </cfRule>
  </conditionalFormatting>
  <conditionalFormatting sqref="FN90:FS90">
    <cfRule type="cellIs" dxfId="17161" priority="19459" operator="equal">
      <formula>"Catastrófico"</formula>
    </cfRule>
    <cfRule type="cellIs" dxfId="17160" priority="19460" operator="equal">
      <formula>"Mayor"</formula>
    </cfRule>
    <cfRule type="cellIs" dxfId="17159" priority="19461" operator="equal">
      <formula>"Moderado"</formula>
    </cfRule>
    <cfRule type="cellIs" dxfId="17158" priority="19462" operator="equal">
      <formula>"Menor"</formula>
    </cfRule>
    <cfRule type="cellIs" dxfId="17157" priority="19463" operator="equal">
      <formula>"Leve"</formula>
    </cfRule>
  </conditionalFormatting>
  <conditionalFormatting sqref="CB90:CF90">
    <cfRule type="cellIs" dxfId="17156" priority="19959" operator="equal">
      <formula>"Catastrófico"</formula>
    </cfRule>
    <cfRule type="cellIs" dxfId="17155" priority="19960" operator="equal">
      <formula>"Mayor"</formula>
    </cfRule>
    <cfRule type="cellIs" dxfId="17154" priority="19961" operator="equal">
      <formula>"Moderado"</formula>
    </cfRule>
    <cfRule type="cellIs" dxfId="17153" priority="19962" operator="equal">
      <formula>"Menor"</formula>
    </cfRule>
    <cfRule type="cellIs" dxfId="17152" priority="19963" operator="equal">
      <formula>"Leve"</formula>
    </cfRule>
  </conditionalFormatting>
  <conditionalFormatting sqref="FK163:FS166 FK169:FS172 FK114:FS118 FK174:FS178 FK146:FS148 FK121:FS124 FK139:FS142 FK150:FS154 FK157:FS160">
    <cfRule type="cellIs" dxfId="17151" priority="19434" operator="equal">
      <formula>"Catastrófico"</formula>
    </cfRule>
    <cfRule type="cellIs" dxfId="17150" priority="19435" operator="equal">
      <formula>"Mayor"</formula>
    </cfRule>
    <cfRule type="cellIs" dxfId="17149" priority="19436" operator="equal">
      <formula>"Moderado"</formula>
    </cfRule>
    <cfRule type="cellIs" dxfId="17148" priority="19437" operator="equal">
      <formula>"Menor"</formula>
    </cfRule>
    <cfRule type="cellIs" dxfId="17147" priority="19438" operator="equal">
      <formula>"Leve"</formula>
    </cfRule>
  </conditionalFormatting>
  <conditionalFormatting sqref="FK163:FS166 FK169:FS172 FK114:FS118 FK174:FS178 FK146:FS148 FK121:FS124 FK139:FS142 FK150:FS154 FK157:FS160">
    <cfRule type="cellIs" dxfId="17146" priority="19429" operator="equal">
      <formula>"Catastrófico"</formula>
    </cfRule>
    <cfRule type="cellIs" dxfId="17145" priority="19430" operator="equal">
      <formula>"Mayor"</formula>
    </cfRule>
    <cfRule type="cellIs" dxfId="17144" priority="19431" operator="equal">
      <formula>"Moderado"</formula>
    </cfRule>
    <cfRule type="cellIs" dxfId="17143" priority="19432" operator="equal">
      <formula>"Menor"</formula>
    </cfRule>
    <cfRule type="cellIs" dxfId="17142" priority="19433" operator="equal">
      <formula>"Leve"</formula>
    </cfRule>
  </conditionalFormatting>
  <conditionalFormatting sqref="FK161:FR161">
    <cfRule type="cellIs" dxfId="17141" priority="19414" operator="equal">
      <formula>"Catastrófico"</formula>
    </cfRule>
    <cfRule type="cellIs" dxfId="17140" priority="19415" operator="equal">
      <formula>"Mayor"</formula>
    </cfRule>
    <cfRule type="cellIs" dxfId="17139" priority="19416" operator="equal">
      <formula>"Moderado"</formula>
    </cfRule>
    <cfRule type="cellIs" dxfId="17138" priority="19417" operator="equal">
      <formula>"Menor"</formula>
    </cfRule>
    <cfRule type="cellIs" dxfId="17137" priority="19418" operator="equal">
      <formula>"Leve"</formula>
    </cfRule>
  </conditionalFormatting>
  <conditionalFormatting sqref="FK162:FS162">
    <cfRule type="cellIs" dxfId="17136" priority="19409" operator="equal">
      <formula>"Catastrófico"</formula>
    </cfRule>
    <cfRule type="cellIs" dxfId="17135" priority="19410" operator="equal">
      <formula>"Mayor"</formula>
    </cfRule>
    <cfRule type="cellIs" dxfId="17134" priority="19411" operator="equal">
      <formula>"Moderado"</formula>
    </cfRule>
    <cfRule type="cellIs" dxfId="17133" priority="19412" operator="equal">
      <formula>"Menor"</formula>
    </cfRule>
    <cfRule type="cellIs" dxfId="17132" priority="19413" operator="equal">
      <formula>"Leve"</formula>
    </cfRule>
  </conditionalFormatting>
  <conditionalFormatting sqref="FL126:FL129 FK130:FS130 FN126:FS129 FK125:FS125">
    <cfRule type="cellIs" dxfId="17131" priority="19134" operator="equal">
      <formula>"Catastrófico"</formula>
    </cfRule>
    <cfRule type="cellIs" dxfId="17130" priority="19135" operator="equal">
      <formula>"Mayor"</formula>
    </cfRule>
    <cfRule type="cellIs" dxfId="17129" priority="19136" operator="equal">
      <formula>"Moderado"</formula>
    </cfRule>
    <cfRule type="cellIs" dxfId="17128" priority="19137" operator="equal">
      <formula>"Menor"</formula>
    </cfRule>
    <cfRule type="cellIs" dxfId="17127" priority="19138" operator="equal">
      <formula>"Leve"</formula>
    </cfRule>
  </conditionalFormatting>
  <conditionalFormatting sqref="FD47:FI47">
    <cfRule type="cellIs" dxfId="17126" priority="18839" operator="equal">
      <formula>"Catastrófico"</formula>
    </cfRule>
    <cfRule type="cellIs" dxfId="17125" priority="18840" operator="equal">
      <formula>"Mayor"</formula>
    </cfRule>
    <cfRule type="cellIs" dxfId="17124" priority="18841" operator="equal">
      <formula>"Moderado"</formula>
    </cfRule>
    <cfRule type="cellIs" dxfId="17123" priority="18842" operator="equal">
      <formula>"Menor"</formula>
    </cfRule>
    <cfRule type="cellIs" dxfId="17122" priority="18843" operator="equal">
      <formula>"Leve"</formula>
    </cfRule>
  </conditionalFormatting>
  <conditionalFormatting sqref="FK126:FK129">
    <cfRule type="cellIs" dxfId="17121" priority="19124" operator="equal">
      <formula>"Catastrófico"</formula>
    </cfRule>
    <cfRule type="cellIs" dxfId="17120" priority="19125" operator="equal">
      <formula>"Mayor"</formula>
    </cfRule>
    <cfRule type="cellIs" dxfId="17119" priority="19126" operator="equal">
      <formula>"Moderado"</formula>
    </cfRule>
    <cfRule type="cellIs" dxfId="17118" priority="19127" operator="equal">
      <formula>"Menor"</formula>
    </cfRule>
    <cfRule type="cellIs" dxfId="17117" priority="19128" operator="equal">
      <formula>"Leve"</formula>
    </cfRule>
  </conditionalFormatting>
  <conditionalFormatting sqref="FK131:FL131">
    <cfRule type="cellIs" dxfId="17116" priority="19119" operator="equal">
      <formula>"Catastrófico"</formula>
    </cfRule>
    <cfRule type="cellIs" dxfId="17115" priority="19120" operator="equal">
      <formula>"Mayor"</formula>
    </cfRule>
    <cfRule type="cellIs" dxfId="17114" priority="19121" operator="equal">
      <formula>"Moderado"</formula>
    </cfRule>
    <cfRule type="cellIs" dxfId="17113" priority="19122" operator="equal">
      <formula>"Menor"</formula>
    </cfRule>
    <cfRule type="cellIs" dxfId="17112" priority="19123" operator="equal">
      <formula>"Leve"</formula>
    </cfRule>
  </conditionalFormatting>
  <conditionalFormatting sqref="FK197:FS197">
    <cfRule type="cellIs" dxfId="17111" priority="19099" operator="equal">
      <formula>"Catastrófico"</formula>
    </cfRule>
    <cfRule type="cellIs" dxfId="17110" priority="19100" operator="equal">
      <formula>"Mayor"</formula>
    </cfRule>
    <cfRule type="cellIs" dxfId="17109" priority="19101" operator="equal">
      <formula>"Moderado"</formula>
    </cfRule>
    <cfRule type="cellIs" dxfId="17108" priority="19102" operator="equal">
      <formula>"Menor"</formula>
    </cfRule>
    <cfRule type="cellIs" dxfId="17107" priority="19103" operator="equal">
      <formula>"Leve"</formula>
    </cfRule>
  </conditionalFormatting>
  <conditionalFormatting sqref="FK203:FS203">
    <cfRule type="cellIs" dxfId="17106" priority="19094" operator="equal">
      <formula>"Catastrófico"</formula>
    </cfRule>
    <cfRule type="cellIs" dxfId="17105" priority="19095" operator="equal">
      <formula>"Mayor"</formula>
    </cfRule>
    <cfRule type="cellIs" dxfId="17104" priority="19096" operator="equal">
      <formula>"Moderado"</formula>
    </cfRule>
    <cfRule type="cellIs" dxfId="17103" priority="19097" operator="equal">
      <formula>"Menor"</formula>
    </cfRule>
    <cfRule type="cellIs" dxfId="17102" priority="19098" operator="equal">
      <formula>"Leve"</formula>
    </cfRule>
  </conditionalFormatting>
  <conditionalFormatting sqref="FB209:FI209">
    <cfRule type="cellIs" dxfId="17101" priority="18584" operator="equal">
      <formula>"Catastrófico"</formula>
    </cfRule>
    <cfRule type="cellIs" dxfId="17100" priority="18585" operator="equal">
      <formula>"Mayor"</formula>
    </cfRule>
    <cfRule type="cellIs" dxfId="17099" priority="18586" operator="equal">
      <formula>"Moderado"</formula>
    </cfRule>
    <cfRule type="cellIs" dxfId="17098" priority="18587" operator="equal">
      <formula>"Menor"</formula>
    </cfRule>
    <cfRule type="cellIs" dxfId="17097" priority="18588" operator="equal">
      <formula>"Leve"</formula>
    </cfRule>
  </conditionalFormatting>
  <conditionalFormatting sqref="FB83">
    <cfRule type="cellIs" dxfId="17096" priority="18794" operator="equal">
      <formula>"Catastrófico"</formula>
    </cfRule>
    <cfRule type="cellIs" dxfId="17095" priority="18795" operator="equal">
      <formula>"Mayor"</formula>
    </cfRule>
    <cfRule type="cellIs" dxfId="17094" priority="18796" operator="equal">
      <formula>"Moderado"</formula>
    </cfRule>
    <cfRule type="cellIs" dxfId="17093" priority="18797" operator="equal">
      <formula>"Menor"</formula>
    </cfRule>
    <cfRule type="cellIs" dxfId="17092" priority="18798" operator="equal">
      <formula>"Leve"</formula>
    </cfRule>
  </conditionalFormatting>
  <conditionalFormatting sqref="FK29:FS29">
    <cfRule type="cellIs" dxfId="17091" priority="19079" operator="equal">
      <formula>"Catastrófico"</formula>
    </cfRule>
    <cfRule type="cellIs" dxfId="17090" priority="19080" operator="equal">
      <formula>"Mayor"</formula>
    </cfRule>
    <cfRule type="cellIs" dxfId="17089" priority="19081" operator="equal">
      <formula>"Moderado"</formula>
    </cfRule>
    <cfRule type="cellIs" dxfId="17088" priority="19082" operator="equal">
      <formula>"Menor"</formula>
    </cfRule>
    <cfRule type="cellIs" dxfId="17087" priority="19083" operator="equal">
      <formula>"Leve"</formula>
    </cfRule>
  </conditionalFormatting>
  <conditionalFormatting sqref="FK36:FM36">
    <cfRule type="cellIs" dxfId="17086" priority="19074" operator="equal">
      <formula>"Catastrófico"</formula>
    </cfRule>
    <cfRule type="cellIs" dxfId="17085" priority="19075" operator="equal">
      <formula>"Mayor"</formula>
    </cfRule>
    <cfRule type="cellIs" dxfId="17084" priority="19076" operator="equal">
      <formula>"Moderado"</formula>
    </cfRule>
    <cfRule type="cellIs" dxfId="17083" priority="19077" operator="equal">
      <formula>"Menor"</formula>
    </cfRule>
    <cfRule type="cellIs" dxfId="17082" priority="19078" operator="equal">
      <formula>"Leve"</formula>
    </cfRule>
  </conditionalFormatting>
  <conditionalFormatting sqref="FN36:FR36">
    <cfRule type="cellIs" dxfId="17081" priority="19069" operator="equal">
      <formula>"Catastrófico"</formula>
    </cfRule>
    <cfRule type="cellIs" dxfId="17080" priority="19070" operator="equal">
      <formula>"Mayor"</formula>
    </cfRule>
    <cfRule type="cellIs" dxfId="17079" priority="19071" operator="equal">
      <formula>"Moderado"</formula>
    </cfRule>
    <cfRule type="cellIs" dxfId="17078" priority="19072" operator="equal">
      <formula>"Menor"</formula>
    </cfRule>
    <cfRule type="cellIs" dxfId="17077" priority="19073" operator="equal">
      <formula>"Leve"</formula>
    </cfRule>
  </conditionalFormatting>
  <conditionalFormatting sqref="FC84">
    <cfRule type="cellIs" dxfId="17076" priority="18774" operator="equal">
      <formula>"Catastrófico"</formula>
    </cfRule>
    <cfRule type="cellIs" dxfId="17075" priority="18775" operator="equal">
      <formula>"Mayor"</formula>
    </cfRule>
    <cfRule type="cellIs" dxfId="17074" priority="18776" operator="equal">
      <formula>"Moderado"</formula>
    </cfRule>
    <cfRule type="cellIs" dxfId="17073" priority="18777" operator="equal">
      <formula>"Menor"</formula>
    </cfRule>
    <cfRule type="cellIs" dxfId="17072" priority="18778" operator="equal">
      <formula>"Leve"</formula>
    </cfRule>
  </conditionalFormatting>
  <conditionalFormatting sqref="FK41:FS41">
    <cfRule type="cellIs" dxfId="17071" priority="19059" operator="equal">
      <formula>"Catastrófico"</formula>
    </cfRule>
    <cfRule type="cellIs" dxfId="17070" priority="19060" operator="equal">
      <formula>"Mayor"</formula>
    </cfRule>
    <cfRule type="cellIs" dxfId="17069" priority="19061" operator="equal">
      <formula>"Moderado"</formula>
    </cfRule>
    <cfRule type="cellIs" dxfId="17068" priority="19062" operator="equal">
      <formula>"Menor"</formula>
    </cfRule>
    <cfRule type="cellIs" dxfId="17067" priority="19063" operator="equal">
      <formula>"Leve"</formula>
    </cfRule>
  </conditionalFormatting>
  <conditionalFormatting sqref="CH132:CO136 CH13:CO16 CH91:CO94 CH96:CO100 CH104:CO106 CH187:CO190 CH48:CO52 CH54:CO58 CH37:CO40 CH44:CO46 CH19:CO22 CH156:CO156 CH60:CO64 CH216:CO220 CH241:CO244 CH66:CO70 CH30:CO34 CH246:CO250 CH222:CO226 CH25:CO28 CH229:CO232 CH234:CO238 CH252:CO268">
    <cfRule type="cellIs" dxfId="17066" priority="20564" operator="equal">
      <formula>"Catastrófico"</formula>
    </cfRule>
    <cfRule type="cellIs" dxfId="17065" priority="20565" operator="equal">
      <formula>"Mayor"</formula>
    </cfRule>
    <cfRule type="cellIs" dxfId="17064" priority="20566" operator="equal">
      <formula>"Moderado"</formula>
    </cfRule>
    <cfRule type="cellIs" dxfId="17063" priority="20567" operator="equal">
      <formula>"Menor"</formula>
    </cfRule>
    <cfRule type="cellIs" dxfId="17062" priority="20568" operator="equal">
      <formula>"Leve"</formula>
    </cfRule>
  </conditionalFormatting>
  <conditionalFormatting sqref="CH90:CI90">
    <cfRule type="cellIs" dxfId="17061" priority="20484" operator="equal">
      <formula>"Catastrófico"</formula>
    </cfRule>
    <cfRule type="cellIs" dxfId="17060" priority="20485" operator="equal">
      <formula>"Mayor"</formula>
    </cfRule>
    <cfRule type="cellIs" dxfId="17059" priority="20486" operator="equal">
      <formula>"Moderado"</formula>
    </cfRule>
    <cfRule type="cellIs" dxfId="17058" priority="20487" operator="equal">
      <formula>"Menor"</formula>
    </cfRule>
    <cfRule type="cellIs" dxfId="17057" priority="20488" operator="equal">
      <formula>"Leve"</formula>
    </cfRule>
  </conditionalFormatting>
  <conditionalFormatting sqref="CJ90">
    <cfRule type="cellIs" dxfId="17056" priority="20479" operator="equal">
      <formula>"Catastrófico"</formula>
    </cfRule>
    <cfRule type="cellIs" dxfId="17055" priority="20480" operator="equal">
      <formula>"Mayor"</formula>
    </cfRule>
    <cfRule type="cellIs" dxfId="17054" priority="20481" operator="equal">
      <formula>"Moderado"</formula>
    </cfRule>
    <cfRule type="cellIs" dxfId="17053" priority="20482" operator="equal">
      <formula>"Menor"</formula>
    </cfRule>
    <cfRule type="cellIs" dxfId="17052" priority="20483" operator="equal">
      <formula>"Leve"</formula>
    </cfRule>
  </conditionalFormatting>
  <conditionalFormatting sqref="CW103:CX103">
    <cfRule type="cellIs" dxfId="17051" priority="20964" operator="equal">
      <formula>"Catastrófico"</formula>
    </cfRule>
    <cfRule type="cellIs" dxfId="17050" priority="20965" operator="equal">
      <formula>"Mayor"</formula>
    </cfRule>
    <cfRule type="cellIs" dxfId="17049" priority="20966" operator="equal">
      <formula>"Moderado"</formula>
    </cfRule>
    <cfRule type="cellIs" dxfId="17048" priority="20967" operator="equal">
      <formula>"Menor"</formula>
    </cfRule>
    <cfRule type="cellIs" dxfId="17047" priority="20968" operator="equal">
      <formula>"Leve"</formula>
    </cfRule>
  </conditionalFormatting>
  <conditionalFormatting sqref="CW103:CX103">
    <cfRule type="cellIs" dxfId="17046" priority="20959" operator="equal">
      <formula>"Catastrófico"</formula>
    </cfRule>
    <cfRule type="cellIs" dxfId="17045" priority="20960" operator="equal">
      <formula>"Mayor"</formula>
    </cfRule>
    <cfRule type="cellIs" dxfId="17044" priority="20961" operator="equal">
      <formula>"Moderado"</formula>
    </cfRule>
    <cfRule type="cellIs" dxfId="17043" priority="20962" operator="equal">
      <formula>"Menor"</formula>
    </cfRule>
    <cfRule type="cellIs" dxfId="17042" priority="20963" operator="equal">
      <formula>"Leve"</formula>
    </cfRule>
  </conditionalFormatting>
  <conditionalFormatting sqref="BY108:CF112">
    <cfRule type="cellIs" dxfId="17041" priority="19884" operator="equal">
      <formula>"Catastrófico"</formula>
    </cfRule>
    <cfRule type="cellIs" dxfId="17040" priority="19885" operator="equal">
      <formula>"Mayor"</formula>
    </cfRule>
    <cfRule type="cellIs" dxfId="17039" priority="19886" operator="equal">
      <formula>"Moderado"</formula>
    </cfRule>
    <cfRule type="cellIs" dxfId="17038" priority="19887" operator="equal">
      <formula>"Menor"</formula>
    </cfRule>
    <cfRule type="cellIs" dxfId="17037" priority="19888" operator="equal">
      <formula>"Leve"</formula>
    </cfRule>
  </conditionalFormatting>
  <conditionalFormatting sqref="BY204:CF208">
    <cfRule type="cellIs" dxfId="17036" priority="19989" operator="equal">
      <formula>"Catastrófico"</formula>
    </cfRule>
    <cfRule type="cellIs" dxfId="17035" priority="19990" operator="equal">
      <formula>"Mayor"</formula>
    </cfRule>
    <cfRule type="cellIs" dxfId="17034" priority="19991" operator="equal">
      <formula>"Moderado"</formula>
    </cfRule>
    <cfRule type="cellIs" dxfId="17033" priority="19992" operator="equal">
      <formula>"Menor"</formula>
    </cfRule>
    <cfRule type="cellIs" dxfId="17032" priority="19993" operator="equal">
      <formula>"Leve"</formula>
    </cfRule>
  </conditionalFormatting>
  <conditionalFormatting sqref="BY210:CF214">
    <cfRule type="cellIs" dxfId="17031" priority="19984" operator="equal">
      <formula>"Catastrófico"</formula>
    </cfRule>
    <cfRule type="cellIs" dxfId="17030" priority="19985" operator="equal">
      <formula>"Mayor"</formula>
    </cfRule>
    <cfRule type="cellIs" dxfId="17029" priority="19986" operator="equal">
      <formula>"Moderado"</formula>
    </cfRule>
    <cfRule type="cellIs" dxfId="17028" priority="19987" operator="equal">
      <formula>"Menor"</formula>
    </cfRule>
    <cfRule type="cellIs" dxfId="17027" priority="19988" operator="equal">
      <formula>"Leve"</formula>
    </cfRule>
  </conditionalFormatting>
  <conditionalFormatting sqref="FK113:FS113">
    <cfRule type="cellIs" dxfId="17026" priority="19424" operator="equal">
      <formula>"Catastrófico"</formula>
    </cfRule>
    <cfRule type="cellIs" dxfId="17025" priority="19425" operator="equal">
      <formula>"Mayor"</formula>
    </cfRule>
    <cfRule type="cellIs" dxfId="17024" priority="19426" operator="equal">
      <formula>"Moderado"</formula>
    </cfRule>
    <cfRule type="cellIs" dxfId="17023" priority="19427" operator="equal">
      <formula>"Menor"</formula>
    </cfRule>
    <cfRule type="cellIs" dxfId="17022" priority="19428" operator="equal">
      <formula>"Leve"</formula>
    </cfRule>
  </conditionalFormatting>
  <conditionalFormatting sqref="FK113:FS113">
    <cfRule type="cellIs" dxfId="17021" priority="19419" operator="equal">
      <formula>"Catastrófico"</formula>
    </cfRule>
    <cfRule type="cellIs" dxfId="17020" priority="19420" operator="equal">
      <formula>"Mayor"</formula>
    </cfRule>
    <cfRule type="cellIs" dxfId="17019" priority="19421" operator="equal">
      <formula>"Moderado"</formula>
    </cfRule>
    <cfRule type="cellIs" dxfId="17018" priority="19422" operator="equal">
      <formula>"Menor"</formula>
    </cfRule>
    <cfRule type="cellIs" dxfId="17017" priority="19423" operator="equal">
      <formula>"Leve"</formula>
    </cfRule>
  </conditionalFormatting>
  <conditionalFormatting sqref="FK168:FR168">
    <cfRule type="cellIs" dxfId="17016" priority="19404" operator="equal">
      <formula>"Catastrófico"</formula>
    </cfRule>
    <cfRule type="cellIs" dxfId="17015" priority="19405" operator="equal">
      <formula>"Mayor"</formula>
    </cfRule>
    <cfRule type="cellIs" dxfId="17014" priority="19406" operator="equal">
      <formula>"Moderado"</formula>
    </cfRule>
    <cfRule type="cellIs" dxfId="17013" priority="19407" operator="equal">
      <formula>"Menor"</formula>
    </cfRule>
    <cfRule type="cellIs" dxfId="17012" priority="19408" operator="equal">
      <formula>"Leve"</formula>
    </cfRule>
  </conditionalFormatting>
  <conditionalFormatting sqref="CI167 CK167:CL167 CN167:CO167">
    <cfRule type="cellIs" dxfId="17011" priority="20404" operator="equal">
      <formula>"Catastrófico"</formula>
    </cfRule>
    <cfRule type="cellIs" dxfId="17010" priority="20405" operator="equal">
      <formula>"Mayor"</formula>
    </cfRule>
    <cfRule type="cellIs" dxfId="17009" priority="20406" operator="equal">
      <formula>"Moderado"</formula>
    </cfRule>
    <cfRule type="cellIs" dxfId="17008" priority="20407" operator="equal">
      <formula>"Menor"</formula>
    </cfRule>
    <cfRule type="cellIs" dxfId="17007" priority="20408" operator="equal">
      <formula>"Leve"</formula>
    </cfRule>
  </conditionalFormatting>
  <conditionalFormatting sqref="BY108:CF112">
    <cfRule type="cellIs" dxfId="17006" priority="19879" operator="equal">
      <formula>"Catastrófico"</formula>
    </cfRule>
    <cfRule type="cellIs" dxfId="17005" priority="19880" operator="equal">
      <formula>"Mayor"</formula>
    </cfRule>
    <cfRule type="cellIs" dxfId="17004" priority="19881" operator="equal">
      <formula>"Moderado"</formula>
    </cfRule>
    <cfRule type="cellIs" dxfId="17003" priority="19882" operator="equal">
      <formula>"Menor"</formula>
    </cfRule>
    <cfRule type="cellIs" dxfId="17002" priority="19883" operator="equal">
      <formula>"Leve"</formula>
    </cfRule>
  </conditionalFormatting>
  <conditionalFormatting sqref="CH180:CO184">
    <cfRule type="cellIs" dxfId="17001" priority="20379" operator="equal">
      <formula>"Catastrófico"</formula>
    </cfRule>
    <cfRule type="cellIs" dxfId="17000" priority="20380" operator="equal">
      <formula>"Mayor"</formula>
    </cfRule>
    <cfRule type="cellIs" dxfId="16999" priority="20381" operator="equal">
      <formula>"Moderado"</formula>
    </cfRule>
    <cfRule type="cellIs" dxfId="16998" priority="20382" operator="equal">
      <formula>"Menor"</formula>
    </cfRule>
    <cfRule type="cellIs" dxfId="16997" priority="20383" operator="equal">
      <formula>"Leve"</formula>
    </cfRule>
  </conditionalFormatting>
  <conditionalFormatting sqref="CH180:CO184">
    <cfRule type="cellIs" dxfId="16996" priority="20374" operator="equal">
      <formula>"Catastrófico"</formula>
    </cfRule>
    <cfRule type="cellIs" dxfId="16995" priority="20375" operator="equal">
      <formula>"Mayor"</formula>
    </cfRule>
    <cfRule type="cellIs" dxfId="16994" priority="20376" operator="equal">
      <formula>"Moderado"</formula>
    </cfRule>
    <cfRule type="cellIs" dxfId="16993" priority="20377" operator="equal">
      <formula>"Menor"</formula>
    </cfRule>
    <cfRule type="cellIs" dxfId="16992" priority="20378" operator="equal">
      <formula>"Leve"</formula>
    </cfRule>
  </conditionalFormatting>
  <conditionalFormatting sqref="FK119:FS120">
    <cfRule type="cellIs" dxfId="16991" priority="19249" operator="equal">
      <formula>"Catastrófico"</formula>
    </cfRule>
    <cfRule type="cellIs" dxfId="16990" priority="19250" operator="equal">
      <formula>"Mayor"</formula>
    </cfRule>
    <cfRule type="cellIs" dxfId="16989" priority="19251" operator="equal">
      <formula>"Moderado"</formula>
    </cfRule>
    <cfRule type="cellIs" dxfId="16988" priority="19252" operator="equal">
      <formula>"Menor"</formula>
    </cfRule>
    <cfRule type="cellIs" dxfId="16987" priority="19253" operator="equal">
      <formula>"Leve"</formula>
    </cfRule>
  </conditionalFormatting>
  <conditionalFormatting sqref="CS240">
    <cfRule type="cellIs" dxfId="16986" priority="20759" operator="equal">
      <formula>"Catastrófico"</formula>
    </cfRule>
    <cfRule type="cellIs" dxfId="16985" priority="20760" operator="equal">
      <formula>"Mayor"</formula>
    </cfRule>
    <cfRule type="cellIs" dxfId="16984" priority="20761" operator="equal">
      <formula>"Moderado"</formula>
    </cfRule>
    <cfRule type="cellIs" dxfId="16983" priority="20762" operator="equal">
      <formula>"Menor"</formula>
    </cfRule>
    <cfRule type="cellIs" dxfId="16982" priority="20763" operator="equal">
      <formula>"Leve"</formula>
    </cfRule>
  </conditionalFormatting>
  <conditionalFormatting sqref="CS240">
    <cfRule type="cellIs" dxfId="16981" priority="20754" operator="equal">
      <formula>"Catastrófico"</formula>
    </cfRule>
    <cfRule type="cellIs" dxfId="16980" priority="20755" operator="equal">
      <formula>"Mayor"</formula>
    </cfRule>
    <cfRule type="cellIs" dxfId="16979" priority="20756" operator="equal">
      <formula>"Moderado"</formula>
    </cfRule>
    <cfRule type="cellIs" dxfId="16978" priority="20757" operator="equal">
      <formula>"Menor"</formula>
    </cfRule>
    <cfRule type="cellIs" dxfId="16977" priority="20758" operator="equal">
      <formula>"Leve"</formula>
    </cfRule>
  </conditionalFormatting>
  <conditionalFormatting sqref="FM53:FR53">
    <cfRule type="cellIs" dxfId="16976" priority="19329" operator="equal">
      <formula>"Catastrófico"</formula>
    </cfRule>
    <cfRule type="cellIs" dxfId="16975" priority="19330" operator="equal">
      <formula>"Mayor"</formula>
    </cfRule>
    <cfRule type="cellIs" dxfId="16974" priority="19331" operator="equal">
      <formula>"Moderado"</formula>
    </cfRule>
    <cfRule type="cellIs" dxfId="16973" priority="19332" operator="equal">
      <formula>"Menor"</formula>
    </cfRule>
    <cfRule type="cellIs" dxfId="16972" priority="19333" operator="equal">
      <formula>"Leve"</formula>
    </cfRule>
  </conditionalFormatting>
  <conditionalFormatting sqref="CH120:CO120">
    <cfRule type="cellIs" dxfId="16971" priority="20264" operator="equal">
      <formula>"Catastrófico"</formula>
    </cfRule>
    <cfRule type="cellIs" dxfId="16970" priority="20265" operator="equal">
      <formula>"Mayor"</formula>
    </cfRule>
    <cfRule type="cellIs" dxfId="16969" priority="20266" operator="equal">
      <formula>"Moderado"</formula>
    </cfRule>
    <cfRule type="cellIs" dxfId="16968" priority="20267" operator="equal">
      <formula>"Menor"</formula>
    </cfRule>
    <cfRule type="cellIs" dxfId="16967" priority="20268" operator="equal">
      <formula>"Leve"</formula>
    </cfRule>
  </conditionalFormatting>
  <conditionalFormatting sqref="CH240:CI240">
    <cfRule type="cellIs" dxfId="16966" priority="20244" operator="equal">
      <formula>"Catastrófico"</formula>
    </cfRule>
    <cfRule type="cellIs" dxfId="16965" priority="20245" operator="equal">
      <formula>"Mayor"</formula>
    </cfRule>
    <cfRule type="cellIs" dxfId="16964" priority="20246" operator="equal">
      <formula>"Moderado"</formula>
    </cfRule>
    <cfRule type="cellIs" dxfId="16963" priority="20247" operator="equal">
      <formula>"Menor"</formula>
    </cfRule>
    <cfRule type="cellIs" dxfId="16962" priority="20248" operator="equal">
      <formula>"Leve"</formula>
    </cfRule>
  </conditionalFormatting>
  <conditionalFormatting sqref="BY240:BZ240">
    <cfRule type="cellIs" dxfId="16961" priority="19734" operator="equal">
      <formula>"Catastrófico"</formula>
    </cfRule>
    <cfRule type="cellIs" dxfId="16960" priority="19735" operator="equal">
      <formula>"Mayor"</formula>
    </cfRule>
    <cfRule type="cellIs" dxfId="16959" priority="19736" operator="equal">
      <formula>"Moderado"</formula>
    </cfRule>
    <cfRule type="cellIs" dxfId="16958" priority="19737" operator="equal">
      <formula>"Menor"</formula>
    </cfRule>
    <cfRule type="cellIs" dxfId="16957" priority="19738" operator="equal">
      <formula>"Leve"</formula>
    </cfRule>
  </conditionalFormatting>
  <conditionalFormatting sqref="CK240:CO240">
    <cfRule type="cellIs" dxfId="16956" priority="20234" operator="equal">
      <formula>"Catastrófico"</formula>
    </cfRule>
    <cfRule type="cellIs" dxfId="16955" priority="20235" operator="equal">
      <formula>"Mayor"</formula>
    </cfRule>
    <cfRule type="cellIs" dxfId="16954" priority="20236" operator="equal">
      <formula>"Moderado"</formula>
    </cfRule>
    <cfRule type="cellIs" dxfId="16953" priority="20237" operator="equal">
      <formula>"Menor"</formula>
    </cfRule>
    <cfRule type="cellIs" dxfId="16952" priority="20238" operator="equal">
      <formula>"Leve"</formula>
    </cfRule>
  </conditionalFormatting>
  <conditionalFormatting sqref="CT240:CX240">
    <cfRule type="cellIs" dxfId="16951" priority="20734" operator="equal">
      <formula>"Catastrófico"</formula>
    </cfRule>
    <cfRule type="cellIs" dxfId="16950" priority="20735" operator="equal">
      <formula>"Mayor"</formula>
    </cfRule>
    <cfRule type="cellIs" dxfId="16949" priority="20736" operator="equal">
      <formula>"Moderado"</formula>
    </cfRule>
    <cfRule type="cellIs" dxfId="16948" priority="20737" operator="equal">
      <formula>"Menor"</formula>
    </cfRule>
    <cfRule type="cellIs" dxfId="16947" priority="20738" operator="equal">
      <formula>"Leve"</formula>
    </cfRule>
  </conditionalFormatting>
  <conditionalFormatting sqref="FM11:FS11">
    <cfRule type="cellIs" dxfId="16946" priority="19189" operator="equal">
      <formula>"Catastrófico"</formula>
    </cfRule>
    <cfRule type="cellIs" dxfId="16945" priority="19190" operator="equal">
      <formula>"Mayor"</formula>
    </cfRule>
    <cfRule type="cellIs" dxfId="16944" priority="19191" operator="equal">
      <formula>"Moderado"</formula>
    </cfRule>
    <cfRule type="cellIs" dxfId="16943" priority="19192" operator="equal">
      <formula>"Menor"</formula>
    </cfRule>
    <cfRule type="cellIs" dxfId="16942" priority="19193" operator="equal">
      <formula>"Leve"</formula>
    </cfRule>
  </conditionalFormatting>
  <conditionalFormatting sqref="FL18">
    <cfRule type="cellIs" dxfId="16941" priority="19159" operator="equal">
      <formula>"Catastrófico"</formula>
    </cfRule>
    <cfRule type="cellIs" dxfId="16940" priority="19160" operator="equal">
      <formula>"Mayor"</formula>
    </cfRule>
    <cfRule type="cellIs" dxfId="16939" priority="19161" operator="equal">
      <formula>"Moderado"</formula>
    </cfRule>
    <cfRule type="cellIs" dxfId="16938" priority="19162" operator="equal">
      <formula>"Menor"</formula>
    </cfRule>
    <cfRule type="cellIs" dxfId="16937" priority="19163" operator="equal">
      <formula>"Leve"</formula>
    </cfRule>
  </conditionalFormatting>
  <conditionalFormatting sqref="FL18">
    <cfRule type="cellIs" dxfId="16936" priority="19154" operator="equal">
      <formula>"Catastrófico"</formula>
    </cfRule>
    <cfRule type="cellIs" dxfId="16935" priority="19155" operator="equal">
      <formula>"Mayor"</formula>
    </cfRule>
    <cfRule type="cellIs" dxfId="16934" priority="19156" operator="equal">
      <formula>"Moderado"</formula>
    </cfRule>
    <cfRule type="cellIs" dxfId="16933" priority="19157" operator="equal">
      <formula>"Menor"</formula>
    </cfRule>
    <cfRule type="cellIs" dxfId="16932" priority="19158" operator="equal">
      <formula>"Leve"</formula>
    </cfRule>
  </conditionalFormatting>
  <conditionalFormatting sqref="FB179:FI184">
    <cfRule type="cellIs" dxfId="16931" priority="18859" operator="equal">
      <formula>"Catastrófico"</formula>
    </cfRule>
    <cfRule type="cellIs" dxfId="16930" priority="18860" operator="equal">
      <formula>"Mayor"</formula>
    </cfRule>
    <cfRule type="cellIs" dxfId="16929" priority="18861" operator="equal">
      <formula>"Moderado"</formula>
    </cfRule>
    <cfRule type="cellIs" dxfId="16928" priority="18862" operator="equal">
      <formula>"Menor"</formula>
    </cfRule>
    <cfRule type="cellIs" dxfId="16927" priority="18863" operator="equal">
      <formula>"Leve"</formula>
    </cfRule>
  </conditionalFormatting>
  <conditionalFormatting sqref="FM17:FS18">
    <cfRule type="cellIs" dxfId="16926" priority="19144" operator="equal">
      <formula>"Catastrófico"</formula>
    </cfRule>
    <cfRule type="cellIs" dxfId="16925" priority="19145" operator="equal">
      <formula>"Mayor"</formula>
    </cfRule>
    <cfRule type="cellIs" dxfId="16924" priority="19146" operator="equal">
      <formula>"Moderado"</formula>
    </cfRule>
    <cfRule type="cellIs" dxfId="16923" priority="19147" operator="equal">
      <formula>"Menor"</formula>
    </cfRule>
    <cfRule type="cellIs" dxfId="16922" priority="19148" operator="equal">
      <formula>"Leve"</formula>
    </cfRule>
  </conditionalFormatting>
  <conditionalFormatting sqref="BZ130:CF130 BZ126:BZ129 CB126:CF129">
    <cfRule type="cellIs" dxfId="16921" priority="19644" operator="equal">
      <formula>"Catastrófico"</formula>
    </cfRule>
    <cfRule type="cellIs" dxfId="16920" priority="19645" operator="equal">
      <formula>"Mayor"</formula>
    </cfRule>
    <cfRule type="cellIs" dxfId="16919" priority="19646" operator="equal">
      <formula>"Moderado"</formula>
    </cfRule>
    <cfRule type="cellIs" dxfId="16918" priority="19647" operator="equal">
      <formula>"Menor"</formula>
    </cfRule>
    <cfRule type="cellIs" dxfId="16917" priority="19648" operator="equal">
      <formula>"Leve"</formula>
    </cfRule>
  </conditionalFormatting>
  <conditionalFormatting sqref="FD90">
    <cfRule type="cellIs" dxfId="16916" priority="18959" operator="equal">
      <formula>"Catastrófico"</formula>
    </cfRule>
    <cfRule type="cellIs" dxfId="16915" priority="18960" operator="equal">
      <formula>"Mayor"</formula>
    </cfRule>
    <cfRule type="cellIs" dxfId="16914" priority="18961" operator="equal">
      <formula>"Moderado"</formula>
    </cfRule>
    <cfRule type="cellIs" dxfId="16913" priority="18962" operator="equal">
      <formula>"Menor"</formula>
    </cfRule>
    <cfRule type="cellIs" dxfId="16912" priority="18963" operator="equal">
      <formula>"Leve"</formula>
    </cfRule>
  </conditionalFormatting>
  <conditionalFormatting sqref="FE90:FI90">
    <cfRule type="cellIs" dxfId="16911" priority="18954" operator="equal">
      <formula>"Catastrófico"</formula>
    </cfRule>
    <cfRule type="cellIs" dxfId="16910" priority="18955" operator="equal">
      <formula>"Mayor"</formula>
    </cfRule>
    <cfRule type="cellIs" dxfId="16909" priority="18956" operator="equal">
      <formula>"Moderado"</formula>
    </cfRule>
    <cfRule type="cellIs" dxfId="16908" priority="18957" operator="equal">
      <formula>"Menor"</formula>
    </cfRule>
    <cfRule type="cellIs" dxfId="16907" priority="18958" operator="equal">
      <formula>"Leve"</formula>
    </cfRule>
  </conditionalFormatting>
  <conditionalFormatting sqref="FN90:FS90">
    <cfRule type="cellIs" dxfId="16906" priority="19454" operator="equal">
      <formula>"Catastrófico"</formula>
    </cfRule>
    <cfRule type="cellIs" dxfId="16905" priority="19455" operator="equal">
      <formula>"Mayor"</formula>
    </cfRule>
    <cfRule type="cellIs" dxfId="16904" priority="19456" operator="equal">
      <formula>"Moderado"</formula>
    </cfRule>
    <cfRule type="cellIs" dxfId="16903" priority="19457" operator="equal">
      <formula>"Menor"</formula>
    </cfRule>
    <cfRule type="cellIs" dxfId="16902" priority="19458" operator="equal">
      <formula>"Leve"</formula>
    </cfRule>
  </conditionalFormatting>
  <conditionalFormatting sqref="FK102">
    <cfRule type="cellIs" dxfId="16901" priority="19439" operator="equal">
      <formula>"Catastrófico"</formula>
    </cfRule>
    <cfRule type="cellIs" dxfId="16900" priority="19440" operator="equal">
      <formula>"Mayor"</formula>
    </cfRule>
    <cfRule type="cellIs" dxfId="16899" priority="19441" operator="equal">
      <formula>"Moderado"</formula>
    </cfRule>
    <cfRule type="cellIs" dxfId="16898" priority="19442" operator="equal">
      <formula>"Menor"</formula>
    </cfRule>
    <cfRule type="cellIs" dxfId="16897" priority="19443" operator="equal">
      <formula>"Leve"</formula>
    </cfRule>
  </conditionalFormatting>
  <conditionalFormatting sqref="FB163:FI166 FB169:FI172 FB114:FI118 FB174:FI178 FB146:FI148 FB121:FI124 FB139:FI142 FB150:FI154 FB157:FI160">
    <cfRule type="cellIs" dxfId="16896" priority="18929" operator="equal">
      <formula>"Catastrófico"</formula>
    </cfRule>
    <cfRule type="cellIs" dxfId="16895" priority="18930" operator="equal">
      <formula>"Mayor"</formula>
    </cfRule>
    <cfRule type="cellIs" dxfId="16894" priority="18931" operator="equal">
      <formula>"Moderado"</formula>
    </cfRule>
    <cfRule type="cellIs" dxfId="16893" priority="18932" operator="equal">
      <formula>"Menor"</formula>
    </cfRule>
    <cfRule type="cellIs" dxfId="16892" priority="18933" operator="equal">
      <formula>"Leve"</formula>
    </cfRule>
  </conditionalFormatting>
  <conditionalFormatting sqref="FB163:FI166 FB169:FI172 FB114:FI118 FB174:FI178 FB146:FI148 FB121:FI124 FB139:FI142 FB150:FI154 FB157:FI160">
    <cfRule type="cellIs" dxfId="16891" priority="18924" operator="equal">
      <formula>"Catastrófico"</formula>
    </cfRule>
    <cfRule type="cellIs" dxfId="16890" priority="18925" operator="equal">
      <formula>"Mayor"</formula>
    </cfRule>
    <cfRule type="cellIs" dxfId="16889" priority="18926" operator="equal">
      <formula>"Moderado"</formula>
    </cfRule>
    <cfRule type="cellIs" dxfId="16888" priority="18927" operator="equal">
      <formula>"Menor"</formula>
    </cfRule>
    <cfRule type="cellIs" dxfId="16887" priority="18928" operator="equal">
      <formula>"Leve"</formula>
    </cfRule>
  </conditionalFormatting>
  <conditionalFormatting sqref="FB161:FI161">
    <cfRule type="cellIs" dxfId="16886" priority="18909" operator="equal">
      <formula>"Catastrófico"</formula>
    </cfRule>
    <cfRule type="cellIs" dxfId="16885" priority="18910" operator="equal">
      <formula>"Mayor"</formula>
    </cfRule>
    <cfRule type="cellIs" dxfId="16884" priority="18911" operator="equal">
      <formula>"Moderado"</formula>
    </cfRule>
    <cfRule type="cellIs" dxfId="16883" priority="18912" operator="equal">
      <formula>"Menor"</formula>
    </cfRule>
    <cfRule type="cellIs" dxfId="16882" priority="18913" operator="equal">
      <formula>"Leve"</formula>
    </cfRule>
  </conditionalFormatting>
  <conditionalFormatting sqref="FB162:FI162">
    <cfRule type="cellIs" dxfId="16881" priority="18904" operator="equal">
      <formula>"Catastrófico"</formula>
    </cfRule>
    <cfRule type="cellIs" dxfId="16880" priority="18905" operator="equal">
      <formula>"Mayor"</formula>
    </cfRule>
    <cfRule type="cellIs" dxfId="16879" priority="18906" operator="equal">
      <formula>"Moderado"</formula>
    </cfRule>
    <cfRule type="cellIs" dxfId="16878" priority="18907" operator="equal">
      <formula>"Menor"</formula>
    </cfRule>
    <cfRule type="cellIs" dxfId="16877" priority="18908" operator="equal">
      <formula>"Leve"</formula>
    </cfRule>
  </conditionalFormatting>
  <conditionalFormatting sqref="FK192:FS196">
    <cfRule type="cellIs" dxfId="16876" priority="19494" operator="equal">
      <formula>"Catastrófico"</formula>
    </cfRule>
    <cfRule type="cellIs" dxfId="16875" priority="19495" operator="equal">
      <formula>"Mayor"</formula>
    </cfRule>
    <cfRule type="cellIs" dxfId="16874" priority="19496" operator="equal">
      <formula>"Moderado"</formula>
    </cfRule>
    <cfRule type="cellIs" dxfId="16873" priority="19497" operator="equal">
      <formula>"Menor"</formula>
    </cfRule>
    <cfRule type="cellIs" dxfId="16872" priority="19498" operator="equal">
      <formula>"Leve"</formula>
    </cfRule>
  </conditionalFormatting>
  <conditionalFormatting sqref="FK198:FS202">
    <cfRule type="cellIs" dxfId="16871" priority="19489" operator="equal">
      <formula>"Catastrófico"</formula>
    </cfRule>
    <cfRule type="cellIs" dxfId="16870" priority="19490" operator="equal">
      <formula>"Mayor"</formula>
    </cfRule>
    <cfRule type="cellIs" dxfId="16869" priority="19491" operator="equal">
      <formula>"Moderado"</formula>
    </cfRule>
    <cfRule type="cellIs" dxfId="16868" priority="19492" operator="equal">
      <formula>"Menor"</formula>
    </cfRule>
    <cfRule type="cellIs" dxfId="16867" priority="19493" operator="equal">
      <formula>"Leve"</formula>
    </cfRule>
  </conditionalFormatting>
  <conditionalFormatting sqref="FB53:FC53">
    <cfRule type="cellIs" dxfId="16866" priority="18829" operator="equal">
      <formula>"Catastrófico"</formula>
    </cfRule>
    <cfRule type="cellIs" dxfId="16865" priority="18830" operator="equal">
      <formula>"Mayor"</formula>
    </cfRule>
    <cfRule type="cellIs" dxfId="16864" priority="18831" operator="equal">
      <formula>"Moderado"</formula>
    </cfRule>
    <cfRule type="cellIs" dxfId="16863" priority="18832" operator="equal">
      <formula>"Menor"</formula>
    </cfRule>
    <cfRule type="cellIs" dxfId="16862" priority="18833" operator="equal">
      <formula>"Leve"</formula>
    </cfRule>
  </conditionalFormatting>
  <conditionalFormatting sqref="FK131:FL131">
    <cfRule type="cellIs" dxfId="16861" priority="19114" operator="equal">
      <formula>"Catastrófico"</formula>
    </cfRule>
    <cfRule type="cellIs" dxfId="16860" priority="19115" operator="equal">
      <formula>"Mayor"</formula>
    </cfRule>
    <cfRule type="cellIs" dxfId="16859" priority="19116" operator="equal">
      <formula>"Moderado"</formula>
    </cfRule>
    <cfRule type="cellIs" dxfId="16858" priority="19117" operator="equal">
      <formula>"Menor"</formula>
    </cfRule>
    <cfRule type="cellIs" dxfId="16857" priority="19118" operator="equal">
      <formula>"Leve"</formula>
    </cfRule>
  </conditionalFormatting>
  <conditionalFormatting sqref="FM131:FS131">
    <cfRule type="cellIs" dxfId="16856" priority="19109" operator="equal">
      <formula>"Catastrófico"</formula>
    </cfRule>
    <cfRule type="cellIs" dxfId="16855" priority="19110" operator="equal">
      <formula>"Mayor"</formula>
    </cfRule>
    <cfRule type="cellIs" dxfId="16854" priority="19111" operator="equal">
      <formula>"Moderado"</formula>
    </cfRule>
    <cfRule type="cellIs" dxfId="16853" priority="19112" operator="equal">
      <formula>"Menor"</formula>
    </cfRule>
    <cfRule type="cellIs" dxfId="16852" priority="19113" operator="equal">
      <formula>"Leve"</formula>
    </cfRule>
  </conditionalFormatting>
  <conditionalFormatting sqref="FM131:FS131">
    <cfRule type="cellIs" dxfId="16851" priority="19104" operator="equal">
      <formula>"Catastrófico"</formula>
    </cfRule>
    <cfRule type="cellIs" dxfId="16850" priority="19105" operator="equal">
      <formula>"Mayor"</formula>
    </cfRule>
    <cfRule type="cellIs" dxfId="16849" priority="19106" operator="equal">
      <formula>"Moderado"</formula>
    </cfRule>
    <cfRule type="cellIs" dxfId="16848" priority="19107" operator="equal">
      <formula>"Menor"</formula>
    </cfRule>
    <cfRule type="cellIs" dxfId="16847" priority="19108" operator="equal">
      <formula>"Leve"</formula>
    </cfRule>
  </conditionalFormatting>
  <conditionalFormatting sqref="FB59:FC59">
    <cfRule type="cellIs" dxfId="16846" priority="18809" operator="equal">
      <formula>"Catastrófico"</formula>
    </cfRule>
    <cfRule type="cellIs" dxfId="16845" priority="18810" operator="equal">
      <formula>"Mayor"</formula>
    </cfRule>
    <cfRule type="cellIs" dxfId="16844" priority="18811" operator="equal">
      <formula>"Moderado"</formula>
    </cfRule>
    <cfRule type="cellIs" dxfId="16843" priority="18812" operator="equal">
      <formula>"Menor"</formula>
    </cfRule>
    <cfRule type="cellIs" dxfId="16842" priority="18813" operator="equal">
      <formula>"Leve"</formula>
    </cfRule>
  </conditionalFormatting>
  <conditionalFormatting sqref="FD83">
    <cfRule type="cellIs" dxfId="16841" priority="18789" operator="equal">
      <formula>"Catastrófico"</formula>
    </cfRule>
    <cfRule type="cellIs" dxfId="16840" priority="18790" operator="equal">
      <formula>"Mayor"</formula>
    </cfRule>
    <cfRule type="cellIs" dxfId="16839" priority="18791" operator="equal">
      <formula>"Moderado"</formula>
    </cfRule>
    <cfRule type="cellIs" dxfId="16838" priority="18792" operator="equal">
      <formula>"Menor"</formula>
    </cfRule>
    <cfRule type="cellIs" dxfId="16837" priority="18793" operator="equal">
      <formula>"Leve"</formula>
    </cfRule>
  </conditionalFormatting>
  <conditionalFormatting sqref="FD47:FI47">
    <cfRule type="cellIs" dxfId="16836" priority="18844" operator="equal">
      <formula>"Catastrófico"</formula>
    </cfRule>
    <cfRule type="cellIs" dxfId="16835" priority="18845" operator="equal">
      <formula>"Mayor"</formula>
    </cfRule>
    <cfRule type="cellIs" dxfId="16834" priority="18846" operator="equal">
      <formula>"Moderado"</formula>
    </cfRule>
    <cfRule type="cellIs" dxfId="16833" priority="18847" operator="equal">
      <formula>"Menor"</formula>
    </cfRule>
    <cfRule type="cellIs" dxfId="16832" priority="18848" operator="equal">
      <formula>"Leve"</formula>
    </cfRule>
  </conditionalFormatting>
  <conditionalFormatting sqref="FB126:FB129">
    <cfRule type="cellIs" dxfId="16831" priority="18624" operator="equal">
      <formula>"Catastrófico"</formula>
    </cfRule>
    <cfRule type="cellIs" dxfId="16830" priority="18625" operator="equal">
      <formula>"Mayor"</formula>
    </cfRule>
    <cfRule type="cellIs" dxfId="16829" priority="18626" operator="equal">
      <formula>"Moderado"</formula>
    </cfRule>
    <cfRule type="cellIs" dxfId="16828" priority="18627" operator="equal">
      <formula>"Menor"</formula>
    </cfRule>
    <cfRule type="cellIs" dxfId="16827" priority="18628" operator="equal">
      <formula>"Leve"</formula>
    </cfRule>
  </conditionalFormatting>
  <conditionalFormatting sqref="FB53:FC53">
    <cfRule type="cellIs" dxfId="16826" priority="18834" operator="equal">
      <formula>"Catastrófico"</formula>
    </cfRule>
    <cfRule type="cellIs" dxfId="16825" priority="18835" operator="equal">
      <formula>"Mayor"</formula>
    </cfRule>
    <cfRule type="cellIs" dxfId="16824" priority="18836" operator="equal">
      <formula>"Moderado"</formula>
    </cfRule>
    <cfRule type="cellIs" dxfId="16823" priority="18837" operator="equal">
      <formula>"Menor"</formula>
    </cfRule>
    <cfRule type="cellIs" dxfId="16822" priority="18838" operator="equal">
      <formula>"Leve"</formula>
    </cfRule>
  </conditionalFormatting>
  <conditionalFormatting sqref="FD59:FI59">
    <cfRule type="cellIs" dxfId="16821" priority="18804" operator="equal">
      <formula>"Catastrófico"</formula>
    </cfRule>
    <cfRule type="cellIs" dxfId="16820" priority="18805" operator="equal">
      <formula>"Mayor"</formula>
    </cfRule>
    <cfRule type="cellIs" dxfId="16819" priority="18806" operator="equal">
      <formula>"Moderado"</formula>
    </cfRule>
    <cfRule type="cellIs" dxfId="16818" priority="18807" operator="equal">
      <formula>"Menor"</formula>
    </cfRule>
    <cfRule type="cellIs" dxfId="16817" priority="18808" operator="equal">
      <formula>"Leve"</formula>
    </cfRule>
  </conditionalFormatting>
  <conditionalFormatting sqref="ES209:EZ209">
    <cfRule type="cellIs" dxfId="16816" priority="18079" operator="equal">
      <formula>"Catastrófico"</formula>
    </cfRule>
    <cfRule type="cellIs" dxfId="16815" priority="18080" operator="equal">
      <formula>"Mayor"</formula>
    </cfRule>
    <cfRule type="cellIs" dxfId="16814" priority="18081" operator="equal">
      <formula>"Moderado"</formula>
    </cfRule>
    <cfRule type="cellIs" dxfId="16813" priority="18082" operator="equal">
      <formula>"Menor"</formula>
    </cfRule>
    <cfRule type="cellIs" dxfId="16812" priority="18083" operator="equal">
      <formula>"Leve"</formula>
    </cfRule>
  </conditionalFormatting>
  <conditionalFormatting sqref="FB215:FI215">
    <cfRule type="cellIs" dxfId="16811" priority="18579" operator="equal">
      <formula>"Catastrófico"</formula>
    </cfRule>
    <cfRule type="cellIs" dxfId="16810" priority="18580" operator="equal">
      <formula>"Mayor"</formula>
    </cfRule>
    <cfRule type="cellIs" dxfId="16809" priority="18581" operator="equal">
      <formula>"Moderado"</formula>
    </cfRule>
    <cfRule type="cellIs" dxfId="16808" priority="18582" operator="equal">
      <formula>"Menor"</formula>
    </cfRule>
    <cfRule type="cellIs" dxfId="16807" priority="18583" operator="equal">
      <formula>"Leve"</formula>
    </cfRule>
  </conditionalFormatting>
  <conditionalFormatting sqref="FC83">
    <cfRule type="cellIs" dxfId="16806" priority="18784" operator="equal">
      <formula>"Catastrófico"</formula>
    </cfRule>
    <cfRule type="cellIs" dxfId="16805" priority="18785" operator="equal">
      <formula>"Mayor"</formula>
    </cfRule>
    <cfRule type="cellIs" dxfId="16804" priority="18786" operator="equal">
      <formula>"Moderado"</formula>
    </cfRule>
    <cfRule type="cellIs" dxfId="16803" priority="18787" operator="equal">
      <formula>"Menor"</formula>
    </cfRule>
    <cfRule type="cellIs" dxfId="16802" priority="18788" operator="equal">
      <formula>"Leve"</formula>
    </cfRule>
  </conditionalFormatting>
  <conditionalFormatting sqref="FE83:FI83">
    <cfRule type="cellIs" dxfId="16801" priority="18779" operator="equal">
      <formula>"Catastrófico"</formula>
    </cfRule>
    <cfRule type="cellIs" dxfId="16800" priority="18780" operator="equal">
      <formula>"Mayor"</formula>
    </cfRule>
    <cfRule type="cellIs" dxfId="16799" priority="18781" operator="equal">
      <formula>"Moderado"</formula>
    </cfRule>
    <cfRule type="cellIs" dxfId="16798" priority="18782" operator="equal">
      <formula>"Menor"</formula>
    </cfRule>
    <cfRule type="cellIs" dxfId="16797" priority="18783" operator="equal">
      <formula>"Leve"</formula>
    </cfRule>
  </conditionalFormatting>
  <conditionalFormatting sqref="FE36:FI36">
    <cfRule type="cellIs" dxfId="16796" priority="18559" operator="equal">
      <formula>"Catastrófico"</formula>
    </cfRule>
    <cfRule type="cellIs" dxfId="16795" priority="18560" operator="equal">
      <formula>"Mayor"</formula>
    </cfRule>
    <cfRule type="cellIs" dxfId="16794" priority="18561" operator="equal">
      <formula>"Moderado"</formula>
    </cfRule>
    <cfRule type="cellIs" dxfId="16793" priority="18562" operator="equal">
      <formula>"Menor"</formula>
    </cfRule>
    <cfRule type="cellIs" dxfId="16792" priority="18563" operator="equal">
      <formula>"Leve"</formula>
    </cfRule>
  </conditionalFormatting>
  <conditionalFormatting sqref="FE84:FI84">
    <cfRule type="cellIs" dxfId="16791" priority="18769" operator="equal">
      <formula>"Catastrófico"</formula>
    </cfRule>
    <cfRule type="cellIs" dxfId="16790" priority="18770" operator="equal">
      <formula>"Mayor"</formula>
    </cfRule>
    <cfRule type="cellIs" dxfId="16789" priority="18771" operator="equal">
      <formula>"Moderado"</formula>
    </cfRule>
    <cfRule type="cellIs" dxfId="16788" priority="18772" operator="equal">
      <formula>"Menor"</formula>
    </cfRule>
    <cfRule type="cellIs" dxfId="16787" priority="18773" operator="equal">
      <formula>"Leve"</formula>
    </cfRule>
  </conditionalFormatting>
  <conditionalFormatting sqref="BY132:CF136 BY13:CF16 BY91:CF94 BY96:CF100 BY104:CF106 BY187:CF190 BY48:CF52 BY54:CF58 BY37:CF40 BY44:CF46 BY19:CF22 BY156:CF156 BY60:CF64 BY216:CF220 BY241:CF244 BY66:CF70 BY30:CF34 BY246:CF250 BY222:CF226 BY25:CF28 BY229:CF232 BY234:CF238 BY252:CF268">
    <cfRule type="cellIs" dxfId="16786" priority="20059" operator="equal">
      <formula>"Catastrófico"</formula>
    </cfRule>
    <cfRule type="cellIs" dxfId="16785" priority="20060" operator="equal">
      <formula>"Mayor"</formula>
    </cfRule>
    <cfRule type="cellIs" dxfId="16784" priority="20061" operator="equal">
      <formula>"Moderado"</formula>
    </cfRule>
    <cfRule type="cellIs" dxfId="16783" priority="20062" operator="equal">
      <formula>"Menor"</formula>
    </cfRule>
    <cfRule type="cellIs" dxfId="16782" priority="20063" operator="equal">
      <formula>"Leve"</formula>
    </cfRule>
  </conditionalFormatting>
  <conditionalFormatting sqref="FJ251">
    <cfRule type="cellIs" dxfId="16781" priority="19519" operator="equal">
      <formula>"Catastrófico"</formula>
    </cfRule>
    <cfRule type="cellIs" dxfId="16780" priority="19520" operator="equal">
      <formula>"Mayor"</formula>
    </cfRule>
    <cfRule type="cellIs" dxfId="16779" priority="19521" operator="equal">
      <formula>"Moderado"</formula>
    </cfRule>
    <cfRule type="cellIs" dxfId="16778" priority="19522" operator="equal">
      <formula>"Menor"</formula>
    </cfRule>
    <cfRule type="cellIs" dxfId="16777" priority="19523" operator="equal">
      <formula>"Leve"</formula>
    </cfRule>
  </conditionalFormatting>
  <conditionalFormatting sqref="FJ29">
    <cfRule type="cellIs" dxfId="16776" priority="19514" operator="equal">
      <formula>"Catastrófico"</formula>
    </cfRule>
    <cfRule type="cellIs" dxfId="16775" priority="19515" operator="equal">
      <formula>"Mayor"</formula>
    </cfRule>
    <cfRule type="cellIs" dxfId="16774" priority="19516" operator="equal">
      <formula>"Moderado"</formula>
    </cfRule>
    <cfRule type="cellIs" dxfId="16773" priority="19517" operator="equal">
      <formula>"Menor"</formula>
    </cfRule>
    <cfRule type="cellIs" dxfId="16772" priority="19518" operator="equal">
      <formula>"Leve"</formula>
    </cfRule>
  </conditionalFormatting>
  <conditionalFormatting sqref="FJ35">
    <cfRule type="cellIs" dxfId="16771" priority="19509" operator="equal">
      <formula>"Catastrófico"</formula>
    </cfRule>
    <cfRule type="cellIs" dxfId="16770" priority="19510" operator="equal">
      <formula>"Mayor"</formula>
    </cfRule>
    <cfRule type="cellIs" dxfId="16769" priority="19511" operator="equal">
      <formula>"Moderado"</formula>
    </cfRule>
    <cfRule type="cellIs" dxfId="16768" priority="19512" operator="equal">
      <formula>"Menor"</formula>
    </cfRule>
    <cfRule type="cellIs" dxfId="16767" priority="19513" operator="equal">
      <formula>"Leve"</formula>
    </cfRule>
  </conditionalFormatting>
  <conditionalFormatting sqref="BY90:BZ90">
    <cfRule type="cellIs" dxfId="16766" priority="19979" operator="equal">
      <formula>"Catastrófico"</formula>
    </cfRule>
    <cfRule type="cellIs" dxfId="16765" priority="19980" operator="equal">
      <formula>"Mayor"</formula>
    </cfRule>
    <cfRule type="cellIs" dxfId="16764" priority="19981" operator="equal">
      <formula>"Moderado"</formula>
    </cfRule>
    <cfRule type="cellIs" dxfId="16763" priority="19982" operator="equal">
      <formula>"Menor"</formula>
    </cfRule>
    <cfRule type="cellIs" dxfId="16762" priority="19983" operator="equal">
      <formula>"Leve"</formula>
    </cfRule>
  </conditionalFormatting>
  <conditionalFormatting sqref="CA90">
    <cfRule type="cellIs" dxfId="16761" priority="19974" operator="equal">
      <formula>"Catastrófico"</formula>
    </cfRule>
    <cfRule type="cellIs" dxfId="16760" priority="19975" operator="equal">
      <formula>"Mayor"</formula>
    </cfRule>
    <cfRule type="cellIs" dxfId="16759" priority="19976" operator="equal">
      <formula>"Moderado"</formula>
    </cfRule>
    <cfRule type="cellIs" dxfId="16758" priority="19977" operator="equal">
      <formula>"Menor"</formula>
    </cfRule>
    <cfRule type="cellIs" dxfId="16757" priority="19978" operator="equal">
      <formula>"Leve"</formula>
    </cfRule>
  </conditionalFormatting>
  <conditionalFormatting sqref="FK95:FS95">
    <cfRule type="cellIs" dxfId="16756" priority="19504" operator="equal">
      <formula>"Catastrófico"</formula>
    </cfRule>
    <cfRule type="cellIs" dxfId="16755" priority="19505" operator="equal">
      <formula>"Mayor"</formula>
    </cfRule>
    <cfRule type="cellIs" dxfId="16754" priority="19506" operator="equal">
      <formula>"Moderado"</formula>
    </cfRule>
    <cfRule type="cellIs" dxfId="16753" priority="19507" operator="equal">
      <formula>"Menor"</formula>
    </cfRule>
    <cfRule type="cellIs" dxfId="16752" priority="19508" operator="equal">
      <formula>"Leve"</formula>
    </cfRule>
  </conditionalFormatting>
  <conditionalFormatting sqref="FK95:FS95">
    <cfRule type="cellIs" dxfId="16751" priority="19499" operator="equal">
      <formula>"Catastrófico"</formula>
    </cfRule>
    <cfRule type="cellIs" dxfId="16750" priority="19500" operator="equal">
      <formula>"Mayor"</formula>
    </cfRule>
    <cfRule type="cellIs" dxfId="16749" priority="19501" operator="equal">
      <formula>"Moderado"</formula>
    </cfRule>
    <cfRule type="cellIs" dxfId="16748" priority="19502" operator="equal">
      <formula>"Menor"</formula>
    </cfRule>
    <cfRule type="cellIs" dxfId="16747" priority="19503" operator="equal">
      <formula>"Leve"</formula>
    </cfRule>
  </conditionalFormatting>
  <conditionalFormatting sqref="FK107:FS112">
    <cfRule type="cellIs" dxfId="16746" priority="19379" operator="equal">
      <formula>"Catastrófico"</formula>
    </cfRule>
    <cfRule type="cellIs" dxfId="16745" priority="19380" operator="equal">
      <formula>"Mayor"</formula>
    </cfRule>
    <cfRule type="cellIs" dxfId="16744" priority="19381" operator="equal">
      <formula>"Moderado"</formula>
    </cfRule>
    <cfRule type="cellIs" dxfId="16743" priority="19382" operator="equal">
      <formula>"Menor"</formula>
    </cfRule>
    <cfRule type="cellIs" dxfId="16742" priority="19383" operator="equal">
      <formula>"Leve"</formula>
    </cfRule>
  </conditionalFormatting>
  <conditionalFormatting sqref="FK204:FS208">
    <cfRule type="cellIs" dxfId="16741" priority="19484" operator="equal">
      <formula>"Catastrófico"</formula>
    </cfRule>
    <cfRule type="cellIs" dxfId="16740" priority="19485" operator="equal">
      <formula>"Mayor"</formula>
    </cfRule>
    <cfRule type="cellIs" dxfId="16739" priority="19486" operator="equal">
      <formula>"Moderado"</formula>
    </cfRule>
    <cfRule type="cellIs" dxfId="16738" priority="19487" operator="equal">
      <formula>"Menor"</formula>
    </cfRule>
    <cfRule type="cellIs" dxfId="16737" priority="19488" operator="equal">
      <formula>"Leve"</formula>
    </cfRule>
  </conditionalFormatting>
  <conditionalFormatting sqref="FK47:FL47">
    <cfRule type="cellIs" dxfId="16736" priority="19359" operator="equal">
      <formula>"Catastrófico"</formula>
    </cfRule>
    <cfRule type="cellIs" dxfId="16735" priority="19360" operator="equal">
      <formula>"Mayor"</formula>
    </cfRule>
    <cfRule type="cellIs" dxfId="16734" priority="19361" operator="equal">
      <formula>"Moderado"</formula>
    </cfRule>
    <cfRule type="cellIs" dxfId="16733" priority="19362" operator="equal">
      <formula>"Menor"</formula>
    </cfRule>
    <cfRule type="cellIs" dxfId="16732" priority="19363" operator="equal">
      <formula>"Leve"</formula>
    </cfRule>
  </conditionalFormatting>
  <conditionalFormatting sqref="FK210:FS214">
    <cfRule type="cellIs" dxfId="16731" priority="19479" operator="equal">
      <formula>"Catastrófico"</formula>
    </cfRule>
    <cfRule type="cellIs" dxfId="16730" priority="19480" operator="equal">
      <formula>"Mayor"</formula>
    </cfRule>
    <cfRule type="cellIs" dxfId="16729" priority="19481" operator="equal">
      <formula>"Moderado"</formula>
    </cfRule>
    <cfRule type="cellIs" dxfId="16728" priority="19482" operator="equal">
      <formula>"Menor"</formula>
    </cfRule>
    <cfRule type="cellIs" dxfId="16727" priority="19483" operator="equal">
      <formula>"Leve"</formula>
    </cfRule>
  </conditionalFormatting>
  <conditionalFormatting sqref="FM47:FS47">
    <cfRule type="cellIs" dxfId="16726" priority="19349" operator="equal">
      <formula>"Catastrófico"</formula>
    </cfRule>
    <cfRule type="cellIs" dxfId="16725" priority="19350" operator="equal">
      <formula>"Mayor"</formula>
    </cfRule>
    <cfRule type="cellIs" dxfId="16724" priority="19351" operator="equal">
      <formula>"Moderado"</formula>
    </cfRule>
    <cfRule type="cellIs" dxfId="16723" priority="19352" operator="equal">
      <formula>"Menor"</formula>
    </cfRule>
    <cfRule type="cellIs" dxfId="16722" priority="19353" operator="equal">
      <formula>"Leve"</formula>
    </cfRule>
  </conditionalFormatting>
  <conditionalFormatting sqref="FK53:FL53">
    <cfRule type="cellIs" dxfId="16721" priority="19339" operator="equal">
      <formula>"Catastrófico"</formula>
    </cfRule>
    <cfRule type="cellIs" dxfId="16720" priority="19340" operator="equal">
      <formula>"Mayor"</formula>
    </cfRule>
    <cfRule type="cellIs" dxfId="16719" priority="19341" operator="equal">
      <formula>"Moderado"</formula>
    </cfRule>
    <cfRule type="cellIs" dxfId="16718" priority="19342" operator="equal">
      <formula>"Menor"</formula>
    </cfRule>
    <cfRule type="cellIs" dxfId="16717" priority="19343" operator="equal">
      <formula>"Leve"</formula>
    </cfRule>
  </conditionalFormatting>
  <conditionalFormatting sqref="FK53:FL53">
    <cfRule type="cellIs" dxfId="16716" priority="19334" operator="equal">
      <formula>"Catastrófico"</formula>
    </cfRule>
    <cfRule type="cellIs" dxfId="16715" priority="19335" operator="equal">
      <formula>"Mayor"</formula>
    </cfRule>
    <cfRule type="cellIs" dxfId="16714" priority="19336" operator="equal">
      <formula>"Moderado"</formula>
    </cfRule>
    <cfRule type="cellIs" dxfId="16713" priority="19337" operator="equal">
      <formula>"Menor"</formula>
    </cfRule>
    <cfRule type="cellIs" dxfId="16712" priority="19338" operator="equal">
      <formula>"Leve"</formula>
    </cfRule>
  </conditionalFormatting>
  <conditionalFormatting sqref="FJ233">
    <cfRule type="cellIs" dxfId="16711" priority="19534" operator="equal">
      <formula>"Catastrófico"</formula>
    </cfRule>
    <cfRule type="cellIs" dxfId="16710" priority="19535" operator="equal">
      <formula>"Mayor"</formula>
    </cfRule>
    <cfRule type="cellIs" dxfId="16709" priority="19536" operator="equal">
      <formula>"Moderado"</formula>
    </cfRule>
    <cfRule type="cellIs" dxfId="16708" priority="19537" operator="equal">
      <formula>"Menor"</formula>
    </cfRule>
    <cfRule type="cellIs" dxfId="16707" priority="19538" operator="equal">
      <formula>"Leve"</formula>
    </cfRule>
  </conditionalFormatting>
  <conditionalFormatting sqref="FB113:FI113">
    <cfRule type="cellIs" dxfId="16706" priority="18919" operator="equal">
      <formula>"Catastrófico"</formula>
    </cfRule>
    <cfRule type="cellIs" dxfId="16705" priority="18920" operator="equal">
      <formula>"Mayor"</formula>
    </cfRule>
    <cfRule type="cellIs" dxfId="16704" priority="18921" operator="equal">
      <formula>"Moderado"</formula>
    </cfRule>
    <cfRule type="cellIs" dxfId="16703" priority="18922" operator="equal">
      <formula>"Menor"</formula>
    </cfRule>
    <cfRule type="cellIs" dxfId="16702" priority="18923" operator="equal">
      <formula>"Leve"</formula>
    </cfRule>
  </conditionalFormatting>
  <conditionalFormatting sqref="FB113:FI113">
    <cfRule type="cellIs" dxfId="16701" priority="18914" operator="equal">
      <formula>"Catastrófico"</formula>
    </cfRule>
    <cfRule type="cellIs" dxfId="16700" priority="18915" operator="equal">
      <formula>"Mayor"</formula>
    </cfRule>
    <cfRule type="cellIs" dxfId="16699" priority="18916" operator="equal">
      <formula>"Moderado"</formula>
    </cfRule>
    <cfRule type="cellIs" dxfId="16698" priority="18917" operator="equal">
      <formula>"Menor"</formula>
    </cfRule>
    <cfRule type="cellIs" dxfId="16697" priority="18918" operator="equal">
      <formula>"Leve"</formula>
    </cfRule>
  </conditionalFormatting>
  <conditionalFormatting sqref="FB168:FI168">
    <cfRule type="cellIs" dxfId="16696" priority="18899" operator="equal">
      <formula>"Catastrófico"</formula>
    </cfRule>
    <cfRule type="cellIs" dxfId="16695" priority="18900" operator="equal">
      <formula>"Mayor"</formula>
    </cfRule>
    <cfRule type="cellIs" dxfId="16694" priority="18901" operator="equal">
      <formula>"Moderado"</formula>
    </cfRule>
    <cfRule type="cellIs" dxfId="16693" priority="18902" operator="equal">
      <formula>"Menor"</formula>
    </cfRule>
    <cfRule type="cellIs" dxfId="16692" priority="18903" operator="equal">
      <formula>"Leve"</formula>
    </cfRule>
  </conditionalFormatting>
  <conditionalFormatting sqref="FK168:FR168">
    <cfRule type="cellIs" dxfId="16691" priority="19399" operator="equal">
      <formula>"Catastrófico"</formula>
    </cfRule>
    <cfRule type="cellIs" dxfId="16690" priority="19400" operator="equal">
      <formula>"Mayor"</formula>
    </cfRule>
    <cfRule type="cellIs" dxfId="16689" priority="19401" operator="equal">
      <formula>"Moderado"</formula>
    </cfRule>
    <cfRule type="cellIs" dxfId="16688" priority="19402" operator="equal">
      <formula>"Menor"</formula>
    </cfRule>
    <cfRule type="cellIs" dxfId="16687" priority="19403" operator="equal">
      <formula>"Leve"</formula>
    </cfRule>
  </conditionalFormatting>
  <conditionalFormatting sqref="FK107:FS112">
    <cfRule type="cellIs" dxfId="16686" priority="19374" operator="equal">
      <formula>"Catastrófico"</formula>
    </cfRule>
    <cfRule type="cellIs" dxfId="16685" priority="19375" operator="equal">
      <formula>"Mayor"</formula>
    </cfRule>
    <cfRule type="cellIs" dxfId="16684" priority="19376" operator="equal">
      <formula>"Moderado"</formula>
    </cfRule>
    <cfRule type="cellIs" dxfId="16683" priority="19377" operator="equal">
      <formula>"Menor"</formula>
    </cfRule>
    <cfRule type="cellIs" dxfId="16682" priority="19378" operator="equal">
      <formula>"Leve"</formula>
    </cfRule>
  </conditionalFormatting>
  <conditionalFormatting sqref="BY180:CF184">
    <cfRule type="cellIs" dxfId="16681" priority="19874" operator="equal">
      <formula>"Catastrófico"</formula>
    </cfRule>
    <cfRule type="cellIs" dxfId="16680" priority="19875" operator="equal">
      <formula>"Mayor"</formula>
    </cfRule>
    <cfRule type="cellIs" dxfId="16679" priority="19876" operator="equal">
      <formula>"Moderado"</formula>
    </cfRule>
    <cfRule type="cellIs" dxfId="16678" priority="19877" operator="equal">
      <formula>"Menor"</formula>
    </cfRule>
    <cfRule type="cellIs" dxfId="16677" priority="19878" operator="equal">
      <formula>"Leve"</formula>
    </cfRule>
  </conditionalFormatting>
  <conditionalFormatting sqref="BY180:CF184">
    <cfRule type="cellIs" dxfId="16676" priority="19869" operator="equal">
      <formula>"Catastrófico"</formula>
    </cfRule>
    <cfRule type="cellIs" dxfId="16675" priority="19870" operator="equal">
      <formula>"Mayor"</formula>
    </cfRule>
    <cfRule type="cellIs" dxfId="16674" priority="19871" operator="equal">
      <formula>"Moderado"</formula>
    </cfRule>
    <cfRule type="cellIs" dxfId="16673" priority="19872" operator="equal">
      <formula>"Menor"</formula>
    </cfRule>
    <cfRule type="cellIs" dxfId="16672" priority="19873" operator="equal">
      <formula>"Leve"</formula>
    </cfRule>
  </conditionalFormatting>
  <conditionalFormatting sqref="FB119:FI120">
    <cfRule type="cellIs" dxfId="16671" priority="18744" operator="equal">
      <formula>"Catastrófico"</formula>
    </cfRule>
    <cfRule type="cellIs" dxfId="16670" priority="18745" operator="equal">
      <formula>"Mayor"</formula>
    </cfRule>
    <cfRule type="cellIs" dxfId="16669" priority="18746" operator="equal">
      <formula>"Moderado"</formula>
    </cfRule>
    <cfRule type="cellIs" dxfId="16668" priority="18747" operator="equal">
      <formula>"Menor"</formula>
    </cfRule>
    <cfRule type="cellIs" dxfId="16667" priority="18748" operator="equal">
      <formula>"Leve"</formula>
    </cfRule>
  </conditionalFormatting>
  <conditionalFormatting sqref="CJ240">
    <cfRule type="cellIs" dxfId="16666" priority="20254" operator="equal">
      <formula>"Catastrófico"</formula>
    </cfRule>
    <cfRule type="cellIs" dxfId="16665" priority="20255" operator="equal">
      <formula>"Mayor"</formula>
    </cfRule>
    <cfRule type="cellIs" dxfId="16664" priority="20256" operator="equal">
      <formula>"Moderado"</formula>
    </cfRule>
    <cfRule type="cellIs" dxfId="16663" priority="20257" operator="equal">
      <formula>"Menor"</formula>
    </cfRule>
    <cfRule type="cellIs" dxfId="16662" priority="20258" operator="equal">
      <formula>"Leve"</formula>
    </cfRule>
  </conditionalFormatting>
  <conditionalFormatting sqref="CJ240">
    <cfRule type="cellIs" dxfId="16661" priority="20249" operator="equal">
      <formula>"Catastrófico"</formula>
    </cfRule>
    <cfRule type="cellIs" dxfId="16660" priority="20250" operator="equal">
      <formula>"Mayor"</formula>
    </cfRule>
    <cfRule type="cellIs" dxfId="16659" priority="20251" operator="equal">
      <formula>"Moderado"</formula>
    </cfRule>
    <cfRule type="cellIs" dxfId="16658" priority="20252" operator="equal">
      <formula>"Menor"</formula>
    </cfRule>
    <cfRule type="cellIs" dxfId="16657" priority="20253" operator="equal">
      <formula>"Leve"</formula>
    </cfRule>
  </conditionalFormatting>
  <conditionalFormatting sqref="FK47:FL47">
    <cfRule type="cellIs" dxfId="16656" priority="19354" operator="equal">
      <formula>"Catastrófico"</formula>
    </cfRule>
    <cfRule type="cellIs" dxfId="16655" priority="19355" operator="equal">
      <formula>"Mayor"</formula>
    </cfRule>
    <cfRule type="cellIs" dxfId="16654" priority="19356" operator="equal">
      <formula>"Moderado"</formula>
    </cfRule>
    <cfRule type="cellIs" dxfId="16653" priority="19357" operator="equal">
      <formula>"Menor"</formula>
    </cfRule>
    <cfRule type="cellIs" dxfId="16652" priority="19358" operator="equal">
      <formula>"Leve"</formula>
    </cfRule>
  </conditionalFormatting>
  <conditionalFormatting sqref="FM47:FS47">
    <cfRule type="cellIs" dxfId="16651" priority="19344" operator="equal">
      <formula>"Catastrófico"</formula>
    </cfRule>
    <cfRule type="cellIs" dxfId="16650" priority="19345" operator="equal">
      <formula>"Mayor"</formula>
    </cfRule>
    <cfRule type="cellIs" dxfId="16649" priority="19346" operator="equal">
      <formula>"Moderado"</formula>
    </cfRule>
    <cfRule type="cellIs" dxfId="16648" priority="19347" operator="equal">
      <formula>"Menor"</formula>
    </cfRule>
    <cfRule type="cellIs" dxfId="16647" priority="19348" operator="equal">
      <formula>"Leve"</formula>
    </cfRule>
  </conditionalFormatting>
  <conditionalFormatting sqref="FD53:FI53">
    <cfRule type="cellIs" dxfId="16646" priority="18824" operator="equal">
      <formula>"Catastrófico"</formula>
    </cfRule>
    <cfRule type="cellIs" dxfId="16645" priority="18825" operator="equal">
      <formula>"Mayor"</formula>
    </cfRule>
    <cfRule type="cellIs" dxfId="16644" priority="18826" operator="equal">
      <formula>"Moderado"</formula>
    </cfRule>
    <cfRule type="cellIs" dxfId="16643" priority="18827" operator="equal">
      <formula>"Menor"</formula>
    </cfRule>
    <cfRule type="cellIs" dxfId="16642" priority="18828" operator="equal">
      <formula>"Leve"</formula>
    </cfRule>
  </conditionalFormatting>
  <conditionalFormatting sqref="FM53:FR53">
    <cfRule type="cellIs" dxfId="16641" priority="19324" operator="equal">
      <formula>"Catastrófico"</formula>
    </cfRule>
    <cfRule type="cellIs" dxfId="16640" priority="19325" operator="equal">
      <formula>"Mayor"</formula>
    </cfRule>
    <cfRule type="cellIs" dxfId="16639" priority="19326" operator="equal">
      <formula>"Moderado"</formula>
    </cfRule>
    <cfRule type="cellIs" dxfId="16638" priority="19327" operator="equal">
      <formula>"Menor"</formula>
    </cfRule>
    <cfRule type="cellIs" dxfId="16637" priority="19328" operator="equal">
      <formula>"Leve"</formula>
    </cfRule>
  </conditionalFormatting>
  <conditionalFormatting sqref="FM59:FR59">
    <cfRule type="cellIs" dxfId="16636" priority="19309" operator="equal">
      <formula>"Catastrófico"</formula>
    </cfRule>
    <cfRule type="cellIs" dxfId="16635" priority="19310" operator="equal">
      <formula>"Mayor"</formula>
    </cfRule>
    <cfRule type="cellIs" dxfId="16634" priority="19311" operator="equal">
      <formula>"Moderado"</formula>
    </cfRule>
    <cfRule type="cellIs" dxfId="16633" priority="19312" operator="equal">
      <formula>"Menor"</formula>
    </cfRule>
    <cfRule type="cellIs" dxfId="16632" priority="19313" operator="equal">
      <formula>"Leve"</formula>
    </cfRule>
  </conditionalFormatting>
  <conditionalFormatting sqref="FN84:FR84">
    <cfRule type="cellIs" dxfId="16631" priority="19274" operator="equal">
      <formula>"Catastrófico"</formula>
    </cfRule>
    <cfRule type="cellIs" dxfId="16630" priority="19275" operator="equal">
      <formula>"Mayor"</formula>
    </cfRule>
    <cfRule type="cellIs" dxfId="16629" priority="19276" operator="equal">
      <formula>"Moderado"</formula>
    </cfRule>
    <cfRule type="cellIs" dxfId="16628" priority="19277" operator="equal">
      <formula>"Menor"</formula>
    </cfRule>
    <cfRule type="cellIs" dxfId="16627" priority="19278" operator="equal">
      <formula>"Leve"</formula>
    </cfRule>
  </conditionalFormatting>
  <conditionalFormatting sqref="FK84">
    <cfRule type="cellIs" dxfId="16626" priority="19269" operator="equal">
      <formula>"Catastrófico"</formula>
    </cfRule>
    <cfRule type="cellIs" dxfId="16625" priority="19270" operator="equal">
      <formula>"Mayor"</formula>
    </cfRule>
    <cfRule type="cellIs" dxfId="16624" priority="19271" operator="equal">
      <formula>"Moderado"</formula>
    </cfRule>
    <cfRule type="cellIs" dxfId="16623" priority="19272" operator="equal">
      <formula>"Menor"</formula>
    </cfRule>
    <cfRule type="cellIs" dxfId="16622" priority="19273" operator="equal">
      <formula>"Leve"</formula>
    </cfRule>
  </conditionalFormatting>
  <conditionalFormatting sqref="BY120:CF120">
    <cfRule type="cellIs" dxfId="16621" priority="19759" operator="equal">
      <formula>"Catastrófico"</formula>
    </cfRule>
    <cfRule type="cellIs" dxfId="16620" priority="19760" operator="equal">
      <formula>"Mayor"</formula>
    </cfRule>
    <cfRule type="cellIs" dxfId="16619" priority="19761" operator="equal">
      <formula>"Moderado"</formula>
    </cfRule>
    <cfRule type="cellIs" dxfId="16618" priority="19762" operator="equal">
      <formula>"Menor"</formula>
    </cfRule>
    <cfRule type="cellIs" dxfId="16617" priority="19763" operator="equal">
      <formula>"Leve"</formula>
    </cfRule>
  </conditionalFormatting>
  <conditionalFormatting sqref="BY240:BZ240">
    <cfRule type="cellIs" dxfId="16616" priority="19739" operator="equal">
      <formula>"Catastrófico"</formula>
    </cfRule>
    <cfRule type="cellIs" dxfId="16615" priority="19740" operator="equal">
      <formula>"Mayor"</formula>
    </cfRule>
    <cfRule type="cellIs" dxfId="16614" priority="19741" operator="equal">
      <formula>"Moderado"</formula>
    </cfRule>
    <cfRule type="cellIs" dxfId="16613" priority="19742" operator="equal">
      <formula>"Menor"</formula>
    </cfRule>
    <cfRule type="cellIs" dxfId="16612" priority="19743" operator="equal">
      <formula>"Leve"</formula>
    </cfRule>
  </conditionalFormatting>
  <conditionalFormatting sqref="FK240:FL240">
    <cfRule type="cellIs" dxfId="16611" priority="19229" operator="equal">
      <formula>"Catastrófico"</formula>
    </cfRule>
    <cfRule type="cellIs" dxfId="16610" priority="19230" operator="equal">
      <formula>"Mayor"</formula>
    </cfRule>
    <cfRule type="cellIs" dxfId="16609" priority="19231" operator="equal">
      <formula>"Moderado"</formula>
    </cfRule>
    <cfRule type="cellIs" dxfId="16608" priority="19232" operator="equal">
      <formula>"Menor"</formula>
    </cfRule>
    <cfRule type="cellIs" dxfId="16607" priority="19233" operator="equal">
      <formula>"Leve"</formula>
    </cfRule>
  </conditionalFormatting>
  <conditionalFormatting sqref="CB240:CF240">
    <cfRule type="cellIs" dxfId="16606" priority="19729" operator="equal">
      <formula>"Catastrófico"</formula>
    </cfRule>
    <cfRule type="cellIs" dxfId="16605" priority="19730" operator="equal">
      <formula>"Mayor"</formula>
    </cfRule>
    <cfRule type="cellIs" dxfId="16604" priority="19731" operator="equal">
      <formula>"Moderado"</formula>
    </cfRule>
    <cfRule type="cellIs" dxfId="16603" priority="19732" operator="equal">
      <formula>"Menor"</formula>
    </cfRule>
    <cfRule type="cellIs" dxfId="16602" priority="19733" operator="equal">
      <formula>"Leve"</formula>
    </cfRule>
  </conditionalFormatting>
  <conditionalFormatting sqref="CK240:CO240">
    <cfRule type="cellIs" dxfId="16601" priority="20229" operator="equal">
      <formula>"Catastrófico"</formula>
    </cfRule>
    <cfRule type="cellIs" dxfId="16600" priority="20230" operator="equal">
      <formula>"Mayor"</formula>
    </cfRule>
    <cfRule type="cellIs" dxfId="16599" priority="20231" operator="equal">
      <formula>"Moderado"</formula>
    </cfRule>
    <cfRule type="cellIs" dxfId="16598" priority="20232" operator="equal">
      <formula>"Menor"</formula>
    </cfRule>
    <cfRule type="cellIs" dxfId="16597" priority="20233" operator="equal">
      <formula>"Leve"</formula>
    </cfRule>
  </conditionalFormatting>
  <conditionalFormatting sqref="FK11:FL11">
    <cfRule type="cellIs" dxfId="16596" priority="19209" operator="equal">
      <formula>"Catastrófico"</formula>
    </cfRule>
    <cfRule type="cellIs" dxfId="16595" priority="19210" operator="equal">
      <formula>"Mayor"</formula>
    </cfRule>
    <cfRule type="cellIs" dxfId="16594" priority="19211" operator="equal">
      <formula>"Moderado"</formula>
    </cfRule>
    <cfRule type="cellIs" dxfId="16593" priority="19212" operator="equal">
      <formula>"Menor"</formula>
    </cfRule>
    <cfRule type="cellIs" dxfId="16592" priority="19213" operator="equal">
      <formula>"Leve"</formula>
    </cfRule>
  </conditionalFormatting>
  <conditionalFormatting sqref="FM12:FR12">
    <cfRule type="cellIs" dxfId="16591" priority="19199" operator="equal">
      <formula>"Catastrófico"</formula>
    </cfRule>
    <cfRule type="cellIs" dxfId="16590" priority="19200" operator="equal">
      <formula>"Mayor"</formula>
    </cfRule>
    <cfRule type="cellIs" dxfId="16589" priority="19201" operator="equal">
      <formula>"Moderado"</formula>
    </cfRule>
    <cfRule type="cellIs" dxfId="16588" priority="19202" operator="equal">
      <formula>"Menor"</formula>
    </cfRule>
    <cfRule type="cellIs" dxfId="16587" priority="19203" operator="equal">
      <formula>"Leve"</formula>
    </cfRule>
  </conditionalFormatting>
  <conditionalFormatting sqref="FD11:FI11">
    <cfRule type="cellIs" dxfId="16586" priority="18684" operator="equal">
      <formula>"Catastrófico"</formula>
    </cfRule>
    <cfRule type="cellIs" dxfId="16585" priority="18685" operator="equal">
      <formula>"Mayor"</formula>
    </cfRule>
    <cfRule type="cellIs" dxfId="16584" priority="18686" operator="equal">
      <formula>"Moderado"</formula>
    </cfRule>
    <cfRule type="cellIs" dxfId="16583" priority="18687" operator="equal">
      <formula>"Menor"</formula>
    </cfRule>
    <cfRule type="cellIs" dxfId="16582" priority="18688" operator="equal">
      <formula>"Leve"</formula>
    </cfRule>
  </conditionalFormatting>
  <conditionalFormatting sqref="FL17">
    <cfRule type="cellIs" dxfId="16581" priority="19164" operator="equal">
      <formula>"Catastrófico"</formula>
    </cfRule>
    <cfRule type="cellIs" dxfId="16580" priority="19165" operator="equal">
      <formula>"Mayor"</formula>
    </cfRule>
    <cfRule type="cellIs" dxfId="16579" priority="19166" operator="equal">
      <formula>"Moderado"</formula>
    </cfRule>
    <cfRule type="cellIs" dxfId="16578" priority="19167" operator="equal">
      <formula>"Menor"</formula>
    </cfRule>
    <cfRule type="cellIs" dxfId="16577" priority="19168" operator="equal">
      <formula>"Leve"</formula>
    </cfRule>
  </conditionalFormatting>
  <conditionalFormatting sqref="FB107:FI112">
    <cfRule type="cellIs" dxfId="16576" priority="18869" operator="equal">
      <formula>"Catastrófico"</formula>
    </cfRule>
    <cfRule type="cellIs" dxfId="16575" priority="18870" operator="equal">
      <formula>"Mayor"</formula>
    </cfRule>
    <cfRule type="cellIs" dxfId="16574" priority="18871" operator="equal">
      <formula>"Moderado"</formula>
    </cfRule>
    <cfRule type="cellIs" dxfId="16573" priority="18872" operator="equal">
      <formula>"Menor"</formula>
    </cfRule>
    <cfRule type="cellIs" dxfId="16572" priority="18873" operator="equal">
      <formula>"Leve"</formula>
    </cfRule>
  </conditionalFormatting>
  <conditionalFormatting sqref="FB179:FI184">
    <cfRule type="cellIs" dxfId="16571" priority="18864" operator="equal">
      <formula>"Catastrófico"</formula>
    </cfRule>
    <cfRule type="cellIs" dxfId="16570" priority="18865" operator="equal">
      <formula>"Mayor"</formula>
    </cfRule>
    <cfRule type="cellIs" dxfId="16569" priority="18866" operator="equal">
      <formula>"Moderado"</formula>
    </cfRule>
    <cfRule type="cellIs" dxfId="16568" priority="18867" operator="equal">
      <formula>"Menor"</formula>
    </cfRule>
    <cfRule type="cellIs" dxfId="16567" priority="18868" operator="equal">
      <formula>"Leve"</formula>
    </cfRule>
  </conditionalFormatting>
  <conditionalFormatting sqref="FD17:FI18">
    <cfRule type="cellIs" dxfId="16566" priority="18644" operator="equal">
      <formula>"Catastrófico"</formula>
    </cfRule>
    <cfRule type="cellIs" dxfId="16565" priority="18645" operator="equal">
      <formula>"Mayor"</formula>
    </cfRule>
    <cfRule type="cellIs" dxfId="16564" priority="18646" operator="equal">
      <formula>"Moderado"</formula>
    </cfRule>
    <cfRule type="cellIs" dxfId="16563" priority="18647" operator="equal">
      <formula>"Menor"</formula>
    </cfRule>
    <cfRule type="cellIs" dxfId="16562" priority="18648" operator="equal">
      <formula>"Leve"</formula>
    </cfRule>
  </conditionalFormatting>
  <conditionalFormatting sqref="FB47:FC47">
    <cfRule type="cellIs" dxfId="16561" priority="18854" operator="equal">
      <formula>"Catastrófico"</formula>
    </cfRule>
    <cfRule type="cellIs" dxfId="16560" priority="18855" operator="equal">
      <formula>"Mayor"</formula>
    </cfRule>
    <cfRule type="cellIs" dxfId="16559" priority="18856" operator="equal">
      <formula>"Moderado"</formula>
    </cfRule>
    <cfRule type="cellIs" dxfId="16558" priority="18857" operator="equal">
      <formula>"Menor"</formula>
    </cfRule>
    <cfRule type="cellIs" dxfId="16557" priority="18858" operator="equal">
      <formula>"Leve"</formula>
    </cfRule>
  </conditionalFormatting>
  <conditionalFormatting sqref="FL125:FS125 FL130:FS130 FL126:FL129 FN126:FS129">
    <cfRule type="cellIs" dxfId="16556" priority="19139" operator="equal">
      <formula>"Catastrófico"</formula>
    </cfRule>
    <cfRule type="cellIs" dxfId="16555" priority="19140" operator="equal">
      <formula>"Mayor"</formula>
    </cfRule>
    <cfRule type="cellIs" dxfId="16554" priority="19141" operator="equal">
      <formula>"Moderado"</formula>
    </cfRule>
    <cfRule type="cellIs" dxfId="16553" priority="19142" operator="equal">
      <formula>"Menor"</formula>
    </cfRule>
    <cfRule type="cellIs" dxfId="16552" priority="19143" operator="equal">
      <formula>"Leve"</formula>
    </cfRule>
  </conditionalFormatting>
  <conditionalFormatting sqref="FK42:FR43">
    <cfRule type="cellIs" dxfId="16551" priority="19054" operator="equal">
      <formula>"Catastrófico"</formula>
    </cfRule>
    <cfRule type="cellIs" dxfId="16550" priority="19055" operator="equal">
      <formula>"Mayor"</formula>
    </cfRule>
    <cfRule type="cellIs" dxfId="16549" priority="19056" operator="equal">
      <formula>"Moderado"</formula>
    </cfRule>
    <cfRule type="cellIs" dxfId="16548" priority="19057" operator="equal">
      <formula>"Menor"</formula>
    </cfRule>
    <cfRule type="cellIs" dxfId="16547" priority="19058" operator="equal">
      <formula>"Leve"</formula>
    </cfRule>
  </conditionalFormatting>
  <conditionalFormatting sqref="FJ239">
    <cfRule type="cellIs" dxfId="16546" priority="19529" operator="equal">
      <formula>"Catastrófico"</formula>
    </cfRule>
    <cfRule type="cellIs" dxfId="16545" priority="19530" operator="equal">
      <formula>"Mayor"</formula>
    </cfRule>
    <cfRule type="cellIs" dxfId="16544" priority="19531" operator="equal">
      <formula>"Moderado"</formula>
    </cfRule>
    <cfRule type="cellIs" dxfId="16543" priority="19532" operator="equal">
      <formula>"Menor"</formula>
    </cfRule>
    <cfRule type="cellIs" dxfId="16542" priority="19533" operator="equal">
      <formula>"Leve"</formula>
    </cfRule>
  </conditionalFormatting>
  <conditionalFormatting sqref="FB192:FI196">
    <cfRule type="cellIs" dxfId="16541" priority="18989" operator="equal">
      <formula>"Catastrófico"</formula>
    </cfRule>
    <cfRule type="cellIs" dxfId="16540" priority="18990" operator="equal">
      <formula>"Mayor"</formula>
    </cfRule>
    <cfRule type="cellIs" dxfId="16539" priority="18991" operator="equal">
      <formula>"Moderado"</formula>
    </cfRule>
    <cfRule type="cellIs" dxfId="16538" priority="18992" operator="equal">
      <formula>"Menor"</formula>
    </cfRule>
    <cfRule type="cellIs" dxfId="16537" priority="18993" operator="equal">
      <formula>"Leve"</formula>
    </cfRule>
  </conditionalFormatting>
  <conditionalFormatting sqref="FB198:FI202">
    <cfRule type="cellIs" dxfId="16536" priority="18984" operator="equal">
      <formula>"Catastrófico"</formula>
    </cfRule>
    <cfRule type="cellIs" dxfId="16535" priority="18985" operator="equal">
      <formula>"Mayor"</formula>
    </cfRule>
    <cfRule type="cellIs" dxfId="16534" priority="18986" operator="equal">
      <formula>"Moderado"</formula>
    </cfRule>
    <cfRule type="cellIs" dxfId="16533" priority="18987" operator="equal">
      <formula>"Menor"</formula>
    </cfRule>
    <cfRule type="cellIs" dxfId="16532" priority="18988" operator="equal">
      <formula>"Leve"</formula>
    </cfRule>
  </conditionalFormatting>
  <conditionalFormatting sqref="EU90">
    <cfRule type="cellIs" dxfId="16531" priority="18454" operator="equal">
      <formula>"Catastrófico"</formula>
    </cfRule>
    <cfRule type="cellIs" dxfId="16530" priority="18455" operator="equal">
      <formula>"Mayor"</formula>
    </cfRule>
    <cfRule type="cellIs" dxfId="16529" priority="18456" operator="equal">
      <formula>"Moderado"</formula>
    </cfRule>
    <cfRule type="cellIs" dxfId="16528" priority="18457" operator="equal">
      <formula>"Menor"</formula>
    </cfRule>
    <cfRule type="cellIs" dxfId="16527" priority="18458" operator="equal">
      <formula>"Leve"</formula>
    </cfRule>
  </conditionalFormatting>
  <conditionalFormatting sqref="EV90:EZ90">
    <cfRule type="cellIs" dxfId="16526" priority="18449" operator="equal">
      <formula>"Catastrófico"</formula>
    </cfRule>
    <cfRule type="cellIs" dxfId="16525" priority="18450" operator="equal">
      <formula>"Mayor"</formula>
    </cfRule>
    <cfRule type="cellIs" dxfId="16524" priority="18451" operator="equal">
      <formula>"Moderado"</formula>
    </cfRule>
    <cfRule type="cellIs" dxfId="16523" priority="18452" operator="equal">
      <formula>"Menor"</formula>
    </cfRule>
    <cfRule type="cellIs" dxfId="16522" priority="18453" operator="equal">
      <formula>"Leve"</formula>
    </cfRule>
  </conditionalFormatting>
  <conditionalFormatting sqref="FE90:FI90">
    <cfRule type="cellIs" dxfId="16521" priority="18949" operator="equal">
      <formula>"Catastrófico"</formula>
    </cfRule>
    <cfRule type="cellIs" dxfId="16520" priority="18950" operator="equal">
      <formula>"Mayor"</formula>
    </cfRule>
    <cfRule type="cellIs" dxfId="16519" priority="18951" operator="equal">
      <formula>"Moderado"</formula>
    </cfRule>
    <cfRule type="cellIs" dxfId="16518" priority="18952" operator="equal">
      <formula>"Menor"</formula>
    </cfRule>
    <cfRule type="cellIs" dxfId="16517" priority="18953" operator="equal">
      <formula>"Leve"</formula>
    </cfRule>
  </conditionalFormatting>
  <conditionalFormatting sqref="FB102">
    <cfRule type="cellIs" dxfId="16516" priority="18934" operator="equal">
      <formula>"Catastrófico"</formula>
    </cfRule>
    <cfRule type="cellIs" dxfId="16515" priority="18935" operator="equal">
      <formula>"Mayor"</formula>
    </cfRule>
    <cfRule type="cellIs" dxfId="16514" priority="18936" operator="equal">
      <formula>"Moderado"</formula>
    </cfRule>
    <cfRule type="cellIs" dxfId="16513" priority="18937" operator="equal">
      <formula>"Menor"</formula>
    </cfRule>
    <cfRule type="cellIs" dxfId="16512" priority="18938" operator="equal">
      <formula>"Leve"</formula>
    </cfRule>
  </conditionalFormatting>
  <conditionalFormatting sqref="FD17:FI18">
    <cfRule type="cellIs" dxfId="16511" priority="18639" operator="equal">
      <formula>"Catastrófico"</formula>
    </cfRule>
    <cfRule type="cellIs" dxfId="16510" priority="18640" operator="equal">
      <formula>"Mayor"</formula>
    </cfRule>
    <cfRule type="cellIs" dxfId="16509" priority="18641" operator="equal">
      <formula>"Moderado"</formula>
    </cfRule>
    <cfRule type="cellIs" dxfId="16508" priority="18642" operator="equal">
      <formula>"Menor"</formula>
    </cfRule>
    <cfRule type="cellIs" dxfId="16507" priority="18643" operator="equal">
      <formula>"Leve"</formula>
    </cfRule>
  </conditionalFormatting>
  <conditionalFormatting sqref="FC125:FI125 FC130:FI130 FC126:FC129 FE126:FI129">
    <cfRule type="cellIs" dxfId="16506" priority="18634" operator="equal">
      <formula>"Catastrófico"</formula>
    </cfRule>
    <cfRule type="cellIs" dxfId="16505" priority="18635" operator="equal">
      <formula>"Mayor"</formula>
    </cfRule>
    <cfRule type="cellIs" dxfId="16504" priority="18636" operator="equal">
      <formula>"Moderado"</formula>
    </cfRule>
    <cfRule type="cellIs" dxfId="16503" priority="18637" operator="equal">
      <formula>"Menor"</formula>
    </cfRule>
    <cfRule type="cellIs" dxfId="16502" priority="18638" operator="equal">
      <formula>"Leve"</formula>
    </cfRule>
  </conditionalFormatting>
  <conditionalFormatting sqref="FB126:FB129">
    <cfRule type="cellIs" dxfId="16501" priority="18619" operator="equal">
      <formula>"Catastrófico"</formula>
    </cfRule>
    <cfRule type="cellIs" dxfId="16500" priority="18620" operator="equal">
      <formula>"Mayor"</formula>
    </cfRule>
    <cfRule type="cellIs" dxfId="16499" priority="18621" operator="equal">
      <formula>"Moderado"</formula>
    </cfRule>
    <cfRule type="cellIs" dxfId="16498" priority="18622" operator="equal">
      <formula>"Menor"</formula>
    </cfRule>
    <cfRule type="cellIs" dxfId="16497" priority="18623" operator="equal">
      <formula>"Leve"</formula>
    </cfRule>
  </conditionalFormatting>
  <conditionalFormatting sqref="FB131:FC131">
    <cfRule type="cellIs" dxfId="16496" priority="18614" operator="equal">
      <formula>"Catastrófico"</formula>
    </cfRule>
    <cfRule type="cellIs" dxfId="16495" priority="18615" operator="equal">
      <formula>"Mayor"</formula>
    </cfRule>
    <cfRule type="cellIs" dxfId="16494" priority="18616" operator="equal">
      <formula>"Moderado"</formula>
    </cfRule>
    <cfRule type="cellIs" dxfId="16493" priority="18617" operator="equal">
      <formula>"Menor"</formula>
    </cfRule>
    <cfRule type="cellIs" dxfId="16492" priority="18618" operator="equal">
      <formula>"Leve"</formula>
    </cfRule>
  </conditionalFormatting>
  <conditionalFormatting sqref="FC126:FC129 FB130:FI130 FE126:FI129 FB125:FI125">
    <cfRule type="cellIs" dxfId="16491" priority="18629" operator="equal">
      <formula>"Catastrófico"</formula>
    </cfRule>
    <cfRule type="cellIs" dxfId="16490" priority="18630" operator="equal">
      <formula>"Mayor"</formula>
    </cfRule>
    <cfRule type="cellIs" dxfId="16489" priority="18631" operator="equal">
      <formula>"Moderado"</formula>
    </cfRule>
    <cfRule type="cellIs" dxfId="16488" priority="18632" operator="equal">
      <formula>"Menor"</formula>
    </cfRule>
    <cfRule type="cellIs" dxfId="16487" priority="18633" operator="equal">
      <formula>"Leve"</formula>
    </cfRule>
  </conditionalFormatting>
  <conditionalFormatting sqref="ES126:ES129">
    <cfRule type="cellIs" dxfId="16486" priority="18119" operator="equal">
      <formula>"Catastrófico"</formula>
    </cfRule>
    <cfRule type="cellIs" dxfId="16485" priority="18120" operator="equal">
      <formula>"Mayor"</formula>
    </cfRule>
    <cfRule type="cellIs" dxfId="16484" priority="18121" operator="equal">
      <formula>"Moderado"</formula>
    </cfRule>
    <cfRule type="cellIs" dxfId="16483" priority="18122" operator="equal">
      <formula>"Menor"</formula>
    </cfRule>
    <cfRule type="cellIs" dxfId="16482" priority="18123" operator="equal">
      <formula>"Leve"</formula>
    </cfRule>
  </conditionalFormatting>
  <conditionalFormatting sqref="FB29:FI29">
    <cfRule type="cellIs" dxfId="16481" priority="18574" operator="equal">
      <formula>"Catastrófico"</formula>
    </cfRule>
    <cfRule type="cellIs" dxfId="16480" priority="18575" operator="equal">
      <formula>"Mayor"</formula>
    </cfRule>
    <cfRule type="cellIs" dxfId="16479" priority="18576" operator="equal">
      <formula>"Moderado"</formula>
    </cfRule>
    <cfRule type="cellIs" dxfId="16478" priority="18577" operator="equal">
      <formula>"Menor"</formula>
    </cfRule>
    <cfRule type="cellIs" dxfId="16477" priority="18578" operator="equal">
      <formula>"Leve"</formula>
    </cfRule>
  </conditionalFormatting>
  <conditionalFormatting sqref="FB36:FD36">
    <cfRule type="cellIs" dxfId="16476" priority="18569" operator="equal">
      <formula>"Catastrófico"</formula>
    </cfRule>
    <cfRule type="cellIs" dxfId="16475" priority="18570" operator="equal">
      <formula>"Mayor"</formula>
    </cfRule>
    <cfRule type="cellIs" dxfId="16474" priority="18571" operator="equal">
      <formula>"Moderado"</formula>
    </cfRule>
    <cfRule type="cellIs" dxfId="16473" priority="18572" operator="equal">
      <formula>"Menor"</formula>
    </cfRule>
    <cfRule type="cellIs" dxfId="16472" priority="18573" operator="equal">
      <formula>"Leve"</formula>
    </cfRule>
  </conditionalFormatting>
  <conditionalFormatting sqref="ES113:EZ113">
    <cfRule type="cellIs" dxfId="16471" priority="18409" operator="equal">
      <formula>"Catastrófico"</formula>
    </cfRule>
    <cfRule type="cellIs" dxfId="16470" priority="18410" operator="equal">
      <formula>"Mayor"</formula>
    </cfRule>
    <cfRule type="cellIs" dxfId="16469" priority="18411" operator="equal">
      <formula>"Moderado"</formula>
    </cfRule>
    <cfRule type="cellIs" dxfId="16468" priority="18412" operator="equal">
      <formula>"Menor"</formula>
    </cfRule>
    <cfRule type="cellIs" dxfId="16467" priority="18413" operator="equal">
      <formula>"Leve"</formula>
    </cfRule>
  </conditionalFormatting>
  <conditionalFormatting sqref="FD53:FI53">
    <cfRule type="cellIs" dxfId="16466" priority="18819" operator="equal">
      <formula>"Catastrófico"</formula>
    </cfRule>
    <cfRule type="cellIs" dxfId="16465" priority="18820" operator="equal">
      <formula>"Mayor"</formula>
    </cfRule>
    <cfRule type="cellIs" dxfId="16464" priority="18821" operator="equal">
      <formula>"Moderado"</formula>
    </cfRule>
    <cfRule type="cellIs" dxfId="16463" priority="18822" operator="equal">
      <formula>"Menor"</formula>
    </cfRule>
    <cfRule type="cellIs" dxfId="16462" priority="18823" operator="equal">
      <formula>"Leve"</formula>
    </cfRule>
  </conditionalFormatting>
  <conditionalFormatting sqref="FB59:FC59">
    <cfRule type="cellIs" dxfId="16461" priority="18814" operator="equal">
      <formula>"Catastrófico"</formula>
    </cfRule>
    <cfRule type="cellIs" dxfId="16460" priority="18815" operator="equal">
      <formula>"Mayor"</formula>
    </cfRule>
    <cfRule type="cellIs" dxfId="16459" priority="18816" operator="equal">
      <formula>"Moderado"</formula>
    </cfRule>
    <cfRule type="cellIs" dxfId="16458" priority="18817" operator="equal">
      <formula>"Menor"</formula>
    </cfRule>
    <cfRule type="cellIs" dxfId="16457" priority="18818" operator="equal">
      <formula>"Leve"</formula>
    </cfRule>
  </conditionalFormatting>
  <conditionalFormatting sqref="FB197:FI197">
    <cfRule type="cellIs" dxfId="16456" priority="18594" operator="equal">
      <formula>"Catastrófico"</formula>
    </cfRule>
    <cfRule type="cellIs" dxfId="16455" priority="18595" operator="equal">
      <formula>"Mayor"</formula>
    </cfRule>
    <cfRule type="cellIs" dxfId="16454" priority="18596" operator="equal">
      <formula>"Moderado"</formula>
    </cfRule>
    <cfRule type="cellIs" dxfId="16453" priority="18597" operator="equal">
      <formula>"Menor"</formula>
    </cfRule>
    <cfRule type="cellIs" dxfId="16452" priority="18598" operator="equal">
      <formula>"Leve"</formula>
    </cfRule>
  </conditionalFormatting>
  <conditionalFormatting sqref="FB203:FI203">
    <cfRule type="cellIs" dxfId="16451" priority="18589" operator="equal">
      <formula>"Catastrófico"</formula>
    </cfRule>
    <cfRule type="cellIs" dxfId="16450" priority="18590" operator="equal">
      <formula>"Mayor"</formula>
    </cfRule>
    <cfRule type="cellIs" dxfId="16449" priority="18591" operator="equal">
      <formula>"Moderado"</formula>
    </cfRule>
    <cfRule type="cellIs" dxfId="16448" priority="18592" operator="equal">
      <formula>"Menor"</formula>
    </cfRule>
    <cfRule type="cellIs" dxfId="16447" priority="18593" operator="equal">
      <formula>"Leve"</formula>
    </cfRule>
  </conditionalFormatting>
  <conditionalFormatting sqref="EL59:EQ59">
    <cfRule type="cellIs" dxfId="16446" priority="17789" operator="equal">
      <formula>"Catastrófico"</formula>
    </cfRule>
    <cfRule type="cellIs" dxfId="16445" priority="17790" operator="equal">
      <formula>"Mayor"</formula>
    </cfRule>
    <cfRule type="cellIs" dxfId="16444" priority="17791" operator="equal">
      <formula>"Moderado"</formula>
    </cfRule>
    <cfRule type="cellIs" dxfId="16443" priority="17792" operator="equal">
      <formula>"Menor"</formula>
    </cfRule>
    <cfRule type="cellIs" dxfId="16442" priority="17793" operator="equal">
      <formula>"Leve"</formula>
    </cfRule>
  </conditionalFormatting>
  <conditionalFormatting sqref="ES215:EZ215">
    <cfRule type="cellIs" dxfId="16441" priority="18074" operator="equal">
      <formula>"Catastrófico"</formula>
    </cfRule>
    <cfRule type="cellIs" dxfId="16440" priority="18075" operator="equal">
      <formula>"Mayor"</formula>
    </cfRule>
    <cfRule type="cellIs" dxfId="16439" priority="18076" operator="equal">
      <formula>"Moderado"</formula>
    </cfRule>
    <cfRule type="cellIs" dxfId="16438" priority="18077" operator="equal">
      <formula>"Menor"</formula>
    </cfRule>
    <cfRule type="cellIs" dxfId="16437" priority="18078" operator="equal">
      <formula>"Leve"</formula>
    </cfRule>
  </conditionalFormatting>
  <conditionalFormatting sqref="ET11">
    <cfRule type="cellIs" dxfId="16436" priority="18204" operator="equal">
      <formula>"Catastrófico"</formula>
    </cfRule>
    <cfRule type="cellIs" dxfId="16435" priority="18205" operator="equal">
      <formula>"Mayor"</formula>
    </cfRule>
    <cfRule type="cellIs" dxfId="16434" priority="18206" operator="equal">
      <formula>"Moderado"</formula>
    </cfRule>
    <cfRule type="cellIs" dxfId="16433" priority="18207" operator="equal">
      <formula>"Menor"</formula>
    </cfRule>
    <cfRule type="cellIs" dxfId="16432" priority="18208" operator="equal">
      <formula>"Leve"</formula>
    </cfRule>
  </conditionalFormatting>
  <conditionalFormatting sqref="ES11:ET11">
    <cfRule type="cellIs" dxfId="16431" priority="18199" operator="equal">
      <formula>"Catastrófico"</formula>
    </cfRule>
    <cfRule type="cellIs" dxfId="16430" priority="18200" operator="equal">
      <formula>"Mayor"</formula>
    </cfRule>
    <cfRule type="cellIs" dxfId="16429" priority="18201" operator="equal">
      <formula>"Moderado"</formula>
    </cfRule>
    <cfRule type="cellIs" dxfId="16428" priority="18202" operator="equal">
      <formula>"Menor"</formula>
    </cfRule>
    <cfRule type="cellIs" dxfId="16427" priority="18203" operator="equal">
      <formula>"Leve"</formula>
    </cfRule>
  </conditionalFormatting>
  <conditionalFormatting sqref="FE36:FI36">
    <cfRule type="cellIs" dxfId="16426" priority="18564" operator="equal">
      <formula>"Catastrófico"</formula>
    </cfRule>
    <cfRule type="cellIs" dxfId="16425" priority="18565" operator="equal">
      <formula>"Mayor"</formula>
    </cfRule>
    <cfRule type="cellIs" dxfId="16424" priority="18566" operator="equal">
      <formula>"Moderado"</formula>
    </cfRule>
    <cfRule type="cellIs" dxfId="16423" priority="18567" operator="equal">
      <formula>"Menor"</formula>
    </cfRule>
    <cfRule type="cellIs" dxfId="16422" priority="18568" operator="equal">
      <formula>"Leve"</formula>
    </cfRule>
  </conditionalFormatting>
  <conditionalFormatting sqref="ET84">
    <cfRule type="cellIs" dxfId="16421" priority="18269" operator="equal">
      <formula>"Catastrófico"</formula>
    </cfRule>
    <cfRule type="cellIs" dxfId="16420" priority="18270" operator="equal">
      <formula>"Mayor"</formula>
    </cfRule>
    <cfRule type="cellIs" dxfId="16419" priority="18271" operator="equal">
      <formula>"Moderado"</formula>
    </cfRule>
    <cfRule type="cellIs" dxfId="16418" priority="18272" operator="equal">
      <formula>"Menor"</formula>
    </cfRule>
    <cfRule type="cellIs" dxfId="16417" priority="18273" operator="equal">
      <formula>"Leve"</formula>
    </cfRule>
  </conditionalFormatting>
  <conditionalFormatting sqref="FB41:FI41">
    <cfRule type="cellIs" dxfId="16416" priority="18554" operator="equal">
      <formula>"Catastrófico"</formula>
    </cfRule>
    <cfRule type="cellIs" dxfId="16415" priority="18555" operator="equal">
      <formula>"Mayor"</formula>
    </cfRule>
    <cfRule type="cellIs" dxfId="16414" priority="18556" operator="equal">
      <formula>"Moderado"</formula>
    </cfRule>
    <cfRule type="cellIs" dxfId="16413" priority="18557" operator="equal">
      <formula>"Menor"</formula>
    </cfRule>
    <cfRule type="cellIs" dxfId="16412" priority="18558" operator="equal">
      <formula>"Leve"</formula>
    </cfRule>
  </conditionalFormatting>
  <conditionalFormatting sqref="FK173:FS173 FK13:FS16 FK91:FS94 FK96:FS100 FK104:FS106 FK187:FS191 FK48:FS52 FK54:FS58 FK37:FS41 FK44:FS46 FK89:FS89 FK143:FS143 FK149:FS149 FK155:FS156 FK60:FS64 FK203:FS203 FK209:FR209 FK241:FS244 FK66:FS70 FK65:FR65 FK246:FS251 FK245:FR245 FK252:FR252 FK215:FR215 FK132:FS138 FK19:FS35 FK197:FS197 FK216:FS239 FK253:FS268">
    <cfRule type="cellIs" dxfId="16411" priority="19554" operator="equal">
      <formula>"Catastrófico"</formula>
    </cfRule>
    <cfRule type="cellIs" dxfId="16410" priority="19555" operator="equal">
      <formula>"Mayor"</formula>
    </cfRule>
    <cfRule type="cellIs" dxfId="16409" priority="19556" operator="equal">
      <formula>"Moderado"</formula>
    </cfRule>
    <cfRule type="cellIs" dxfId="16408" priority="19557" operator="equal">
      <formula>"Menor"</formula>
    </cfRule>
    <cfRule type="cellIs" dxfId="16407" priority="19558" operator="equal">
      <formula>"Leve"</formula>
    </cfRule>
  </conditionalFormatting>
  <conditionalFormatting sqref="FJ47 FJ53 FJ59">
    <cfRule type="cellIs" dxfId="16406" priority="19544" operator="equal">
      <formula>"Catastrófico"</formula>
    </cfRule>
    <cfRule type="cellIs" dxfId="16405" priority="19545" operator="equal">
      <formula>"Mayor"</formula>
    </cfRule>
    <cfRule type="cellIs" dxfId="16404" priority="19546" operator="equal">
      <formula>"Moderado"</formula>
    </cfRule>
    <cfRule type="cellIs" dxfId="16403" priority="19547" operator="equal">
      <formula>"Menor"</formula>
    </cfRule>
    <cfRule type="cellIs" dxfId="16402" priority="19548" operator="equal">
      <formula>"Leve"</formula>
    </cfRule>
  </conditionalFormatting>
  <conditionalFormatting sqref="FJ245">
    <cfRule type="cellIs" dxfId="16401" priority="19524" operator="equal">
      <formula>"Catastrófico"</formula>
    </cfRule>
    <cfRule type="cellIs" dxfId="16400" priority="19525" operator="equal">
      <formula>"Mayor"</formula>
    </cfRule>
    <cfRule type="cellIs" dxfId="16399" priority="19526" operator="equal">
      <formula>"Moderado"</formula>
    </cfRule>
    <cfRule type="cellIs" dxfId="16398" priority="19527" operator="equal">
      <formula>"Menor"</formula>
    </cfRule>
    <cfRule type="cellIs" dxfId="16397" priority="19528" operator="equal">
      <formula>"Leve"</formula>
    </cfRule>
  </conditionalFormatting>
  <conditionalFormatting sqref="FA251">
    <cfRule type="cellIs" dxfId="16396" priority="19014" operator="equal">
      <formula>"Catastrófico"</formula>
    </cfRule>
    <cfRule type="cellIs" dxfId="16395" priority="19015" operator="equal">
      <formula>"Mayor"</formula>
    </cfRule>
    <cfRule type="cellIs" dxfId="16394" priority="19016" operator="equal">
      <formula>"Moderado"</formula>
    </cfRule>
    <cfRule type="cellIs" dxfId="16393" priority="19017" operator="equal">
      <formula>"Menor"</formula>
    </cfRule>
    <cfRule type="cellIs" dxfId="16392" priority="19018" operator="equal">
      <formula>"Leve"</formula>
    </cfRule>
  </conditionalFormatting>
  <conditionalFormatting sqref="FA29">
    <cfRule type="cellIs" dxfId="16391" priority="19009" operator="equal">
      <formula>"Catastrófico"</formula>
    </cfRule>
    <cfRule type="cellIs" dxfId="16390" priority="19010" operator="equal">
      <formula>"Mayor"</formula>
    </cfRule>
    <cfRule type="cellIs" dxfId="16389" priority="19011" operator="equal">
      <formula>"Moderado"</formula>
    </cfRule>
    <cfRule type="cellIs" dxfId="16388" priority="19012" operator="equal">
      <formula>"Menor"</formula>
    </cfRule>
    <cfRule type="cellIs" dxfId="16387" priority="19013" operator="equal">
      <formula>"Leve"</formula>
    </cfRule>
  </conditionalFormatting>
  <conditionalFormatting sqref="FA35">
    <cfRule type="cellIs" dxfId="16386" priority="19004" operator="equal">
      <formula>"Catastrófico"</formula>
    </cfRule>
    <cfRule type="cellIs" dxfId="16385" priority="19005" operator="equal">
      <formula>"Mayor"</formula>
    </cfRule>
    <cfRule type="cellIs" dxfId="16384" priority="19006" operator="equal">
      <formula>"Moderado"</formula>
    </cfRule>
    <cfRule type="cellIs" dxfId="16383" priority="19007" operator="equal">
      <formula>"Menor"</formula>
    </cfRule>
    <cfRule type="cellIs" dxfId="16382" priority="19008" operator="equal">
      <formula>"Leve"</formula>
    </cfRule>
  </conditionalFormatting>
  <conditionalFormatting sqref="FK90:FL90">
    <cfRule type="cellIs" dxfId="16381" priority="19474" operator="equal">
      <formula>"Catastrófico"</formula>
    </cfRule>
    <cfRule type="cellIs" dxfId="16380" priority="19475" operator="equal">
      <formula>"Mayor"</formula>
    </cfRule>
    <cfRule type="cellIs" dxfId="16379" priority="19476" operator="equal">
      <formula>"Moderado"</formula>
    </cfRule>
    <cfRule type="cellIs" dxfId="16378" priority="19477" operator="equal">
      <formula>"Menor"</formula>
    </cfRule>
    <cfRule type="cellIs" dxfId="16377" priority="19478" operator="equal">
      <formula>"Leve"</formula>
    </cfRule>
  </conditionalFormatting>
  <conditionalFormatting sqref="FM90">
    <cfRule type="cellIs" dxfId="16376" priority="19469" operator="equal">
      <formula>"Catastrófico"</formula>
    </cfRule>
    <cfRule type="cellIs" dxfId="16375" priority="19470" operator="equal">
      <formula>"Mayor"</formula>
    </cfRule>
    <cfRule type="cellIs" dxfId="16374" priority="19471" operator="equal">
      <formula>"Moderado"</formula>
    </cfRule>
    <cfRule type="cellIs" dxfId="16373" priority="19472" operator="equal">
      <formula>"Menor"</formula>
    </cfRule>
    <cfRule type="cellIs" dxfId="16372" priority="19473" operator="equal">
      <formula>"Leve"</formula>
    </cfRule>
  </conditionalFormatting>
  <conditionalFormatting sqref="FB95:FI95">
    <cfRule type="cellIs" dxfId="16371" priority="18999" operator="equal">
      <formula>"Catastrófico"</formula>
    </cfRule>
    <cfRule type="cellIs" dxfId="16370" priority="19000" operator="equal">
      <formula>"Mayor"</formula>
    </cfRule>
    <cfRule type="cellIs" dxfId="16369" priority="19001" operator="equal">
      <formula>"Moderado"</formula>
    </cfRule>
    <cfRule type="cellIs" dxfId="16368" priority="19002" operator="equal">
      <formula>"Menor"</formula>
    </cfRule>
    <cfRule type="cellIs" dxfId="16367" priority="19003" operator="equal">
      <formula>"Leve"</formula>
    </cfRule>
  </conditionalFormatting>
  <conditionalFormatting sqref="FB95:FI95">
    <cfRule type="cellIs" dxfId="16366" priority="18994" operator="equal">
      <formula>"Catastrófico"</formula>
    </cfRule>
    <cfRule type="cellIs" dxfId="16365" priority="18995" operator="equal">
      <formula>"Mayor"</formula>
    </cfRule>
    <cfRule type="cellIs" dxfId="16364" priority="18996" operator="equal">
      <formula>"Moderado"</formula>
    </cfRule>
    <cfRule type="cellIs" dxfId="16363" priority="18997" operator="equal">
      <formula>"Menor"</formula>
    </cfRule>
    <cfRule type="cellIs" dxfId="16362" priority="18998" operator="equal">
      <formula>"Leve"</formula>
    </cfRule>
  </conditionalFormatting>
  <conditionalFormatting sqref="FK186:FR186">
    <cfRule type="cellIs" dxfId="16361" priority="19384" operator="equal">
      <formula>"Catastrófico"</formula>
    </cfRule>
    <cfRule type="cellIs" dxfId="16360" priority="19385" operator="equal">
      <formula>"Mayor"</formula>
    </cfRule>
    <cfRule type="cellIs" dxfId="16359" priority="19386" operator="equal">
      <formula>"Moderado"</formula>
    </cfRule>
    <cfRule type="cellIs" dxfId="16358" priority="19387" operator="equal">
      <formula>"Menor"</formula>
    </cfRule>
    <cfRule type="cellIs" dxfId="16357" priority="19388" operator="equal">
      <formula>"Leve"</formula>
    </cfRule>
  </conditionalFormatting>
  <conditionalFormatting sqref="FB107:FI112">
    <cfRule type="cellIs" dxfId="16356" priority="18874" operator="equal">
      <formula>"Catastrófico"</formula>
    </cfRule>
    <cfRule type="cellIs" dxfId="16355" priority="18875" operator="equal">
      <formula>"Mayor"</formula>
    </cfRule>
    <cfRule type="cellIs" dxfId="16354" priority="18876" operator="equal">
      <formula>"Moderado"</formula>
    </cfRule>
    <cfRule type="cellIs" dxfId="16353" priority="18877" operator="equal">
      <formula>"Menor"</formula>
    </cfRule>
    <cfRule type="cellIs" dxfId="16352" priority="18878" operator="equal">
      <formula>"Leve"</formula>
    </cfRule>
  </conditionalFormatting>
  <conditionalFormatting sqref="FB204:FI208">
    <cfRule type="cellIs" dxfId="16351" priority="18979" operator="equal">
      <formula>"Catastrófico"</formula>
    </cfRule>
    <cfRule type="cellIs" dxfId="16350" priority="18980" operator="equal">
      <formula>"Mayor"</formula>
    </cfRule>
    <cfRule type="cellIs" dxfId="16349" priority="18981" operator="equal">
      <formula>"Moderado"</formula>
    </cfRule>
    <cfRule type="cellIs" dxfId="16348" priority="18982" operator="equal">
      <formula>"Menor"</formula>
    </cfRule>
    <cfRule type="cellIs" dxfId="16347" priority="18983" operator="equal">
      <formula>"Leve"</formula>
    </cfRule>
  </conditionalFormatting>
  <conditionalFormatting sqref="ET103:EZ103 ET101:EU102">
    <cfRule type="cellIs" dxfId="16346" priority="18439" operator="equal">
      <formula>"Catastrófico"</formula>
    </cfRule>
    <cfRule type="cellIs" dxfId="16345" priority="18440" operator="equal">
      <formula>"Mayor"</formula>
    </cfRule>
    <cfRule type="cellIs" dxfId="16344" priority="18441" operator="equal">
      <formula>"Moderado"</formula>
    </cfRule>
    <cfRule type="cellIs" dxfId="16343" priority="18442" operator="equal">
      <formula>"Menor"</formula>
    </cfRule>
    <cfRule type="cellIs" dxfId="16342" priority="18443" operator="equal">
      <formula>"Leve"</formula>
    </cfRule>
  </conditionalFormatting>
  <conditionalFormatting sqref="FB210:FI214">
    <cfRule type="cellIs" dxfId="16341" priority="18974" operator="equal">
      <formula>"Catastrófico"</formula>
    </cfRule>
    <cfRule type="cellIs" dxfId="16340" priority="18975" operator="equal">
      <formula>"Mayor"</formula>
    </cfRule>
    <cfRule type="cellIs" dxfId="16339" priority="18976" operator="equal">
      <formula>"Moderado"</formula>
    </cfRule>
    <cfRule type="cellIs" dxfId="16338" priority="18977" operator="equal">
      <formula>"Menor"</formula>
    </cfRule>
    <cfRule type="cellIs" dxfId="16337" priority="18978" operator="equal">
      <formula>"Leve"</formula>
    </cfRule>
  </conditionalFormatting>
  <conditionalFormatting sqref="ES102">
    <cfRule type="cellIs" dxfId="16336" priority="18429" operator="equal">
      <formula>"Catastrófico"</formula>
    </cfRule>
    <cfRule type="cellIs" dxfId="16335" priority="18430" operator="equal">
      <formula>"Mayor"</formula>
    </cfRule>
    <cfRule type="cellIs" dxfId="16334" priority="18431" operator="equal">
      <formula>"Moderado"</formula>
    </cfRule>
    <cfRule type="cellIs" dxfId="16333" priority="18432" operator="equal">
      <formula>"Menor"</formula>
    </cfRule>
    <cfRule type="cellIs" dxfId="16332" priority="18433" operator="equal">
      <formula>"Leve"</formula>
    </cfRule>
  </conditionalFormatting>
  <conditionalFormatting sqref="ES163:EZ166 ES169:EZ172 ES114:EZ118 ES174:EZ178 ES146:EZ148 ES121:EZ124 ES139:EZ142 ES150:EZ154 ES157:EZ160">
    <cfRule type="cellIs" dxfId="16331" priority="18419" operator="equal">
      <formula>"Catastrófico"</formula>
    </cfRule>
    <cfRule type="cellIs" dxfId="16330" priority="18420" operator="equal">
      <formula>"Mayor"</formula>
    </cfRule>
    <cfRule type="cellIs" dxfId="16329" priority="18421" operator="equal">
      <formula>"Moderado"</formula>
    </cfRule>
    <cfRule type="cellIs" dxfId="16328" priority="18422" operator="equal">
      <formula>"Menor"</formula>
    </cfRule>
    <cfRule type="cellIs" dxfId="16327" priority="18423" operator="equal">
      <formula>"Leve"</formula>
    </cfRule>
  </conditionalFormatting>
  <conditionalFormatting sqref="ES113:EZ113">
    <cfRule type="cellIs" dxfId="16326" priority="18414" operator="equal">
      <formula>"Catastrófico"</formula>
    </cfRule>
    <cfRule type="cellIs" dxfId="16325" priority="18415" operator="equal">
      <formula>"Mayor"</formula>
    </cfRule>
    <cfRule type="cellIs" dxfId="16324" priority="18416" operator="equal">
      <formula>"Moderado"</formula>
    </cfRule>
    <cfRule type="cellIs" dxfId="16323" priority="18417" operator="equal">
      <formula>"Menor"</formula>
    </cfRule>
    <cfRule type="cellIs" dxfId="16322" priority="18418" operator="equal">
      <formula>"Leve"</formula>
    </cfRule>
  </conditionalFormatting>
  <conditionalFormatting sqref="FK59:FL59">
    <cfRule type="cellIs" dxfId="16321" priority="19319" operator="equal">
      <formula>"Catastrófico"</formula>
    </cfRule>
    <cfRule type="cellIs" dxfId="16320" priority="19320" operator="equal">
      <formula>"Mayor"</formula>
    </cfRule>
    <cfRule type="cellIs" dxfId="16319" priority="19321" operator="equal">
      <formula>"Moderado"</formula>
    </cfRule>
    <cfRule type="cellIs" dxfId="16318" priority="19322" operator="equal">
      <formula>"Menor"</formula>
    </cfRule>
    <cfRule type="cellIs" dxfId="16317" priority="19323" operator="equal">
      <formula>"Leve"</formula>
    </cfRule>
  </conditionalFormatting>
  <conditionalFormatting sqref="FK59:FL59">
    <cfRule type="cellIs" dxfId="16316" priority="19314" operator="equal">
      <formula>"Catastrófico"</formula>
    </cfRule>
    <cfRule type="cellIs" dxfId="16315" priority="19315" operator="equal">
      <formula>"Mayor"</formula>
    </cfRule>
    <cfRule type="cellIs" dxfId="16314" priority="19316" operator="equal">
      <formula>"Moderado"</formula>
    </cfRule>
    <cfRule type="cellIs" dxfId="16313" priority="19317" operator="equal">
      <formula>"Menor"</formula>
    </cfRule>
    <cfRule type="cellIs" dxfId="16312" priority="19318" operator="equal">
      <formula>"Leve"</formula>
    </cfRule>
  </conditionalFormatting>
  <conditionalFormatting sqref="FL83">
    <cfRule type="cellIs" dxfId="16311" priority="19289" operator="equal">
      <formula>"Catastrófico"</formula>
    </cfRule>
    <cfRule type="cellIs" dxfId="16310" priority="19290" operator="equal">
      <formula>"Mayor"</formula>
    </cfRule>
    <cfRule type="cellIs" dxfId="16309" priority="19291" operator="equal">
      <formula>"Moderado"</formula>
    </cfRule>
    <cfRule type="cellIs" dxfId="16308" priority="19292" operator="equal">
      <formula>"Menor"</formula>
    </cfRule>
    <cfRule type="cellIs" dxfId="16307" priority="19293" operator="equal">
      <formula>"Leve"</formula>
    </cfRule>
  </conditionalFormatting>
  <conditionalFormatting sqref="FN83:FS83">
    <cfRule type="cellIs" dxfId="16306" priority="19284" operator="equal">
      <formula>"Catastrófico"</formula>
    </cfRule>
    <cfRule type="cellIs" dxfId="16305" priority="19285" operator="equal">
      <formula>"Mayor"</formula>
    </cfRule>
    <cfRule type="cellIs" dxfId="16304" priority="19286" operator="equal">
      <formula>"Moderado"</formula>
    </cfRule>
    <cfRule type="cellIs" dxfId="16303" priority="19287" operator="equal">
      <formula>"Menor"</formula>
    </cfRule>
    <cfRule type="cellIs" dxfId="16302" priority="19288" operator="equal">
      <formula>"Leve"</formula>
    </cfRule>
  </conditionalFormatting>
  <conditionalFormatting sqref="FL84">
    <cfRule type="cellIs" dxfId="16301" priority="19279" operator="equal">
      <formula>"Catastrófico"</formula>
    </cfRule>
    <cfRule type="cellIs" dxfId="16300" priority="19280" operator="equal">
      <formula>"Mayor"</formula>
    </cfRule>
    <cfRule type="cellIs" dxfId="16299" priority="19281" operator="equal">
      <formula>"Moderado"</formula>
    </cfRule>
    <cfRule type="cellIs" dxfId="16298" priority="19282" operator="equal">
      <formula>"Menor"</formula>
    </cfRule>
    <cfRule type="cellIs" dxfId="16297" priority="19283" operator="equal">
      <formula>"Leve"</formula>
    </cfRule>
  </conditionalFormatting>
  <conditionalFormatting sqref="EV240:EZ240">
    <cfRule type="cellIs" dxfId="16296" priority="18214" operator="equal">
      <formula>"Catastrófico"</formula>
    </cfRule>
    <cfRule type="cellIs" dxfId="16295" priority="18215" operator="equal">
      <formula>"Mayor"</formula>
    </cfRule>
    <cfRule type="cellIs" dxfId="16294" priority="18216" operator="equal">
      <formula>"Moderado"</formula>
    </cfRule>
    <cfRule type="cellIs" dxfId="16293" priority="18217" operator="equal">
      <formula>"Menor"</formula>
    </cfRule>
    <cfRule type="cellIs" dxfId="16292" priority="18218" operator="equal">
      <formula>"Leve"</formula>
    </cfRule>
  </conditionalFormatting>
  <conditionalFormatting sqref="EV240:EZ240">
    <cfRule type="cellIs" dxfId="16291" priority="18209" operator="equal">
      <formula>"Catastrófico"</formula>
    </cfRule>
    <cfRule type="cellIs" dxfId="16290" priority="18210" operator="equal">
      <formula>"Mayor"</formula>
    </cfRule>
    <cfRule type="cellIs" dxfId="16289" priority="18211" operator="equal">
      <formula>"Moderado"</formula>
    </cfRule>
    <cfRule type="cellIs" dxfId="16288" priority="18212" operator="equal">
      <formula>"Menor"</formula>
    </cfRule>
    <cfRule type="cellIs" dxfId="16287" priority="18213" operator="equal">
      <formula>"Leve"</formula>
    </cfRule>
  </conditionalFormatting>
  <conditionalFormatting sqref="FB131:FC131">
    <cfRule type="cellIs" dxfId="16286" priority="18609" operator="equal">
      <formula>"Catastrófico"</formula>
    </cfRule>
    <cfRule type="cellIs" dxfId="16285" priority="18610" operator="equal">
      <formula>"Mayor"</formula>
    </cfRule>
    <cfRule type="cellIs" dxfId="16284" priority="18611" operator="equal">
      <formula>"Moderado"</formula>
    </cfRule>
    <cfRule type="cellIs" dxfId="16283" priority="18612" operator="equal">
      <formula>"Menor"</formula>
    </cfRule>
    <cfRule type="cellIs" dxfId="16282" priority="18613" operator="equal">
      <formula>"Leve"</formula>
    </cfRule>
  </conditionalFormatting>
  <conditionalFormatting sqref="FB168:FI168">
    <cfRule type="cellIs" dxfId="16281" priority="18894" operator="equal">
      <formula>"Catastrófico"</formula>
    </cfRule>
    <cfRule type="cellIs" dxfId="16280" priority="18895" operator="equal">
      <formula>"Mayor"</formula>
    </cfRule>
    <cfRule type="cellIs" dxfId="16279" priority="18896" operator="equal">
      <formula>"Moderado"</formula>
    </cfRule>
    <cfRule type="cellIs" dxfId="16278" priority="18897" operator="equal">
      <formula>"Menor"</formula>
    </cfRule>
    <cfRule type="cellIs" dxfId="16277" priority="18898" operator="equal">
      <formula>"Leve"</formula>
    </cfRule>
  </conditionalFormatting>
  <conditionalFormatting sqref="FK167:FS167">
    <cfRule type="cellIs" dxfId="16276" priority="19394" operator="equal">
      <formula>"Catastrófico"</formula>
    </cfRule>
    <cfRule type="cellIs" dxfId="16275" priority="19395" operator="equal">
      <formula>"Mayor"</formula>
    </cfRule>
    <cfRule type="cellIs" dxfId="16274" priority="19396" operator="equal">
      <formula>"Moderado"</formula>
    </cfRule>
    <cfRule type="cellIs" dxfId="16273" priority="19397" operator="equal">
      <formula>"Menor"</formula>
    </cfRule>
    <cfRule type="cellIs" dxfId="16272" priority="19398" operator="equal">
      <formula>"Leve"</formula>
    </cfRule>
  </conditionalFormatting>
  <conditionalFormatting sqref="FK185:FS185 FK186:FR186">
    <cfRule type="cellIs" dxfId="16271" priority="19389" operator="equal">
      <formula>"Catastrófico"</formula>
    </cfRule>
    <cfRule type="cellIs" dxfId="16270" priority="19390" operator="equal">
      <formula>"Mayor"</formula>
    </cfRule>
    <cfRule type="cellIs" dxfId="16269" priority="19391" operator="equal">
      <formula>"Moderado"</formula>
    </cfRule>
    <cfRule type="cellIs" dxfId="16268" priority="19392" operator="equal">
      <formula>"Menor"</formula>
    </cfRule>
    <cfRule type="cellIs" dxfId="16267" priority="19393" operator="equal">
      <formula>"Leve"</formula>
    </cfRule>
  </conditionalFormatting>
  <conditionalFormatting sqref="ES203:EZ203">
    <cfRule type="cellIs" dxfId="16266" priority="18084" operator="equal">
      <formula>"Catastrófico"</formula>
    </cfRule>
    <cfRule type="cellIs" dxfId="16265" priority="18085" operator="equal">
      <formula>"Mayor"</formula>
    </cfRule>
    <cfRule type="cellIs" dxfId="16264" priority="18086" operator="equal">
      <formula>"Moderado"</formula>
    </cfRule>
    <cfRule type="cellIs" dxfId="16263" priority="18087" operator="equal">
      <formula>"Menor"</formula>
    </cfRule>
    <cfRule type="cellIs" dxfId="16262" priority="18088" operator="equal">
      <formula>"Leve"</formula>
    </cfRule>
  </conditionalFormatting>
  <conditionalFormatting sqref="FK179:FS184">
    <cfRule type="cellIs" dxfId="16261" priority="19369" operator="equal">
      <formula>"Catastrófico"</formula>
    </cfRule>
    <cfRule type="cellIs" dxfId="16260" priority="19370" operator="equal">
      <formula>"Mayor"</formula>
    </cfRule>
    <cfRule type="cellIs" dxfId="16259" priority="19371" operator="equal">
      <formula>"Moderado"</formula>
    </cfRule>
    <cfRule type="cellIs" dxfId="16258" priority="19372" operator="equal">
      <formula>"Menor"</formula>
    </cfRule>
    <cfRule type="cellIs" dxfId="16257" priority="19373" operator="equal">
      <formula>"Leve"</formula>
    </cfRule>
  </conditionalFormatting>
  <conditionalFormatting sqref="FK179:FS184">
    <cfRule type="cellIs" dxfId="16256" priority="19364" operator="equal">
      <formula>"Catastrófico"</formula>
    </cfRule>
    <cfRule type="cellIs" dxfId="16255" priority="19365" operator="equal">
      <formula>"Mayor"</formula>
    </cfRule>
    <cfRule type="cellIs" dxfId="16254" priority="19366" operator="equal">
      <formula>"Moderado"</formula>
    </cfRule>
    <cfRule type="cellIs" dxfId="16253" priority="19367" operator="equal">
      <formula>"Menor"</formula>
    </cfRule>
    <cfRule type="cellIs" dxfId="16252" priority="19368" operator="equal">
      <formula>"Leve"</formula>
    </cfRule>
  </conditionalFormatting>
  <conditionalFormatting sqref="EJ173:EQ173 EJ132:EQ138 EJ197:EQ197 EJ13:EQ16 EJ91:EQ94 EJ96:EQ100 EJ104:EQ106 EJ187:EQ191 EJ48:EQ52 EJ54:EQ58 EJ37:EQ41 EJ44:EQ46 EJ19:EQ35 EJ89:EQ89 EJ143:EQ143 EJ149:EQ149 EJ155:EQ156 EJ60:EQ70 EJ203:EQ203 EJ209:EQ209 EJ215:EQ239 EJ241:EQ268">
    <cfRule type="cellIs" dxfId="16251" priority="18039" operator="equal">
      <formula>"Catastrófico"</formula>
    </cfRule>
    <cfRule type="cellIs" dxfId="16250" priority="18040" operator="equal">
      <formula>"Mayor"</formula>
    </cfRule>
    <cfRule type="cellIs" dxfId="16249" priority="18041" operator="equal">
      <formula>"Moderado"</formula>
    </cfRule>
    <cfRule type="cellIs" dxfId="16248" priority="18042" operator="equal">
      <formula>"Menor"</formula>
    </cfRule>
    <cfRule type="cellIs" dxfId="16247" priority="18043" operator="equal">
      <formula>"Leve"</formula>
    </cfRule>
  </conditionalFormatting>
  <conditionalFormatting sqref="CA240">
    <cfRule type="cellIs" dxfId="16246" priority="19749" operator="equal">
      <formula>"Catastrófico"</formula>
    </cfRule>
    <cfRule type="cellIs" dxfId="16245" priority="19750" operator="equal">
      <formula>"Mayor"</formula>
    </cfRule>
    <cfRule type="cellIs" dxfId="16244" priority="19751" operator="equal">
      <formula>"Moderado"</formula>
    </cfRule>
    <cfRule type="cellIs" dxfId="16243" priority="19752" operator="equal">
      <formula>"Menor"</formula>
    </cfRule>
    <cfRule type="cellIs" dxfId="16242" priority="19753" operator="equal">
      <formula>"Leve"</formula>
    </cfRule>
  </conditionalFormatting>
  <conditionalFormatting sqref="CA240">
    <cfRule type="cellIs" dxfId="16241" priority="19744" operator="equal">
      <formula>"Catastrófico"</formula>
    </cfRule>
    <cfRule type="cellIs" dxfId="16240" priority="19745" operator="equal">
      <formula>"Mayor"</formula>
    </cfRule>
    <cfRule type="cellIs" dxfId="16239" priority="19746" operator="equal">
      <formula>"Moderado"</formula>
    </cfRule>
    <cfRule type="cellIs" dxfId="16238" priority="19747" operator="equal">
      <formula>"Menor"</formula>
    </cfRule>
    <cfRule type="cellIs" dxfId="16237" priority="19748" operator="equal">
      <formula>"Leve"</formula>
    </cfRule>
  </conditionalFormatting>
  <conditionalFormatting sqref="FB47:FC47">
    <cfRule type="cellIs" dxfId="16236" priority="18849" operator="equal">
      <formula>"Catastrófico"</formula>
    </cfRule>
    <cfRule type="cellIs" dxfId="16235" priority="18850" operator="equal">
      <formula>"Mayor"</formula>
    </cfRule>
    <cfRule type="cellIs" dxfId="16234" priority="18851" operator="equal">
      <formula>"Moderado"</formula>
    </cfRule>
    <cfRule type="cellIs" dxfId="16233" priority="18852" operator="equal">
      <formula>"Menor"</formula>
    </cfRule>
    <cfRule type="cellIs" dxfId="16232" priority="18853" operator="equal">
      <formula>"Leve"</formula>
    </cfRule>
  </conditionalFormatting>
  <conditionalFormatting sqref="ES163:EZ166 ES169:EZ172 ES114:EZ118 ES174:EZ178 ES146:EZ148 ES121:EZ124 ES139:EZ142 ES150:EZ154 ES157:EZ160">
    <cfRule type="cellIs" dxfId="16231" priority="18424" operator="equal">
      <formula>"Catastrófico"</formula>
    </cfRule>
    <cfRule type="cellIs" dxfId="16230" priority="18425" operator="equal">
      <formula>"Mayor"</formula>
    </cfRule>
    <cfRule type="cellIs" dxfId="16229" priority="18426" operator="equal">
      <formula>"Moderado"</formula>
    </cfRule>
    <cfRule type="cellIs" dxfId="16228" priority="18427" operator="equal">
      <formula>"Menor"</formula>
    </cfRule>
    <cfRule type="cellIs" dxfId="16227" priority="18428" operator="equal">
      <formula>"Leve"</formula>
    </cfRule>
  </conditionalFormatting>
  <conditionalFormatting sqref="ER47 ER53 ER59">
    <cfRule type="cellIs" dxfId="16226" priority="18534" operator="equal">
      <formula>"Catastrófico"</formula>
    </cfRule>
    <cfRule type="cellIs" dxfId="16225" priority="18535" operator="equal">
      <formula>"Mayor"</formula>
    </cfRule>
    <cfRule type="cellIs" dxfId="16224" priority="18536" operator="equal">
      <formula>"Moderado"</formula>
    </cfRule>
    <cfRule type="cellIs" dxfId="16223" priority="18537" operator="equal">
      <formula>"Menor"</formula>
    </cfRule>
    <cfRule type="cellIs" dxfId="16222" priority="18538" operator="equal">
      <formula>"Leve"</formula>
    </cfRule>
  </conditionalFormatting>
  <conditionalFormatting sqref="ES161:EZ161">
    <cfRule type="cellIs" dxfId="16221" priority="18404" operator="equal">
      <formula>"Catastrófico"</formula>
    </cfRule>
    <cfRule type="cellIs" dxfId="16220" priority="18405" operator="equal">
      <formula>"Mayor"</formula>
    </cfRule>
    <cfRule type="cellIs" dxfId="16219" priority="18406" operator="equal">
      <formula>"Moderado"</formula>
    </cfRule>
    <cfRule type="cellIs" dxfId="16218" priority="18407" operator="equal">
      <formula>"Menor"</formula>
    </cfRule>
    <cfRule type="cellIs" dxfId="16217" priority="18408" operator="equal">
      <formula>"Leve"</formula>
    </cfRule>
  </conditionalFormatting>
  <conditionalFormatting sqref="FD84">
    <cfRule type="cellIs" dxfId="16216" priority="18759" operator="equal">
      <formula>"Catastrófico"</formula>
    </cfRule>
    <cfRule type="cellIs" dxfId="16215" priority="18760" operator="equal">
      <formula>"Mayor"</formula>
    </cfRule>
    <cfRule type="cellIs" dxfId="16214" priority="18761" operator="equal">
      <formula>"Moderado"</formula>
    </cfRule>
    <cfRule type="cellIs" dxfId="16213" priority="18762" operator="equal">
      <formula>"Menor"</formula>
    </cfRule>
    <cfRule type="cellIs" dxfId="16212" priority="18763" operator="equal">
      <formula>"Leve"</formula>
    </cfRule>
  </conditionalFormatting>
  <conditionalFormatting sqref="FM59:FR59">
    <cfRule type="cellIs" dxfId="16211" priority="19304" operator="equal">
      <formula>"Catastrófico"</formula>
    </cfRule>
    <cfRule type="cellIs" dxfId="16210" priority="19305" operator="equal">
      <formula>"Mayor"</formula>
    </cfRule>
    <cfRule type="cellIs" dxfId="16209" priority="19306" operator="equal">
      <formula>"Moderado"</formula>
    </cfRule>
    <cfRule type="cellIs" dxfId="16208" priority="19307" operator="equal">
      <formula>"Menor"</formula>
    </cfRule>
    <cfRule type="cellIs" dxfId="16207" priority="19308" operator="equal">
      <formula>"Leve"</formula>
    </cfRule>
  </conditionalFormatting>
  <conditionalFormatting sqref="FB240:FC240">
    <cfRule type="cellIs" dxfId="16206" priority="18724" operator="equal">
      <formula>"Catastrófico"</formula>
    </cfRule>
    <cfRule type="cellIs" dxfId="16205" priority="18725" operator="equal">
      <formula>"Mayor"</formula>
    </cfRule>
    <cfRule type="cellIs" dxfId="16204" priority="18726" operator="equal">
      <formula>"Moderado"</formula>
    </cfRule>
    <cfRule type="cellIs" dxfId="16203" priority="18727" operator="equal">
      <formula>"Menor"</formula>
    </cfRule>
    <cfRule type="cellIs" dxfId="16202" priority="18728" operator="equal">
      <formula>"Leve"</formula>
    </cfRule>
  </conditionalFormatting>
  <conditionalFormatting sqref="FB84">
    <cfRule type="cellIs" dxfId="16201" priority="18764" operator="equal">
      <formula>"Catastrófico"</formula>
    </cfRule>
    <cfRule type="cellIs" dxfId="16200" priority="18765" operator="equal">
      <formula>"Mayor"</formula>
    </cfRule>
    <cfRule type="cellIs" dxfId="16199" priority="18766" operator="equal">
      <formula>"Moderado"</formula>
    </cfRule>
    <cfRule type="cellIs" dxfId="16198" priority="18767" operator="equal">
      <formula>"Menor"</formula>
    </cfRule>
    <cfRule type="cellIs" dxfId="16197" priority="18768" operator="equal">
      <formula>"Leve"</formula>
    </cfRule>
  </conditionalFormatting>
  <conditionalFormatting sqref="FK144:FS144 FK145:FR145">
    <cfRule type="cellIs" dxfId="16196" priority="19259" operator="equal">
      <formula>"Catastrófico"</formula>
    </cfRule>
    <cfRule type="cellIs" dxfId="16195" priority="19260" operator="equal">
      <formula>"Mayor"</formula>
    </cfRule>
    <cfRule type="cellIs" dxfId="16194" priority="19261" operator="equal">
      <formula>"Moderado"</formula>
    </cfRule>
    <cfRule type="cellIs" dxfId="16193" priority="19262" operator="equal">
      <formula>"Menor"</formula>
    </cfRule>
    <cfRule type="cellIs" dxfId="16192" priority="19263" operator="equal">
      <formula>"Leve"</formula>
    </cfRule>
  </conditionalFormatting>
  <conditionalFormatting sqref="FK119:FS120">
    <cfRule type="cellIs" dxfId="16191" priority="19254" operator="equal">
      <formula>"Catastrófico"</formula>
    </cfRule>
    <cfRule type="cellIs" dxfId="16190" priority="19255" operator="equal">
      <formula>"Mayor"</formula>
    </cfRule>
    <cfRule type="cellIs" dxfId="16189" priority="19256" operator="equal">
      <formula>"Moderado"</formula>
    </cfRule>
    <cfRule type="cellIs" dxfId="16188" priority="19257" operator="equal">
      <formula>"Menor"</formula>
    </cfRule>
    <cfRule type="cellIs" dxfId="16187" priority="19258" operator="equal">
      <formula>"Leve"</formula>
    </cfRule>
  </conditionalFormatting>
  <conditionalFormatting sqref="FK240:FL240">
    <cfRule type="cellIs" dxfId="16186" priority="19234" operator="equal">
      <formula>"Catastrófico"</formula>
    </cfRule>
    <cfRule type="cellIs" dxfId="16185" priority="19235" operator="equal">
      <formula>"Mayor"</formula>
    </cfRule>
    <cfRule type="cellIs" dxfId="16184" priority="19236" operator="equal">
      <formula>"Moderado"</formula>
    </cfRule>
    <cfRule type="cellIs" dxfId="16183" priority="19237" operator="equal">
      <formula>"Menor"</formula>
    </cfRule>
    <cfRule type="cellIs" dxfId="16182" priority="19238" operator="equal">
      <formula>"Leve"</formula>
    </cfRule>
  </conditionalFormatting>
  <conditionalFormatting sqref="ES179:EZ184">
    <cfRule type="cellIs" dxfId="16181" priority="18354" operator="equal">
      <formula>"Catastrófico"</formula>
    </cfRule>
    <cfRule type="cellIs" dxfId="16180" priority="18355" operator="equal">
      <formula>"Mayor"</formula>
    </cfRule>
    <cfRule type="cellIs" dxfId="16179" priority="18356" operator="equal">
      <formula>"Moderado"</formula>
    </cfRule>
    <cfRule type="cellIs" dxfId="16178" priority="18357" operator="equal">
      <formula>"Menor"</formula>
    </cfRule>
    <cfRule type="cellIs" dxfId="16177" priority="18358" operator="equal">
      <formula>"Leve"</formula>
    </cfRule>
  </conditionalFormatting>
  <conditionalFormatting sqref="FN240:FS240">
    <cfRule type="cellIs" dxfId="16176" priority="19224" operator="equal">
      <formula>"Catastrófico"</formula>
    </cfRule>
    <cfRule type="cellIs" dxfId="16175" priority="19225" operator="equal">
      <formula>"Mayor"</formula>
    </cfRule>
    <cfRule type="cellIs" dxfId="16174" priority="19226" operator="equal">
      <formula>"Moderado"</formula>
    </cfRule>
    <cfRule type="cellIs" dxfId="16173" priority="19227" operator="equal">
      <formula>"Menor"</formula>
    </cfRule>
    <cfRule type="cellIs" dxfId="16172" priority="19228" operator="equal">
      <formula>"Leve"</formula>
    </cfRule>
  </conditionalFormatting>
  <conditionalFormatting sqref="CB240:CF240">
    <cfRule type="cellIs" dxfId="16171" priority="19724" operator="equal">
      <formula>"Catastrófico"</formula>
    </cfRule>
    <cfRule type="cellIs" dxfId="16170" priority="19725" operator="equal">
      <formula>"Mayor"</formula>
    </cfRule>
    <cfRule type="cellIs" dxfId="16169" priority="19726" operator="equal">
      <formula>"Moderado"</formula>
    </cfRule>
    <cfRule type="cellIs" dxfId="16168" priority="19727" operator="equal">
      <formula>"Menor"</formula>
    </cfRule>
    <cfRule type="cellIs" dxfId="16167" priority="19728" operator="equal">
      <formula>"Leve"</formula>
    </cfRule>
  </conditionalFormatting>
  <conditionalFormatting sqref="FB11:FC11">
    <cfRule type="cellIs" dxfId="16166" priority="18704" operator="equal">
      <formula>"Catastrófico"</formula>
    </cfRule>
    <cfRule type="cellIs" dxfId="16165" priority="18705" operator="equal">
      <formula>"Mayor"</formula>
    </cfRule>
    <cfRule type="cellIs" dxfId="16164" priority="18706" operator="equal">
      <formula>"Moderado"</formula>
    </cfRule>
    <cfRule type="cellIs" dxfId="16163" priority="18707" operator="equal">
      <formula>"Menor"</formula>
    </cfRule>
    <cfRule type="cellIs" dxfId="16162" priority="18708" operator="equal">
      <formula>"Leve"</formula>
    </cfRule>
  </conditionalFormatting>
  <conditionalFormatting sqref="FM12:FR12">
    <cfRule type="cellIs" dxfId="16161" priority="19204" operator="equal">
      <formula>"Catastrófico"</formula>
    </cfRule>
    <cfRule type="cellIs" dxfId="16160" priority="19205" operator="equal">
      <formula>"Mayor"</formula>
    </cfRule>
    <cfRule type="cellIs" dxfId="16159" priority="19206" operator="equal">
      <formula>"Moderado"</formula>
    </cfRule>
    <cfRule type="cellIs" dxfId="16158" priority="19207" operator="equal">
      <formula>"Menor"</formula>
    </cfRule>
    <cfRule type="cellIs" dxfId="16157" priority="19208" operator="equal">
      <formula>"Leve"</formula>
    </cfRule>
  </conditionalFormatting>
  <conditionalFormatting sqref="FD12:FI12">
    <cfRule type="cellIs" dxfId="16156" priority="18694" operator="equal">
      <formula>"Catastrófico"</formula>
    </cfRule>
    <cfRule type="cellIs" dxfId="16155" priority="18695" operator="equal">
      <formula>"Mayor"</formula>
    </cfRule>
    <cfRule type="cellIs" dxfId="16154" priority="18696" operator="equal">
      <formula>"Moderado"</formula>
    </cfRule>
    <cfRule type="cellIs" dxfId="16153" priority="18697" operator="equal">
      <formula>"Menor"</formula>
    </cfRule>
    <cfRule type="cellIs" dxfId="16152" priority="18698" operator="equal">
      <formula>"Leve"</formula>
    </cfRule>
  </conditionalFormatting>
  <conditionalFormatting sqref="FM11:FS11">
    <cfRule type="cellIs" dxfId="16151" priority="19194" operator="equal">
      <formula>"Catastrófico"</formula>
    </cfRule>
    <cfRule type="cellIs" dxfId="16150" priority="19195" operator="equal">
      <formula>"Mayor"</formula>
    </cfRule>
    <cfRule type="cellIs" dxfId="16149" priority="19196" operator="equal">
      <formula>"Moderado"</formula>
    </cfRule>
    <cfRule type="cellIs" dxfId="16148" priority="19197" operator="equal">
      <formula>"Menor"</formula>
    </cfRule>
    <cfRule type="cellIs" dxfId="16147" priority="19198" operator="equal">
      <formula>"Leve"</formula>
    </cfRule>
  </conditionalFormatting>
  <conditionalFormatting sqref="ES168:EZ168">
    <cfRule type="cellIs" dxfId="16146" priority="18394" operator="equal">
      <formula>"Catastrófico"</formula>
    </cfRule>
    <cfRule type="cellIs" dxfId="16145" priority="18395" operator="equal">
      <formula>"Mayor"</formula>
    </cfRule>
    <cfRule type="cellIs" dxfId="16144" priority="18396" operator="equal">
      <formula>"Moderado"</formula>
    </cfRule>
    <cfRule type="cellIs" dxfId="16143" priority="18397" operator="equal">
      <formula>"Menor"</formula>
    </cfRule>
    <cfRule type="cellIs" dxfId="16142" priority="18398" operator="equal">
      <formula>"Leve"</formula>
    </cfRule>
  </conditionalFormatting>
  <conditionalFormatting sqref="FK12:FL12">
    <cfRule type="cellIs" dxfId="16141" priority="19184" operator="equal">
      <formula>"Catastrófico"</formula>
    </cfRule>
    <cfRule type="cellIs" dxfId="16140" priority="19185" operator="equal">
      <formula>"Mayor"</formula>
    </cfRule>
    <cfRule type="cellIs" dxfId="16139" priority="19186" operator="equal">
      <formula>"Moderado"</formula>
    </cfRule>
    <cfRule type="cellIs" dxfId="16138" priority="19187" operator="equal">
      <formula>"Menor"</formula>
    </cfRule>
    <cfRule type="cellIs" dxfId="16137" priority="19188" operator="equal">
      <formula>"Leve"</formula>
    </cfRule>
  </conditionalFormatting>
  <conditionalFormatting sqref="FK12:FL12">
    <cfRule type="cellIs" dxfId="16136" priority="19179" operator="equal">
      <formula>"Catastrófico"</formula>
    </cfRule>
    <cfRule type="cellIs" dxfId="16135" priority="19180" operator="equal">
      <formula>"Mayor"</formula>
    </cfRule>
    <cfRule type="cellIs" dxfId="16134" priority="19181" operator="equal">
      <formula>"Moderado"</formula>
    </cfRule>
    <cfRule type="cellIs" dxfId="16133" priority="19182" operator="equal">
      <formula>"Menor"</formula>
    </cfRule>
    <cfRule type="cellIs" dxfId="16132" priority="19183" operator="equal">
      <formula>"Leve"</formula>
    </cfRule>
  </conditionalFormatting>
  <conditionalFormatting sqref="FK17:FK18">
    <cfRule type="cellIs" dxfId="16131" priority="19174" operator="equal">
      <formula>"Catastrófico"</formula>
    </cfRule>
    <cfRule type="cellIs" dxfId="16130" priority="19175" operator="equal">
      <formula>"Mayor"</formula>
    </cfRule>
    <cfRule type="cellIs" dxfId="16129" priority="19176" operator="equal">
      <formula>"Moderado"</formula>
    </cfRule>
    <cfRule type="cellIs" dxfId="16128" priority="19177" operator="equal">
      <formula>"Menor"</formula>
    </cfRule>
    <cfRule type="cellIs" dxfId="16127" priority="19178" operator="equal">
      <formula>"Leve"</formula>
    </cfRule>
  </conditionalFormatting>
  <conditionalFormatting sqref="FL17">
    <cfRule type="cellIs" dxfId="16126" priority="19169" operator="equal">
      <formula>"Catastrófico"</formula>
    </cfRule>
    <cfRule type="cellIs" dxfId="16125" priority="19170" operator="equal">
      <formula>"Mayor"</formula>
    </cfRule>
    <cfRule type="cellIs" dxfId="16124" priority="19171" operator="equal">
      <formula>"Moderado"</formula>
    </cfRule>
    <cfRule type="cellIs" dxfId="16123" priority="19172" operator="equal">
      <formula>"Menor"</formula>
    </cfRule>
    <cfRule type="cellIs" dxfId="16122" priority="19173" operator="equal">
      <formula>"Leve"</formula>
    </cfRule>
  </conditionalFormatting>
  <conditionalFormatting sqref="EU90">
    <cfRule type="cellIs" dxfId="16121" priority="18459" operator="equal">
      <formula>"Catastrófico"</formula>
    </cfRule>
    <cfRule type="cellIs" dxfId="16120" priority="18460" operator="equal">
      <formula>"Mayor"</formula>
    </cfRule>
    <cfRule type="cellIs" dxfId="16119" priority="18461" operator="equal">
      <formula>"Moderado"</formula>
    </cfRule>
    <cfRule type="cellIs" dxfId="16118" priority="18462" operator="equal">
      <formula>"Menor"</formula>
    </cfRule>
    <cfRule type="cellIs" dxfId="16117" priority="18463" operator="equal">
      <formula>"Leve"</formula>
    </cfRule>
  </conditionalFormatting>
  <conditionalFormatting sqref="FC18">
    <cfRule type="cellIs" dxfId="16116" priority="18654" operator="equal">
      <formula>"Catastrófico"</formula>
    </cfRule>
    <cfRule type="cellIs" dxfId="16115" priority="18655" operator="equal">
      <formula>"Mayor"</formula>
    </cfRule>
    <cfRule type="cellIs" dxfId="16114" priority="18656" operator="equal">
      <formula>"Moderado"</formula>
    </cfRule>
    <cfRule type="cellIs" dxfId="16113" priority="18657" operator="equal">
      <formula>"Menor"</formula>
    </cfRule>
    <cfRule type="cellIs" dxfId="16112" priority="18658" operator="equal">
      <formula>"Leve"</formula>
    </cfRule>
  </conditionalFormatting>
  <conditionalFormatting sqref="FC18">
    <cfRule type="cellIs" dxfId="16111" priority="18649" operator="equal">
      <formula>"Catastrófico"</formula>
    </cfRule>
    <cfRule type="cellIs" dxfId="16110" priority="18650" operator="equal">
      <formula>"Mayor"</formula>
    </cfRule>
    <cfRule type="cellIs" dxfId="16109" priority="18651" operator="equal">
      <formula>"Moderado"</formula>
    </cfRule>
    <cfRule type="cellIs" dxfId="16108" priority="18652" operator="equal">
      <formula>"Menor"</formula>
    </cfRule>
    <cfRule type="cellIs" dxfId="16107" priority="18653" operator="equal">
      <formula>"Leve"</formula>
    </cfRule>
  </conditionalFormatting>
  <conditionalFormatting sqref="EJ95:EQ95">
    <cfRule type="cellIs" dxfId="16106" priority="17984" operator="equal">
      <formula>"Catastrófico"</formula>
    </cfRule>
    <cfRule type="cellIs" dxfId="16105" priority="17985" operator="equal">
      <formula>"Mayor"</formula>
    </cfRule>
    <cfRule type="cellIs" dxfId="16104" priority="17986" operator="equal">
      <formula>"Moderado"</formula>
    </cfRule>
    <cfRule type="cellIs" dxfId="16103" priority="17987" operator="equal">
      <formula>"Menor"</formula>
    </cfRule>
    <cfRule type="cellIs" dxfId="16102" priority="17988" operator="equal">
      <formula>"Leve"</formula>
    </cfRule>
  </conditionalFormatting>
  <conditionalFormatting sqref="ES240:ET240">
    <cfRule type="cellIs" dxfId="16101" priority="18224" operator="equal">
      <formula>"Catastrófico"</formula>
    </cfRule>
    <cfRule type="cellIs" dxfId="16100" priority="18225" operator="equal">
      <formula>"Mayor"</formula>
    </cfRule>
    <cfRule type="cellIs" dxfId="16099" priority="18226" operator="equal">
      <formula>"Moderado"</formula>
    </cfRule>
    <cfRule type="cellIs" dxfId="16098" priority="18227" operator="equal">
      <formula>"Menor"</formula>
    </cfRule>
    <cfRule type="cellIs" dxfId="16097" priority="18228" operator="equal">
      <formula>"Leve"</formula>
    </cfRule>
  </conditionalFormatting>
  <conditionalFormatting sqref="ET102:EU102 ES103:EZ103 ES101:EU101">
    <cfRule type="cellIs" dxfId="16096" priority="18434" operator="equal">
      <formula>"Catastrófico"</formula>
    </cfRule>
    <cfRule type="cellIs" dxfId="16095" priority="18435" operator="equal">
      <formula>"Mayor"</formula>
    </cfRule>
    <cfRule type="cellIs" dxfId="16094" priority="18436" operator="equal">
      <formula>"Moderado"</formula>
    </cfRule>
    <cfRule type="cellIs" dxfId="16093" priority="18437" operator="equal">
      <formula>"Menor"</formula>
    </cfRule>
    <cfRule type="cellIs" dxfId="16092" priority="18438" operator="equal">
      <formula>"Leve"</formula>
    </cfRule>
  </conditionalFormatting>
  <conditionalFormatting sqref="FE240:FI240">
    <cfRule type="cellIs" dxfId="16091" priority="18719" operator="equal">
      <formula>"Catastrófico"</formula>
    </cfRule>
    <cfRule type="cellIs" dxfId="16090" priority="18720" operator="equal">
      <formula>"Mayor"</formula>
    </cfRule>
    <cfRule type="cellIs" dxfId="16089" priority="18721" operator="equal">
      <formula>"Moderado"</formula>
    </cfRule>
    <cfRule type="cellIs" dxfId="16088" priority="18722" operator="equal">
      <formula>"Menor"</formula>
    </cfRule>
    <cfRule type="cellIs" dxfId="16087" priority="18723" operator="equal">
      <formula>"Leve"</formula>
    </cfRule>
  </conditionalFormatting>
  <conditionalFormatting sqref="FD131:FI131">
    <cfRule type="cellIs" dxfId="16086" priority="18599" operator="equal">
      <formula>"Catastrófico"</formula>
    </cfRule>
    <cfRule type="cellIs" dxfId="16085" priority="18600" operator="equal">
      <formula>"Mayor"</formula>
    </cfRule>
    <cfRule type="cellIs" dxfId="16084" priority="18601" operator="equal">
      <formula>"Moderado"</formula>
    </cfRule>
    <cfRule type="cellIs" dxfId="16083" priority="18602" operator="equal">
      <formula>"Menor"</formula>
    </cfRule>
    <cfRule type="cellIs" dxfId="16082" priority="18603" operator="equal">
      <formula>"Leve"</formula>
    </cfRule>
  </conditionalFormatting>
  <conditionalFormatting sqref="EV36:EZ36">
    <cfRule type="cellIs" dxfId="16081" priority="18054" operator="equal">
      <formula>"Catastrófico"</formula>
    </cfRule>
    <cfRule type="cellIs" dxfId="16080" priority="18055" operator="equal">
      <formula>"Mayor"</formula>
    </cfRule>
    <cfRule type="cellIs" dxfId="16079" priority="18056" operator="equal">
      <formula>"Moderado"</formula>
    </cfRule>
    <cfRule type="cellIs" dxfId="16078" priority="18057" operator="equal">
      <formula>"Menor"</formula>
    </cfRule>
    <cfRule type="cellIs" dxfId="16077" priority="18058" operator="equal">
      <formula>"Leve"</formula>
    </cfRule>
  </conditionalFormatting>
  <conditionalFormatting sqref="ES41:EZ41">
    <cfRule type="cellIs" dxfId="16076" priority="18049" operator="equal">
      <formula>"Catastrófico"</formula>
    </cfRule>
    <cfRule type="cellIs" dxfId="16075" priority="18050" operator="equal">
      <formula>"Mayor"</formula>
    </cfRule>
    <cfRule type="cellIs" dxfId="16074" priority="18051" operator="equal">
      <formula>"Moderado"</formula>
    </cfRule>
    <cfRule type="cellIs" dxfId="16073" priority="18052" operator="equal">
      <formula>"Menor"</formula>
    </cfRule>
    <cfRule type="cellIs" dxfId="16072" priority="18053" operator="equal">
      <formula>"Leve"</formula>
    </cfRule>
  </conditionalFormatting>
  <conditionalFormatting sqref="ES42:EZ43">
    <cfRule type="cellIs" dxfId="16071" priority="18044" operator="equal">
      <formula>"Catastrófico"</formula>
    </cfRule>
    <cfRule type="cellIs" dxfId="16070" priority="18045" operator="equal">
      <formula>"Mayor"</formula>
    </cfRule>
    <cfRule type="cellIs" dxfId="16069" priority="18046" operator="equal">
      <formula>"Moderado"</formula>
    </cfRule>
    <cfRule type="cellIs" dxfId="16068" priority="18047" operator="equal">
      <formula>"Menor"</formula>
    </cfRule>
    <cfRule type="cellIs" dxfId="16067" priority="18048" operator="equal">
      <formula>"Leve"</formula>
    </cfRule>
  </conditionalFormatting>
  <conditionalFormatting sqref="EI11 EI17 EI23 EI41 EI65 EI71 EI77 EI83 EI89 EI95 EI101 EI107 EI113 EI119 EI125 EI131 EI137 EI143 EI149 EI155 EI161 EI167 EI173 EI179 EI185 EI191 EI197 EI203 EI209 EI215 EI221">
    <cfRule type="cellIs" dxfId="16066" priority="18034" operator="equal">
      <formula>"Catastrófico"</formula>
    </cfRule>
    <cfRule type="cellIs" dxfId="16065" priority="18035" operator="equal">
      <formula>"Mayor"</formula>
    </cfRule>
    <cfRule type="cellIs" dxfId="16064" priority="18036" operator="equal">
      <formula>"Moderado"</formula>
    </cfRule>
    <cfRule type="cellIs" dxfId="16063" priority="18037" operator="equal">
      <formula>"Menor"</formula>
    </cfRule>
    <cfRule type="cellIs" dxfId="16062" priority="18038" operator="equal">
      <formula>"Leve"</formula>
    </cfRule>
  </conditionalFormatting>
  <conditionalFormatting sqref="ES162:EZ162">
    <cfRule type="cellIs" dxfId="16061" priority="18399" operator="equal">
      <formula>"Catastrófico"</formula>
    </cfRule>
    <cfRule type="cellIs" dxfId="16060" priority="18400" operator="equal">
      <formula>"Mayor"</formula>
    </cfRule>
    <cfRule type="cellIs" dxfId="16059" priority="18401" operator="equal">
      <formula>"Moderado"</formula>
    </cfRule>
    <cfRule type="cellIs" dxfId="16058" priority="18402" operator="equal">
      <formula>"Menor"</formula>
    </cfRule>
    <cfRule type="cellIs" dxfId="16057" priority="18403" operator="equal">
      <formula>"Leve"</formula>
    </cfRule>
  </conditionalFormatting>
  <conditionalFormatting sqref="ES47:ET47">
    <cfRule type="cellIs" dxfId="16056" priority="18349" operator="equal">
      <formula>"Catastrófico"</formula>
    </cfRule>
    <cfRule type="cellIs" dxfId="16055" priority="18350" operator="equal">
      <formula>"Mayor"</formula>
    </cfRule>
    <cfRule type="cellIs" dxfId="16054" priority="18351" operator="equal">
      <formula>"Moderado"</formula>
    </cfRule>
    <cfRule type="cellIs" dxfId="16053" priority="18352" operator="equal">
      <formula>"Menor"</formula>
    </cfRule>
    <cfRule type="cellIs" dxfId="16052" priority="18353" operator="equal">
      <formula>"Leve"</formula>
    </cfRule>
  </conditionalFormatting>
  <conditionalFormatting sqref="ER29">
    <cfRule type="cellIs" dxfId="16051" priority="18504" operator="equal">
      <formula>"Catastrófico"</formula>
    </cfRule>
    <cfRule type="cellIs" dxfId="16050" priority="18505" operator="equal">
      <formula>"Mayor"</formula>
    </cfRule>
    <cfRule type="cellIs" dxfId="16049" priority="18506" operator="equal">
      <formula>"Moderado"</formula>
    </cfRule>
    <cfRule type="cellIs" dxfId="16048" priority="18507" operator="equal">
      <formula>"Menor"</formula>
    </cfRule>
    <cfRule type="cellIs" dxfId="16047" priority="18508" operator="equal">
      <formula>"Leve"</formula>
    </cfRule>
  </conditionalFormatting>
  <conditionalFormatting sqref="ER35">
    <cfRule type="cellIs" dxfId="16046" priority="18499" operator="equal">
      <formula>"Catastrófico"</formula>
    </cfRule>
    <cfRule type="cellIs" dxfId="16045" priority="18500" operator="equal">
      <formula>"Mayor"</formula>
    </cfRule>
    <cfRule type="cellIs" dxfId="16044" priority="18501" operator="equal">
      <formula>"Moderado"</formula>
    </cfRule>
    <cfRule type="cellIs" dxfId="16043" priority="18502" operator="equal">
      <formula>"Menor"</formula>
    </cfRule>
    <cfRule type="cellIs" dxfId="16042" priority="18503" operator="equal">
      <formula>"Leve"</formula>
    </cfRule>
  </conditionalFormatting>
  <conditionalFormatting sqref="ES95:EZ95">
    <cfRule type="cellIs" dxfId="16041" priority="18494" operator="equal">
      <formula>"Catastrófico"</formula>
    </cfRule>
    <cfRule type="cellIs" dxfId="16040" priority="18495" operator="equal">
      <formula>"Mayor"</formula>
    </cfRule>
    <cfRule type="cellIs" dxfId="16039" priority="18496" operator="equal">
      <formula>"Moderado"</formula>
    </cfRule>
    <cfRule type="cellIs" dxfId="16038" priority="18497" operator="equal">
      <formula>"Menor"</formula>
    </cfRule>
    <cfRule type="cellIs" dxfId="16037" priority="18498" operator="equal">
      <formula>"Leve"</formula>
    </cfRule>
  </conditionalFormatting>
  <conditionalFormatting sqref="ES95:EZ95">
    <cfRule type="cellIs" dxfId="16036" priority="18489" operator="equal">
      <formula>"Catastrófico"</formula>
    </cfRule>
    <cfRule type="cellIs" dxfId="16035" priority="18490" operator="equal">
      <formula>"Mayor"</formula>
    </cfRule>
    <cfRule type="cellIs" dxfId="16034" priority="18491" operator="equal">
      <formula>"Moderado"</formula>
    </cfRule>
    <cfRule type="cellIs" dxfId="16033" priority="18492" operator="equal">
      <formula>"Menor"</formula>
    </cfRule>
    <cfRule type="cellIs" dxfId="16032" priority="18493" operator="equal">
      <formula>"Leve"</formula>
    </cfRule>
  </conditionalFormatting>
  <conditionalFormatting sqref="ES204:EZ208">
    <cfRule type="cellIs" dxfId="16031" priority="18474" operator="equal">
      <formula>"Catastrófico"</formula>
    </cfRule>
    <cfRule type="cellIs" dxfId="16030" priority="18475" operator="equal">
      <formula>"Mayor"</formula>
    </cfRule>
    <cfRule type="cellIs" dxfId="16029" priority="18476" operator="equal">
      <formula>"Moderado"</formula>
    </cfRule>
    <cfRule type="cellIs" dxfId="16028" priority="18477" operator="equal">
      <formula>"Menor"</formula>
    </cfRule>
    <cfRule type="cellIs" dxfId="16027" priority="18478" operator="equal">
      <formula>"Leve"</formula>
    </cfRule>
  </conditionalFormatting>
  <conditionalFormatting sqref="ES168:EZ168">
    <cfRule type="cellIs" dxfId="16026" priority="18389" operator="equal">
      <formula>"Catastrófico"</formula>
    </cfRule>
    <cfRule type="cellIs" dxfId="16025" priority="18390" operator="equal">
      <formula>"Mayor"</formula>
    </cfRule>
    <cfRule type="cellIs" dxfId="16024" priority="18391" operator="equal">
      <formula>"Moderado"</formula>
    </cfRule>
    <cfRule type="cellIs" dxfId="16023" priority="18392" operator="equal">
      <formula>"Menor"</formula>
    </cfRule>
    <cfRule type="cellIs" dxfId="16022" priority="18393" operator="equal">
      <formula>"Leve"</formula>
    </cfRule>
  </conditionalFormatting>
  <conditionalFormatting sqref="ER239">
    <cfRule type="cellIs" dxfId="16021" priority="18519" operator="equal">
      <formula>"Catastrófico"</formula>
    </cfRule>
    <cfRule type="cellIs" dxfId="16020" priority="18520" operator="equal">
      <formula>"Mayor"</formula>
    </cfRule>
    <cfRule type="cellIs" dxfId="16019" priority="18521" operator="equal">
      <formula>"Moderado"</formula>
    </cfRule>
    <cfRule type="cellIs" dxfId="16018" priority="18522" operator="equal">
      <formula>"Menor"</formula>
    </cfRule>
    <cfRule type="cellIs" dxfId="16017" priority="18523" operator="equal">
      <formula>"Leve"</formula>
    </cfRule>
  </conditionalFormatting>
  <conditionalFormatting sqref="ES119:EZ120">
    <cfRule type="cellIs" dxfId="16016" priority="18239" operator="equal">
      <formula>"Catastrófico"</formula>
    </cfRule>
    <cfRule type="cellIs" dxfId="16015" priority="18240" operator="equal">
      <formula>"Mayor"</formula>
    </cfRule>
    <cfRule type="cellIs" dxfId="16014" priority="18241" operator="equal">
      <formula>"Moderado"</formula>
    </cfRule>
    <cfRule type="cellIs" dxfId="16013" priority="18242" operator="equal">
      <formula>"Menor"</formula>
    </cfRule>
    <cfRule type="cellIs" dxfId="16012" priority="18243" operator="equal">
      <formula>"Leve"</formula>
    </cfRule>
  </conditionalFormatting>
  <conditionalFormatting sqref="ES36:EU36">
    <cfRule type="cellIs" dxfId="16011" priority="18064" operator="equal">
      <formula>"Catastrófico"</formula>
    </cfRule>
    <cfRule type="cellIs" dxfId="16010" priority="18065" operator="equal">
      <formula>"Mayor"</formula>
    </cfRule>
    <cfRule type="cellIs" dxfId="16009" priority="18066" operator="equal">
      <formula>"Moderado"</formula>
    </cfRule>
    <cfRule type="cellIs" dxfId="16008" priority="18067" operator="equal">
      <formula>"Menor"</formula>
    </cfRule>
    <cfRule type="cellIs" dxfId="16007" priority="18068" operator="equal">
      <formula>"Leve"</formula>
    </cfRule>
  </conditionalFormatting>
  <conditionalFormatting sqref="EU17:EZ18">
    <cfRule type="cellIs" dxfId="16006" priority="18139" operator="equal">
      <formula>"Catastrófico"</formula>
    </cfRule>
    <cfRule type="cellIs" dxfId="16005" priority="18140" operator="equal">
      <formula>"Mayor"</formula>
    </cfRule>
    <cfRule type="cellIs" dxfId="16004" priority="18141" operator="equal">
      <formula>"Moderado"</formula>
    </cfRule>
    <cfRule type="cellIs" dxfId="16003" priority="18142" operator="equal">
      <formula>"Menor"</formula>
    </cfRule>
    <cfRule type="cellIs" dxfId="16002" priority="18143" operator="equal">
      <formula>"Leve"</formula>
    </cfRule>
  </conditionalFormatting>
  <conditionalFormatting sqref="EJ192:EQ196">
    <cfRule type="cellIs" dxfId="16001" priority="17979" operator="equal">
      <formula>"Catastrófico"</formula>
    </cfRule>
    <cfRule type="cellIs" dxfId="16000" priority="17980" operator="equal">
      <formula>"Mayor"</formula>
    </cfRule>
    <cfRule type="cellIs" dxfId="15999" priority="17981" operator="equal">
      <formula>"Moderado"</formula>
    </cfRule>
    <cfRule type="cellIs" dxfId="15998" priority="17982" operator="equal">
      <formula>"Menor"</formula>
    </cfRule>
    <cfRule type="cellIs" dxfId="15997" priority="17983" operator="equal">
      <formula>"Leve"</formula>
    </cfRule>
  </conditionalFormatting>
  <conditionalFormatting sqref="EU47:EZ47">
    <cfRule type="cellIs" dxfId="15996" priority="18339" operator="equal">
      <formula>"Catastrófico"</formula>
    </cfRule>
    <cfRule type="cellIs" dxfId="15995" priority="18340" operator="equal">
      <formula>"Mayor"</formula>
    </cfRule>
    <cfRule type="cellIs" dxfId="15994" priority="18341" operator="equal">
      <formula>"Moderado"</formula>
    </cfRule>
    <cfRule type="cellIs" dxfId="15993" priority="18342" operator="equal">
      <formula>"Menor"</formula>
    </cfRule>
    <cfRule type="cellIs" dxfId="15992" priority="18343" operator="equal">
      <formula>"Leve"</formula>
    </cfRule>
  </conditionalFormatting>
  <conditionalFormatting sqref="EJ209:EQ209">
    <cfRule type="cellIs" dxfId="15991" priority="17574" operator="equal">
      <formula>"Catastrófico"</formula>
    </cfRule>
    <cfRule type="cellIs" dxfId="15990" priority="17575" operator="equal">
      <formula>"Mayor"</formula>
    </cfRule>
    <cfRule type="cellIs" dxfId="15989" priority="17576" operator="equal">
      <formula>"Moderado"</formula>
    </cfRule>
    <cfRule type="cellIs" dxfId="15988" priority="17577" operator="equal">
      <formula>"Menor"</formula>
    </cfRule>
    <cfRule type="cellIs" dxfId="15987" priority="17578" operator="equal">
      <formula>"Leve"</formula>
    </cfRule>
  </conditionalFormatting>
  <conditionalFormatting sqref="ES29:EZ29">
    <cfRule type="cellIs" dxfId="15986" priority="18069" operator="equal">
      <formula>"Catastrófico"</formula>
    </cfRule>
    <cfRule type="cellIs" dxfId="15985" priority="18070" operator="equal">
      <formula>"Mayor"</formula>
    </cfRule>
    <cfRule type="cellIs" dxfId="15984" priority="18071" operator="equal">
      <formula>"Moderado"</formula>
    </cfRule>
    <cfRule type="cellIs" dxfId="15983" priority="18072" operator="equal">
      <formula>"Menor"</formula>
    </cfRule>
    <cfRule type="cellIs" dxfId="15982" priority="18073" operator="equal">
      <formula>"Leve"</formula>
    </cfRule>
  </conditionalFormatting>
  <conditionalFormatting sqref="EV83:EZ83">
    <cfRule type="cellIs" dxfId="15981" priority="18274" operator="equal">
      <formula>"Catastrófico"</formula>
    </cfRule>
    <cfRule type="cellIs" dxfId="15980" priority="18275" operator="equal">
      <formula>"Mayor"</formula>
    </cfRule>
    <cfRule type="cellIs" dxfId="15979" priority="18276" operator="equal">
      <formula>"Moderado"</formula>
    </cfRule>
    <cfRule type="cellIs" dxfId="15978" priority="18277" operator="equal">
      <formula>"Menor"</formula>
    </cfRule>
    <cfRule type="cellIs" dxfId="15977" priority="18278" operator="equal">
      <formula>"Leve"</formula>
    </cfRule>
  </conditionalFormatting>
  <conditionalFormatting sqref="ER251">
    <cfRule type="cellIs" dxfId="15976" priority="18509" operator="equal">
      <formula>"Catastrófico"</formula>
    </cfRule>
    <cfRule type="cellIs" dxfId="15975" priority="18510" operator="equal">
      <formula>"Mayor"</formula>
    </cfRule>
    <cfRule type="cellIs" dxfId="15974" priority="18511" operator="equal">
      <formula>"Moderado"</formula>
    </cfRule>
    <cfRule type="cellIs" dxfId="15973" priority="18512" operator="equal">
      <formula>"Menor"</formula>
    </cfRule>
    <cfRule type="cellIs" dxfId="15972" priority="18513" operator="equal">
      <formula>"Leve"</formula>
    </cfRule>
  </conditionalFormatting>
  <conditionalFormatting sqref="ES210:EZ214">
    <cfRule type="cellIs" dxfId="15971" priority="18469" operator="equal">
      <formula>"Catastrófico"</formula>
    </cfRule>
    <cfRule type="cellIs" dxfId="15970" priority="18470" operator="equal">
      <formula>"Mayor"</formula>
    </cfRule>
    <cfRule type="cellIs" dxfId="15969" priority="18471" operator="equal">
      <formula>"Moderado"</formula>
    </cfRule>
    <cfRule type="cellIs" dxfId="15968" priority="18472" operator="equal">
      <formula>"Menor"</formula>
    </cfRule>
    <cfRule type="cellIs" dxfId="15967" priority="18473" operator="equal">
      <formula>"Leve"</formula>
    </cfRule>
  </conditionalFormatting>
  <conditionalFormatting sqref="FD90">
    <cfRule type="cellIs" dxfId="15966" priority="18964" operator="equal">
      <formula>"Catastrófico"</formula>
    </cfRule>
    <cfRule type="cellIs" dxfId="15965" priority="18965" operator="equal">
      <formula>"Mayor"</formula>
    </cfRule>
    <cfRule type="cellIs" dxfId="15964" priority="18966" operator="equal">
      <formula>"Moderado"</formula>
    </cfRule>
    <cfRule type="cellIs" dxfId="15963" priority="18967" operator="equal">
      <formula>"Menor"</formula>
    </cfRule>
    <cfRule type="cellIs" dxfId="15962" priority="18968" operator="equal">
      <formula>"Leve"</formula>
    </cfRule>
  </conditionalFormatting>
  <conditionalFormatting sqref="ES17:ES18">
    <cfRule type="cellIs" dxfId="15961" priority="18164" operator="equal">
      <formula>"Catastrófico"</formula>
    </cfRule>
    <cfRule type="cellIs" dxfId="15960" priority="18165" operator="equal">
      <formula>"Mayor"</formula>
    </cfRule>
    <cfRule type="cellIs" dxfId="15959" priority="18166" operator="equal">
      <formula>"Moderado"</formula>
    </cfRule>
    <cfRule type="cellIs" dxfId="15958" priority="18167" operator="equal">
      <formula>"Menor"</formula>
    </cfRule>
    <cfRule type="cellIs" dxfId="15957" priority="18168" operator="equal">
      <formula>"Leve"</formula>
    </cfRule>
  </conditionalFormatting>
  <conditionalFormatting sqref="ET17">
    <cfRule type="cellIs" dxfId="15956" priority="18159" operator="equal">
      <formula>"Catastrófico"</formula>
    </cfRule>
    <cfRule type="cellIs" dxfId="15955" priority="18160" operator="equal">
      <formula>"Mayor"</formula>
    </cfRule>
    <cfRule type="cellIs" dxfId="15954" priority="18161" operator="equal">
      <formula>"Moderado"</formula>
    </cfRule>
    <cfRule type="cellIs" dxfId="15953" priority="18162" operator="equal">
      <formula>"Menor"</formula>
    </cfRule>
    <cfRule type="cellIs" dxfId="15952" priority="18163" operator="equal">
      <formula>"Leve"</formula>
    </cfRule>
  </conditionalFormatting>
  <conditionalFormatting sqref="ER245">
    <cfRule type="cellIs" dxfId="15951" priority="18514" operator="equal">
      <formula>"Catastrófico"</formula>
    </cfRule>
    <cfRule type="cellIs" dxfId="15950" priority="18515" operator="equal">
      <formula>"Mayor"</formula>
    </cfRule>
    <cfRule type="cellIs" dxfId="15949" priority="18516" operator="equal">
      <formula>"Moderado"</formula>
    </cfRule>
    <cfRule type="cellIs" dxfId="15948" priority="18517" operator="equal">
      <formula>"Menor"</formula>
    </cfRule>
    <cfRule type="cellIs" dxfId="15947" priority="18518" operator="equal">
      <formula>"Leve"</formula>
    </cfRule>
  </conditionalFormatting>
  <conditionalFormatting sqref="EU53:EZ53">
    <cfRule type="cellIs" dxfId="15946" priority="18319" operator="equal">
      <formula>"Catastrófico"</formula>
    </cfRule>
    <cfRule type="cellIs" dxfId="15945" priority="18320" operator="equal">
      <formula>"Mayor"</formula>
    </cfRule>
    <cfRule type="cellIs" dxfId="15944" priority="18321" operator="equal">
      <formula>"Moderado"</formula>
    </cfRule>
    <cfRule type="cellIs" dxfId="15943" priority="18322" operator="equal">
      <formula>"Menor"</formula>
    </cfRule>
    <cfRule type="cellIs" dxfId="15942" priority="18323" operator="equal">
      <formula>"Leve"</formula>
    </cfRule>
  </conditionalFormatting>
  <conditionalFormatting sqref="ET18">
    <cfRule type="cellIs" dxfId="15941" priority="18144" operator="equal">
      <formula>"Catastrófico"</formula>
    </cfRule>
    <cfRule type="cellIs" dxfId="15940" priority="18145" operator="equal">
      <formula>"Mayor"</formula>
    </cfRule>
    <cfRule type="cellIs" dxfId="15939" priority="18146" operator="equal">
      <formula>"Moderado"</formula>
    </cfRule>
    <cfRule type="cellIs" dxfId="15938" priority="18147" operator="equal">
      <formula>"Menor"</formula>
    </cfRule>
    <cfRule type="cellIs" dxfId="15937" priority="18148" operator="equal">
      <formula>"Leve"</formula>
    </cfRule>
  </conditionalFormatting>
  <conditionalFormatting sqref="EU11:EZ11">
    <cfRule type="cellIs" dxfId="15936" priority="18179" operator="equal">
      <formula>"Catastrófico"</formula>
    </cfRule>
    <cfRule type="cellIs" dxfId="15935" priority="18180" operator="equal">
      <formula>"Mayor"</formula>
    </cfRule>
    <cfRule type="cellIs" dxfId="15934" priority="18181" operator="equal">
      <formula>"Moderado"</formula>
    </cfRule>
    <cfRule type="cellIs" dxfId="15933" priority="18182" operator="equal">
      <formula>"Menor"</formula>
    </cfRule>
    <cfRule type="cellIs" dxfId="15932" priority="18183" operator="equal">
      <formula>"Leve"</formula>
    </cfRule>
  </conditionalFormatting>
  <conditionalFormatting sqref="EJ126:EJ129">
    <cfRule type="cellIs" dxfId="15931" priority="17614" operator="equal">
      <formula>"Catastrófico"</formula>
    </cfRule>
    <cfRule type="cellIs" dxfId="15930" priority="17615" operator="equal">
      <formula>"Mayor"</formula>
    </cfRule>
    <cfRule type="cellIs" dxfId="15929" priority="17616" operator="equal">
      <formula>"Moderado"</formula>
    </cfRule>
    <cfRule type="cellIs" dxfId="15928" priority="17617" operator="equal">
      <formula>"Menor"</formula>
    </cfRule>
    <cfRule type="cellIs" dxfId="15927" priority="17618" operator="equal">
      <formula>"Leve"</formula>
    </cfRule>
  </conditionalFormatting>
  <conditionalFormatting sqref="ES126:ES129">
    <cfRule type="cellIs" dxfId="15926" priority="18114" operator="equal">
      <formula>"Catastrófico"</formula>
    </cfRule>
    <cfRule type="cellIs" dxfId="15925" priority="18115" operator="equal">
      <formula>"Mayor"</formula>
    </cfRule>
    <cfRule type="cellIs" dxfId="15924" priority="18116" operator="equal">
      <formula>"Moderado"</formula>
    </cfRule>
    <cfRule type="cellIs" dxfId="15923" priority="18117" operator="equal">
      <formula>"Menor"</formula>
    </cfRule>
    <cfRule type="cellIs" dxfId="15922" priority="18118" operator="equal">
      <formula>"Leve"</formula>
    </cfRule>
  </conditionalFormatting>
  <conditionalFormatting sqref="ES197:EZ197">
    <cfRule type="cellIs" dxfId="15921" priority="18089" operator="equal">
      <formula>"Catastrófico"</formula>
    </cfRule>
    <cfRule type="cellIs" dxfId="15920" priority="18090" operator="equal">
      <formula>"Mayor"</formula>
    </cfRule>
    <cfRule type="cellIs" dxfId="15919" priority="18091" operator="equal">
      <formula>"Moderado"</formula>
    </cfRule>
    <cfRule type="cellIs" dxfId="15918" priority="18092" operator="equal">
      <formula>"Menor"</formula>
    </cfRule>
    <cfRule type="cellIs" dxfId="15917" priority="18093" operator="equal">
      <formula>"Leve"</formula>
    </cfRule>
  </conditionalFormatting>
  <conditionalFormatting sqref="EJ83">
    <cfRule type="cellIs" dxfId="15916" priority="17784" operator="equal">
      <formula>"Catastrófico"</formula>
    </cfRule>
    <cfRule type="cellIs" dxfId="15915" priority="17785" operator="equal">
      <formula>"Mayor"</formula>
    </cfRule>
    <cfRule type="cellIs" dxfId="15914" priority="17786" operator="equal">
      <formula>"Moderado"</formula>
    </cfRule>
    <cfRule type="cellIs" dxfId="15913" priority="17787" operator="equal">
      <formula>"Menor"</formula>
    </cfRule>
    <cfRule type="cellIs" dxfId="15912" priority="17788" operator="equal">
      <formula>"Leve"</formula>
    </cfRule>
  </conditionalFormatting>
  <conditionalFormatting sqref="FA47 FA53 FA59">
    <cfRule type="cellIs" dxfId="15911" priority="19039" operator="equal">
      <formula>"Catastrófico"</formula>
    </cfRule>
    <cfRule type="cellIs" dxfId="15910" priority="19040" operator="equal">
      <formula>"Mayor"</formula>
    </cfRule>
    <cfRule type="cellIs" dxfId="15909" priority="19041" operator="equal">
      <formula>"Moderado"</formula>
    </cfRule>
    <cfRule type="cellIs" dxfId="15908" priority="19042" operator="equal">
      <formula>"Menor"</formula>
    </cfRule>
    <cfRule type="cellIs" dxfId="15907" priority="19043" operator="equal">
      <formula>"Leve"</formula>
    </cfRule>
  </conditionalFormatting>
  <conditionalFormatting sqref="ES192:EZ196">
    <cfRule type="cellIs" dxfId="15906" priority="18484" operator="equal">
      <formula>"Catastrófico"</formula>
    </cfRule>
    <cfRule type="cellIs" dxfId="15905" priority="18485" operator="equal">
      <formula>"Mayor"</formula>
    </cfRule>
    <cfRule type="cellIs" dxfId="15904" priority="18486" operator="equal">
      <formula>"Moderado"</formula>
    </cfRule>
    <cfRule type="cellIs" dxfId="15903" priority="18487" operator="equal">
      <formula>"Menor"</formula>
    </cfRule>
    <cfRule type="cellIs" dxfId="15902" priority="18488" operator="equal">
      <formula>"Leve"</formula>
    </cfRule>
  </conditionalFormatting>
  <conditionalFormatting sqref="ES198:EZ202">
    <cfRule type="cellIs" dxfId="15901" priority="18479" operator="equal">
      <formula>"Catastrófico"</formula>
    </cfRule>
    <cfRule type="cellIs" dxfId="15900" priority="18480" operator="equal">
      <formula>"Mayor"</formula>
    </cfRule>
    <cfRule type="cellIs" dxfId="15899" priority="18481" operator="equal">
      <formula>"Moderado"</formula>
    </cfRule>
    <cfRule type="cellIs" dxfId="15898" priority="18482" operator="equal">
      <formula>"Menor"</formula>
    </cfRule>
    <cfRule type="cellIs" dxfId="15897" priority="18483" operator="equal">
      <formula>"Leve"</formula>
    </cfRule>
  </conditionalFormatting>
  <conditionalFormatting sqref="EV90:EZ90">
    <cfRule type="cellIs" dxfId="15896" priority="18444" operator="equal">
      <formula>"Catastrófico"</formula>
    </cfRule>
    <cfRule type="cellIs" dxfId="15895" priority="18445" operator="equal">
      <formula>"Mayor"</formula>
    </cfRule>
    <cfRule type="cellIs" dxfId="15894" priority="18446" operator="equal">
      <formula>"Moderado"</formula>
    </cfRule>
    <cfRule type="cellIs" dxfId="15893" priority="18447" operator="equal">
      <formula>"Menor"</formula>
    </cfRule>
    <cfRule type="cellIs" dxfId="15892" priority="18448" operator="equal">
      <formula>"Leve"</formula>
    </cfRule>
  </conditionalFormatting>
  <conditionalFormatting sqref="ES107:EZ112">
    <cfRule type="cellIs" dxfId="15891" priority="18369" operator="equal">
      <formula>"Catastrófico"</formula>
    </cfRule>
    <cfRule type="cellIs" dxfId="15890" priority="18370" operator="equal">
      <formula>"Mayor"</formula>
    </cfRule>
    <cfRule type="cellIs" dxfId="15889" priority="18371" operator="equal">
      <formula>"Moderado"</formula>
    </cfRule>
    <cfRule type="cellIs" dxfId="15888" priority="18372" operator="equal">
      <formula>"Menor"</formula>
    </cfRule>
    <cfRule type="cellIs" dxfId="15887" priority="18373" operator="equal">
      <formula>"Leve"</formula>
    </cfRule>
  </conditionalFormatting>
  <conditionalFormatting sqref="ES107:EZ112">
    <cfRule type="cellIs" dxfId="15886" priority="18364" operator="equal">
      <formula>"Catastrófico"</formula>
    </cfRule>
    <cfRule type="cellIs" dxfId="15885" priority="18365" operator="equal">
      <formula>"Mayor"</formula>
    </cfRule>
    <cfRule type="cellIs" dxfId="15884" priority="18366" operator="equal">
      <formula>"Moderado"</formula>
    </cfRule>
    <cfRule type="cellIs" dxfId="15883" priority="18367" operator="equal">
      <formula>"Menor"</formula>
    </cfRule>
    <cfRule type="cellIs" dxfId="15882" priority="18368" operator="equal">
      <formula>"Leve"</formula>
    </cfRule>
  </conditionalFormatting>
  <conditionalFormatting sqref="EM83:EQ83">
    <cfRule type="cellIs" dxfId="15881" priority="17769" operator="equal">
      <formula>"Catastrófico"</formula>
    </cfRule>
    <cfRule type="cellIs" dxfId="15880" priority="17770" operator="equal">
      <formula>"Mayor"</formula>
    </cfRule>
    <cfRule type="cellIs" dxfId="15879" priority="17771" operator="equal">
      <formula>"Moderado"</formula>
    </cfRule>
    <cfRule type="cellIs" dxfId="15878" priority="17772" operator="equal">
      <formula>"Menor"</formula>
    </cfRule>
    <cfRule type="cellIs" dxfId="15877" priority="17773" operator="equal">
      <formula>"Leve"</formula>
    </cfRule>
  </conditionalFormatting>
  <conditionalFormatting sqref="FB42:FI43">
    <cfRule type="cellIs" dxfId="15876" priority="18549" operator="equal">
      <formula>"Catastrófico"</formula>
    </cfRule>
    <cfRule type="cellIs" dxfId="15875" priority="18550" operator="equal">
      <formula>"Mayor"</formula>
    </cfRule>
    <cfRule type="cellIs" dxfId="15874" priority="18551" operator="equal">
      <formula>"Moderado"</formula>
    </cfRule>
    <cfRule type="cellIs" dxfId="15873" priority="18552" operator="equal">
      <formula>"Menor"</formula>
    </cfRule>
    <cfRule type="cellIs" dxfId="15872" priority="18553" operator="equal">
      <formula>"Leve"</formula>
    </cfRule>
  </conditionalFormatting>
  <conditionalFormatting sqref="ES173:EZ173 ES132:EZ138 ES197:EZ197 ES13:EZ16 ES91:EZ94 ES96:EZ100 ES104:EZ106 ES187:EZ191 ES48:EZ52 ES54:EZ58 ES37:EZ41 ES44:EZ46 ES19:EZ35 ES89:EZ89 ES143:EZ143 ES149:EZ149 ES155:EZ156 ES60:EZ70 ES203:EZ203 ES209:EZ209 ES215:EZ239 ES241:EZ268">
    <cfRule type="cellIs" dxfId="15871" priority="18544" operator="equal">
      <formula>"Catastrófico"</formula>
    </cfRule>
    <cfRule type="cellIs" dxfId="15870" priority="18545" operator="equal">
      <formula>"Mayor"</formula>
    </cfRule>
    <cfRule type="cellIs" dxfId="15869" priority="18546" operator="equal">
      <formula>"Moderado"</formula>
    </cfRule>
    <cfRule type="cellIs" dxfId="15868" priority="18547" operator="equal">
      <formula>"Menor"</formula>
    </cfRule>
    <cfRule type="cellIs" dxfId="15867" priority="18548" operator="equal">
      <formula>"Leve"</formula>
    </cfRule>
  </conditionalFormatting>
  <conditionalFormatting sqref="ER11 ER17 ER23 ER41 ER65 ER71 ER77 ER83 ER89 ER95 ER101 ER107 ER113 ER119 ER125 ER131 ER137 ER143 ER149 ER155 ER161 ER167 ER173 ER179 ER185 ER191 ER197 ER203 ER209 ER215 ER221">
    <cfRule type="cellIs" dxfId="15866" priority="18539" operator="equal">
      <formula>"Catastrófico"</formula>
    </cfRule>
    <cfRule type="cellIs" dxfId="15865" priority="18540" operator="equal">
      <formula>"Mayor"</formula>
    </cfRule>
    <cfRule type="cellIs" dxfId="15864" priority="18541" operator="equal">
      <formula>"Moderado"</formula>
    </cfRule>
    <cfRule type="cellIs" dxfId="15863" priority="18542" operator="equal">
      <formula>"Menor"</formula>
    </cfRule>
    <cfRule type="cellIs" dxfId="15862" priority="18543" operator="equal">
      <formula>"Leve"</formula>
    </cfRule>
  </conditionalFormatting>
  <conditionalFormatting sqref="EU53:EZ53">
    <cfRule type="cellIs" dxfId="15861" priority="18314" operator="equal">
      <formula>"Catastrófico"</formula>
    </cfRule>
    <cfRule type="cellIs" dxfId="15860" priority="18315" operator="equal">
      <formula>"Mayor"</formula>
    </cfRule>
    <cfRule type="cellIs" dxfId="15859" priority="18316" operator="equal">
      <formula>"Moderado"</formula>
    </cfRule>
    <cfRule type="cellIs" dxfId="15858" priority="18317" operator="equal">
      <formula>"Menor"</formula>
    </cfRule>
    <cfRule type="cellIs" dxfId="15857" priority="18318" operator="equal">
      <formula>"Leve"</formula>
    </cfRule>
  </conditionalFormatting>
  <conditionalFormatting sqref="EV84:EZ84">
    <cfRule type="cellIs" dxfId="15856" priority="18264" operator="equal">
      <formula>"Catastrófico"</formula>
    </cfRule>
    <cfRule type="cellIs" dxfId="15855" priority="18265" operator="equal">
      <formula>"Mayor"</formula>
    </cfRule>
    <cfRule type="cellIs" dxfId="15854" priority="18266" operator="equal">
      <formula>"Moderado"</formula>
    </cfRule>
    <cfRule type="cellIs" dxfId="15853" priority="18267" operator="equal">
      <formula>"Menor"</formula>
    </cfRule>
    <cfRule type="cellIs" dxfId="15852" priority="18268" operator="equal">
      <formula>"Leve"</formula>
    </cfRule>
  </conditionalFormatting>
  <conditionalFormatting sqref="ES84">
    <cfRule type="cellIs" dxfId="15851" priority="18259" operator="equal">
      <formula>"Catastrófico"</formula>
    </cfRule>
    <cfRule type="cellIs" dxfId="15850" priority="18260" operator="equal">
      <formula>"Mayor"</formula>
    </cfRule>
    <cfRule type="cellIs" dxfId="15849" priority="18261" operator="equal">
      <formula>"Moderado"</formula>
    </cfRule>
    <cfRule type="cellIs" dxfId="15848" priority="18262" operator="equal">
      <formula>"Menor"</formula>
    </cfRule>
    <cfRule type="cellIs" dxfId="15847" priority="18263" operator="equal">
      <formula>"Leve"</formula>
    </cfRule>
  </conditionalFormatting>
  <conditionalFormatting sqref="EI29">
    <cfRule type="cellIs" dxfId="15846" priority="17999" operator="equal">
      <formula>"Catastrófico"</formula>
    </cfRule>
    <cfRule type="cellIs" dxfId="15845" priority="18000" operator="equal">
      <formula>"Mayor"</formula>
    </cfRule>
    <cfRule type="cellIs" dxfId="15844" priority="18001" operator="equal">
      <formula>"Moderado"</formula>
    </cfRule>
    <cfRule type="cellIs" dxfId="15843" priority="18002" operator="equal">
      <formula>"Menor"</formula>
    </cfRule>
    <cfRule type="cellIs" dxfId="15842" priority="18003" operator="equal">
      <formula>"Leve"</formula>
    </cfRule>
  </conditionalFormatting>
  <conditionalFormatting sqref="EU12:EZ12">
    <cfRule type="cellIs" dxfId="15841" priority="18189" operator="equal">
      <formula>"Catastrófico"</formula>
    </cfRule>
    <cfRule type="cellIs" dxfId="15840" priority="18190" operator="equal">
      <formula>"Mayor"</formula>
    </cfRule>
    <cfRule type="cellIs" dxfId="15839" priority="18191" operator="equal">
      <formula>"Moderado"</formula>
    </cfRule>
    <cfRule type="cellIs" dxfId="15838" priority="18192" operator="equal">
      <formula>"Menor"</formula>
    </cfRule>
    <cfRule type="cellIs" dxfId="15837" priority="18193" operator="equal">
      <formula>"Leve"</formula>
    </cfRule>
  </conditionalFormatting>
  <conditionalFormatting sqref="EL90">
    <cfRule type="cellIs" dxfId="15836" priority="17949" operator="equal">
      <formula>"Catastrófico"</formula>
    </cfRule>
    <cfRule type="cellIs" dxfId="15835" priority="17950" operator="equal">
      <formula>"Mayor"</formula>
    </cfRule>
    <cfRule type="cellIs" dxfId="15834" priority="17951" operator="equal">
      <formula>"Moderado"</formula>
    </cfRule>
    <cfRule type="cellIs" dxfId="15833" priority="17952" operator="equal">
      <formula>"Menor"</formula>
    </cfRule>
    <cfRule type="cellIs" dxfId="15832" priority="17953" operator="equal">
      <formula>"Leve"</formula>
    </cfRule>
  </conditionalFormatting>
  <conditionalFormatting sqref="ES179:EZ184">
    <cfRule type="cellIs" dxfId="15831" priority="18359" operator="equal">
      <formula>"Catastrófico"</formula>
    </cfRule>
    <cfRule type="cellIs" dxfId="15830" priority="18360" operator="equal">
      <formula>"Mayor"</formula>
    </cfRule>
    <cfRule type="cellIs" dxfId="15829" priority="18361" operator="equal">
      <formula>"Moderado"</formula>
    </cfRule>
    <cfRule type="cellIs" dxfId="15828" priority="18362" operator="equal">
      <formula>"Menor"</formula>
    </cfRule>
    <cfRule type="cellIs" dxfId="15827" priority="18363" operator="equal">
      <formula>"Leve"</formula>
    </cfRule>
  </conditionalFormatting>
  <conditionalFormatting sqref="ES131:ET131">
    <cfRule type="cellIs" dxfId="15826" priority="18109" operator="equal">
      <formula>"Catastrófico"</formula>
    </cfRule>
    <cfRule type="cellIs" dxfId="15825" priority="18110" operator="equal">
      <formula>"Mayor"</formula>
    </cfRule>
    <cfRule type="cellIs" dxfId="15824" priority="18111" operator="equal">
      <formula>"Moderado"</formula>
    </cfRule>
    <cfRule type="cellIs" dxfId="15823" priority="18112" operator="equal">
      <formula>"Menor"</formula>
    </cfRule>
    <cfRule type="cellIs" dxfId="15822" priority="18113" operator="equal">
      <formula>"Leve"</formula>
    </cfRule>
  </conditionalFormatting>
  <conditionalFormatting sqref="FB173:FI173 FB132:FI138 FB197:FI197 FB13:FI16 FB91:FI94 FB96:FI100 FB104:FI106 FB187:FI191 FB48:FI52 FB54:FI58 FB37:FI41 FB44:FI46 FB19:FI35 FB89:FI89 FB143:FI143 FB149:FI149 FB155:FI156 FB60:FI70 FB203:FI203 FB209:FI209 FB215:FI239 FB241:FI268">
    <cfRule type="cellIs" dxfId="15821" priority="19049" operator="equal">
      <formula>"Catastrófico"</formula>
    </cfRule>
    <cfRule type="cellIs" dxfId="15820" priority="19050" operator="equal">
      <formula>"Mayor"</formula>
    </cfRule>
    <cfRule type="cellIs" dxfId="15819" priority="19051" operator="equal">
      <formula>"Moderado"</formula>
    </cfRule>
    <cfRule type="cellIs" dxfId="15818" priority="19052" operator="equal">
      <formula>"Menor"</formula>
    </cfRule>
    <cfRule type="cellIs" dxfId="15817" priority="19053" operator="equal">
      <formula>"Leve"</formula>
    </cfRule>
  </conditionalFormatting>
  <conditionalFormatting sqref="FA239">
    <cfRule type="cellIs" dxfId="15816" priority="19024" operator="equal">
      <formula>"Catastrófico"</formula>
    </cfRule>
    <cfRule type="cellIs" dxfId="15815" priority="19025" operator="equal">
      <formula>"Mayor"</formula>
    </cfRule>
    <cfRule type="cellIs" dxfId="15814" priority="19026" operator="equal">
      <formula>"Moderado"</formula>
    </cfRule>
    <cfRule type="cellIs" dxfId="15813" priority="19027" operator="equal">
      <formula>"Menor"</formula>
    </cfRule>
    <cfRule type="cellIs" dxfId="15812" priority="19028" operator="equal">
      <formula>"Leve"</formula>
    </cfRule>
  </conditionalFormatting>
  <conditionalFormatting sqref="FA245">
    <cfRule type="cellIs" dxfId="15811" priority="19019" operator="equal">
      <formula>"Catastrófico"</formula>
    </cfRule>
    <cfRule type="cellIs" dxfId="15810" priority="19020" operator="equal">
      <formula>"Mayor"</formula>
    </cfRule>
    <cfRule type="cellIs" dxfId="15809" priority="19021" operator="equal">
      <formula>"Moderado"</formula>
    </cfRule>
    <cfRule type="cellIs" dxfId="15808" priority="19022" operator="equal">
      <formula>"Menor"</formula>
    </cfRule>
    <cfRule type="cellIs" dxfId="15807" priority="19023" operator="equal">
      <formula>"Leve"</formula>
    </cfRule>
  </conditionalFormatting>
  <conditionalFormatting sqref="FB90:FC90">
    <cfRule type="cellIs" dxfId="15806" priority="18969" operator="equal">
      <formula>"Catastrófico"</formula>
    </cfRule>
    <cfRule type="cellIs" dxfId="15805" priority="18970" operator="equal">
      <formula>"Mayor"</formula>
    </cfRule>
    <cfRule type="cellIs" dxfId="15804" priority="18971" operator="equal">
      <formula>"Moderado"</formula>
    </cfRule>
    <cfRule type="cellIs" dxfId="15803" priority="18972" operator="equal">
      <formula>"Menor"</formula>
    </cfRule>
    <cfRule type="cellIs" dxfId="15802" priority="18973" operator="equal">
      <formula>"Leve"</formula>
    </cfRule>
  </conditionalFormatting>
  <conditionalFormatting sqref="FB167:FI167">
    <cfRule type="cellIs" dxfId="15801" priority="18889" operator="equal">
      <formula>"Catastrófico"</formula>
    </cfRule>
    <cfRule type="cellIs" dxfId="15800" priority="18890" operator="equal">
      <formula>"Mayor"</formula>
    </cfRule>
    <cfRule type="cellIs" dxfId="15799" priority="18891" operator="equal">
      <formula>"Moderado"</formula>
    </cfRule>
    <cfRule type="cellIs" dxfId="15798" priority="18892" operator="equal">
      <formula>"Menor"</formula>
    </cfRule>
    <cfRule type="cellIs" dxfId="15797" priority="18893" operator="equal">
      <formula>"Leve"</formula>
    </cfRule>
  </conditionalFormatting>
  <conditionalFormatting sqref="FB185:FI186">
    <cfRule type="cellIs" dxfId="15796" priority="18884" operator="equal">
      <formula>"Catastrófico"</formula>
    </cfRule>
    <cfRule type="cellIs" dxfId="15795" priority="18885" operator="equal">
      <formula>"Mayor"</formula>
    </cfRule>
    <cfRule type="cellIs" dxfId="15794" priority="18886" operator="equal">
      <formula>"Moderado"</formula>
    </cfRule>
    <cfRule type="cellIs" dxfId="15793" priority="18887" operator="equal">
      <formula>"Menor"</formula>
    </cfRule>
    <cfRule type="cellIs" dxfId="15792" priority="18888" operator="equal">
      <formula>"Leve"</formula>
    </cfRule>
  </conditionalFormatting>
  <conditionalFormatting sqref="FB186:FI186">
    <cfRule type="cellIs" dxfId="15791" priority="18879" operator="equal">
      <formula>"Catastrófico"</formula>
    </cfRule>
    <cfRule type="cellIs" dxfId="15790" priority="18880" operator="equal">
      <formula>"Mayor"</formula>
    </cfRule>
    <cfRule type="cellIs" dxfId="15789" priority="18881" operator="equal">
      <formula>"Moderado"</formula>
    </cfRule>
    <cfRule type="cellIs" dxfId="15788" priority="18882" operator="equal">
      <formula>"Menor"</formula>
    </cfRule>
    <cfRule type="cellIs" dxfId="15787" priority="18883" operator="equal">
      <formula>"Leve"</formula>
    </cfRule>
  </conditionalFormatting>
  <conditionalFormatting sqref="EI47 EI53 EI59">
    <cfRule type="cellIs" dxfId="15786" priority="18029" operator="equal">
      <formula>"Catastrófico"</formula>
    </cfRule>
    <cfRule type="cellIs" dxfId="15785" priority="18030" operator="equal">
      <formula>"Mayor"</formula>
    </cfRule>
    <cfRule type="cellIs" dxfId="15784" priority="18031" operator="equal">
      <formula>"Moderado"</formula>
    </cfRule>
    <cfRule type="cellIs" dxfId="15783" priority="18032" operator="equal">
      <formula>"Menor"</formula>
    </cfRule>
    <cfRule type="cellIs" dxfId="15782" priority="18033" operator="equal">
      <formula>"Leve"</formula>
    </cfRule>
  </conditionalFormatting>
  <conditionalFormatting sqref="EI227">
    <cfRule type="cellIs" dxfId="15781" priority="18024" operator="equal">
      <formula>"Catastrófico"</formula>
    </cfRule>
    <cfRule type="cellIs" dxfId="15780" priority="18025" operator="equal">
      <formula>"Mayor"</formula>
    </cfRule>
    <cfRule type="cellIs" dxfId="15779" priority="18026" operator="equal">
      <formula>"Moderado"</formula>
    </cfRule>
    <cfRule type="cellIs" dxfId="15778" priority="18027" operator="equal">
      <formula>"Menor"</formula>
    </cfRule>
    <cfRule type="cellIs" dxfId="15777" priority="18028" operator="equal">
      <formula>"Leve"</formula>
    </cfRule>
  </conditionalFormatting>
  <conditionalFormatting sqref="FB144:FI145">
    <cfRule type="cellIs" dxfId="15776" priority="18754" operator="equal">
      <formula>"Catastrófico"</formula>
    </cfRule>
    <cfRule type="cellIs" dxfId="15775" priority="18755" operator="equal">
      <formula>"Mayor"</formula>
    </cfRule>
    <cfRule type="cellIs" dxfId="15774" priority="18756" operator="equal">
      <formula>"Moderado"</formula>
    </cfRule>
    <cfRule type="cellIs" dxfId="15773" priority="18757" operator="equal">
      <formula>"Menor"</formula>
    </cfRule>
    <cfRule type="cellIs" dxfId="15772" priority="18758" operator="equal">
      <formula>"Leve"</formula>
    </cfRule>
  </conditionalFormatting>
  <conditionalFormatting sqref="FD240">
    <cfRule type="cellIs" dxfId="15771" priority="18739" operator="equal">
      <formula>"Catastrófico"</formula>
    </cfRule>
    <cfRule type="cellIs" dxfId="15770" priority="18740" operator="equal">
      <formula>"Mayor"</formula>
    </cfRule>
    <cfRule type="cellIs" dxfId="15769" priority="18741" operator="equal">
      <formula>"Moderado"</formula>
    </cfRule>
    <cfRule type="cellIs" dxfId="15768" priority="18742" operator="equal">
      <formula>"Menor"</formula>
    </cfRule>
    <cfRule type="cellIs" dxfId="15767" priority="18743" operator="equal">
      <formula>"Leve"</formula>
    </cfRule>
  </conditionalFormatting>
  <conditionalFormatting sqref="FD240">
    <cfRule type="cellIs" dxfId="15766" priority="18734" operator="equal">
      <formula>"Catastrófico"</formula>
    </cfRule>
    <cfRule type="cellIs" dxfId="15765" priority="18735" operator="equal">
      <formula>"Mayor"</formula>
    </cfRule>
    <cfRule type="cellIs" dxfId="15764" priority="18736" operator="equal">
      <formula>"Moderado"</formula>
    </cfRule>
    <cfRule type="cellIs" dxfId="15763" priority="18737" operator="equal">
      <formula>"Menor"</formula>
    </cfRule>
    <cfRule type="cellIs" dxfId="15762" priority="18738" operator="equal">
      <formula>"Leve"</formula>
    </cfRule>
  </conditionalFormatting>
  <conditionalFormatting sqref="FB240:FC240">
    <cfRule type="cellIs" dxfId="15761" priority="18729" operator="equal">
      <formula>"Catastrófico"</formula>
    </cfRule>
    <cfRule type="cellIs" dxfId="15760" priority="18730" operator="equal">
      <formula>"Mayor"</formula>
    </cfRule>
    <cfRule type="cellIs" dxfId="15759" priority="18731" operator="equal">
      <formula>"Moderado"</formula>
    </cfRule>
    <cfRule type="cellIs" dxfId="15758" priority="18732" operator="equal">
      <formula>"Menor"</formula>
    </cfRule>
    <cfRule type="cellIs" dxfId="15757" priority="18733" operator="equal">
      <formula>"Leve"</formula>
    </cfRule>
  </conditionalFormatting>
  <conditionalFormatting sqref="ES167:EZ167">
    <cfRule type="cellIs" dxfId="15756" priority="18384" operator="equal">
      <formula>"Catastrófico"</formula>
    </cfRule>
    <cfRule type="cellIs" dxfId="15755" priority="18385" operator="equal">
      <formula>"Mayor"</formula>
    </cfRule>
    <cfRule type="cellIs" dxfId="15754" priority="18386" operator="equal">
      <formula>"Moderado"</formula>
    </cfRule>
    <cfRule type="cellIs" dxfId="15753" priority="18387" operator="equal">
      <formula>"Menor"</formula>
    </cfRule>
    <cfRule type="cellIs" dxfId="15752" priority="18388" operator="equal">
      <formula>"Leve"</formula>
    </cfRule>
  </conditionalFormatting>
  <conditionalFormatting sqref="FB119:FI120">
    <cfRule type="cellIs" dxfId="15751" priority="18749" operator="equal">
      <formula>"Catastrófico"</formula>
    </cfRule>
    <cfRule type="cellIs" dxfId="15750" priority="18750" operator="equal">
      <formula>"Mayor"</formula>
    </cfRule>
    <cfRule type="cellIs" dxfId="15749" priority="18751" operator="equal">
      <formula>"Moderado"</formula>
    </cfRule>
    <cfRule type="cellIs" dxfId="15748" priority="18752" operator="equal">
      <formula>"Menor"</formula>
    </cfRule>
    <cfRule type="cellIs" dxfId="15747" priority="18753" operator="equal">
      <formula>"Leve"</formula>
    </cfRule>
  </conditionalFormatting>
  <conditionalFormatting sqref="EJ95:EQ95">
    <cfRule type="cellIs" dxfId="15746" priority="17989" operator="equal">
      <formula>"Catastrófico"</formula>
    </cfRule>
    <cfRule type="cellIs" dxfId="15745" priority="17990" operator="equal">
      <formula>"Mayor"</formula>
    </cfRule>
    <cfRule type="cellIs" dxfId="15744" priority="17991" operator="equal">
      <formula>"Moderado"</formula>
    </cfRule>
    <cfRule type="cellIs" dxfId="15743" priority="17992" operator="equal">
      <formula>"Menor"</formula>
    </cfRule>
    <cfRule type="cellIs" dxfId="15742" priority="17993" operator="equal">
      <formula>"Leve"</formula>
    </cfRule>
  </conditionalFormatting>
  <conditionalFormatting sqref="FD12:FI12">
    <cfRule type="cellIs" dxfId="15741" priority="18699" operator="equal">
      <formula>"Catastrófico"</formula>
    </cfRule>
    <cfRule type="cellIs" dxfId="15740" priority="18700" operator="equal">
      <formula>"Mayor"</formula>
    </cfRule>
    <cfRule type="cellIs" dxfId="15739" priority="18701" operator="equal">
      <formula>"Moderado"</formula>
    </cfRule>
    <cfRule type="cellIs" dxfId="15738" priority="18702" operator="equal">
      <formula>"Menor"</formula>
    </cfRule>
    <cfRule type="cellIs" dxfId="15737" priority="18703" operator="equal">
      <formula>"Leve"</formula>
    </cfRule>
  </conditionalFormatting>
  <conditionalFormatting sqref="FD11:FI11">
    <cfRule type="cellIs" dxfId="15736" priority="18689" operator="equal">
      <formula>"Catastrófico"</formula>
    </cfRule>
    <cfRule type="cellIs" dxfId="15735" priority="18690" operator="equal">
      <formula>"Mayor"</formula>
    </cfRule>
    <cfRule type="cellIs" dxfId="15734" priority="18691" operator="equal">
      <formula>"Moderado"</formula>
    </cfRule>
    <cfRule type="cellIs" dxfId="15733" priority="18692" operator="equal">
      <formula>"Menor"</formula>
    </cfRule>
    <cfRule type="cellIs" dxfId="15732" priority="18693" operator="equal">
      <formula>"Leve"</formula>
    </cfRule>
  </conditionalFormatting>
  <conditionalFormatting sqref="FB12:FC12">
    <cfRule type="cellIs" dxfId="15731" priority="18679" operator="equal">
      <formula>"Catastrófico"</formula>
    </cfRule>
    <cfRule type="cellIs" dxfId="15730" priority="18680" operator="equal">
      <formula>"Mayor"</formula>
    </cfRule>
    <cfRule type="cellIs" dxfId="15729" priority="18681" operator="equal">
      <formula>"Moderado"</formula>
    </cfRule>
    <cfRule type="cellIs" dxfId="15728" priority="18682" operator="equal">
      <formula>"Menor"</formula>
    </cfRule>
    <cfRule type="cellIs" dxfId="15727" priority="18683" operator="equal">
      <formula>"Leve"</formula>
    </cfRule>
  </conditionalFormatting>
  <conditionalFormatting sqref="FB12:FC12">
    <cfRule type="cellIs" dxfId="15726" priority="18674" operator="equal">
      <formula>"Catastrófico"</formula>
    </cfRule>
    <cfRule type="cellIs" dxfId="15725" priority="18675" operator="equal">
      <formula>"Mayor"</formula>
    </cfRule>
    <cfRule type="cellIs" dxfId="15724" priority="18676" operator="equal">
      <formula>"Moderado"</formula>
    </cfRule>
    <cfRule type="cellIs" dxfId="15723" priority="18677" operator="equal">
      <formula>"Menor"</formula>
    </cfRule>
    <cfRule type="cellIs" dxfId="15722" priority="18678" operator="equal">
      <formula>"Leve"</formula>
    </cfRule>
  </conditionalFormatting>
  <conditionalFormatting sqref="FB17:FB18">
    <cfRule type="cellIs" dxfId="15721" priority="18669" operator="equal">
      <formula>"Catastrófico"</formula>
    </cfRule>
    <cfRule type="cellIs" dxfId="15720" priority="18670" operator="equal">
      <formula>"Mayor"</formula>
    </cfRule>
    <cfRule type="cellIs" dxfId="15719" priority="18671" operator="equal">
      <formula>"Moderado"</formula>
    </cfRule>
    <cfRule type="cellIs" dxfId="15718" priority="18672" operator="equal">
      <formula>"Menor"</formula>
    </cfRule>
    <cfRule type="cellIs" dxfId="15717" priority="18673" operator="equal">
      <formula>"Leve"</formula>
    </cfRule>
  </conditionalFormatting>
  <conditionalFormatting sqref="FC17">
    <cfRule type="cellIs" dxfId="15716" priority="18664" operator="equal">
      <formula>"Catastrófico"</formula>
    </cfRule>
    <cfRule type="cellIs" dxfId="15715" priority="18665" operator="equal">
      <formula>"Mayor"</formula>
    </cfRule>
    <cfRule type="cellIs" dxfId="15714" priority="18666" operator="equal">
      <formula>"Moderado"</formula>
    </cfRule>
    <cfRule type="cellIs" dxfId="15713" priority="18667" operator="equal">
      <formula>"Menor"</formula>
    </cfRule>
    <cfRule type="cellIs" dxfId="15712" priority="18668" operator="equal">
      <formula>"Leve"</formula>
    </cfRule>
  </conditionalFormatting>
  <conditionalFormatting sqref="FC17">
    <cfRule type="cellIs" dxfId="15711" priority="18659" operator="equal">
      <formula>"Catastrófico"</formula>
    </cfRule>
    <cfRule type="cellIs" dxfId="15710" priority="18660" operator="equal">
      <formula>"Mayor"</formula>
    </cfRule>
    <cfRule type="cellIs" dxfId="15709" priority="18661" operator="equal">
      <formula>"Moderado"</formula>
    </cfRule>
    <cfRule type="cellIs" dxfId="15708" priority="18662" operator="equal">
      <formula>"Menor"</formula>
    </cfRule>
    <cfRule type="cellIs" dxfId="15707" priority="18663" operator="equal">
      <formula>"Leve"</formula>
    </cfRule>
  </conditionalFormatting>
  <conditionalFormatting sqref="ES240:ET240">
    <cfRule type="cellIs" dxfId="15706" priority="18219" operator="equal">
      <formula>"Catastrófico"</formula>
    </cfRule>
    <cfRule type="cellIs" dxfId="15705" priority="18220" operator="equal">
      <formula>"Mayor"</formula>
    </cfRule>
    <cfRule type="cellIs" dxfId="15704" priority="18221" operator="equal">
      <formula>"Moderado"</formula>
    </cfRule>
    <cfRule type="cellIs" dxfId="15703" priority="18222" operator="equal">
      <formula>"Menor"</formula>
    </cfRule>
    <cfRule type="cellIs" dxfId="15702" priority="18223" operator="equal">
      <formula>"Leve"</formula>
    </cfRule>
  </conditionalFormatting>
  <conditionalFormatting sqref="EU12:EZ12">
    <cfRule type="cellIs" dxfId="15701" priority="18194" operator="equal">
      <formula>"Catastrófico"</formula>
    </cfRule>
    <cfRule type="cellIs" dxfId="15700" priority="18195" operator="equal">
      <formula>"Mayor"</formula>
    </cfRule>
    <cfRule type="cellIs" dxfId="15699" priority="18196" operator="equal">
      <formula>"Moderado"</formula>
    </cfRule>
    <cfRule type="cellIs" dxfId="15698" priority="18197" operator="equal">
      <formula>"Menor"</formula>
    </cfRule>
    <cfRule type="cellIs" dxfId="15697" priority="18198" operator="equal">
      <formula>"Leve"</formula>
    </cfRule>
  </conditionalFormatting>
  <conditionalFormatting sqref="FD131:FI131">
    <cfRule type="cellIs" dxfId="15696" priority="18604" operator="equal">
      <formula>"Catastrófico"</formula>
    </cfRule>
    <cfRule type="cellIs" dxfId="15695" priority="18605" operator="equal">
      <formula>"Mayor"</formula>
    </cfRule>
    <cfRule type="cellIs" dxfId="15694" priority="18606" operator="equal">
      <formula>"Moderado"</formula>
    </cfRule>
    <cfRule type="cellIs" dxfId="15693" priority="18607" operator="equal">
      <formula>"Menor"</formula>
    </cfRule>
    <cfRule type="cellIs" dxfId="15692" priority="18608" operator="equal">
      <formula>"Leve"</formula>
    </cfRule>
  </conditionalFormatting>
  <conditionalFormatting sqref="EU240">
    <cfRule type="cellIs" dxfId="15691" priority="18229" operator="equal">
      <formula>"Catastrófico"</formula>
    </cfRule>
    <cfRule type="cellIs" dxfId="15690" priority="18230" operator="equal">
      <formula>"Mayor"</formula>
    </cfRule>
    <cfRule type="cellIs" dxfId="15689" priority="18231" operator="equal">
      <formula>"Moderado"</formula>
    </cfRule>
    <cfRule type="cellIs" dxfId="15688" priority="18232" operator="equal">
      <formula>"Menor"</formula>
    </cfRule>
    <cfRule type="cellIs" dxfId="15687" priority="18233" operator="equal">
      <formula>"Leve"</formula>
    </cfRule>
  </conditionalFormatting>
  <conditionalFormatting sqref="EU17:EZ18">
    <cfRule type="cellIs" dxfId="15686" priority="18134" operator="equal">
      <formula>"Catastrófico"</formula>
    </cfRule>
    <cfRule type="cellIs" dxfId="15685" priority="18135" operator="equal">
      <formula>"Mayor"</formula>
    </cfRule>
    <cfRule type="cellIs" dxfId="15684" priority="18136" operator="equal">
      <formula>"Moderado"</formula>
    </cfRule>
    <cfRule type="cellIs" dxfId="15683" priority="18137" operator="equal">
      <formula>"Menor"</formula>
    </cfRule>
    <cfRule type="cellIs" dxfId="15682" priority="18138" operator="equal">
      <formula>"Leve"</formula>
    </cfRule>
  </conditionalFormatting>
  <conditionalFormatting sqref="FJ11 FJ17 FJ23 FJ41 FJ65 FJ71 FJ77 FJ83 FJ89 FJ95 FJ101 FJ107 FJ113 FJ119 FJ125 FJ131 FJ137 FJ143 FJ149 FJ155 FJ161 FJ167 FJ173 FJ179 FJ185 FJ191 FJ197 FJ203 FJ209 FJ215 FJ221">
    <cfRule type="cellIs" dxfId="15681" priority="19549" operator="equal">
      <formula>"Catastrófico"</formula>
    </cfRule>
    <cfRule type="cellIs" dxfId="15680" priority="19550" operator="equal">
      <formula>"Mayor"</formula>
    </cfRule>
    <cfRule type="cellIs" dxfId="15679" priority="19551" operator="equal">
      <formula>"Moderado"</formula>
    </cfRule>
    <cfRule type="cellIs" dxfId="15678" priority="19552" operator="equal">
      <formula>"Menor"</formula>
    </cfRule>
    <cfRule type="cellIs" dxfId="15677" priority="19553" operator="equal">
      <formula>"Leve"</formula>
    </cfRule>
  </conditionalFormatting>
  <conditionalFormatting sqref="FJ227">
    <cfRule type="cellIs" dxfId="15676" priority="19539" operator="equal">
      <formula>"Catastrófico"</formula>
    </cfRule>
    <cfRule type="cellIs" dxfId="15675" priority="19540" operator="equal">
      <formula>"Mayor"</formula>
    </cfRule>
    <cfRule type="cellIs" dxfId="15674" priority="19541" operator="equal">
      <formula>"Moderado"</formula>
    </cfRule>
    <cfRule type="cellIs" dxfId="15673" priority="19542" operator="equal">
      <formula>"Menor"</formula>
    </cfRule>
    <cfRule type="cellIs" dxfId="15672" priority="19543" operator="equal">
      <formula>"Leve"</formula>
    </cfRule>
  </conditionalFormatting>
  <conditionalFormatting sqref="FL103:FS103 FL101:FM102">
    <cfRule type="cellIs" dxfId="15671" priority="19449" operator="equal">
      <formula>"Catastrófico"</formula>
    </cfRule>
    <cfRule type="cellIs" dxfId="15670" priority="19450" operator="equal">
      <formula>"Mayor"</formula>
    </cfRule>
    <cfRule type="cellIs" dxfId="15669" priority="19451" operator="equal">
      <formula>"Moderado"</formula>
    </cfRule>
    <cfRule type="cellIs" dxfId="15668" priority="19452" operator="equal">
      <formula>"Menor"</formula>
    </cfRule>
    <cfRule type="cellIs" dxfId="15667" priority="19453" operator="equal">
      <formula>"Leve"</formula>
    </cfRule>
  </conditionalFormatting>
  <conditionalFormatting sqref="FL102:FM102 FK103:FS103 FK101:FM101">
    <cfRule type="cellIs" dxfId="15666" priority="19444" operator="equal">
      <formula>"Catastrófico"</formula>
    </cfRule>
    <cfRule type="cellIs" dxfId="15665" priority="19445" operator="equal">
      <formula>"Mayor"</formula>
    </cfRule>
    <cfRule type="cellIs" dxfId="15664" priority="19446" operator="equal">
      <formula>"Moderado"</formula>
    </cfRule>
    <cfRule type="cellIs" dxfId="15663" priority="19447" operator="equal">
      <formula>"Menor"</formula>
    </cfRule>
    <cfRule type="cellIs" dxfId="15662" priority="19448" operator="equal">
      <formula>"Leve"</formula>
    </cfRule>
  </conditionalFormatting>
  <conditionalFormatting sqref="FK83">
    <cfRule type="cellIs" dxfId="15661" priority="19299" operator="equal">
      <formula>"Catastrófico"</formula>
    </cfRule>
    <cfRule type="cellIs" dxfId="15660" priority="19300" operator="equal">
      <formula>"Mayor"</formula>
    </cfRule>
    <cfRule type="cellIs" dxfId="15659" priority="19301" operator="equal">
      <formula>"Moderado"</formula>
    </cfRule>
    <cfRule type="cellIs" dxfId="15658" priority="19302" operator="equal">
      <formula>"Menor"</formula>
    </cfRule>
    <cfRule type="cellIs" dxfId="15657" priority="19303" operator="equal">
      <formula>"Leve"</formula>
    </cfRule>
  </conditionalFormatting>
  <conditionalFormatting sqref="FM83">
    <cfRule type="cellIs" dxfId="15656" priority="19294" operator="equal">
      <formula>"Catastrófico"</formula>
    </cfRule>
    <cfRule type="cellIs" dxfId="15655" priority="19295" operator="equal">
      <formula>"Mayor"</formula>
    </cfRule>
    <cfRule type="cellIs" dxfId="15654" priority="19296" operator="equal">
      <formula>"Moderado"</formula>
    </cfRule>
    <cfRule type="cellIs" dxfId="15653" priority="19297" operator="equal">
      <formula>"Menor"</formula>
    </cfRule>
    <cfRule type="cellIs" dxfId="15652" priority="19298" operator="equal">
      <formula>"Leve"</formula>
    </cfRule>
  </conditionalFormatting>
  <conditionalFormatting sqref="FM84">
    <cfRule type="cellIs" dxfId="15651" priority="19264" operator="equal">
      <formula>"Catastrófico"</formula>
    </cfRule>
    <cfRule type="cellIs" dxfId="15650" priority="19265" operator="equal">
      <formula>"Mayor"</formula>
    </cfRule>
    <cfRule type="cellIs" dxfId="15649" priority="19266" operator="equal">
      <formula>"Moderado"</formula>
    </cfRule>
    <cfRule type="cellIs" dxfId="15648" priority="19267" operator="equal">
      <formula>"Menor"</formula>
    </cfRule>
    <cfRule type="cellIs" dxfId="15647" priority="19268" operator="equal">
      <formula>"Leve"</formula>
    </cfRule>
  </conditionalFormatting>
  <conditionalFormatting sqref="FM240">
    <cfRule type="cellIs" dxfId="15646" priority="19244" operator="equal">
      <formula>"Catastrófico"</formula>
    </cfRule>
    <cfRule type="cellIs" dxfId="15645" priority="19245" operator="equal">
      <formula>"Mayor"</formula>
    </cfRule>
    <cfRule type="cellIs" dxfId="15644" priority="19246" operator="equal">
      <formula>"Moderado"</formula>
    </cfRule>
    <cfRule type="cellIs" dxfId="15643" priority="19247" operator="equal">
      <formula>"Menor"</formula>
    </cfRule>
    <cfRule type="cellIs" dxfId="15642" priority="19248" operator="equal">
      <formula>"Leve"</formula>
    </cfRule>
  </conditionalFormatting>
  <conditionalFormatting sqref="FM240">
    <cfRule type="cellIs" dxfId="15641" priority="19239" operator="equal">
      <formula>"Catastrófico"</formula>
    </cfRule>
    <cfRule type="cellIs" dxfId="15640" priority="19240" operator="equal">
      <formula>"Mayor"</formula>
    </cfRule>
    <cfRule type="cellIs" dxfId="15639" priority="19241" operator="equal">
      <formula>"Moderado"</formula>
    </cfRule>
    <cfRule type="cellIs" dxfId="15638" priority="19242" operator="equal">
      <formula>"Menor"</formula>
    </cfRule>
    <cfRule type="cellIs" dxfId="15637" priority="19243" operator="equal">
      <formula>"Leve"</formula>
    </cfRule>
  </conditionalFormatting>
  <conditionalFormatting sqref="FN240:FS240">
    <cfRule type="cellIs" dxfId="15636" priority="19219" operator="equal">
      <formula>"Catastrófico"</formula>
    </cfRule>
    <cfRule type="cellIs" dxfId="15635" priority="19220" operator="equal">
      <formula>"Mayor"</formula>
    </cfRule>
    <cfRule type="cellIs" dxfId="15634" priority="19221" operator="equal">
      <formula>"Moderado"</formula>
    </cfRule>
    <cfRule type="cellIs" dxfId="15633" priority="19222" operator="equal">
      <formula>"Menor"</formula>
    </cfRule>
    <cfRule type="cellIs" dxfId="15632" priority="19223" operator="equal">
      <formula>"Leve"</formula>
    </cfRule>
  </conditionalFormatting>
  <conditionalFormatting sqref="FL11">
    <cfRule type="cellIs" dxfId="15631" priority="19214" operator="equal">
      <formula>"Catastrófico"</formula>
    </cfRule>
    <cfRule type="cellIs" dxfId="15630" priority="19215" operator="equal">
      <formula>"Mayor"</formula>
    </cfRule>
    <cfRule type="cellIs" dxfId="15629" priority="19216" operator="equal">
      <formula>"Moderado"</formula>
    </cfRule>
    <cfRule type="cellIs" dxfId="15628" priority="19217" operator="equal">
      <formula>"Menor"</formula>
    </cfRule>
    <cfRule type="cellIs" dxfId="15627" priority="19218" operator="equal">
      <formula>"Leve"</formula>
    </cfRule>
  </conditionalFormatting>
  <conditionalFormatting sqref="EJ197:EQ197">
    <cfRule type="cellIs" dxfId="15626" priority="17584" operator="equal">
      <formula>"Catastrófico"</formula>
    </cfRule>
    <cfRule type="cellIs" dxfId="15625" priority="17585" operator="equal">
      <formula>"Mayor"</formula>
    </cfRule>
    <cfRule type="cellIs" dxfId="15624" priority="17586" operator="equal">
      <formula>"Moderado"</formula>
    </cfRule>
    <cfRule type="cellIs" dxfId="15623" priority="17587" operator="equal">
      <formula>"Menor"</formula>
    </cfRule>
    <cfRule type="cellIs" dxfId="15622" priority="17588" operator="equal">
      <formula>"Leve"</formula>
    </cfRule>
  </conditionalFormatting>
  <conditionalFormatting sqref="EJ203:EQ203">
    <cfRule type="cellIs" dxfId="15621" priority="17579" operator="equal">
      <formula>"Catastrófico"</formula>
    </cfRule>
    <cfRule type="cellIs" dxfId="15620" priority="17580" operator="equal">
      <formula>"Mayor"</formula>
    </cfRule>
    <cfRule type="cellIs" dxfId="15619" priority="17581" operator="equal">
      <formula>"Moderado"</formula>
    </cfRule>
    <cfRule type="cellIs" dxfId="15618" priority="17582" operator="equal">
      <formula>"Menor"</formula>
    </cfRule>
    <cfRule type="cellIs" dxfId="15617" priority="17583" operator="equal">
      <formula>"Leve"</formula>
    </cfRule>
  </conditionalFormatting>
  <conditionalFormatting sqref="EL83">
    <cfRule type="cellIs" dxfId="15616" priority="17779" operator="equal">
      <formula>"Catastrófico"</formula>
    </cfRule>
    <cfRule type="cellIs" dxfId="15615" priority="17780" operator="equal">
      <formula>"Mayor"</formula>
    </cfRule>
    <cfRule type="cellIs" dxfId="15614" priority="17781" operator="equal">
      <formula>"Moderado"</formula>
    </cfRule>
    <cfRule type="cellIs" dxfId="15613" priority="17782" operator="equal">
      <formula>"Menor"</formula>
    </cfRule>
    <cfRule type="cellIs" dxfId="15612" priority="17783" operator="equal">
      <formula>"Leve"</formula>
    </cfRule>
  </conditionalFormatting>
  <conditionalFormatting sqref="EK83">
    <cfRule type="cellIs" dxfId="15611" priority="17774" operator="equal">
      <formula>"Catastrófico"</formula>
    </cfRule>
    <cfRule type="cellIs" dxfId="15610" priority="17775" operator="equal">
      <formula>"Mayor"</formula>
    </cfRule>
    <cfRule type="cellIs" dxfId="15609" priority="17776" operator="equal">
      <formula>"Moderado"</formula>
    </cfRule>
    <cfRule type="cellIs" dxfId="15608" priority="17777" operator="equal">
      <formula>"Menor"</formula>
    </cfRule>
    <cfRule type="cellIs" dxfId="15607" priority="17778" operator="equal">
      <formula>"Leve"</formula>
    </cfRule>
  </conditionalFormatting>
  <conditionalFormatting sqref="EV36:EZ36">
    <cfRule type="cellIs" dxfId="15606" priority="18059" operator="equal">
      <formula>"Catastrófico"</formula>
    </cfRule>
    <cfRule type="cellIs" dxfId="15605" priority="18060" operator="equal">
      <formula>"Mayor"</formula>
    </cfRule>
    <cfRule type="cellIs" dxfId="15604" priority="18061" operator="equal">
      <formula>"Moderado"</formula>
    </cfRule>
    <cfRule type="cellIs" dxfId="15603" priority="18062" operator="equal">
      <formula>"Menor"</formula>
    </cfRule>
    <cfRule type="cellIs" dxfId="15602" priority="18063" operator="equal">
      <formula>"Leve"</formula>
    </cfRule>
  </conditionalFormatting>
  <conditionalFormatting sqref="EK84">
    <cfRule type="cellIs" dxfId="15601" priority="17764" operator="equal">
      <formula>"Catastrófico"</formula>
    </cfRule>
    <cfRule type="cellIs" dxfId="15600" priority="17765" operator="equal">
      <formula>"Mayor"</formula>
    </cfRule>
    <cfRule type="cellIs" dxfId="15599" priority="17766" operator="equal">
      <formula>"Moderado"</formula>
    </cfRule>
    <cfRule type="cellIs" dxfId="15598" priority="17767" operator="equal">
      <formula>"Menor"</formula>
    </cfRule>
    <cfRule type="cellIs" dxfId="15597" priority="17768" operator="equal">
      <formula>"Leve"</formula>
    </cfRule>
  </conditionalFormatting>
  <conditionalFormatting sqref="ET125:EZ125 ET130:EZ130 ET126:ET129 EV126:EZ129">
    <cfRule type="cellIs" dxfId="15596" priority="18129" operator="equal">
      <formula>"Catastrófico"</formula>
    </cfRule>
    <cfRule type="cellIs" dxfId="15595" priority="18130" operator="equal">
      <formula>"Mayor"</formula>
    </cfRule>
    <cfRule type="cellIs" dxfId="15594" priority="18131" operator="equal">
      <formula>"Moderado"</formula>
    </cfRule>
    <cfRule type="cellIs" dxfId="15593" priority="18132" operator="equal">
      <formula>"Menor"</formula>
    </cfRule>
    <cfRule type="cellIs" dxfId="15592" priority="18133" operator="equal">
      <formula>"Leve"</formula>
    </cfRule>
  </conditionalFormatting>
  <conditionalFormatting sqref="ET126:ET129 ES130:EZ130 EV126:EZ129 ES125:EZ125">
    <cfRule type="cellIs" dxfId="15591" priority="18124" operator="equal">
      <formula>"Catastrófico"</formula>
    </cfRule>
    <cfRule type="cellIs" dxfId="15590" priority="18125" operator="equal">
      <formula>"Mayor"</formula>
    </cfRule>
    <cfRule type="cellIs" dxfId="15589" priority="18126" operator="equal">
      <formula>"Moderado"</formula>
    </cfRule>
    <cfRule type="cellIs" dxfId="15588" priority="18127" operator="equal">
      <formula>"Menor"</formula>
    </cfRule>
    <cfRule type="cellIs" dxfId="15587" priority="18128" operator="equal">
      <formula>"Leve"</formula>
    </cfRule>
  </conditionalFormatting>
  <conditionalFormatting sqref="EM240:EQ240">
    <cfRule type="cellIs" dxfId="15586" priority="17704" operator="equal">
      <formula>"Catastrófico"</formula>
    </cfRule>
    <cfRule type="cellIs" dxfId="15585" priority="17705" operator="equal">
      <formula>"Mayor"</formula>
    </cfRule>
    <cfRule type="cellIs" dxfId="15584" priority="17706" operator="equal">
      <formula>"Moderado"</formula>
    </cfRule>
    <cfRule type="cellIs" dxfId="15583" priority="17707" operator="equal">
      <formula>"Menor"</formula>
    </cfRule>
    <cfRule type="cellIs" dxfId="15582" priority="17708" operator="equal">
      <formula>"Leve"</formula>
    </cfRule>
  </conditionalFormatting>
  <conditionalFormatting sqref="EK11">
    <cfRule type="cellIs" dxfId="15581" priority="17699" operator="equal">
      <formula>"Catastrófico"</formula>
    </cfRule>
    <cfRule type="cellIs" dxfId="15580" priority="17700" operator="equal">
      <formula>"Mayor"</formula>
    </cfRule>
    <cfRule type="cellIs" dxfId="15579" priority="17701" operator="equal">
      <formula>"Moderado"</formula>
    </cfRule>
    <cfRule type="cellIs" dxfId="15578" priority="17702" operator="equal">
      <formula>"Menor"</formula>
    </cfRule>
    <cfRule type="cellIs" dxfId="15577" priority="17703" operator="equal">
      <formula>"Leve"</formula>
    </cfRule>
  </conditionalFormatting>
  <conditionalFormatting sqref="EJ11:EK11">
    <cfRule type="cellIs" dxfId="15576" priority="17694" operator="equal">
      <formula>"Catastrófico"</formula>
    </cfRule>
    <cfRule type="cellIs" dxfId="15575" priority="17695" operator="equal">
      <formula>"Mayor"</formula>
    </cfRule>
    <cfRule type="cellIs" dxfId="15574" priority="17696" operator="equal">
      <formula>"Moderado"</formula>
    </cfRule>
    <cfRule type="cellIs" dxfId="15573" priority="17697" operator="equal">
      <formula>"Menor"</formula>
    </cfRule>
    <cfRule type="cellIs" dxfId="15572" priority="17698" operator="equal">
      <formula>"Leve"</formula>
    </cfRule>
  </conditionalFormatting>
  <conditionalFormatting sqref="ES131:ET131">
    <cfRule type="cellIs" dxfId="15571" priority="18104" operator="equal">
      <formula>"Catastrófico"</formula>
    </cfRule>
    <cfRule type="cellIs" dxfId="15570" priority="18105" operator="equal">
      <formula>"Mayor"</formula>
    </cfRule>
    <cfRule type="cellIs" dxfId="15569" priority="18106" operator="equal">
      <formula>"Moderado"</formula>
    </cfRule>
    <cfRule type="cellIs" dxfId="15568" priority="18107" operator="equal">
      <formula>"Menor"</formula>
    </cfRule>
    <cfRule type="cellIs" dxfId="15567" priority="18108" operator="equal">
      <formula>"Leve"</formula>
    </cfRule>
  </conditionalFormatting>
  <conditionalFormatting sqref="EJ179:EQ184">
    <cfRule type="cellIs" dxfId="15566" priority="17849" operator="equal">
      <formula>"Catastrófico"</formula>
    </cfRule>
    <cfRule type="cellIs" dxfId="15565" priority="17850" operator="equal">
      <formula>"Mayor"</formula>
    </cfRule>
    <cfRule type="cellIs" dxfId="15564" priority="17851" operator="equal">
      <formula>"Moderado"</formula>
    </cfRule>
    <cfRule type="cellIs" dxfId="15563" priority="17852" operator="equal">
      <formula>"Menor"</formula>
    </cfRule>
    <cfRule type="cellIs" dxfId="15562" priority="17853" operator="equal">
      <formula>"Leve"</formula>
    </cfRule>
  </conditionalFormatting>
  <conditionalFormatting sqref="EJ240:EK240">
    <cfRule type="cellIs" dxfId="15561" priority="17719" operator="equal">
      <formula>"Catastrófico"</formula>
    </cfRule>
    <cfRule type="cellIs" dxfId="15560" priority="17720" operator="equal">
      <formula>"Mayor"</formula>
    </cfRule>
    <cfRule type="cellIs" dxfId="15559" priority="17721" operator="equal">
      <formula>"Moderado"</formula>
    </cfRule>
    <cfRule type="cellIs" dxfId="15558" priority="17722" operator="equal">
      <formula>"Menor"</formula>
    </cfRule>
    <cfRule type="cellIs" dxfId="15557" priority="17723" operator="equal">
      <formula>"Leve"</formula>
    </cfRule>
  </conditionalFormatting>
  <conditionalFormatting sqref="EM240:EQ240">
    <cfRule type="cellIs" dxfId="15556" priority="17709" operator="equal">
      <formula>"Catastrófico"</formula>
    </cfRule>
    <cfRule type="cellIs" dxfId="15555" priority="17710" operator="equal">
      <formula>"Mayor"</formula>
    </cfRule>
    <cfRule type="cellIs" dxfId="15554" priority="17711" operator="equal">
      <formula>"Moderado"</formula>
    </cfRule>
    <cfRule type="cellIs" dxfId="15553" priority="17712" operator="equal">
      <formula>"Menor"</formula>
    </cfRule>
    <cfRule type="cellIs" dxfId="15552" priority="17713" operator="equal">
      <formula>"Leve"</formula>
    </cfRule>
  </conditionalFormatting>
  <conditionalFormatting sqref="EM36:EQ36">
    <cfRule type="cellIs" dxfId="15551" priority="17549" operator="equal">
      <formula>"Catastrófico"</formula>
    </cfRule>
    <cfRule type="cellIs" dxfId="15550" priority="17550" operator="equal">
      <formula>"Mayor"</formula>
    </cfRule>
    <cfRule type="cellIs" dxfId="15549" priority="17551" operator="equal">
      <formula>"Moderado"</formula>
    </cfRule>
    <cfRule type="cellIs" dxfId="15548" priority="17552" operator="equal">
      <formula>"Menor"</formula>
    </cfRule>
    <cfRule type="cellIs" dxfId="15547" priority="17553" operator="equal">
      <formula>"Leve"</formula>
    </cfRule>
  </conditionalFormatting>
  <conditionalFormatting sqref="EJ47:EK47">
    <cfRule type="cellIs" dxfId="15546" priority="17844" operator="equal">
      <formula>"Catastrófico"</formula>
    </cfRule>
    <cfRule type="cellIs" dxfId="15545" priority="17845" operator="equal">
      <formula>"Mayor"</formula>
    </cfRule>
    <cfRule type="cellIs" dxfId="15544" priority="17846" operator="equal">
      <formula>"Moderado"</formula>
    </cfRule>
    <cfRule type="cellIs" dxfId="15543" priority="17847" operator="equal">
      <formula>"Menor"</formula>
    </cfRule>
    <cfRule type="cellIs" dxfId="15542" priority="17848" operator="equal">
      <formula>"Leve"</formula>
    </cfRule>
  </conditionalFormatting>
  <conditionalFormatting sqref="EJ47:EK47">
    <cfRule type="cellIs" dxfId="15541" priority="17839" operator="equal">
      <formula>"Catastrófico"</formula>
    </cfRule>
    <cfRule type="cellIs" dxfId="15540" priority="17840" operator="equal">
      <formula>"Mayor"</formula>
    </cfRule>
    <cfRule type="cellIs" dxfId="15539" priority="17841" operator="equal">
      <formula>"Moderado"</formula>
    </cfRule>
    <cfRule type="cellIs" dxfId="15538" priority="17842" operator="equal">
      <formula>"Menor"</formula>
    </cfRule>
    <cfRule type="cellIs" dxfId="15537" priority="17843" operator="equal">
      <formula>"Leve"</formula>
    </cfRule>
  </conditionalFormatting>
  <conditionalFormatting sqref="EL47:EQ47">
    <cfRule type="cellIs" dxfId="15536" priority="17834" operator="equal">
      <formula>"Catastrófico"</formula>
    </cfRule>
    <cfRule type="cellIs" dxfId="15535" priority="17835" operator="equal">
      <formula>"Mayor"</formula>
    </cfRule>
    <cfRule type="cellIs" dxfId="15534" priority="17836" operator="equal">
      <formula>"Moderado"</formula>
    </cfRule>
    <cfRule type="cellIs" dxfId="15533" priority="17837" operator="equal">
      <formula>"Menor"</formula>
    </cfRule>
    <cfRule type="cellIs" dxfId="15532" priority="17838" operator="equal">
      <formula>"Leve"</formula>
    </cfRule>
  </conditionalFormatting>
  <conditionalFormatting sqref="EL47:EQ47">
    <cfRule type="cellIs" dxfId="15531" priority="17829" operator="equal">
      <formula>"Catastrófico"</formula>
    </cfRule>
    <cfRule type="cellIs" dxfId="15530" priority="17830" operator="equal">
      <formula>"Mayor"</formula>
    </cfRule>
    <cfRule type="cellIs" dxfId="15529" priority="17831" operator="equal">
      <formula>"Moderado"</formula>
    </cfRule>
    <cfRule type="cellIs" dxfId="15528" priority="17832" operator="equal">
      <formula>"Menor"</formula>
    </cfRule>
    <cfRule type="cellIs" dxfId="15527" priority="17833" operator="equal">
      <formula>"Leve"</formula>
    </cfRule>
  </conditionalFormatting>
  <conditionalFormatting sqref="EU11:EZ11">
    <cfRule type="cellIs" dxfId="15526" priority="18184" operator="equal">
      <formula>"Catastrófico"</formula>
    </cfRule>
    <cfRule type="cellIs" dxfId="15525" priority="18185" operator="equal">
      <formula>"Mayor"</formula>
    </cfRule>
    <cfRule type="cellIs" dxfId="15524" priority="18186" operator="equal">
      <formula>"Moderado"</formula>
    </cfRule>
    <cfRule type="cellIs" dxfId="15523" priority="18187" operator="equal">
      <formula>"Menor"</formula>
    </cfRule>
    <cfRule type="cellIs" dxfId="15522" priority="18188" operator="equal">
      <formula>"Leve"</formula>
    </cfRule>
  </conditionalFormatting>
  <conditionalFormatting sqref="EU131:EZ131">
    <cfRule type="cellIs" dxfId="15521" priority="18099" operator="equal">
      <formula>"Catastrófico"</formula>
    </cfRule>
    <cfRule type="cellIs" dxfId="15520" priority="18100" operator="equal">
      <formula>"Mayor"</formula>
    </cfRule>
    <cfRule type="cellIs" dxfId="15519" priority="18101" operator="equal">
      <formula>"Moderado"</formula>
    </cfRule>
    <cfRule type="cellIs" dxfId="15518" priority="18102" operator="equal">
      <formula>"Menor"</formula>
    </cfRule>
    <cfRule type="cellIs" dxfId="15517" priority="18103" operator="equal">
      <formula>"Leve"</formula>
    </cfRule>
  </conditionalFormatting>
  <conditionalFormatting sqref="ES59:ET59">
    <cfRule type="cellIs" dxfId="15516" priority="18304" operator="equal">
      <formula>"Catastrófico"</formula>
    </cfRule>
    <cfRule type="cellIs" dxfId="15515" priority="18305" operator="equal">
      <formula>"Mayor"</formula>
    </cfRule>
    <cfRule type="cellIs" dxfId="15514" priority="18306" operator="equal">
      <formula>"Moderado"</formula>
    </cfRule>
    <cfRule type="cellIs" dxfId="15513" priority="18307" operator="equal">
      <formula>"Menor"</formula>
    </cfRule>
    <cfRule type="cellIs" dxfId="15512" priority="18308" operator="equal">
      <formula>"Leve"</formula>
    </cfRule>
  </conditionalFormatting>
  <conditionalFormatting sqref="EJ126:EJ129">
    <cfRule type="cellIs" dxfId="15511" priority="17609" operator="equal">
      <formula>"Catastrófico"</formula>
    </cfRule>
    <cfRule type="cellIs" dxfId="15510" priority="17610" operator="equal">
      <formula>"Mayor"</formula>
    </cfRule>
    <cfRule type="cellIs" dxfId="15509" priority="17611" operator="equal">
      <formula>"Moderado"</formula>
    </cfRule>
    <cfRule type="cellIs" dxfId="15508" priority="17612" operator="equal">
      <formula>"Menor"</formula>
    </cfRule>
    <cfRule type="cellIs" dxfId="15507" priority="17613" operator="equal">
      <formula>"Leve"</formula>
    </cfRule>
  </conditionalFormatting>
  <conditionalFormatting sqref="EJ215:EQ215">
    <cfRule type="cellIs" dxfId="15506" priority="17569" operator="equal">
      <formula>"Catastrófico"</formula>
    </cfRule>
    <cfRule type="cellIs" dxfId="15505" priority="17570" operator="equal">
      <formula>"Mayor"</formula>
    </cfRule>
    <cfRule type="cellIs" dxfId="15504" priority="17571" operator="equal">
      <formula>"Moderado"</formula>
    </cfRule>
    <cfRule type="cellIs" dxfId="15503" priority="17572" operator="equal">
      <formula>"Menor"</formula>
    </cfRule>
    <cfRule type="cellIs" dxfId="15502" priority="17573" operator="equal">
      <formula>"Leve"</formula>
    </cfRule>
  </conditionalFormatting>
  <conditionalFormatting sqref="ES12:ET12">
    <cfRule type="cellIs" dxfId="15501" priority="18174" operator="equal">
      <formula>"Catastrófico"</formula>
    </cfRule>
    <cfRule type="cellIs" dxfId="15500" priority="18175" operator="equal">
      <formula>"Mayor"</formula>
    </cfRule>
    <cfRule type="cellIs" dxfId="15499" priority="18176" operator="equal">
      <formula>"Moderado"</formula>
    </cfRule>
    <cfRule type="cellIs" dxfId="15498" priority="18177" operator="equal">
      <formula>"Menor"</formula>
    </cfRule>
    <cfRule type="cellIs" dxfId="15497" priority="18178" operator="equal">
      <formula>"Leve"</formula>
    </cfRule>
  </conditionalFormatting>
  <conditionalFormatting sqref="EJ113:EQ113">
    <cfRule type="cellIs" dxfId="15496" priority="17904" operator="equal">
      <formula>"Catastrófico"</formula>
    </cfRule>
    <cfRule type="cellIs" dxfId="15495" priority="17905" operator="equal">
      <formula>"Mayor"</formula>
    </cfRule>
    <cfRule type="cellIs" dxfId="15494" priority="17906" operator="equal">
      <formula>"Moderado"</formula>
    </cfRule>
    <cfRule type="cellIs" dxfId="15493" priority="17907" operator="equal">
      <formula>"Menor"</formula>
    </cfRule>
    <cfRule type="cellIs" dxfId="15492" priority="17908" operator="equal">
      <formula>"Leve"</formula>
    </cfRule>
  </conditionalFormatting>
  <conditionalFormatting sqref="EM90:EQ90">
    <cfRule type="cellIs" dxfId="15491" priority="17944" operator="equal">
      <formula>"Catastrófico"</formula>
    </cfRule>
    <cfRule type="cellIs" dxfId="15490" priority="17945" operator="equal">
      <formula>"Mayor"</formula>
    </cfRule>
    <cfRule type="cellIs" dxfId="15489" priority="17946" operator="equal">
      <formula>"Moderado"</formula>
    </cfRule>
    <cfRule type="cellIs" dxfId="15488" priority="17947" operator="equal">
      <formula>"Menor"</formula>
    </cfRule>
    <cfRule type="cellIs" dxfId="15487" priority="17948" operator="equal">
      <formula>"Leve"</formula>
    </cfRule>
  </conditionalFormatting>
  <conditionalFormatting sqref="ES47:ET47">
    <cfRule type="cellIs" dxfId="15486" priority="18344" operator="equal">
      <formula>"Catastrófico"</formula>
    </cfRule>
    <cfRule type="cellIs" dxfId="15485" priority="18345" operator="equal">
      <formula>"Mayor"</formula>
    </cfRule>
    <cfRule type="cellIs" dxfId="15484" priority="18346" operator="equal">
      <formula>"Moderado"</formula>
    </cfRule>
    <cfRule type="cellIs" dxfId="15483" priority="18347" operator="equal">
      <formula>"Menor"</formula>
    </cfRule>
    <cfRule type="cellIs" dxfId="15482" priority="18348" operator="equal">
      <formula>"Leve"</formula>
    </cfRule>
  </conditionalFormatting>
  <conditionalFormatting sqref="EL53:EQ53">
    <cfRule type="cellIs" dxfId="15481" priority="17814" operator="equal">
      <formula>"Catastrófico"</formula>
    </cfRule>
    <cfRule type="cellIs" dxfId="15480" priority="17815" operator="equal">
      <formula>"Mayor"</formula>
    </cfRule>
    <cfRule type="cellIs" dxfId="15479" priority="17816" operator="equal">
      <formula>"Moderado"</formula>
    </cfRule>
    <cfRule type="cellIs" dxfId="15478" priority="17817" operator="equal">
      <formula>"Menor"</formula>
    </cfRule>
    <cfRule type="cellIs" dxfId="15477" priority="17818" operator="equal">
      <formula>"Leve"</formula>
    </cfRule>
  </conditionalFormatting>
  <conditionalFormatting sqref="EU59:EZ59">
    <cfRule type="cellIs" dxfId="15476" priority="18299" operator="equal">
      <formula>"Catastrófico"</formula>
    </cfRule>
    <cfRule type="cellIs" dxfId="15475" priority="18300" operator="equal">
      <formula>"Mayor"</formula>
    </cfRule>
    <cfRule type="cellIs" dxfId="15474" priority="18301" operator="equal">
      <formula>"Moderado"</formula>
    </cfRule>
    <cfRule type="cellIs" dxfId="15473" priority="18302" operator="equal">
      <formula>"Menor"</formula>
    </cfRule>
    <cfRule type="cellIs" dxfId="15472" priority="18303" operator="equal">
      <formula>"Leve"</formula>
    </cfRule>
  </conditionalFormatting>
  <conditionalFormatting sqref="EL11:EQ11">
    <cfRule type="cellIs" dxfId="15471" priority="17674" operator="equal">
      <formula>"Catastrófico"</formula>
    </cfRule>
    <cfRule type="cellIs" dxfId="15470" priority="17675" operator="equal">
      <formula>"Mayor"</formula>
    </cfRule>
    <cfRule type="cellIs" dxfId="15469" priority="17676" operator="equal">
      <formula>"Moderado"</formula>
    </cfRule>
    <cfRule type="cellIs" dxfId="15468" priority="17677" operator="equal">
      <formula>"Menor"</formula>
    </cfRule>
    <cfRule type="cellIs" dxfId="15467" priority="17678" operator="equal">
      <formula>"Leve"</formula>
    </cfRule>
  </conditionalFormatting>
  <conditionalFormatting sqref="ET18">
    <cfRule type="cellIs" dxfId="15466" priority="18149" operator="equal">
      <formula>"Catastrófico"</formula>
    </cfRule>
    <cfRule type="cellIs" dxfId="15465" priority="18150" operator="equal">
      <formula>"Mayor"</formula>
    </cfRule>
    <cfRule type="cellIs" dxfId="15464" priority="18151" operator="equal">
      <formula>"Moderado"</formula>
    </cfRule>
    <cfRule type="cellIs" dxfId="15463" priority="18152" operator="equal">
      <formula>"Menor"</formula>
    </cfRule>
    <cfRule type="cellIs" dxfId="15462" priority="18153" operator="equal">
      <formula>"Leve"</formula>
    </cfRule>
  </conditionalFormatting>
  <conditionalFormatting sqref="EJ131:EK131">
    <cfRule type="cellIs" dxfId="15461" priority="17604" operator="equal">
      <formula>"Catastrófico"</formula>
    </cfRule>
    <cfRule type="cellIs" dxfId="15460" priority="17605" operator="equal">
      <formula>"Mayor"</formula>
    </cfRule>
    <cfRule type="cellIs" dxfId="15459" priority="17606" operator="equal">
      <formula>"Moderado"</formula>
    </cfRule>
    <cfRule type="cellIs" dxfId="15458" priority="17607" operator="equal">
      <formula>"Menor"</formula>
    </cfRule>
    <cfRule type="cellIs" dxfId="15457" priority="17608" operator="equal">
      <formula>"Leve"</formula>
    </cfRule>
  </conditionalFormatting>
  <conditionalFormatting sqref="EL12:EQ12">
    <cfRule type="cellIs" dxfId="15456" priority="17689" operator="equal">
      <formula>"Catastrófico"</formula>
    </cfRule>
    <cfRule type="cellIs" dxfId="15455" priority="17690" operator="equal">
      <formula>"Mayor"</formula>
    </cfRule>
    <cfRule type="cellIs" dxfId="15454" priority="17691" operator="equal">
      <formula>"Moderado"</formula>
    </cfRule>
    <cfRule type="cellIs" dxfId="15453" priority="17692" operator="equal">
      <formula>"Menor"</formula>
    </cfRule>
    <cfRule type="cellIs" dxfId="15452" priority="17693" operator="equal">
      <formula>"Leve"</formula>
    </cfRule>
  </conditionalFormatting>
  <conditionalFormatting sqref="EL12:EQ12">
    <cfRule type="cellIs" dxfId="15451" priority="17684" operator="equal">
      <formula>"Catastrófico"</formula>
    </cfRule>
    <cfRule type="cellIs" dxfId="15450" priority="17685" operator="equal">
      <formula>"Mayor"</formula>
    </cfRule>
    <cfRule type="cellIs" dxfId="15449" priority="17686" operator="equal">
      <formula>"Moderado"</formula>
    </cfRule>
    <cfRule type="cellIs" dxfId="15448" priority="17687" operator="equal">
      <formula>"Menor"</formula>
    </cfRule>
    <cfRule type="cellIs" dxfId="15447" priority="17688" operator="equal">
      <formula>"Leve"</formula>
    </cfRule>
  </conditionalFormatting>
  <conditionalFormatting sqref="EU131:EZ131">
    <cfRule type="cellIs" dxfId="15446" priority="18094" operator="equal">
      <formula>"Catastrófico"</formula>
    </cfRule>
    <cfRule type="cellIs" dxfId="15445" priority="18095" operator="equal">
      <formula>"Mayor"</formula>
    </cfRule>
    <cfRule type="cellIs" dxfId="15444" priority="18096" operator="equal">
      <formula>"Moderado"</formula>
    </cfRule>
    <cfRule type="cellIs" dxfId="15443" priority="18097" operator="equal">
      <formula>"Menor"</formula>
    </cfRule>
    <cfRule type="cellIs" dxfId="15442" priority="18098" operator="equal">
      <formula>"Leve"</formula>
    </cfRule>
  </conditionalFormatting>
  <conditionalFormatting sqref="EJ41:EQ41">
    <cfRule type="cellIs" dxfId="15441" priority="17544" operator="equal">
      <formula>"Catastrófico"</formula>
    </cfRule>
    <cfRule type="cellIs" dxfId="15440" priority="17545" operator="equal">
      <formula>"Mayor"</formula>
    </cfRule>
    <cfRule type="cellIs" dxfId="15439" priority="17546" operator="equal">
      <formula>"Moderado"</formula>
    </cfRule>
    <cfRule type="cellIs" dxfId="15438" priority="17547" operator="equal">
      <formula>"Menor"</formula>
    </cfRule>
    <cfRule type="cellIs" dxfId="15437" priority="17548" operator="equal">
      <formula>"Leve"</formula>
    </cfRule>
  </conditionalFormatting>
  <conditionalFormatting sqref="EL84">
    <cfRule type="cellIs" dxfId="15436" priority="17749" operator="equal">
      <formula>"Catastrófico"</formula>
    </cfRule>
    <cfRule type="cellIs" dxfId="15435" priority="17750" operator="equal">
      <formula>"Mayor"</formula>
    </cfRule>
    <cfRule type="cellIs" dxfId="15434" priority="17751" operator="equal">
      <formula>"Moderado"</formula>
    </cfRule>
    <cfRule type="cellIs" dxfId="15433" priority="17752" operator="equal">
      <formula>"Menor"</formula>
    </cfRule>
    <cfRule type="cellIs" dxfId="15432" priority="17753" operator="equal">
      <formula>"Leve"</formula>
    </cfRule>
  </conditionalFormatting>
  <conditionalFormatting sqref="EJ53:EK53">
    <cfRule type="cellIs" dxfId="15431" priority="17824" operator="equal">
      <formula>"Catastrófico"</formula>
    </cfRule>
    <cfRule type="cellIs" dxfId="15430" priority="17825" operator="equal">
      <formula>"Mayor"</formula>
    </cfRule>
    <cfRule type="cellIs" dxfId="15429" priority="17826" operator="equal">
      <formula>"Moderado"</formula>
    </cfRule>
    <cfRule type="cellIs" dxfId="15428" priority="17827" operator="equal">
      <formula>"Menor"</formula>
    </cfRule>
    <cfRule type="cellIs" dxfId="15427" priority="17828" operator="equal">
      <formula>"Leve"</formula>
    </cfRule>
  </conditionalFormatting>
  <conditionalFormatting sqref="ET17">
    <cfRule type="cellIs" dxfId="15426" priority="18154" operator="equal">
      <formula>"Catastrófico"</formula>
    </cfRule>
    <cfRule type="cellIs" dxfId="15425" priority="18155" operator="equal">
      <formula>"Mayor"</formula>
    </cfRule>
    <cfRule type="cellIs" dxfId="15424" priority="18156" operator="equal">
      <formula>"Moderado"</formula>
    </cfRule>
    <cfRule type="cellIs" dxfId="15423" priority="18157" operator="equal">
      <formula>"Menor"</formula>
    </cfRule>
    <cfRule type="cellIs" dxfId="15422" priority="18158" operator="equal">
      <formula>"Leve"</formula>
    </cfRule>
  </conditionalFormatting>
  <conditionalFormatting sqref="EU59:EZ59">
    <cfRule type="cellIs" dxfId="15421" priority="18294" operator="equal">
      <formula>"Catastrófico"</formula>
    </cfRule>
    <cfRule type="cellIs" dxfId="15420" priority="18295" operator="equal">
      <formula>"Mayor"</formula>
    </cfRule>
    <cfRule type="cellIs" dxfId="15419" priority="18296" operator="equal">
      <formula>"Moderado"</formula>
    </cfRule>
    <cfRule type="cellIs" dxfId="15418" priority="18297" operator="equal">
      <formula>"Menor"</formula>
    </cfRule>
    <cfRule type="cellIs" dxfId="15417" priority="18298" operator="equal">
      <formula>"Leve"</formula>
    </cfRule>
  </conditionalFormatting>
  <conditionalFormatting sqref="EU47:EZ47">
    <cfRule type="cellIs" dxfId="15416" priority="18334" operator="equal">
      <formula>"Catastrófico"</formula>
    </cfRule>
    <cfRule type="cellIs" dxfId="15415" priority="18335" operator="equal">
      <formula>"Mayor"</formula>
    </cfRule>
    <cfRule type="cellIs" dxfId="15414" priority="18336" operator="equal">
      <formula>"Moderado"</formula>
    </cfRule>
    <cfRule type="cellIs" dxfId="15413" priority="18337" operator="equal">
      <formula>"Menor"</formula>
    </cfRule>
    <cfRule type="cellIs" dxfId="15412" priority="18338" operator="equal">
      <formula>"Leve"</formula>
    </cfRule>
  </conditionalFormatting>
  <conditionalFormatting sqref="ES53:ET53">
    <cfRule type="cellIs" dxfId="15411" priority="18329" operator="equal">
      <formula>"Catastrófico"</formula>
    </cfRule>
    <cfRule type="cellIs" dxfId="15410" priority="18330" operator="equal">
      <formula>"Mayor"</formula>
    </cfRule>
    <cfRule type="cellIs" dxfId="15409" priority="18331" operator="equal">
      <formula>"Moderado"</formula>
    </cfRule>
    <cfRule type="cellIs" dxfId="15408" priority="18332" operator="equal">
      <formula>"Menor"</formula>
    </cfRule>
    <cfRule type="cellIs" dxfId="15407" priority="18333" operator="equal">
      <formula>"Leve"</formula>
    </cfRule>
  </conditionalFormatting>
  <conditionalFormatting sqref="ES53:ET53">
    <cfRule type="cellIs" dxfId="15406" priority="18324" operator="equal">
      <formula>"Catastrófico"</formula>
    </cfRule>
    <cfRule type="cellIs" dxfId="15405" priority="18325" operator="equal">
      <formula>"Mayor"</formula>
    </cfRule>
    <cfRule type="cellIs" dxfId="15404" priority="18326" operator="equal">
      <formula>"Moderado"</formula>
    </cfRule>
    <cfRule type="cellIs" dxfId="15403" priority="18327" operator="equal">
      <formula>"Menor"</formula>
    </cfRule>
    <cfRule type="cellIs" dxfId="15402" priority="18328" operator="equal">
      <formula>"Leve"</formula>
    </cfRule>
  </conditionalFormatting>
  <conditionalFormatting sqref="EL53:EQ53">
    <cfRule type="cellIs" dxfId="15401" priority="17809" operator="equal">
      <formula>"Catastrófico"</formula>
    </cfRule>
    <cfRule type="cellIs" dxfId="15400" priority="17810" operator="equal">
      <formula>"Mayor"</formula>
    </cfRule>
    <cfRule type="cellIs" dxfId="15399" priority="17811" operator="equal">
      <formula>"Moderado"</formula>
    </cfRule>
    <cfRule type="cellIs" dxfId="15398" priority="17812" operator="equal">
      <formula>"Menor"</formula>
    </cfRule>
    <cfRule type="cellIs" dxfId="15397" priority="17813" operator="equal">
      <formula>"Leve"</formula>
    </cfRule>
  </conditionalFormatting>
  <conditionalFormatting sqref="EM84:EQ84">
    <cfRule type="cellIs" dxfId="15396" priority="17759" operator="equal">
      <formula>"Catastrófico"</formula>
    </cfRule>
    <cfRule type="cellIs" dxfId="15395" priority="17760" operator="equal">
      <formula>"Mayor"</formula>
    </cfRule>
    <cfRule type="cellIs" dxfId="15394" priority="17761" operator="equal">
      <formula>"Moderado"</formula>
    </cfRule>
    <cfRule type="cellIs" dxfId="15393" priority="17762" operator="equal">
      <formula>"Menor"</formula>
    </cfRule>
    <cfRule type="cellIs" dxfId="15392" priority="17763" operator="equal">
      <formula>"Leve"</formula>
    </cfRule>
  </conditionalFormatting>
  <conditionalFormatting sqref="EJ84">
    <cfRule type="cellIs" dxfId="15391" priority="17754" operator="equal">
      <formula>"Catastrófico"</formula>
    </cfRule>
    <cfRule type="cellIs" dxfId="15390" priority="17755" operator="equal">
      <formula>"Mayor"</formula>
    </cfRule>
    <cfRule type="cellIs" dxfId="15389" priority="17756" operator="equal">
      <formula>"Moderado"</formula>
    </cfRule>
    <cfRule type="cellIs" dxfId="15388" priority="17757" operator="equal">
      <formula>"Menor"</formula>
    </cfRule>
    <cfRule type="cellIs" dxfId="15387" priority="17758" operator="equal">
      <formula>"Leve"</formula>
    </cfRule>
  </conditionalFormatting>
  <conditionalFormatting sqref="EA163:EH166 EA169:EH172 EA114:EH118 EA174:EH178 EA146:EH148 EA121:EH124 EA139:EH142 EA150:EH154 EA157:EH160">
    <cfRule type="cellIs" dxfId="15386" priority="17414" operator="equal">
      <formula>"Catastrófico"</formula>
    </cfRule>
    <cfRule type="cellIs" dxfId="15385" priority="17415" operator="equal">
      <formula>"Mayor"</formula>
    </cfRule>
    <cfRule type="cellIs" dxfId="15384" priority="17416" operator="equal">
      <formula>"Moderado"</formula>
    </cfRule>
    <cfRule type="cellIs" dxfId="15383" priority="17417" operator="equal">
      <formula>"Menor"</formula>
    </cfRule>
    <cfRule type="cellIs" dxfId="15382" priority="17418" operator="equal">
      <formula>"Leve"</formula>
    </cfRule>
  </conditionalFormatting>
  <conditionalFormatting sqref="EJ161:EQ161">
    <cfRule type="cellIs" dxfId="15381" priority="17899" operator="equal">
      <formula>"Catastrófico"</formula>
    </cfRule>
    <cfRule type="cellIs" dxfId="15380" priority="17900" operator="equal">
      <formula>"Mayor"</formula>
    </cfRule>
    <cfRule type="cellIs" dxfId="15379" priority="17901" operator="equal">
      <formula>"Moderado"</formula>
    </cfRule>
    <cfRule type="cellIs" dxfId="15378" priority="17902" operator="equal">
      <formula>"Menor"</formula>
    </cfRule>
    <cfRule type="cellIs" dxfId="15377" priority="17903" operator="equal">
      <formula>"Leve"</formula>
    </cfRule>
  </conditionalFormatting>
  <conditionalFormatting sqref="EJ119:EQ120">
    <cfRule type="cellIs" dxfId="15376" priority="17739" operator="equal">
      <formula>"Catastrófico"</formula>
    </cfRule>
    <cfRule type="cellIs" dxfId="15375" priority="17740" operator="equal">
      <formula>"Mayor"</formula>
    </cfRule>
    <cfRule type="cellIs" dxfId="15374" priority="17741" operator="equal">
      <formula>"Moderado"</formula>
    </cfRule>
    <cfRule type="cellIs" dxfId="15373" priority="17742" operator="equal">
      <formula>"Menor"</formula>
    </cfRule>
    <cfRule type="cellIs" dxfId="15372" priority="17743" operator="equal">
      <formula>"Leve"</formula>
    </cfRule>
  </conditionalFormatting>
  <conditionalFormatting sqref="EK102:EL102 EJ103:EQ103 EJ101:EL101">
    <cfRule type="cellIs" dxfId="15371" priority="17929" operator="equal">
      <formula>"Catastrófico"</formula>
    </cfRule>
    <cfRule type="cellIs" dxfId="15370" priority="17930" operator="equal">
      <formula>"Mayor"</formula>
    </cfRule>
    <cfRule type="cellIs" dxfId="15369" priority="17931" operator="equal">
      <formula>"Moderado"</formula>
    </cfRule>
    <cfRule type="cellIs" dxfId="15368" priority="17932" operator="equal">
      <formula>"Menor"</formula>
    </cfRule>
    <cfRule type="cellIs" dxfId="15367" priority="17933" operator="equal">
      <formula>"Leve"</formula>
    </cfRule>
  </conditionalFormatting>
  <conditionalFormatting sqref="EI233">
    <cfRule type="cellIs" dxfId="15366" priority="18019" operator="equal">
      <formula>"Catastrófico"</formula>
    </cfRule>
    <cfRule type="cellIs" dxfId="15365" priority="18020" operator="equal">
      <formula>"Mayor"</formula>
    </cfRule>
    <cfRule type="cellIs" dxfId="15364" priority="18021" operator="equal">
      <formula>"Moderado"</formula>
    </cfRule>
    <cfRule type="cellIs" dxfId="15363" priority="18022" operator="equal">
      <formula>"Menor"</formula>
    </cfRule>
    <cfRule type="cellIs" dxfId="15362" priority="18023" operator="equal">
      <formula>"Leve"</formula>
    </cfRule>
  </conditionalFormatting>
  <conditionalFormatting sqref="EL240">
    <cfRule type="cellIs" dxfId="15361" priority="17729" operator="equal">
      <formula>"Catastrófico"</formula>
    </cfRule>
    <cfRule type="cellIs" dxfId="15360" priority="17730" operator="equal">
      <formula>"Mayor"</formula>
    </cfRule>
    <cfRule type="cellIs" dxfId="15359" priority="17731" operator="equal">
      <formula>"Moderado"</formula>
    </cfRule>
    <cfRule type="cellIs" dxfId="15358" priority="17732" operator="equal">
      <formula>"Menor"</formula>
    </cfRule>
    <cfRule type="cellIs" dxfId="15357" priority="17733" operator="equal">
      <formula>"Leve"</formula>
    </cfRule>
  </conditionalFormatting>
  <conditionalFormatting sqref="ES90:ET90">
    <cfRule type="cellIs" dxfId="15356" priority="18464" operator="equal">
      <formula>"Catastrófico"</formula>
    </cfRule>
    <cfRule type="cellIs" dxfId="15355" priority="18465" operator="equal">
      <formula>"Mayor"</formula>
    </cfRule>
    <cfRule type="cellIs" dxfId="15354" priority="18466" operator="equal">
      <formula>"Moderado"</formula>
    </cfRule>
    <cfRule type="cellIs" dxfId="15353" priority="18467" operator="equal">
      <formula>"Menor"</formula>
    </cfRule>
    <cfRule type="cellIs" dxfId="15352" priority="18468" operator="equal">
      <formula>"Leve"</formula>
    </cfRule>
  </conditionalFormatting>
  <conditionalFormatting sqref="EI239">
    <cfRule type="cellIs" dxfId="15351" priority="18014" operator="equal">
      <formula>"Catastrófico"</formula>
    </cfRule>
    <cfRule type="cellIs" dxfId="15350" priority="18015" operator="equal">
      <formula>"Mayor"</formula>
    </cfRule>
    <cfRule type="cellIs" dxfId="15349" priority="18016" operator="equal">
      <formula>"Moderado"</formula>
    </cfRule>
    <cfRule type="cellIs" dxfId="15348" priority="18017" operator="equal">
      <formula>"Menor"</formula>
    </cfRule>
    <cfRule type="cellIs" dxfId="15347" priority="18018" operator="equal">
      <formula>"Leve"</formula>
    </cfRule>
  </conditionalFormatting>
  <conditionalFormatting sqref="ES185:EZ186">
    <cfRule type="cellIs" dxfId="15346" priority="18379" operator="equal">
      <formula>"Catastrófico"</formula>
    </cfRule>
    <cfRule type="cellIs" dxfId="15345" priority="18380" operator="equal">
      <formula>"Mayor"</formula>
    </cfRule>
    <cfRule type="cellIs" dxfId="15344" priority="18381" operator="equal">
      <formula>"Moderado"</formula>
    </cfRule>
    <cfRule type="cellIs" dxfId="15343" priority="18382" operator="equal">
      <formula>"Menor"</formula>
    </cfRule>
    <cfRule type="cellIs" dxfId="15342" priority="18383" operator="equal">
      <formula>"Leve"</formula>
    </cfRule>
  </conditionalFormatting>
  <conditionalFormatting sqref="ES186:EZ186">
    <cfRule type="cellIs" dxfId="15341" priority="18374" operator="equal">
      <formula>"Catastrófico"</formula>
    </cfRule>
    <cfRule type="cellIs" dxfId="15340" priority="18375" operator="equal">
      <formula>"Mayor"</formula>
    </cfRule>
    <cfRule type="cellIs" dxfId="15339" priority="18376" operator="equal">
      <formula>"Moderado"</formula>
    </cfRule>
    <cfRule type="cellIs" dxfId="15338" priority="18377" operator="equal">
      <formula>"Menor"</formula>
    </cfRule>
    <cfRule type="cellIs" dxfId="15337" priority="18378" operator="equal">
      <formula>"Leve"</formula>
    </cfRule>
  </conditionalFormatting>
  <conditionalFormatting sqref="ES59:ET59">
    <cfRule type="cellIs" dxfId="15336" priority="18309" operator="equal">
      <formula>"Catastrófico"</formula>
    </cfRule>
    <cfRule type="cellIs" dxfId="15335" priority="18310" operator="equal">
      <formula>"Mayor"</formula>
    </cfRule>
    <cfRule type="cellIs" dxfId="15334" priority="18311" operator="equal">
      <formula>"Moderado"</formula>
    </cfRule>
    <cfRule type="cellIs" dxfId="15333" priority="18312" operator="equal">
      <formula>"Menor"</formula>
    </cfRule>
    <cfRule type="cellIs" dxfId="15332" priority="18313" operator="equal">
      <formula>"Leve"</formula>
    </cfRule>
  </conditionalFormatting>
  <conditionalFormatting sqref="EM90:EQ90">
    <cfRule type="cellIs" dxfId="15331" priority="17939" operator="equal">
      <formula>"Catastrófico"</formula>
    </cfRule>
    <cfRule type="cellIs" dxfId="15330" priority="17940" operator="equal">
      <formula>"Mayor"</formula>
    </cfRule>
    <cfRule type="cellIs" dxfId="15329" priority="17941" operator="equal">
      <formula>"Moderado"</formula>
    </cfRule>
    <cfRule type="cellIs" dxfId="15328" priority="17942" operator="equal">
      <formula>"Menor"</formula>
    </cfRule>
    <cfRule type="cellIs" dxfId="15327" priority="17943" operator="equal">
      <formula>"Leve"</formula>
    </cfRule>
  </conditionalFormatting>
  <conditionalFormatting sqref="EJ119:EQ120">
    <cfRule type="cellIs" dxfId="15326" priority="17734" operator="equal">
      <formula>"Catastrófico"</formula>
    </cfRule>
    <cfRule type="cellIs" dxfId="15325" priority="17735" operator="equal">
      <formula>"Mayor"</formula>
    </cfRule>
    <cfRule type="cellIs" dxfId="15324" priority="17736" operator="equal">
      <formula>"Moderado"</formula>
    </cfRule>
    <cfRule type="cellIs" dxfId="15323" priority="17737" operator="equal">
      <formula>"Menor"</formula>
    </cfRule>
    <cfRule type="cellIs" dxfId="15322" priority="17738" operator="equal">
      <formula>"Leve"</formula>
    </cfRule>
  </conditionalFormatting>
  <conditionalFormatting sqref="EJ102">
    <cfRule type="cellIs" dxfId="15321" priority="17924" operator="equal">
      <formula>"Catastrófico"</formula>
    </cfRule>
    <cfRule type="cellIs" dxfId="15320" priority="17925" operator="equal">
      <formula>"Mayor"</formula>
    </cfRule>
    <cfRule type="cellIs" dxfId="15319" priority="17926" operator="equal">
      <formula>"Moderado"</formula>
    </cfRule>
    <cfRule type="cellIs" dxfId="15318" priority="17927" operator="equal">
      <formula>"Menor"</formula>
    </cfRule>
    <cfRule type="cellIs" dxfId="15317" priority="17928" operator="equal">
      <formula>"Leve"</formula>
    </cfRule>
  </conditionalFormatting>
  <conditionalFormatting sqref="ET83">
    <cfRule type="cellIs" dxfId="15316" priority="18279" operator="equal">
      <formula>"Catastrófico"</formula>
    </cfRule>
    <cfRule type="cellIs" dxfId="15315" priority="18280" operator="equal">
      <formula>"Mayor"</formula>
    </cfRule>
    <cfRule type="cellIs" dxfId="15314" priority="18281" operator="equal">
      <formula>"Moderado"</formula>
    </cfRule>
    <cfRule type="cellIs" dxfId="15313" priority="18282" operator="equal">
      <formula>"Menor"</formula>
    </cfRule>
    <cfRule type="cellIs" dxfId="15312" priority="18283" operator="equal">
      <formula>"Leve"</formula>
    </cfRule>
  </conditionalFormatting>
  <conditionalFormatting sqref="ES144:EZ145">
    <cfRule type="cellIs" dxfId="15311" priority="18249" operator="equal">
      <formula>"Catastrófico"</formula>
    </cfRule>
    <cfRule type="cellIs" dxfId="15310" priority="18250" operator="equal">
      <formula>"Mayor"</formula>
    </cfRule>
    <cfRule type="cellIs" dxfId="15309" priority="18251" operator="equal">
      <formula>"Moderado"</formula>
    </cfRule>
    <cfRule type="cellIs" dxfId="15308" priority="18252" operator="equal">
      <formula>"Menor"</formula>
    </cfRule>
    <cfRule type="cellIs" dxfId="15307" priority="18253" operator="equal">
      <formula>"Leve"</formula>
    </cfRule>
  </conditionalFormatting>
  <conditionalFormatting sqref="EJ179:EQ184">
    <cfRule type="cellIs" dxfId="15306" priority="17854" operator="equal">
      <formula>"Catastrófico"</formula>
    </cfRule>
    <cfRule type="cellIs" dxfId="15305" priority="17855" operator="equal">
      <formula>"Mayor"</formula>
    </cfRule>
    <cfRule type="cellIs" dxfId="15304" priority="17856" operator="equal">
      <formula>"Moderado"</formula>
    </cfRule>
    <cfRule type="cellIs" dxfId="15303" priority="17857" operator="equal">
      <formula>"Menor"</formula>
    </cfRule>
    <cfRule type="cellIs" dxfId="15302" priority="17858" operator="equal">
      <formula>"Leve"</formula>
    </cfRule>
  </conditionalFormatting>
  <conditionalFormatting sqref="ES12:ET12">
    <cfRule type="cellIs" dxfId="15301" priority="18169" operator="equal">
      <formula>"Catastrófico"</formula>
    </cfRule>
    <cfRule type="cellIs" dxfId="15300" priority="18170" operator="equal">
      <formula>"Mayor"</formula>
    </cfRule>
    <cfRule type="cellIs" dxfId="15299" priority="18171" operator="equal">
      <formula>"Moderado"</formula>
    </cfRule>
    <cfRule type="cellIs" dxfId="15298" priority="18172" operator="equal">
      <formula>"Menor"</formula>
    </cfRule>
    <cfRule type="cellIs" dxfId="15297" priority="18173" operator="equal">
      <formula>"Leve"</formula>
    </cfRule>
  </conditionalFormatting>
  <conditionalFormatting sqref="EA163:EH166 EA169:EH172 EA114:EH118 EA174:EH178 EA146:EH148 EA121:EH124 EA139:EH142 EA150:EH154 EA157:EH160">
    <cfRule type="cellIs" dxfId="15296" priority="17409" operator="equal">
      <formula>"Catastrófico"</formula>
    </cfRule>
    <cfRule type="cellIs" dxfId="15295" priority="17410" operator="equal">
      <formula>"Mayor"</formula>
    </cfRule>
    <cfRule type="cellIs" dxfId="15294" priority="17411" operator="equal">
      <formula>"Moderado"</formula>
    </cfRule>
    <cfRule type="cellIs" dxfId="15293" priority="17412" operator="equal">
      <formula>"Menor"</formula>
    </cfRule>
    <cfRule type="cellIs" dxfId="15292" priority="17413" operator="equal">
      <formula>"Leve"</formula>
    </cfRule>
  </conditionalFormatting>
  <conditionalFormatting sqref="EJ59:EK59">
    <cfRule type="cellIs" dxfId="15291" priority="17804" operator="equal">
      <formula>"Catastrófico"</formula>
    </cfRule>
    <cfRule type="cellIs" dxfId="15290" priority="17805" operator="equal">
      <formula>"Mayor"</formula>
    </cfRule>
    <cfRule type="cellIs" dxfId="15289" priority="17806" operator="equal">
      <formula>"Moderado"</formula>
    </cfRule>
    <cfRule type="cellIs" dxfId="15288" priority="17807" operator="equal">
      <formula>"Menor"</formula>
    </cfRule>
    <cfRule type="cellIs" dxfId="15287" priority="17808" operator="equal">
      <formula>"Leve"</formula>
    </cfRule>
  </conditionalFormatting>
  <conditionalFormatting sqref="EJ59:EK59">
    <cfRule type="cellIs" dxfId="15286" priority="17799" operator="equal">
      <formula>"Catastrófico"</formula>
    </cfRule>
    <cfRule type="cellIs" dxfId="15285" priority="17800" operator="equal">
      <formula>"Mayor"</formula>
    </cfRule>
    <cfRule type="cellIs" dxfId="15284" priority="17801" operator="equal">
      <formula>"Moderado"</formula>
    </cfRule>
    <cfRule type="cellIs" dxfId="15283" priority="17802" operator="equal">
      <formula>"Menor"</formula>
    </cfRule>
    <cfRule type="cellIs" dxfId="15282" priority="17803" operator="equal">
      <formula>"Leve"</formula>
    </cfRule>
  </conditionalFormatting>
  <conditionalFormatting sqref="EJ90:EK90">
    <cfRule type="cellIs" dxfId="15281" priority="17959" operator="equal">
      <formula>"Catastrófico"</formula>
    </cfRule>
    <cfRule type="cellIs" dxfId="15280" priority="17960" operator="equal">
      <formula>"Mayor"</formula>
    </cfRule>
    <cfRule type="cellIs" dxfId="15279" priority="17961" operator="equal">
      <formula>"Moderado"</formula>
    </cfRule>
    <cfRule type="cellIs" dxfId="15278" priority="17962" operator="equal">
      <formula>"Menor"</formula>
    </cfRule>
    <cfRule type="cellIs" dxfId="15277" priority="17963" operator="equal">
      <formula>"Leve"</formula>
    </cfRule>
  </conditionalFormatting>
  <conditionalFormatting sqref="FA11 FA17 FA23 FA41 FA65 FA71 FA77 FA83 FA89 FA95 FA101 FA107 FA113 FA119 FA125 FA131 FA137 FA143 FA149 FA155 FA161 FA167 FA173 FA179 FA185 FA191 FA197 FA203 FA209 FA215 FA221">
    <cfRule type="cellIs" dxfId="15276" priority="19044" operator="equal">
      <formula>"Catastrófico"</formula>
    </cfRule>
    <cfRule type="cellIs" dxfId="15275" priority="19045" operator="equal">
      <formula>"Mayor"</formula>
    </cfRule>
    <cfRule type="cellIs" dxfId="15274" priority="19046" operator="equal">
      <formula>"Moderado"</formula>
    </cfRule>
    <cfRule type="cellIs" dxfId="15273" priority="19047" operator="equal">
      <formula>"Menor"</formula>
    </cfRule>
    <cfRule type="cellIs" dxfId="15272" priority="19048" operator="equal">
      <formula>"Leve"</formula>
    </cfRule>
  </conditionalFormatting>
  <conditionalFormatting sqref="FA227">
    <cfRule type="cellIs" dxfId="15271" priority="19034" operator="equal">
      <formula>"Catastrófico"</formula>
    </cfRule>
    <cfRule type="cellIs" dxfId="15270" priority="19035" operator="equal">
      <formula>"Mayor"</formula>
    </cfRule>
    <cfRule type="cellIs" dxfId="15269" priority="19036" operator="equal">
      <formula>"Moderado"</formula>
    </cfRule>
    <cfRule type="cellIs" dxfId="15268" priority="19037" operator="equal">
      <formula>"Menor"</formula>
    </cfRule>
    <cfRule type="cellIs" dxfId="15267" priority="19038" operator="equal">
      <formula>"Leve"</formula>
    </cfRule>
  </conditionalFormatting>
  <conditionalFormatting sqref="FA233">
    <cfRule type="cellIs" dxfId="15266" priority="19029" operator="equal">
      <formula>"Catastrófico"</formula>
    </cfRule>
    <cfRule type="cellIs" dxfId="15265" priority="19030" operator="equal">
      <formula>"Mayor"</formula>
    </cfRule>
    <cfRule type="cellIs" dxfId="15264" priority="19031" operator="equal">
      <formula>"Moderado"</formula>
    </cfRule>
    <cfRule type="cellIs" dxfId="15263" priority="19032" operator="equal">
      <formula>"Menor"</formula>
    </cfRule>
    <cfRule type="cellIs" dxfId="15262" priority="19033" operator="equal">
      <formula>"Leve"</formula>
    </cfRule>
  </conditionalFormatting>
  <conditionalFormatting sqref="FC103:FI103 FC101:FD102">
    <cfRule type="cellIs" dxfId="15261" priority="18944" operator="equal">
      <formula>"Catastrófico"</formula>
    </cfRule>
    <cfRule type="cellIs" dxfId="15260" priority="18945" operator="equal">
      <formula>"Mayor"</formula>
    </cfRule>
    <cfRule type="cellIs" dxfId="15259" priority="18946" operator="equal">
      <formula>"Moderado"</formula>
    </cfRule>
    <cfRule type="cellIs" dxfId="15258" priority="18947" operator="equal">
      <formula>"Menor"</formula>
    </cfRule>
    <cfRule type="cellIs" dxfId="15257" priority="18948" operator="equal">
      <formula>"Leve"</formula>
    </cfRule>
  </conditionalFormatting>
  <conditionalFormatting sqref="FC102:FD102 FB103:FI103 FB101:FD101">
    <cfRule type="cellIs" dxfId="15256" priority="18939" operator="equal">
      <formula>"Catastrófico"</formula>
    </cfRule>
    <cfRule type="cellIs" dxfId="15255" priority="18940" operator="equal">
      <formula>"Mayor"</formula>
    </cfRule>
    <cfRule type="cellIs" dxfId="15254" priority="18941" operator="equal">
      <formula>"Moderado"</formula>
    </cfRule>
    <cfRule type="cellIs" dxfId="15253" priority="18942" operator="equal">
      <formula>"Menor"</formula>
    </cfRule>
    <cfRule type="cellIs" dxfId="15252" priority="18943" operator="equal">
      <formula>"Leve"</formula>
    </cfRule>
  </conditionalFormatting>
  <conditionalFormatting sqref="EI245">
    <cfRule type="cellIs" dxfId="15251" priority="18009" operator="equal">
      <formula>"Catastrófico"</formula>
    </cfRule>
    <cfRule type="cellIs" dxfId="15250" priority="18010" operator="equal">
      <formula>"Mayor"</formula>
    </cfRule>
    <cfRule type="cellIs" dxfId="15249" priority="18011" operator="equal">
      <formula>"Moderado"</formula>
    </cfRule>
    <cfRule type="cellIs" dxfId="15248" priority="18012" operator="equal">
      <formula>"Menor"</formula>
    </cfRule>
    <cfRule type="cellIs" dxfId="15247" priority="18013" operator="equal">
      <formula>"Leve"</formula>
    </cfRule>
  </conditionalFormatting>
  <conditionalFormatting sqref="EI251">
    <cfRule type="cellIs" dxfId="15246" priority="18004" operator="equal">
      <formula>"Catastrófico"</formula>
    </cfRule>
    <cfRule type="cellIs" dxfId="15245" priority="18005" operator="equal">
      <formula>"Mayor"</formula>
    </cfRule>
    <cfRule type="cellIs" dxfId="15244" priority="18006" operator="equal">
      <formula>"Moderado"</formula>
    </cfRule>
    <cfRule type="cellIs" dxfId="15243" priority="18007" operator="equal">
      <formula>"Menor"</formula>
    </cfRule>
    <cfRule type="cellIs" dxfId="15242" priority="18008" operator="equal">
      <formula>"Leve"</formula>
    </cfRule>
  </conditionalFormatting>
  <conditionalFormatting sqref="FE240:FI240">
    <cfRule type="cellIs" dxfId="15241" priority="18714" operator="equal">
      <formula>"Catastrófico"</formula>
    </cfRule>
    <cfRule type="cellIs" dxfId="15240" priority="18715" operator="equal">
      <formula>"Mayor"</formula>
    </cfRule>
    <cfRule type="cellIs" dxfId="15239" priority="18716" operator="equal">
      <formula>"Moderado"</formula>
    </cfRule>
    <cfRule type="cellIs" dxfId="15238" priority="18717" operator="equal">
      <formula>"Menor"</formula>
    </cfRule>
    <cfRule type="cellIs" dxfId="15237" priority="18718" operator="equal">
      <formula>"Leve"</formula>
    </cfRule>
  </conditionalFormatting>
  <conditionalFormatting sqref="EI35">
    <cfRule type="cellIs" dxfId="15236" priority="17994" operator="equal">
      <formula>"Catastrófico"</formula>
    </cfRule>
    <cfRule type="cellIs" dxfId="15235" priority="17995" operator="equal">
      <formula>"Mayor"</formula>
    </cfRule>
    <cfRule type="cellIs" dxfId="15234" priority="17996" operator="equal">
      <formula>"Moderado"</formula>
    </cfRule>
    <cfRule type="cellIs" dxfId="15233" priority="17997" operator="equal">
      <formula>"Menor"</formula>
    </cfRule>
    <cfRule type="cellIs" dxfId="15232" priority="17998" operator="equal">
      <formula>"Leve"</formula>
    </cfRule>
  </conditionalFormatting>
  <conditionalFormatting sqref="EJ198:EQ202">
    <cfRule type="cellIs" dxfId="15231" priority="17974" operator="equal">
      <formula>"Catastrófico"</formula>
    </cfRule>
    <cfRule type="cellIs" dxfId="15230" priority="17975" operator="equal">
      <formula>"Mayor"</formula>
    </cfRule>
    <cfRule type="cellIs" dxfId="15229" priority="17976" operator="equal">
      <formula>"Moderado"</formula>
    </cfRule>
    <cfRule type="cellIs" dxfId="15228" priority="17977" operator="equal">
      <formula>"Menor"</formula>
    </cfRule>
    <cfRule type="cellIs" dxfId="15227" priority="17978" operator="equal">
      <formula>"Leve"</formula>
    </cfRule>
  </conditionalFormatting>
  <conditionalFormatting sqref="FC11">
    <cfRule type="cellIs" dxfId="15226" priority="18709" operator="equal">
      <formula>"Catastrófico"</formula>
    </cfRule>
    <cfRule type="cellIs" dxfId="15225" priority="18710" operator="equal">
      <formula>"Mayor"</formula>
    </cfRule>
    <cfRule type="cellIs" dxfId="15224" priority="18711" operator="equal">
      <formula>"Moderado"</formula>
    </cfRule>
    <cfRule type="cellIs" dxfId="15223" priority="18712" operator="equal">
      <formula>"Menor"</formula>
    </cfRule>
    <cfRule type="cellIs" dxfId="15222" priority="18713" operator="equal">
      <formula>"Leve"</formula>
    </cfRule>
  </conditionalFormatting>
  <conditionalFormatting sqref="EA209:EH209">
    <cfRule type="cellIs" dxfId="15221" priority="17069" operator="equal">
      <formula>"Catastrófico"</formula>
    </cfRule>
    <cfRule type="cellIs" dxfId="15220" priority="17070" operator="equal">
      <formula>"Mayor"</formula>
    </cfRule>
    <cfRule type="cellIs" dxfId="15219" priority="17071" operator="equal">
      <formula>"Moderado"</formula>
    </cfRule>
    <cfRule type="cellIs" dxfId="15218" priority="17072" operator="equal">
      <formula>"Menor"</formula>
    </cfRule>
    <cfRule type="cellIs" dxfId="15217" priority="17073" operator="equal">
      <formula>"Leve"</formula>
    </cfRule>
  </conditionalFormatting>
  <conditionalFormatting sqref="EJ29:EQ29">
    <cfRule type="cellIs" dxfId="15216" priority="17564" operator="equal">
      <formula>"Catastrófico"</formula>
    </cfRule>
    <cfRule type="cellIs" dxfId="15215" priority="17565" operator="equal">
      <formula>"Mayor"</formula>
    </cfRule>
    <cfRule type="cellIs" dxfId="15214" priority="17566" operator="equal">
      <formula>"Moderado"</formula>
    </cfRule>
    <cfRule type="cellIs" dxfId="15213" priority="17567" operator="equal">
      <formula>"Menor"</formula>
    </cfRule>
    <cfRule type="cellIs" dxfId="15212" priority="17568" operator="equal">
      <formula>"Leve"</formula>
    </cfRule>
  </conditionalFormatting>
  <conditionalFormatting sqref="EJ36:EL36">
    <cfRule type="cellIs" dxfId="15211" priority="17559" operator="equal">
      <formula>"Catastrófico"</formula>
    </cfRule>
    <cfRule type="cellIs" dxfId="15210" priority="17560" operator="equal">
      <formula>"Mayor"</formula>
    </cfRule>
    <cfRule type="cellIs" dxfId="15209" priority="17561" operator="equal">
      <formula>"Moderado"</formula>
    </cfRule>
    <cfRule type="cellIs" dxfId="15208" priority="17562" operator="equal">
      <formula>"Menor"</formula>
    </cfRule>
    <cfRule type="cellIs" dxfId="15207" priority="17563" operator="equal">
      <formula>"Leve"</formula>
    </cfRule>
  </conditionalFormatting>
  <conditionalFormatting sqref="EM36:EQ36">
    <cfRule type="cellIs" dxfId="15206" priority="17554" operator="equal">
      <formula>"Catastrófico"</formula>
    </cfRule>
    <cfRule type="cellIs" dxfId="15205" priority="17555" operator="equal">
      <formula>"Mayor"</formula>
    </cfRule>
    <cfRule type="cellIs" dxfId="15204" priority="17556" operator="equal">
      <formula>"Moderado"</formula>
    </cfRule>
    <cfRule type="cellIs" dxfId="15203" priority="17557" operator="equal">
      <formula>"Menor"</formula>
    </cfRule>
    <cfRule type="cellIs" dxfId="15202" priority="17558" operator="equal">
      <formula>"Leve"</formula>
    </cfRule>
  </conditionalFormatting>
  <conditionalFormatting sqref="EJ163:EQ166 EJ169:EQ172 EJ114:EQ118 EJ174:EQ178 EJ146:EQ148 EJ121:EQ124 EJ139:EQ142 EJ150:EQ154 EJ157:EQ160">
    <cfRule type="cellIs" dxfId="15201" priority="17919" operator="equal">
      <formula>"Catastrófico"</formula>
    </cfRule>
    <cfRule type="cellIs" dxfId="15200" priority="17920" operator="equal">
      <formula>"Mayor"</formula>
    </cfRule>
    <cfRule type="cellIs" dxfId="15199" priority="17921" operator="equal">
      <formula>"Moderado"</formula>
    </cfRule>
    <cfRule type="cellIs" dxfId="15198" priority="17922" operator="equal">
      <formula>"Menor"</formula>
    </cfRule>
    <cfRule type="cellIs" dxfId="15197" priority="17923" operator="equal">
      <formula>"Leve"</formula>
    </cfRule>
  </conditionalFormatting>
  <conditionalFormatting sqref="EJ163:EQ166 EJ169:EQ172 EJ114:EQ118 EJ174:EQ178 EJ146:EQ148 EJ121:EQ124 EJ139:EQ142 EJ150:EQ154 EJ157:EQ160">
    <cfRule type="cellIs" dxfId="15196" priority="17914" operator="equal">
      <formula>"Catastrófico"</formula>
    </cfRule>
    <cfRule type="cellIs" dxfId="15195" priority="17915" operator="equal">
      <formula>"Mayor"</formula>
    </cfRule>
    <cfRule type="cellIs" dxfId="15194" priority="17916" operator="equal">
      <formula>"Moderado"</formula>
    </cfRule>
    <cfRule type="cellIs" dxfId="15193" priority="17917" operator="equal">
      <formula>"Menor"</formula>
    </cfRule>
    <cfRule type="cellIs" dxfId="15192" priority="17918" operator="equal">
      <formula>"Leve"</formula>
    </cfRule>
  </conditionalFormatting>
  <conditionalFormatting sqref="EJ113:EQ113">
    <cfRule type="cellIs" dxfId="15191" priority="17909" operator="equal">
      <formula>"Catastrófico"</formula>
    </cfRule>
    <cfRule type="cellIs" dxfId="15190" priority="17910" operator="equal">
      <formula>"Mayor"</formula>
    </cfRule>
    <cfRule type="cellIs" dxfId="15189" priority="17911" operator="equal">
      <formula>"Moderado"</formula>
    </cfRule>
    <cfRule type="cellIs" dxfId="15188" priority="17912" operator="equal">
      <formula>"Menor"</formula>
    </cfRule>
    <cfRule type="cellIs" dxfId="15187" priority="17913" operator="equal">
      <formula>"Leve"</formula>
    </cfRule>
  </conditionalFormatting>
  <conditionalFormatting sqref="EA132:EH136 EA197:EH197 EA13:EH16 EA91:EH94 EA96:EH100 EA104:EH106 EA187:EH191 EA48:EH52 EA54:EH58 EA37:EH40 EA45:EH46 EA19:EH22 EA89:EH89 EA60:EH64 EA203:EH203 EA209:EH209 EA215:EH220 EA241:EH244 EA223:EH226 EA230:EH232 EA235:EH238 EA30:EH34 EA246:EH250 EA253:EH256 EA66:EH70 EA258:EH262 EA264:EH268 EA25:EH28">
    <cfRule type="cellIs" dxfId="15186" priority="17534" operator="equal">
      <formula>"Catastrófico"</formula>
    </cfRule>
    <cfRule type="cellIs" dxfId="15185" priority="17535" operator="equal">
      <formula>"Mayor"</formula>
    </cfRule>
    <cfRule type="cellIs" dxfId="15184" priority="17536" operator="equal">
      <formula>"Moderado"</formula>
    </cfRule>
    <cfRule type="cellIs" dxfId="15183" priority="17537" operator="equal">
      <formula>"Menor"</formula>
    </cfRule>
    <cfRule type="cellIs" dxfId="15182" priority="17538" operator="equal">
      <formula>"Leve"</formula>
    </cfRule>
  </conditionalFormatting>
  <conditionalFormatting sqref="EJ162:EQ162">
    <cfRule type="cellIs" dxfId="15181" priority="17894" operator="equal">
      <formula>"Catastrófico"</formula>
    </cfRule>
    <cfRule type="cellIs" dxfId="15180" priority="17895" operator="equal">
      <formula>"Mayor"</formula>
    </cfRule>
    <cfRule type="cellIs" dxfId="15179" priority="17896" operator="equal">
      <formula>"Moderado"</formula>
    </cfRule>
    <cfRule type="cellIs" dxfId="15178" priority="17897" operator="equal">
      <formula>"Menor"</formula>
    </cfRule>
    <cfRule type="cellIs" dxfId="15177" priority="17898" operator="equal">
      <formula>"Leve"</formula>
    </cfRule>
  </conditionalFormatting>
  <conditionalFormatting sqref="EJ168:EQ168">
    <cfRule type="cellIs" dxfId="15176" priority="17889" operator="equal">
      <formula>"Catastrófico"</formula>
    </cfRule>
    <cfRule type="cellIs" dxfId="15175" priority="17890" operator="equal">
      <formula>"Mayor"</formula>
    </cfRule>
    <cfRule type="cellIs" dxfId="15174" priority="17891" operator="equal">
      <formula>"Moderado"</formula>
    </cfRule>
    <cfRule type="cellIs" dxfId="15173" priority="17892" operator="equal">
      <formula>"Menor"</formula>
    </cfRule>
    <cfRule type="cellIs" dxfId="15172" priority="17893" operator="equal">
      <formula>"Leve"</formula>
    </cfRule>
  </conditionalFormatting>
  <conditionalFormatting sqref="EL17:EQ18">
    <cfRule type="cellIs" dxfId="15171" priority="17634" operator="equal">
      <formula>"Catastrófico"</formula>
    </cfRule>
    <cfRule type="cellIs" dxfId="15170" priority="17635" operator="equal">
      <formula>"Mayor"</formula>
    </cfRule>
    <cfRule type="cellIs" dxfId="15169" priority="17636" operator="equal">
      <formula>"Moderado"</formula>
    </cfRule>
    <cfRule type="cellIs" dxfId="15168" priority="17637" operator="equal">
      <formula>"Menor"</formula>
    </cfRule>
    <cfRule type="cellIs" dxfId="15167" priority="17638" operator="equal">
      <formula>"Leve"</formula>
    </cfRule>
  </conditionalFormatting>
  <conditionalFormatting sqref="EK126:EK129 EJ130:EQ130 EM126:EQ129 EJ125:EQ125">
    <cfRule type="cellIs" dxfId="15166" priority="17619" operator="equal">
      <formula>"Catastrófico"</formula>
    </cfRule>
    <cfRule type="cellIs" dxfId="15165" priority="17620" operator="equal">
      <formula>"Mayor"</formula>
    </cfRule>
    <cfRule type="cellIs" dxfId="15164" priority="17621" operator="equal">
      <formula>"Moderado"</formula>
    </cfRule>
    <cfRule type="cellIs" dxfId="15163" priority="17622" operator="equal">
      <formula>"Menor"</formula>
    </cfRule>
    <cfRule type="cellIs" dxfId="15162" priority="17623" operator="equal">
      <formula>"Leve"</formula>
    </cfRule>
  </conditionalFormatting>
  <conditionalFormatting sqref="EL17:EQ18">
    <cfRule type="cellIs" dxfId="15161" priority="17629" operator="equal">
      <formula>"Catastrófico"</formula>
    </cfRule>
    <cfRule type="cellIs" dxfId="15160" priority="17630" operator="equal">
      <formula>"Mayor"</formula>
    </cfRule>
    <cfRule type="cellIs" dxfId="15159" priority="17631" operator="equal">
      <formula>"Moderado"</formula>
    </cfRule>
    <cfRule type="cellIs" dxfId="15158" priority="17632" operator="equal">
      <formula>"Menor"</formula>
    </cfRule>
    <cfRule type="cellIs" dxfId="15157" priority="17633" operator="equal">
      <formula>"Leve"</formula>
    </cfRule>
  </conditionalFormatting>
  <conditionalFormatting sqref="EJ204:EQ208">
    <cfRule type="cellIs" dxfId="15156" priority="17969" operator="equal">
      <formula>"Catastrófico"</formula>
    </cfRule>
    <cfRule type="cellIs" dxfId="15155" priority="17970" operator="equal">
      <formula>"Mayor"</formula>
    </cfRule>
    <cfRule type="cellIs" dxfId="15154" priority="17971" operator="equal">
      <formula>"Moderado"</formula>
    </cfRule>
    <cfRule type="cellIs" dxfId="15153" priority="17972" operator="equal">
      <formula>"Menor"</formula>
    </cfRule>
    <cfRule type="cellIs" dxfId="15152" priority="17973" operator="equal">
      <formula>"Leve"</formula>
    </cfRule>
  </conditionalFormatting>
  <conditionalFormatting sqref="EJ168:EQ168">
    <cfRule type="cellIs" dxfId="15151" priority="17884" operator="equal">
      <formula>"Catastrófico"</formula>
    </cfRule>
    <cfRule type="cellIs" dxfId="15150" priority="17885" operator="equal">
      <formula>"Mayor"</formula>
    </cfRule>
    <cfRule type="cellIs" dxfId="15149" priority="17886" operator="equal">
      <formula>"Moderado"</formula>
    </cfRule>
    <cfRule type="cellIs" dxfId="15148" priority="17887" operator="equal">
      <formula>"Menor"</formula>
    </cfRule>
    <cfRule type="cellIs" dxfId="15147" priority="17888" operator="equal">
      <formula>"Leve"</formula>
    </cfRule>
  </conditionalFormatting>
  <conditionalFormatting sqref="EA126:EA129">
    <cfRule type="cellIs" dxfId="15146" priority="17109" operator="equal">
      <formula>"Catastrófico"</formula>
    </cfRule>
    <cfRule type="cellIs" dxfId="15145" priority="17110" operator="equal">
      <formula>"Mayor"</formula>
    </cfRule>
    <cfRule type="cellIs" dxfId="15144" priority="17111" operator="equal">
      <formula>"Moderado"</formula>
    </cfRule>
    <cfRule type="cellIs" dxfId="15143" priority="17112" operator="equal">
      <formula>"Menor"</formula>
    </cfRule>
    <cfRule type="cellIs" dxfId="15142" priority="17113" operator="equal">
      <formula>"Leve"</formula>
    </cfRule>
  </conditionalFormatting>
  <conditionalFormatting sqref="EJ210:EQ214">
    <cfRule type="cellIs" dxfId="15141" priority="17964" operator="equal">
      <formula>"Catastrófico"</formula>
    </cfRule>
    <cfRule type="cellIs" dxfId="15140" priority="17965" operator="equal">
      <formula>"Mayor"</formula>
    </cfRule>
    <cfRule type="cellIs" dxfId="15139" priority="17966" operator="equal">
      <formula>"Moderado"</formula>
    </cfRule>
    <cfRule type="cellIs" dxfId="15138" priority="17967" operator="equal">
      <formula>"Menor"</formula>
    </cfRule>
    <cfRule type="cellIs" dxfId="15137" priority="17968" operator="equal">
      <formula>"Leve"</formula>
    </cfRule>
  </conditionalFormatting>
  <conditionalFormatting sqref="EC90">
    <cfRule type="cellIs" dxfId="15136" priority="17444" operator="equal">
      <formula>"Catastrófico"</formula>
    </cfRule>
    <cfRule type="cellIs" dxfId="15135" priority="17445" operator="equal">
      <formula>"Mayor"</formula>
    </cfRule>
    <cfRule type="cellIs" dxfId="15134" priority="17446" operator="equal">
      <formula>"Moderado"</formula>
    </cfRule>
    <cfRule type="cellIs" dxfId="15133" priority="17447" operator="equal">
      <formula>"Menor"</formula>
    </cfRule>
    <cfRule type="cellIs" dxfId="15132" priority="17448" operator="equal">
      <formula>"Leve"</formula>
    </cfRule>
  </conditionalFormatting>
  <conditionalFormatting sqref="ED90:EH90">
    <cfRule type="cellIs" dxfId="15131" priority="17439" operator="equal">
      <formula>"Catastrófico"</formula>
    </cfRule>
    <cfRule type="cellIs" dxfId="15130" priority="17440" operator="equal">
      <formula>"Mayor"</formula>
    </cfRule>
    <cfRule type="cellIs" dxfId="15129" priority="17441" operator="equal">
      <formula>"Moderado"</formula>
    </cfRule>
    <cfRule type="cellIs" dxfId="15128" priority="17442" operator="equal">
      <formula>"Menor"</formula>
    </cfRule>
    <cfRule type="cellIs" dxfId="15127" priority="17443" operator="equal">
      <formula>"Leve"</formula>
    </cfRule>
  </conditionalFormatting>
  <conditionalFormatting sqref="EL59:EQ59">
    <cfRule type="cellIs" dxfId="15126" priority="17794" operator="equal">
      <formula>"Catastrófico"</formula>
    </cfRule>
    <cfRule type="cellIs" dxfId="15125" priority="17795" operator="equal">
      <formula>"Mayor"</formula>
    </cfRule>
    <cfRule type="cellIs" dxfId="15124" priority="17796" operator="equal">
      <formula>"Moderado"</formula>
    </cfRule>
    <cfRule type="cellIs" dxfId="15123" priority="17797" operator="equal">
      <formula>"Menor"</formula>
    </cfRule>
    <cfRule type="cellIs" dxfId="15122" priority="17798" operator="equal">
      <formula>"Leve"</formula>
    </cfRule>
  </conditionalFormatting>
  <conditionalFormatting sqref="EK18">
    <cfRule type="cellIs" dxfId="15121" priority="17644" operator="equal">
      <formula>"Catastrófico"</formula>
    </cfRule>
    <cfRule type="cellIs" dxfId="15120" priority="17645" operator="equal">
      <formula>"Mayor"</formula>
    </cfRule>
    <cfRule type="cellIs" dxfId="15119" priority="17646" operator="equal">
      <formula>"Moderado"</formula>
    </cfRule>
    <cfRule type="cellIs" dxfId="15118" priority="17647" operator="equal">
      <formula>"Menor"</formula>
    </cfRule>
    <cfRule type="cellIs" dxfId="15117" priority="17648" operator="equal">
      <formula>"Leve"</formula>
    </cfRule>
  </conditionalFormatting>
  <conditionalFormatting sqref="EK18">
    <cfRule type="cellIs" dxfId="15116" priority="17639" operator="equal">
      <formula>"Catastrófico"</formula>
    </cfRule>
    <cfRule type="cellIs" dxfId="15115" priority="17640" operator="equal">
      <formula>"Mayor"</formula>
    </cfRule>
    <cfRule type="cellIs" dxfId="15114" priority="17641" operator="equal">
      <formula>"Moderado"</formula>
    </cfRule>
    <cfRule type="cellIs" dxfId="15113" priority="17642" operator="equal">
      <formula>"Menor"</formula>
    </cfRule>
    <cfRule type="cellIs" dxfId="15112" priority="17643" operator="equal">
      <formula>"Leve"</formula>
    </cfRule>
  </conditionalFormatting>
  <conditionalFormatting sqref="EJ131:EK131">
    <cfRule type="cellIs" dxfId="15111" priority="17599" operator="equal">
      <formula>"Catastrófico"</formula>
    </cfRule>
    <cfRule type="cellIs" dxfId="15110" priority="17600" operator="equal">
      <formula>"Mayor"</formula>
    </cfRule>
    <cfRule type="cellIs" dxfId="15109" priority="17601" operator="equal">
      <formula>"Moderado"</formula>
    </cfRule>
    <cfRule type="cellIs" dxfId="15108" priority="17602" operator="equal">
      <formula>"Menor"</formula>
    </cfRule>
    <cfRule type="cellIs" dxfId="15107" priority="17603" operator="equal">
      <formula>"Leve"</formula>
    </cfRule>
  </conditionalFormatting>
  <conditionalFormatting sqref="EL131:EQ131">
    <cfRule type="cellIs" dxfId="15106" priority="17594" operator="equal">
      <formula>"Catastrófico"</formula>
    </cfRule>
    <cfRule type="cellIs" dxfId="15105" priority="17595" operator="equal">
      <formula>"Mayor"</formula>
    </cfRule>
    <cfRule type="cellIs" dxfId="15104" priority="17596" operator="equal">
      <formula>"Moderado"</formula>
    </cfRule>
    <cfRule type="cellIs" dxfId="15103" priority="17597" operator="equal">
      <formula>"Menor"</formula>
    </cfRule>
    <cfRule type="cellIs" dxfId="15102" priority="17598" operator="equal">
      <formula>"Leve"</formula>
    </cfRule>
  </conditionalFormatting>
  <conditionalFormatting sqref="EL131:EQ131">
    <cfRule type="cellIs" dxfId="15101" priority="17589" operator="equal">
      <formula>"Catastrófico"</formula>
    </cfRule>
    <cfRule type="cellIs" dxfId="15100" priority="17590" operator="equal">
      <formula>"Mayor"</formula>
    </cfRule>
    <cfRule type="cellIs" dxfId="15099" priority="17591" operator="equal">
      <formula>"Moderado"</formula>
    </cfRule>
    <cfRule type="cellIs" dxfId="15098" priority="17592" operator="equal">
      <formula>"Menor"</formula>
    </cfRule>
    <cfRule type="cellIs" dxfId="15097" priority="17593" operator="equal">
      <formula>"Leve"</formula>
    </cfRule>
  </conditionalFormatting>
  <conditionalFormatting sqref="EJ17:EJ18">
    <cfRule type="cellIs" dxfId="15096" priority="17659" operator="equal">
      <formula>"Catastrófico"</formula>
    </cfRule>
    <cfRule type="cellIs" dxfId="15095" priority="17660" operator="equal">
      <formula>"Mayor"</formula>
    </cfRule>
    <cfRule type="cellIs" dxfId="15094" priority="17661" operator="equal">
      <formula>"Moderado"</formula>
    </cfRule>
    <cfRule type="cellIs" dxfId="15093" priority="17662" operator="equal">
      <formula>"Menor"</formula>
    </cfRule>
    <cfRule type="cellIs" dxfId="15092" priority="17663" operator="equal">
      <formula>"Leve"</formula>
    </cfRule>
  </conditionalFormatting>
  <conditionalFormatting sqref="EJ107:EQ112">
    <cfRule type="cellIs" dxfId="15091" priority="17864" operator="equal">
      <formula>"Catastrófico"</formula>
    </cfRule>
    <cfRule type="cellIs" dxfId="15090" priority="17865" operator="equal">
      <formula>"Mayor"</formula>
    </cfRule>
    <cfRule type="cellIs" dxfId="15089" priority="17866" operator="equal">
      <formula>"Moderado"</formula>
    </cfRule>
    <cfRule type="cellIs" dxfId="15088" priority="17867" operator="equal">
      <formula>"Menor"</formula>
    </cfRule>
    <cfRule type="cellIs" dxfId="15087" priority="17868" operator="equal">
      <formula>"Leve"</formula>
    </cfRule>
  </conditionalFormatting>
  <conditionalFormatting sqref="EJ107:EQ112">
    <cfRule type="cellIs" dxfId="15086" priority="17859" operator="equal">
      <formula>"Catastrófico"</formula>
    </cfRule>
    <cfRule type="cellIs" dxfId="15085" priority="17860" operator="equal">
      <formula>"Mayor"</formula>
    </cfRule>
    <cfRule type="cellIs" dxfId="15084" priority="17861" operator="equal">
      <formula>"Moderado"</formula>
    </cfRule>
    <cfRule type="cellIs" dxfId="15083" priority="17862" operator="equal">
      <formula>"Menor"</formula>
    </cfRule>
    <cfRule type="cellIs" dxfId="15082" priority="17863" operator="equal">
      <formula>"Leve"</formula>
    </cfRule>
  </conditionalFormatting>
  <conditionalFormatting sqref="EJ53:EK53">
    <cfRule type="cellIs" dxfId="15081" priority="17819" operator="equal">
      <formula>"Catastrófico"</formula>
    </cfRule>
    <cfRule type="cellIs" dxfId="15080" priority="17820" operator="equal">
      <formula>"Mayor"</formula>
    </cfRule>
    <cfRule type="cellIs" dxfId="15079" priority="17821" operator="equal">
      <formula>"Moderado"</formula>
    </cfRule>
    <cfRule type="cellIs" dxfId="15078" priority="17822" operator="equal">
      <formula>"Menor"</formula>
    </cfRule>
    <cfRule type="cellIs" dxfId="15077" priority="17823" operator="equal">
      <formula>"Leve"</formula>
    </cfRule>
  </conditionalFormatting>
  <conditionalFormatting sqref="EA198:EH202">
    <cfRule type="cellIs" dxfId="15076" priority="17469" operator="equal">
      <formula>"Catastrófico"</formula>
    </cfRule>
    <cfRule type="cellIs" dxfId="15075" priority="17470" operator="equal">
      <formula>"Mayor"</formula>
    </cfRule>
    <cfRule type="cellIs" dxfId="15074" priority="17471" operator="equal">
      <formula>"Moderado"</formula>
    </cfRule>
    <cfRule type="cellIs" dxfId="15073" priority="17472" operator="equal">
      <formula>"Menor"</formula>
    </cfRule>
    <cfRule type="cellIs" dxfId="15072" priority="17473" operator="equal">
      <formula>"Leve"</formula>
    </cfRule>
  </conditionalFormatting>
  <conditionalFormatting sqref="EA204:EH208">
    <cfRule type="cellIs" dxfId="15071" priority="17464" operator="equal">
      <formula>"Catastrófico"</formula>
    </cfRule>
    <cfRule type="cellIs" dxfId="15070" priority="17465" operator="equal">
      <formula>"Mayor"</formula>
    </cfRule>
    <cfRule type="cellIs" dxfId="15069" priority="17466" operator="equal">
      <formula>"Moderado"</formula>
    </cfRule>
    <cfRule type="cellIs" dxfId="15068" priority="17467" operator="equal">
      <formula>"Menor"</formula>
    </cfRule>
    <cfRule type="cellIs" dxfId="15067" priority="17468" operator="equal">
      <formula>"Leve"</formula>
    </cfRule>
  </conditionalFormatting>
  <conditionalFormatting sqref="EK17">
    <cfRule type="cellIs" dxfId="15066" priority="17649" operator="equal">
      <formula>"Catastrófico"</formula>
    </cfRule>
    <cfRule type="cellIs" dxfId="15065" priority="17650" operator="equal">
      <formula>"Mayor"</formula>
    </cfRule>
    <cfRule type="cellIs" dxfId="15064" priority="17651" operator="equal">
      <formula>"Moderado"</formula>
    </cfRule>
    <cfRule type="cellIs" dxfId="15063" priority="17652" operator="equal">
      <formula>"Menor"</formula>
    </cfRule>
    <cfRule type="cellIs" dxfId="15062" priority="17653" operator="equal">
      <formula>"Leve"</formula>
    </cfRule>
  </conditionalFormatting>
  <conditionalFormatting sqref="EJ240:EK240">
    <cfRule type="cellIs" dxfId="15061" priority="17714" operator="equal">
      <formula>"Catastrófico"</formula>
    </cfRule>
    <cfRule type="cellIs" dxfId="15060" priority="17715" operator="equal">
      <formula>"Mayor"</formula>
    </cfRule>
    <cfRule type="cellIs" dxfId="15059" priority="17716" operator="equal">
      <formula>"Moderado"</formula>
    </cfRule>
    <cfRule type="cellIs" dxfId="15058" priority="17717" operator="equal">
      <formula>"Menor"</formula>
    </cfRule>
    <cfRule type="cellIs" dxfId="15057" priority="17718" operator="equal">
      <formula>"Leve"</formula>
    </cfRule>
  </conditionalFormatting>
  <conditionalFormatting sqref="EJ42:EQ43">
    <cfRule type="cellIs" dxfId="15056" priority="17539" operator="equal">
      <formula>"Catastrófico"</formula>
    </cfRule>
    <cfRule type="cellIs" dxfId="15055" priority="17540" operator="equal">
      <formula>"Mayor"</formula>
    </cfRule>
    <cfRule type="cellIs" dxfId="15054" priority="17541" operator="equal">
      <formula>"Moderado"</formula>
    </cfRule>
    <cfRule type="cellIs" dxfId="15053" priority="17542" operator="equal">
      <formula>"Menor"</formula>
    </cfRule>
    <cfRule type="cellIs" dxfId="15052" priority="17543" operator="equal">
      <formula>"Leve"</formula>
    </cfRule>
  </conditionalFormatting>
  <conditionalFormatting sqref="EL11:EQ11">
    <cfRule type="cellIs" dxfId="15051" priority="17679" operator="equal">
      <formula>"Catastrófico"</formula>
    </cfRule>
    <cfRule type="cellIs" dxfId="15050" priority="17680" operator="equal">
      <formula>"Mayor"</formula>
    </cfRule>
    <cfRule type="cellIs" dxfId="15049" priority="17681" operator="equal">
      <formula>"Moderado"</formula>
    </cfRule>
    <cfRule type="cellIs" dxfId="15048" priority="17682" operator="equal">
      <formula>"Menor"</formula>
    </cfRule>
    <cfRule type="cellIs" dxfId="15047" priority="17683" operator="equal">
      <formula>"Leve"</formula>
    </cfRule>
  </conditionalFormatting>
  <conditionalFormatting sqref="EJ12:EK12">
    <cfRule type="cellIs" dxfId="15046" priority="17669" operator="equal">
      <formula>"Catastrófico"</formula>
    </cfRule>
    <cfRule type="cellIs" dxfId="15045" priority="17670" operator="equal">
      <formula>"Mayor"</formula>
    </cfRule>
    <cfRule type="cellIs" dxfId="15044" priority="17671" operator="equal">
      <formula>"Moderado"</formula>
    </cfRule>
    <cfRule type="cellIs" dxfId="15043" priority="17672" operator="equal">
      <formula>"Menor"</formula>
    </cfRule>
    <cfRule type="cellIs" dxfId="15042" priority="17673" operator="equal">
      <formula>"Leve"</formula>
    </cfRule>
  </conditionalFormatting>
  <conditionalFormatting sqref="ED90:EH90">
    <cfRule type="cellIs" dxfId="15041" priority="17434" operator="equal">
      <formula>"Catastrófico"</formula>
    </cfRule>
    <cfRule type="cellIs" dxfId="15040" priority="17435" operator="equal">
      <formula>"Mayor"</formula>
    </cfRule>
    <cfRule type="cellIs" dxfId="15039" priority="17436" operator="equal">
      <formula>"Moderado"</formula>
    </cfRule>
    <cfRule type="cellIs" dxfId="15038" priority="17437" operator="equal">
      <formula>"Menor"</formula>
    </cfRule>
    <cfRule type="cellIs" dxfId="15037" priority="17438" operator="equal">
      <formula>"Leve"</formula>
    </cfRule>
  </conditionalFormatting>
  <conditionalFormatting sqref="EK103:EQ103 EK101:EL102">
    <cfRule type="cellIs" dxfId="15036" priority="17934" operator="equal">
      <formula>"Catastrófico"</formula>
    </cfRule>
    <cfRule type="cellIs" dxfId="15035" priority="17935" operator="equal">
      <formula>"Mayor"</formula>
    </cfRule>
    <cfRule type="cellIs" dxfId="15034" priority="17936" operator="equal">
      <formula>"Moderado"</formula>
    </cfRule>
    <cfRule type="cellIs" dxfId="15033" priority="17937" operator="equal">
      <formula>"Menor"</formula>
    </cfRule>
    <cfRule type="cellIs" dxfId="15032" priority="17938" operator="equal">
      <formula>"Leve"</formula>
    </cfRule>
  </conditionalFormatting>
  <conditionalFormatting sqref="EJ144:EQ145">
    <cfRule type="cellIs" dxfId="15031" priority="17744" operator="equal">
      <formula>"Catastrófico"</formula>
    </cfRule>
    <cfRule type="cellIs" dxfId="15030" priority="17745" operator="equal">
      <formula>"Mayor"</formula>
    </cfRule>
    <cfRule type="cellIs" dxfId="15029" priority="17746" operator="equal">
      <formula>"Moderado"</formula>
    </cfRule>
    <cfRule type="cellIs" dxfId="15028" priority="17747" operator="equal">
      <formula>"Menor"</formula>
    </cfRule>
    <cfRule type="cellIs" dxfId="15027" priority="17748" operator="equal">
      <formula>"Leve"</formula>
    </cfRule>
  </conditionalFormatting>
  <conditionalFormatting sqref="ES119:EZ120">
    <cfRule type="cellIs" dxfId="15026" priority="18244" operator="equal">
      <formula>"Catastrófico"</formula>
    </cfRule>
    <cfRule type="cellIs" dxfId="15025" priority="18245" operator="equal">
      <formula>"Mayor"</formula>
    </cfRule>
    <cfRule type="cellIs" dxfId="15024" priority="18246" operator="equal">
      <formula>"Moderado"</formula>
    </cfRule>
    <cfRule type="cellIs" dxfId="15023" priority="18247" operator="equal">
      <formula>"Menor"</formula>
    </cfRule>
    <cfRule type="cellIs" dxfId="15022" priority="18248" operator="equal">
      <formula>"Leve"</formula>
    </cfRule>
  </conditionalFormatting>
  <conditionalFormatting sqref="EJ167:EQ167">
    <cfRule type="cellIs" dxfId="15021" priority="17879" operator="equal">
      <formula>"Catastrófico"</formula>
    </cfRule>
    <cfRule type="cellIs" dxfId="15020" priority="17880" operator="equal">
      <formula>"Mayor"</formula>
    </cfRule>
    <cfRule type="cellIs" dxfId="15019" priority="17881" operator="equal">
      <formula>"Moderado"</formula>
    </cfRule>
    <cfRule type="cellIs" dxfId="15018" priority="17882" operator="equal">
      <formula>"Menor"</formula>
    </cfRule>
    <cfRule type="cellIs" dxfId="15017" priority="17883" operator="equal">
      <formula>"Leve"</formula>
    </cfRule>
  </conditionalFormatting>
  <conditionalFormatting sqref="EJ12:EK12">
    <cfRule type="cellIs" dxfId="15016" priority="17664" operator="equal">
      <formula>"Catastrófico"</formula>
    </cfRule>
    <cfRule type="cellIs" dxfId="15015" priority="17665" operator="equal">
      <formula>"Mayor"</formula>
    </cfRule>
    <cfRule type="cellIs" dxfId="15014" priority="17666" operator="equal">
      <formula>"Moderado"</formula>
    </cfRule>
    <cfRule type="cellIs" dxfId="15013" priority="17667" operator="equal">
      <formula>"Menor"</formula>
    </cfRule>
    <cfRule type="cellIs" dxfId="15012" priority="17668" operator="equal">
      <formula>"Leve"</formula>
    </cfRule>
  </conditionalFormatting>
  <conditionalFormatting sqref="ER227">
    <cfRule type="cellIs" dxfId="15011" priority="18529" operator="equal">
      <formula>"Catastrófico"</formula>
    </cfRule>
    <cfRule type="cellIs" dxfId="15010" priority="18530" operator="equal">
      <formula>"Mayor"</formula>
    </cfRule>
    <cfRule type="cellIs" dxfId="15009" priority="18531" operator="equal">
      <formula>"Moderado"</formula>
    </cfRule>
    <cfRule type="cellIs" dxfId="15008" priority="18532" operator="equal">
      <formula>"Menor"</formula>
    </cfRule>
    <cfRule type="cellIs" dxfId="15007" priority="18533" operator="equal">
      <formula>"Leve"</formula>
    </cfRule>
  </conditionalFormatting>
  <conditionalFormatting sqref="ER233">
    <cfRule type="cellIs" dxfId="15006" priority="18524" operator="equal">
      <formula>"Catastrófico"</formula>
    </cfRule>
    <cfRule type="cellIs" dxfId="15005" priority="18525" operator="equal">
      <formula>"Mayor"</formula>
    </cfRule>
    <cfRule type="cellIs" dxfId="15004" priority="18526" operator="equal">
      <formula>"Moderado"</formula>
    </cfRule>
    <cfRule type="cellIs" dxfId="15003" priority="18527" operator="equal">
      <formula>"Menor"</formula>
    </cfRule>
    <cfRule type="cellIs" dxfId="15002" priority="18528" operator="equal">
      <formula>"Leve"</formula>
    </cfRule>
  </conditionalFormatting>
  <conditionalFormatting sqref="ES83">
    <cfRule type="cellIs" dxfId="15001" priority="18289" operator="equal">
      <formula>"Catastrófico"</formula>
    </cfRule>
    <cfRule type="cellIs" dxfId="15000" priority="18290" operator="equal">
      <formula>"Mayor"</formula>
    </cfRule>
    <cfRule type="cellIs" dxfId="14999" priority="18291" operator="equal">
      <formula>"Moderado"</formula>
    </cfRule>
    <cfRule type="cellIs" dxfId="14998" priority="18292" operator="equal">
      <formula>"Menor"</formula>
    </cfRule>
    <cfRule type="cellIs" dxfId="14997" priority="18293" operator="equal">
      <formula>"Leve"</formula>
    </cfRule>
  </conditionalFormatting>
  <conditionalFormatting sqref="EU83">
    <cfRule type="cellIs" dxfId="14996" priority="18284" operator="equal">
      <formula>"Catastrófico"</formula>
    </cfRule>
    <cfRule type="cellIs" dxfId="14995" priority="18285" operator="equal">
      <formula>"Mayor"</formula>
    </cfRule>
    <cfRule type="cellIs" dxfId="14994" priority="18286" operator="equal">
      <formula>"Moderado"</formula>
    </cfRule>
    <cfRule type="cellIs" dxfId="14993" priority="18287" operator="equal">
      <formula>"Menor"</formula>
    </cfRule>
    <cfRule type="cellIs" dxfId="14992" priority="18288" operator="equal">
      <formula>"Leve"</formula>
    </cfRule>
  </conditionalFormatting>
  <conditionalFormatting sqref="EU84">
    <cfRule type="cellIs" dxfId="14991" priority="18254" operator="equal">
      <formula>"Catastrófico"</formula>
    </cfRule>
    <cfRule type="cellIs" dxfId="14990" priority="18255" operator="equal">
      <formula>"Mayor"</formula>
    </cfRule>
    <cfRule type="cellIs" dxfId="14989" priority="18256" operator="equal">
      <formula>"Moderado"</formula>
    </cfRule>
    <cfRule type="cellIs" dxfId="14988" priority="18257" operator="equal">
      <formula>"Menor"</formula>
    </cfRule>
    <cfRule type="cellIs" dxfId="14987" priority="18258" operator="equal">
      <formula>"Leve"</formula>
    </cfRule>
  </conditionalFormatting>
  <conditionalFormatting sqref="EU240">
    <cfRule type="cellIs" dxfId="14986" priority="18234" operator="equal">
      <formula>"Catastrófico"</formula>
    </cfRule>
    <cfRule type="cellIs" dxfId="14985" priority="18235" operator="equal">
      <formula>"Mayor"</formula>
    </cfRule>
    <cfRule type="cellIs" dxfId="14984" priority="18236" operator="equal">
      <formula>"Moderado"</formula>
    </cfRule>
    <cfRule type="cellIs" dxfId="14983" priority="18237" operator="equal">
      <formula>"Menor"</formula>
    </cfRule>
    <cfRule type="cellIs" dxfId="14982" priority="18238" operator="equal">
      <formula>"Leve"</formula>
    </cfRule>
  </conditionalFormatting>
  <conditionalFormatting sqref="EB102:EC102 EA103:EH103 EA101:EC101">
    <cfRule type="cellIs" dxfId="14981" priority="17424" operator="equal">
      <formula>"Catastrófico"</formula>
    </cfRule>
    <cfRule type="cellIs" dxfId="14980" priority="17425" operator="equal">
      <formula>"Mayor"</formula>
    </cfRule>
    <cfRule type="cellIs" dxfId="14979" priority="17426" operator="equal">
      <formula>"Moderado"</formula>
    </cfRule>
    <cfRule type="cellIs" dxfId="14978" priority="17427" operator="equal">
      <formula>"Menor"</formula>
    </cfRule>
    <cfRule type="cellIs" dxfId="14977" priority="17428" operator="equal">
      <formula>"Leve"</formula>
    </cfRule>
  </conditionalFormatting>
  <conditionalFormatting sqref="EA102">
    <cfRule type="cellIs" dxfId="14976" priority="17419" operator="equal">
      <formula>"Catastrófico"</formula>
    </cfRule>
    <cfRule type="cellIs" dxfId="14975" priority="17420" operator="equal">
      <formula>"Mayor"</formula>
    </cfRule>
    <cfRule type="cellIs" dxfId="14974" priority="17421" operator="equal">
      <formula>"Moderado"</formula>
    </cfRule>
    <cfRule type="cellIs" dxfId="14973" priority="17422" operator="equal">
      <formula>"Menor"</formula>
    </cfRule>
    <cfRule type="cellIs" dxfId="14972" priority="17423" operator="equal">
      <formula>"Leve"</formula>
    </cfRule>
  </conditionalFormatting>
  <conditionalFormatting sqref="EA197:EH197">
    <cfRule type="cellIs" dxfId="14971" priority="17079" operator="equal">
      <formula>"Catastrófico"</formula>
    </cfRule>
    <cfRule type="cellIs" dxfId="14970" priority="17080" operator="equal">
      <formula>"Mayor"</formula>
    </cfRule>
    <cfRule type="cellIs" dxfId="14969" priority="17081" operator="equal">
      <formula>"Moderado"</formula>
    </cfRule>
    <cfRule type="cellIs" dxfId="14968" priority="17082" operator="equal">
      <formula>"Menor"</formula>
    </cfRule>
    <cfRule type="cellIs" dxfId="14967" priority="17083" operator="equal">
      <formula>"Leve"</formula>
    </cfRule>
  </conditionalFormatting>
  <conditionalFormatting sqref="EA203:EH203">
    <cfRule type="cellIs" dxfId="14966" priority="17074" operator="equal">
      <formula>"Catastrófico"</formula>
    </cfRule>
    <cfRule type="cellIs" dxfId="14965" priority="17075" operator="equal">
      <formula>"Mayor"</formula>
    </cfRule>
    <cfRule type="cellIs" dxfId="14964" priority="17076" operator="equal">
      <formula>"Moderado"</formula>
    </cfRule>
    <cfRule type="cellIs" dxfId="14963" priority="17077" operator="equal">
      <formula>"Menor"</formula>
    </cfRule>
    <cfRule type="cellIs" dxfId="14962" priority="17078" operator="equal">
      <formula>"Leve"</formula>
    </cfRule>
  </conditionalFormatting>
  <conditionalFormatting sqref="EB126:EB129 EA130:EH130 ED126:EH129">
    <cfRule type="cellIs" dxfId="14961" priority="17114" operator="equal">
      <formula>"Catastrófico"</formula>
    </cfRule>
    <cfRule type="cellIs" dxfId="14960" priority="17115" operator="equal">
      <formula>"Mayor"</formula>
    </cfRule>
    <cfRule type="cellIs" dxfId="14959" priority="17116" operator="equal">
      <formula>"Moderado"</formula>
    </cfRule>
    <cfRule type="cellIs" dxfId="14958" priority="17117" operator="equal">
      <formula>"Menor"</formula>
    </cfRule>
    <cfRule type="cellIs" dxfId="14957" priority="17118" operator="equal">
      <formula>"Leve"</formula>
    </cfRule>
  </conditionalFormatting>
  <conditionalFormatting sqref="EA126:EA129">
    <cfRule type="cellIs" dxfId="14956" priority="17104" operator="equal">
      <formula>"Catastrófico"</formula>
    </cfRule>
    <cfRule type="cellIs" dxfId="14955" priority="17105" operator="equal">
      <formula>"Mayor"</formula>
    </cfRule>
    <cfRule type="cellIs" dxfId="14954" priority="17106" operator="equal">
      <formula>"Moderado"</formula>
    </cfRule>
    <cfRule type="cellIs" dxfId="14953" priority="17107" operator="equal">
      <formula>"Menor"</formula>
    </cfRule>
    <cfRule type="cellIs" dxfId="14952" priority="17108" operator="equal">
      <formula>"Leve"</formula>
    </cfRule>
  </conditionalFormatting>
  <conditionalFormatting sqref="EA215:EH215">
    <cfRule type="cellIs" dxfId="14951" priority="17064" operator="equal">
      <formula>"Catastrófico"</formula>
    </cfRule>
    <cfRule type="cellIs" dxfId="14950" priority="17065" operator="equal">
      <formula>"Mayor"</formula>
    </cfRule>
    <cfRule type="cellIs" dxfId="14949" priority="17066" operator="equal">
      <formula>"Moderado"</formula>
    </cfRule>
    <cfRule type="cellIs" dxfId="14948" priority="17067" operator="equal">
      <formula>"Menor"</formula>
    </cfRule>
    <cfRule type="cellIs" dxfId="14947" priority="17068" operator="equal">
      <formula>"Leve"</formula>
    </cfRule>
  </conditionalFormatting>
  <conditionalFormatting sqref="EA192:EH196">
    <cfRule type="cellIs" dxfId="14946" priority="17474" operator="equal">
      <formula>"Catastrófico"</formula>
    </cfRule>
    <cfRule type="cellIs" dxfId="14945" priority="17475" operator="equal">
      <formula>"Mayor"</formula>
    </cfRule>
    <cfRule type="cellIs" dxfId="14944" priority="17476" operator="equal">
      <formula>"Moderado"</formula>
    </cfRule>
    <cfRule type="cellIs" dxfId="14943" priority="17477" operator="equal">
      <formula>"Menor"</formula>
    </cfRule>
    <cfRule type="cellIs" dxfId="14942" priority="17478" operator="equal">
      <formula>"Leve"</formula>
    </cfRule>
  </conditionalFormatting>
  <conditionalFormatting sqref="EB103:EH103 EB101:EC102">
    <cfRule type="cellIs" dxfId="14941" priority="17429" operator="equal">
      <formula>"Catastrófico"</formula>
    </cfRule>
    <cfRule type="cellIs" dxfId="14940" priority="17430" operator="equal">
      <formula>"Mayor"</formula>
    </cfRule>
    <cfRule type="cellIs" dxfId="14939" priority="17431" operator="equal">
      <formula>"Moderado"</formula>
    </cfRule>
    <cfRule type="cellIs" dxfId="14938" priority="17432" operator="equal">
      <formula>"Menor"</formula>
    </cfRule>
    <cfRule type="cellIs" dxfId="14937" priority="17433" operator="equal">
      <formula>"Leve"</formula>
    </cfRule>
  </conditionalFormatting>
  <conditionalFormatting sqref="EA120:EH120">
    <cfRule type="cellIs" dxfId="14936" priority="17229" operator="equal">
      <formula>"Catastrófico"</formula>
    </cfRule>
    <cfRule type="cellIs" dxfId="14935" priority="17230" operator="equal">
      <formula>"Mayor"</formula>
    </cfRule>
    <cfRule type="cellIs" dxfId="14934" priority="17231" operator="equal">
      <formula>"Moderado"</formula>
    </cfRule>
    <cfRule type="cellIs" dxfId="14933" priority="17232" operator="equal">
      <formula>"Menor"</formula>
    </cfRule>
    <cfRule type="cellIs" dxfId="14932" priority="17233" operator="equal">
      <formula>"Leve"</formula>
    </cfRule>
  </conditionalFormatting>
  <conditionalFormatting sqref="EA179:EH184">
    <cfRule type="cellIs" dxfId="14931" priority="17344" operator="equal">
      <formula>"Catastrófico"</formula>
    </cfRule>
    <cfRule type="cellIs" dxfId="14930" priority="17345" operator="equal">
      <formula>"Mayor"</formula>
    </cfRule>
    <cfRule type="cellIs" dxfId="14929" priority="17346" operator="equal">
      <formula>"Moderado"</formula>
    </cfRule>
    <cfRule type="cellIs" dxfId="14928" priority="17347" operator="equal">
      <formula>"Menor"</formula>
    </cfRule>
    <cfRule type="cellIs" dxfId="14927" priority="17348" operator="equal">
      <formula>"Leve"</formula>
    </cfRule>
  </conditionalFormatting>
  <conditionalFormatting sqref="EL90">
    <cfRule type="cellIs" dxfId="14926" priority="17954" operator="equal">
      <formula>"Catastrófico"</formula>
    </cfRule>
    <cfRule type="cellIs" dxfId="14925" priority="17955" operator="equal">
      <formula>"Mayor"</formula>
    </cfRule>
    <cfRule type="cellIs" dxfId="14924" priority="17956" operator="equal">
      <formula>"Moderado"</formula>
    </cfRule>
    <cfRule type="cellIs" dxfId="14923" priority="17957" operator="equal">
      <formula>"Menor"</formula>
    </cfRule>
    <cfRule type="cellIs" dxfId="14922" priority="17958" operator="equal">
      <formula>"Leve"</formula>
    </cfRule>
  </conditionalFormatting>
  <conditionalFormatting sqref="EA107:EH112">
    <cfRule type="cellIs" dxfId="14921" priority="17359" operator="equal">
      <formula>"Catastrófico"</formula>
    </cfRule>
    <cfRule type="cellIs" dxfId="14920" priority="17360" operator="equal">
      <formula>"Mayor"</formula>
    </cfRule>
    <cfRule type="cellIs" dxfId="14919" priority="17361" operator="equal">
      <formula>"Moderado"</formula>
    </cfRule>
    <cfRule type="cellIs" dxfId="14918" priority="17362" operator="equal">
      <formula>"Menor"</formula>
    </cfRule>
    <cfRule type="cellIs" dxfId="14917" priority="17363" operator="equal">
      <formula>"Leve"</formula>
    </cfRule>
  </conditionalFormatting>
  <conditionalFormatting sqref="EA107:EH112">
    <cfRule type="cellIs" dxfId="14916" priority="17354" operator="equal">
      <formula>"Catastrófico"</formula>
    </cfRule>
    <cfRule type="cellIs" dxfId="14915" priority="17355" operator="equal">
      <formula>"Mayor"</formula>
    </cfRule>
    <cfRule type="cellIs" dxfId="14914" priority="17356" operator="equal">
      <formula>"Moderado"</formula>
    </cfRule>
    <cfRule type="cellIs" dxfId="14913" priority="17357" operator="equal">
      <formula>"Menor"</formula>
    </cfRule>
    <cfRule type="cellIs" dxfId="14912" priority="17358" operator="equal">
      <formula>"Leve"</formula>
    </cfRule>
  </conditionalFormatting>
  <conditionalFormatting sqref="DZ101 DZ107 DZ191 DZ197 DZ203 DZ209 DZ215 EA179 EA185">
    <cfRule type="cellIs" dxfId="14911" priority="17529" operator="equal">
      <formula>"Catastrófico"</formula>
    </cfRule>
    <cfRule type="cellIs" dxfId="14910" priority="17530" operator="equal">
      <formula>"Mayor"</formula>
    </cfRule>
    <cfRule type="cellIs" dxfId="14909" priority="17531" operator="equal">
      <formula>"Moderado"</formula>
    </cfRule>
    <cfRule type="cellIs" dxfId="14908" priority="17532" operator="equal">
      <formula>"Menor"</formula>
    </cfRule>
    <cfRule type="cellIs" dxfId="14907" priority="17533" operator="equal">
      <formula>"Leve"</formula>
    </cfRule>
  </conditionalFormatting>
  <conditionalFormatting sqref="EK125:EQ125 EK130:EQ130 EK126:EK129 EM126:EQ129">
    <cfRule type="cellIs" dxfId="14906" priority="17624" operator="equal">
      <formula>"Catastrófico"</formula>
    </cfRule>
    <cfRule type="cellIs" dxfId="14905" priority="17625" operator="equal">
      <formula>"Mayor"</formula>
    </cfRule>
    <cfRule type="cellIs" dxfId="14904" priority="17626" operator="equal">
      <formula>"Moderado"</formula>
    </cfRule>
    <cfRule type="cellIs" dxfId="14903" priority="17627" operator="equal">
      <formula>"Menor"</formula>
    </cfRule>
    <cfRule type="cellIs" dxfId="14902" priority="17628" operator="equal">
      <formula>"Leve"</formula>
    </cfRule>
  </conditionalFormatting>
  <conditionalFormatting sqref="EA179:EH184">
    <cfRule type="cellIs" dxfId="14901" priority="17349" operator="equal">
      <formula>"Catastrófico"</formula>
    </cfRule>
    <cfRule type="cellIs" dxfId="14900" priority="17350" operator="equal">
      <formula>"Mayor"</formula>
    </cfRule>
    <cfRule type="cellIs" dxfId="14899" priority="17351" operator="equal">
      <formula>"Moderado"</formula>
    </cfRule>
    <cfRule type="cellIs" dxfId="14898" priority="17352" operator="equal">
      <formula>"Menor"</formula>
    </cfRule>
    <cfRule type="cellIs" dxfId="14897" priority="17353" operator="equal">
      <formula>"Leve"</formula>
    </cfRule>
  </conditionalFormatting>
  <conditionalFormatting sqref="EJ185:EQ186">
    <cfRule type="cellIs" dxfId="14896" priority="17874" operator="equal">
      <formula>"Catastrófico"</formula>
    </cfRule>
    <cfRule type="cellIs" dxfId="14895" priority="17875" operator="equal">
      <formula>"Mayor"</formula>
    </cfRule>
    <cfRule type="cellIs" dxfId="14894" priority="17876" operator="equal">
      <formula>"Moderado"</formula>
    </cfRule>
    <cfRule type="cellIs" dxfId="14893" priority="17877" operator="equal">
      <formula>"Menor"</formula>
    </cfRule>
    <cfRule type="cellIs" dxfId="14892" priority="17878" operator="equal">
      <formula>"Leve"</formula>
    </cfRule>
  </conditionalFormatting>
  <conditionalFormatting sqref="EJ186:EQ186">
    <cfRule type="cellIs" dxfId="14891" priority="17869" operator="equal">
      <formula>"Catastrófico"</formula>
    </cfRule>
    <cfRule type="cellIs" dxfId="14890" priority="17870" operator="equal">
      <formula>"Mayor"</formula>
    </cfRule>
    <cfRule type="cellIs" dxfId="14889" priority="17871" operator="equal">
      <formula>"Moderado"</formula>
    </cfRule>
    <cfRule type="cellIs" dxfId="14888" priority="17872" operator="equal">
      <formula>"Menor"</formula>
    </cfRule>
    <cfRule type="cellIs" dxfId="14887" priority="17873" operator="equal">
      <formula>"Leve"</formula>
    </cfRule>
  </conditionalFormatting>
  <conditionalFormatting sqref="EA185:EH186">
    <cfRule type="cellIs" dxfId="14886" priority="17369" operator="equal">
      <formula>"Catastrófico"</formula>
    </cfRule>
    <cfRule type="cellIs" dxfId="14885" priority="17370" operator="equal">
      <formula>"Mayor"</formula>
    </cfRule>
    <cfRule type="cellIs" dxfId="14884" priority="17371" operator="equal">
      <formula>"Moderado"</formula>
    </cfRule>
    <cfRule type="cellIs" dxfId="14883" priority="17372" operator="equal">
      <formula>"Menor"</formula>
    </cfRule>
    <cfRule type="cellIs" dxfId="14882" priority="17373" operator="equal">
      <formula>"Leve"</formula>
    </cfRule>
  </conditionalFormatting>
  <conditionalFormatting sqref="DU90:DY90">
    <cfRule type="cellIs" dxfId="14881" priority="16934" operator="equal">
      <formula>"Catastrófico"</formula>
    </cfRule>
    <cfRule type="cellIs" dxfId="14880" priority="16935" operator="equal">
      <formula>"Mayor"</formula>
    </cfRule>
    <cfRule type="cellIs" dxfId="14879" priority="16936" operator="equal">
      <formula>"Moderado"</formula>
    </cfRule>
    <cfRule type="cellIs" dxfId="14878" priority="16937" operator="equal">
      <formula>"Menor"</formula>
    </cfRule>
    <cfRule type="cellIs" dxfId="14877" priority="16938" operator="equal">
      <formula>"Leve"</formula>
    </cfRule>
  </conditionalFormatting>
  <conditionalFormatting sqref="DS103:DY103 DS101:DT102">
    <cfRule type="cellIs" dxfId="14876" priority="16924" operator="equal">
      <formula>"Catastrófico"</formula>
    </cfRule>
    <cfRule type="cellIs" dxfId="14875" priority="16925" operator="equal">
      <formula>"Mayor"</formula>
    </cfRule>
    <cfRule type="cellIs" dxfId="14874" priority="16926" operator="equal">
      <formula>"Moderado"</formula>
    </cfRule>
    <cfRule type="cellIs" dxfId="14873" priority="16927" operator="equal">
      <formula>"Menor"</formula>
    </cfRule>
    <cfRule type="cellIs" dxfId="14872" priority="16928" operator="equal">
      <formula>"Leve"</formula>
    </cfRule>
  </conditionalFormatting>
  <conditionalFormatting sqref="EK17">
    <cfRule type="cellIs" dxfId="14871" priority="17654" operator="equal">
      <formula>"Catastrófico"</formula>
    </cfRule>
    <cfRule type="cellIs" dxfId="14870" priority="17655" operator="equal">
      <formula>"Mayor"</formula>
    </cfRule>
    <cfRule type="cellIs" dxfId="14869" priority="17656" operator="equal">
      <formula>"Moderado"</formula>
    </cfRule>
    <cfRule type="cellIs" dxfId="14868" priority="17657" operator="equal">
      <formula>"Menor"</formula>
    </cfRule>
    <cfRule type="cellIs" dxfId="14867" priority="17658" operator="equal">
      <formula>"Leve"</formula>
    </cfRule>
  </conditionalFormatting>
  <conditionalFormatting sqref="EA186:EH186">
    <cfRule type="cellIs" dxfId="14866" priority="17364" operator="equal">
      <formula>"Catastrófico"</formula>
    </cfRule>
    <cfRule type="cellIs" dxfId="14865" priority="17365" operator="equal">
      <formula>"Mayor"</formula>
    </cfRule>
    <cfRule type="cellIs" dxfId="14864" priority="17366" operator="equal">
      <formula>"Moderado"</formula>
    </cfRule>
    <cfRule type="cellIs" dxfId="14863" priority="17367" operator="equal">
      <formula>"Menor"</formula>
    </cfRule>
    <cfRule type="cellIs" dxfId="14862" priority="17368" operator="equal">
      <formula>"Leve"</formula>
    </cfRule>
  </conditionalFormatting>
  <conditionalFormatting sqref="EL240">
    <cfRule type="cellIs" dxfId="14861" priority="17724" operator="equal">
      <formula>"Catastrófico"</formula>
    </cfRule>
    <cfRule type="cellIs" dxfId="14860" priority="17725" operator="equal">
      <formula>"Mayor"</formula>
    </cfRule>
    <cfRule type="cellIs" dxfId="14859" priority="17726" operator="equal">
      <formula>"Moderado"</formula>
    </cfRule>
    <cfRule type="cellIs" dxfId="14858" priority="17727" operator="equal">
      <formula>"Menor"</formula>
    </cfRule>
    <cfRule type="cellIs" dxfId="14857" priority="17728" operator="equal">
      <formula>"Leve"</formula>
    </cfRule>
  </conditionalFormatting>
  <conditionalFormatting sqref="DS102:DT102 DR103:DY103 DR101:DT101">
    <cfRule type="cellIs" dxfId="14856" priority="16919" operator="equal">
      <formula>"Catastrófico"</formula>
    </cfRule>
    <cfRule type="cellIs" dxfId="14855" priority="16920" operator="equal">
      <formula>"Mayor"</formula>
    </cfRule>
    <cfRule type="cellIs" dxfId="14854" priority="16921" operator="equal">
      <formula>"Moderado"</formula>
    </cfRule>
    <cfRule type="cellIs" dxfId="14853" priority="16922" operator="equal">
      <formula>"Menor"</formula>
    </cfRule>
    <cfRule type="cellIs" dxfId="14852" priority="16923" operator="equal">
      <formula>"Leve"</formula>
    </cfRule>
  </conditionalFormatting>
  <conditionalFormatting sqref="DR197:DY197">
    <cfRule type="cellIs" dxfId="14851" priority="16574" operator="equal">
      <formula>"Catastrófico"</formula>
    </cfRule>
    <cfRule type="cellIs" dxfId="14850" priority="16575" operator="equal">
      <formula>"Mayor"</formula>
    </cfRule>
    <cfRule type="cellIs" dxfId="14849" priority="16576" operator="equal">
      <formula>"Moderado"</formula>
    </cfRule>
    <cfRule type="cellIs" dxfId="14848" priority="16577" operator="equal">
      <formula>"Menor"</formula>
    </cfRule>
    <cfRule type="cellIs" dxfId="14847" priority="16578" operator="equal">
      <formula>"Leve"</formula>
    </cfRule>
  </conditionalFormatting>
  <conditionalFormatting sqref="DR203:DY203">
    <cfRule type="cellIs" dxfId="14846" priority="16569" operator="equal">
      <formula>"Catastrófico"</formula>
    </cfRule>
    <cfRule type="cellIs" dxfId="14845" priority="16570" operator="equal">
      <formula>"Mayor"</formula>
    </cfRule>
    <cfRule type="cellIs" dxfId="14844" priority="16571" operator="equal">
      <formula>"Moderado"</formula>
    </cfRule>
    <cfRule type="cellIs" dxfId="14843" priority="16572" operator="equal">
      <formula>"Menor"</formula>
    </cfRule>
    <cfRule type="cellIs" dxfId="14842" priority="16573" operator="equal">
      <formula>"Leve"</formula>
    </cfRule>
  </conditionalFormatting>
  <conditionalFormatting sqref="DR209:DY209">
    <cfRule type="cellIs" dxfId="14841" priority="16564" operator="equal">
      <formula>"Catastrófico"</formula>
    </cfRule>
    <cfRule type="cellIs" dxfId="14840" priority="16565" operator="equal">
      <formula>"Mayor"</formula>
    </cfRule>
    <cfRule type="cellIs" dxfId="14839" priority="16566" operator="equal">
      <formula>"Moderado"</formula>
    </cfRule>
    <cfRule type="cellIs" dxfId="14838" priority="16567" operator="equal">
      <formula>"Menor"</formula>
    </cfRule>
    <cfRule type="cellIs" dxfId="14837" priority="16568" operator="equal">
      <formula>"Leve"</formula>
    </cfRule>
  </conditionalFormatting>
  <conditionalFormatting sqref="DR102">
    <cfRule type="cellIs" dxfId="14836" priority="16914" operator="equal">
      <formula>"Catastrófico"</formula>
    </cfRule>
    <cfRule type="cellIs" dxfId="14835" priority="16915" operator="equal">
      <formula>"Mayor"</formula>
    </cfRule>
    <cfRule type="cellIs" dxfId="14834" priority="16916" operator="equal">
      <formula>"Moderado"</formula>
    </cfRule>
    <cfRule type="cellIs" dxfId="14833" priority="16917" operator="equal">
      <formula>"Menor"</formula>
    </cfRule>
    <cfRule type="cellIs" dxfId="14832" priority="16918" operator="equal">
      <formula>"Leve"</formula>
    </cfRule>
  </conditionalFormatting>
  <conditionalFormatting sqref="DR163:DY166 DR169:DY172 DR114:DY118 DR174:DY178 DR146:DY148 DR121:DY124 DR139:DY142 DR150:DY154 DR157:DY160">
    <cfRule type="cellIs" dxfId="14831" priority="16909" operator="equal">
      <formula>"Catastrófico"</formula>
    </cfRule>
    <cfRule type="cellIs" dxfId="14830" priority="16910" operator="equal">
      <formula>"Mayor"</formula>
    </cfRule>
    <cfRule type="cellIs" dxfId="14829" priority="16911" operator="equal">
      <formula>"Moderado"</formula>
    </cfRule>
    <cfRule type="cellIs" dxfId="14828" priority="16912" operator="equal">
      <formula>"Menor"</formula>
    </cfRule>
    <cfRule type="cellIs" dxfId="14827" priority="16913" operator="equal">
      <formula>"Leve"</formula>
    </cfRule>
  </conditionalFormatting>
  <conditionalFormatting sqref="DR163:DY166 DR169:DY172 DR114:DY118 DR174:DY178 DR146:DY148 DR121:DY124 DR139:DY142 DR150:DY154 DR157:DY160">
    <cfRule type="cellIs" dxfId="14826" priority="16904" operator="equal">
      <formula>"Catastrófico"</formula>
    </cfRule>
    <cfRule type="cellIs" dxfId="14825" priority="16905" operator="equal">
      <formula>"Mayor"</formula>
    </cfRule>
    <cfRule type="cellIs" dxfId="14824" priority="16906" operator="equal">
      <formula>"Moderado"</formula>
    </cfRule>
    <cfRule type="cellIs" dxfId="14823" priority="16907" operator="equal">
      <formula>"Menor"</formula>
    </cfRule>
    <cfRule type="cellIs" dxfId="14822" priority="16908" operator="equal">
      <formula>"Leve"</formula>
    </cfRule>
  </conditionalFormatting>
  <conditionalFormatting sqref="DS126:DS129 DR130:DY130 DU126:DY129">
    <cfRule type="cellIs" dxfId="14821" priority="16609" operator="equal">
      <formula>"Catastrófico"</formula>
    </cfRule>
    <cfRule type="cellIs" dxfId="14820" priority="16610" operator="equal">
      <formula>"Mayor"</formula>
    </cfRule>
    <cfRule type="cellIs" dxfId="14819" priority="16611" operator="equal">
      <formula>"Moderado"</formula>
    </cfRule>
    <cfRule type="cellIs" dxfId="14818" priority="16612" operator="equal">
      <formula>"Menor"</formula>
    </cfRule>
    <cfRule type="cellIs" dxfId="14817" priority="16613" operator="equal">
      <formula>"Leve"</formula>
    </cfRule>
  </conditionalFormatting>
  <conditionalFormatting sqref="DR126:DR129">
    <cfRule type="cellIs" dxfId="14816" priority="16604" operator="equal">
      <formula>"Catastrófico"</formula>
    </cfRule>
    <cfRule type="cellIs" dxfId="14815" priority="16605" operator="equal">
      <formula>"Mayor"</formula>
    </cfRule>
    <cfRule type="cellIs" dxfId="14814" priority="16606" operator="equal">
      <formula>"Moderado"</formula>
    </cfRule>
    <cfRule type="cellIs" dxfId="14813" priority="16607" operator="equal">
      <formula>"Menor"</formula>
    </cfRule>
    <cfRule type="cellIs" dxfId="14812" priority="16608" operator="equal">
      <formula>"Leve"</formula>
    </cfRule>
  </conditionalFormatting>
  <conditionalFormatting sqref="DR126:DR129">
    <cfRule type="cellIs" dxfId="14811" priority="16599" operator="equal">
      <formula>"Catastrófico"</formula>
    </cfRule>
    <cfRule type="cellIs" dxfId="14810" priority="16600" operator="equal">
      <formula>"Mayor"</formula>
    </cfRule>
    <cfRule type="cellIs" dxfId="14809" priority="16601" operator="equal">
      <formula>"Moderado"</formula>
    </cfRule>
    <cfRule type="cellIs" dxfId="14808" priority="16602" operator="equal">
      <formula>"Menor"</formula>
    </cfRule>
    <cfRule type="cellIs" dxfId="14807" priority="16603" operator="equal">
      <formula>"Leve"</formula>
    </cfRule>
  </conditionalFormatting>
  <conditionalFormatting sqref="DR215:DY215">
    <cfRule type="cellIs" dxfId="14806" priority="16559" operator="equal">
      <formula>"Catastrófico"</formula>
    </cfRule>
    <cfRule type="cellIs" dxfId="14805" priority="16560" operator="equal">
      <formula>"Mayor"</formula>
    </cfRule>
    <cfRule type="cellIs" dxfId="14804" priority="16561" operator="equal">
      <formula>"Moderado"</formula>
    </cfRule>
    <cfRule type="cellIs" dxfId="14803" priority="16562" operator="equal">
      <formula>"Menor"</formula>
    </cfRule>
    <cfRule type="cellIs" dxfId="14802" priority="16563" operator="equal">
      <formula>"Leve"</formula>
    </cfRule>
  </conditionalFormatting>
  <conditionalFormatting sqref="DT90">
    <cfRule type="cellIs" dxfId="14801" priority="16939" operator="equal">
      <formula>"Catastrófico"</formula>
    </cfRule>
    <cfRule type="cellIs" dxfId="14800" priority="16940" operator="equal">
      <formula>"Mayor"</formula>
    </cfRule>
    <cfRule type="cellIs" dxfId="14799" priority="16941" operator="equal">
      <formula>"Moderado"</formula>
    </cfRule>
    <cfRule type="cellIs" dxfId="14798" priority="16942" operator="equal">
      <formula>"Menor"</formula>
    </cfRule>
    <cfRule type="cellIs" dxfId="14797" priority="16943" operator="equal">
      <formula>"Leve"</formula>
    </cfRule>
  </conditionalFormatting>
  <conditionalFormatting sqref="DR192:DY196">
    <cfRule type="cellIs" dxfId="14796" priority="16969" operator="equal">
      <formula>"Catastrófico"</formula>
    </cfRule>
    <cfRule type="cellIs" dxfId="14795" priority="16970" operator="equal">
      <formula>"Mayor"</formula>
    </cfRule>
    <cfRule type="cellIs" dxfId="14794" priority="16971" operator="equal">
      <formula>"Moderado"</formula>
    </cfRule>
    <cfRule type="cellIs" dxfId="14793" priority="16972" operator="equal">
      <formula>"Menor"</formula>
    </cfRule>
    <cfRule type="cellIs" dxfId="14792" priority="16973" operator="equal">
      <formula>"Leve"</formula>
    </cfRule>
  </conditionalFormatting>
  <conditionalFormatting sqref="DR198:DY202">
    <cfRule type="cellIs" dxfId="14791" priority="16964" operator="equal">
      <formula>"Catastrófico"</formula>
    </cfRule>
    <cfRule type="cellIs" dxfId="14790" priority="16965" operator="equal">
      <formula>"Mayor"</formula>
    </cfRule>
    <cfRule type="cellIs" dxfId="14789" priority="16966" operator="equal">
      <formula>"Moderado"</formula>
    </cfRule>
    <cfRule type="cellIs" dxfId="14788" priority="16967" operator="equal">
      <formula>"Menor"</formula>
    </cfRule>
    <cfRule type="cellIs" dxfId="14787" priority="16968" operator="equal">
      <formula>"Leve"</formula>
    </cfRule>
  </conditionalFormatting>
  <conditionalFormatting sqref="DU90:DY90">
    <cfRule type="cellIs" dxfId="14786" priority="16929" operator="equal">
      <formula>"Catastrófico"</formula>
    </cfRule>
    <cfRule type="cellIs" dxfId="14785" priority="16930" operator="equal">
      <formula>"Mayor"</formula>
    </cfRule>
    <cfRule type="cellIs" dxfId="14784" priority="16931" operator="equal">
      <formula>"Moderado"</formula>
    </cfRule>
    <cfRule type="cellIs" dxfId="14783" priority="16932" operator="equal">
      <formula>"Menor"</formula>
    </cfRule>
    <cfRule type="cellIs" dxfId="14782" priority="16933" operator="equal">
      <formula>"Leve"</formula>
    </cfRule>
  </conditionalFormatting>
  <conditionalFormatting sqref="DR179:DY184">
    <cfRule type="cellIs" dxfId="14781" priority="16839" operator="equal">
      <formula>"Catastrófico"</formula>
    </cfRule>
    <cfRule type="cellIs" dxfId="14780" priority="16840" operator="equal">
      <formula>"Mayor"</formula>
    </cfRule>
    <cfRule type="cellIs" dxfId="14779" priority="16841" operator="equal">
      <formula>"Moderado"</formula>
    </cfRule>
    <cfRule type="cellIs" dxfId="14778" priority="16842" operator="equal">
      <formula>"Menor"</formula>
    </cfRule>
    <cfRule type="cellIs" dxfId="14777" priority="16843" operator="equal">
      <formula>"Leve"</formula>
    </cfRule>
  </conditionalFormatting>
  <conditionalFormatting sqref="EB130:EH130 EB126:EB129 ED126:EH129">
    <cfRule type="cellIs" dxfId="14776" priority="17119" operator="equal">
      <formula>"Catastrófico"</formula>
    </cfRule>
    <cfRule type="cellIs" dxfId="14775" priority="17120" operator="equal">
      <formula>"Mayor"</formula>
    </cfRule>
    <cfRule type="cellIs" dxfId="14774" priority="17121" operator="equal">
      <formula>"Moderado"</formula>
    </cfRule>
    <cfRule type="cellIs" dxfId="14773" priority="17122" operator="equal">
      <formula>"Menor"</formula>
    </cfRule>
    <cfRule type="cellIs" dxfId="14772" priority="17123" operator="equal">
      <formula>"Leve"</formula>
    </cfRule>
  </conditionalFormatting>
  <conditionalFormatting sqref="EA90:EB90">
    <cfRule type="cellIs" dxfId="14771" priority="17454" operator="equal">
      <formula>"Catastrófico"</formula>
    </cfRule>
    <cfRule type="cellIs" dxfId="14770" priority="17455" operator="equal">
      <formula>"Mayor"</formula>
    </cfRule>
    <cfRule type="cellIs" dxfId="14769" priority="17456" operator="equal">
      <formula>"Moderado"</formula>
    </cfRule>
    <cfRule type="cellIs" dxfId="14768" priority="17457" operator="equal">
      <formula>"Menor"</formula>
    </cfRule>
    <cfRule type="cellIs" dxfId="14767" priority="17458" operator="equal">
      <formula>"Leve"</formula>
    </cfRule>
  </conditionalFormatting>
  <conditionalFormatting sqref="EA210:EH214">
    <cfRule type="cellIs" dxfId="14766" priority="17459" operator="equal">
      <formula>"Catastrófico"</formula>
    </cfRule>
    <cfRule type="cellIs" dxfId="14765" priority="17460" operator="equal">
      <formula>"Mayor"</formula>
    </cfRule>
    <cfRule type="cellIs" dxfId="14764" priority="17461" operator="equal">
      <formula>"Moderado"</formula>
    </cfRule>
    <cfRule type="cellIs" dxfId="14763" priority="17462" operator="equal">
      <formula>"Menor"</formula>
    </cfRule>
    <cfRule type="cellIs" dxfId="14762" priority="17463" operator="equal">
      <formula>"Leve"</formula>
    </cfRule>
  </conditionalFormatting>
  <conditionalFormatting sqref="EC90">
    <cfRule type="cellIs" dxfId="14761" priority="17449" operator="equal">
      <formula>"Catastrófico"</formula>
    </cfRule>
    <cfRule type="cellIs" dxfId="14760" priority="17450" operator="equal">
      <formula>"Mayor"</formula>
    </cfRule>
    <cfRule type="cellIs" dxfId="14759" priority="17451" operator="equal">
      <formula>"Moderado"</formula>
    </cfRule>
    <cfRule type="cellIs" dxfId="14758" priority="17452" operator="equal">
      <formula>"Menor"</formula>
    </cfRule>
    <cfRule type="cellIs" dxfId="14757" priority="17453" operator="equal">
      <formula>"Leve"</formula>
    </cfRule>
  </conditionalFormatting>
  <conditionalFormatting sqref="DT168">
    <cfRule type="cellIs" dxfId="14756" priority="16879" operator="equal">
      <formula>"Catastrófico"</formula>
    </cfRule>
    <cfRule type="cellIs" dxfId="14755" priority="16880" operator="equal">
      <formula>"Mayor"</formula>
    </cfRule>
    <cfRule type="cellIs" dxfId="14754" priority="16881" operator="equal">
      <formula>"Moderado"</formula>
    </cfRule>
    <cfRule type="cellIs" dxfId="14753" priority="16882" operator="equal">
      <formula>"Menor"</formula>
    </cfRule>
    <cfRule type="cellIs" dxfId="14752" priority="16883" operator="equal">
      <formula>"Leve"</formula>
    </cfRule>
  </conditionalFormatting>
  <conditionalFormatting sqref="DR107:DY112">
    <cfRule type="cellIs" dxfId="14751" priority="16849" operator="equal">
      <formula>"Catastrófico"</formula>
    </cfRule>
    <cfRule type="cellIs" dxfId="14750" priority="16850" operator="equal">
      <formula>"Mayor"</formula>
    </cfRule>
    <cfRule type="cellIs" dxfId="14749" priority="16851" operator="equal">
      <formula>"Moderado"</formula>
    </cfRule>
    <cfRule type="cellIs" dxfId="14748" priority="16852" operator="equal">
      <formula>"Menor"</formula>
    </cfRule>
    <cfRule type="cellIs" dxfId="14747" priority="16853" operator="equal">
      <formula>"Leve"</formula>
    </cfRule>
  </conditionalFormatting>
  <conditionalFormatting sqref="DR179:DY184">
    <cfRule type="cellIs" dxfId="14746" priority="16844" operator="equal">
      <formula>"Catastrófico"</formula>
    </cfRule>
    <cfRule type="cellIs" dxfId="14745" priority="16845" operator="equal">
      <formula>"Mayor"</formula>
    </cfRule>
    <cfRule type="cellIs" dxfId="14744" priority="16846" operator="equal">
      <formula>"Moderado"</formula>
    </cfRule>
    <cfRule type="cellIs" dxfId="14743" priority="16847" operator="equal">
      <formula>"Menor"</formula>
    </cfRule>
    <cfRule type="cellIs" dxfId="14742" priority="16848" operator="equal">
      <formula>"Leve"</formula>
    </cfRule>
  </conditionalFormatting>
  <conditionalFormatting sqref="EA120:EH120">
    <cfRule type="cellIs" dxfId="14741" priority="17234" operator="equal">
      <formula>"Catastrófico"</formula>
    </cfRule>
    <cfRule type="cellIs" dxfId="14740" priority="17235" operator="equal">
      <formula>"Mayor"</formula>
    </cfRule>
    <cfRule type="cellIs" dxfId="14739" priority="17236" operator="equal">
      <formula>"Moderado"</formula>
    </cfRule>
    <cfRule type="cellIs" dxfId="14738" priority="17237" operator="equal">
      <formula>"Menor"</formula>
    </cfRule>
    <cfRule type="cellIs" dxfId="14737" priority="17238" operator="equal">
      <formula>"Leve"</formula>
    </cfRule>
  </conditionalFormatting>
  <conditionalFormatting sqref="DQ101 DQ107 DQ191 DQ197 DQ203 DQ209 DQ215 DR179 DR185">
    <cfRule type="cellIs" dxfId="14736" priority="17024" operator="equal">
      <formula>"Catastrófico"</formula>
    </cfRule>
    <cfRule type="cellIs" dxfId="14735" priority="17025" operator="equal">
      <formula>"Mayor"</formula>
    </cfRule>
    <cfRule type="cellIs" dxfId="14734" priority="17026" operator="equal">
      <formula>"Moderado"</formula>
    </cfRule>
    <cfRule type="cellIs" dxfId="14733" priority="17027" operator="equal">
      <formula>"Menor"</formula>
    </cfRule>
    <cfRule type="cellIs" dxfId="14732" priority="17028" operator="equal">
      <formula>"Leve"</formula>
    </cfRule>
  </conditionalFormatting>
  <conditionalFormatting sqref="DR204:DY208">
    <cfRule type="cellIs" dxfId="14731" priority="16959" operator="equal">
      <formula>"Catastrófico"</formula>
    </cfRule>
    <cfRule type="cellIs" dxfId="14730" priority="16960" operator="equal">
      <formula>"Mayor"</formula>
    </cfRule>
    <cfRule type="cellIs" dxfId="14729" priority="16961" operator="equal">
      <formula>"Moderado"</formula>
    </cfRule>
    <cfRule type="cellIs" dxfId="14728" priority="16962" operator="equal">
      <formula>"Menor"</formula>
    </cfRule>
    <cfRule type="cellIs" dxfId="14727" priority="16963" operator="equal">
      <formula>"Leve"</formula>
    </cfRule>
  </conditionalFormatting>
  <conditionalFormatting sqref="DR107:DY112">
    <cfRule type="cellIs" dxfId="14726" priority="16854" operator="equal">
      <formula>"Catastrófico"</formula>
    </cfRule>
    <cfRule type="cellIs" dxfId="14725" priority="16855" operator="equal">
      <formula>"Mayor"</formula>
    </cfRule>
    <cfRule type="cellIs" dxfId="14724" priority="16856" operator="equal">
      <formula>"Moderado"</formula>
    </cfRule>
    <cfRule type="cellIs" dxfId="14723" priority="16857" operator="equal">
      <formula>"Menor"</formula>
    </cfRule>
    <cfRule type="cellIs" dxfId="14722" priority="16858" operator="equal">
      <formula>"Leve"</formula>
    </cfRule>
  </conditionalFormatting>
  <conditionalFormatting sqref="DR210:DY214">
    <cfRule type="cellIs" dxfId="14721" priority="16954" operator="equal">
      <formula>"Catastrófico"</formula>
    </cfRule>
    <cfRule type="cellIs" dxfId="14720" priority="16955" operator="equal">
      <formula>"Mayor"</formula>
    </cfRule>
    <cfRule type="cellIs" dxfId="14719" priority="16956" operator="equal">
      <formula>"Moderado"</formula>
    </cfRule>
    <cfRule type="cellIs" dxfId="14718" priority="16957" operator="equal">
      <formula>"Menor"</formula>
    </cfRule>
    <cfRule type="cellIs" dxfId="14717" priority="16958" operator="equal">
      <formula>"Leve"</formula>
    </cfRule>
  </conditionalFormatting>
  <conditionalFormatting sqref="DR120:DY120">
    <cfRule type="cellIs" dxfId="14716" priority="16729" operator="equal">
      <formula>"Catastrófico"</formula>
    </cfRule>
    <cfRule type="cellIs" dxfId="14715" priority="16730" operator="equal">
      <formula>"Mayor"</formula>
    </cfRule>
    <cfRule type="cellIs" dxfId="14714" priority="16731" operator="equal">
      <formula>"Moderado"</formula>
    </cfRule>
    <cfRule type="cellIs" dxfId="14713" priority="16732" operator="equal">
      <formula>"Menor"</formula>
    </cfRule>
    <cfRule type="cellIs" dxfId="14712" priority="16733" operator="equal">
      <formula>"Leve"</formula>
    </cfRule>
  </conditionalFormatting>
  <conditionalFormatting sqref="DR185:DY186">
    <cfRule type="cellIs" dxfId="14711" priority="16864" operator="equal">
      <formula>"Catastrófico"</formula>
    </cfRule>
    <cfRule type="cellIs" dxfId="14710" priority="16865" operator="equal">
      <formula>"Mayor"</formula>
    </cfRule>
    <cfRule type="cellIs" dxfId="14709" priority="16866" operator="equal">
      <formula>"Moderado"</formula>
    </cfRule>
    <cfRule type="cellIs" dxfId="14708" priority="16867" operator="equal">
      <formula>"Menor"</formula>
    </cfRule>
    <cfRule type="cellIs" dxfId="14707" priority="16868" operator="equal">
      <formula>"Leve"</formula>
    </cfRule>
  </conditionalFormatting>
  <conditionalFormatting sqref="DT168">
    <cfRule type="cellIs" dxfId="14706" priority="16874" operator="equal">
      <formula>"Catastrófico"</formula>
    </cfRule>
    <cfRule type="cellIs" dxfId="14705" priority="16875" operator="equal">
      <formula>"Mayor"</formula>
    </cfRule>
    <cfRule type="cellIs" dxfId="14704" priority="16876" operator="equal">
      <formula>"Moderado"</formula>
    </cfRule>
    <cfRule type="cellIs" dxfId="14703" priority="16877" operator="equal">
      <formula>"Menor"</formula>
    </cfRule>
    <cfRule type="cellIs" dxfId="14702" priority="16878" operator="equal">
      <formula>"Leve"</formula>
    </cfRule>
  </conditionalFormatting>
  <conditionalFormatting sqref="FZ29">
    <cfRule type="cellIs" dxfId="14701" priority="16259" operator="equal">
      <formula>"Catastrófico"</formula>
    </cfRule>
    <cfRule type="cellIs" dxfId="14700" priority="16260" operator="equal">
      <formula>"Mayor"</formula>
    </cfRule>
    <cfRule type="cellIs" dxfId="14699" priority="16261" operator="equal">
      <formula>"Moderado"</formula>
    </cfRule>
    <cfRule type="cellIs" dxfId="14698" priority="16262" operator="equal">
      <formula>"Menor"</formula>
    </cfRule>
    <cfRule type="cellIs" dxfId="14697" priority="16263" operator="equal">
      <formula>"Leve"</formula>
    </cfRule>
  </conditionalFormatting>
  <conditionalFormatting sqref="DS130:DY130 DS126:DS129 DU126:DY129">
    <cfRule type="cellIs" dxfId="14696" priority="16614" operator="equal">
      <formula>"Catastrófico"</formula>
    </cfRule>
    <cfRule type="cellIs" dxfId="14695" priority="16615" operator="equal">
      <formula>"Mayor"</formula>
    </cfRule>
    <cfRule type="cellIs" dxfId="14694" priority="16616" operator="equal">
      <formula>"Moderado"</formula>
    </cfRule>
    <cfRule type="cellIs" dxfId="14693" priority="16617" operator="equal">
      <formula>"Menor"</formula>
    </cfRule>
    <cfRule type="cellIs" dxfId="14692" priority="16618" operator="equal">
      <formula>"Leve"</formula>
    </cfRule>
  </conditionalFormatting>
  <conditionalFormatting sqref="GX11">
    <cfRule type="cellIs" dxfId="14691" priority="16184" operator="equal">
      <formula>"Catastrófico"</formula>
    </cfRule>
    <cfRule type="cellIs" dxfId="14690" priority="16185" operator="equal">
      <formula>"Mayor"</formula>
    </cfRule>
    <cfRule type="cellIs" dxfId="14689" priority="16186" operator="equal">
      <formula>"Moderado"</formula>
    </cfRule>
    <cfRule type="cellIs" dxfId="14688" priority="16187" operator="equal">
      <formula>"Menor"</formula>
    </cfRule>
    <cfRule type="cellIs" dxfId="14687" priority="16188" operator="equal">
      <formula>"Leve"</formula>
    </cfRule>
  </conditionalFormatting>
  <conditionalFormatting sqref="GX11">
    <cfRule type="cellIs" dxfId="14686" priority="16179" operator="equal">
      <formula>"Catastrófico"</formula>
    </cfRule>
    <cfRule type="cellIs" dxfId="14685" priority="16180" operator="equal">
      <formula>"Mayor"</formula>
    </cfRule>
    <cfRule type="cellIs" dxfId="14684" priority="16181" operator="equal">
      <formula>"Moderado"</formula>
    </cfRule>
    <cfRule type="cellIs" dxfId="14683" priority="16182" operator="equal">
      <formula>"Menor"</formula>
    </cfRule>
    <cfRule type="cellIs" dxfId="14682" priority="16183" operator="equal">
      <formula>"Leve"</formula>
    </cfRule>
  </conditionalFormatting>
  <conditionalFormatting sqref="FZ11:FZ12">
    <cfRule type="cellIs" dxfId="14681" priority="16319" operator="equal">
      <formula>"Catastrófico"</formula>
    </cfRule>
    <cfRule type="cellIs" dxfId="14680" priority="16320" operator="equal">
      <formula>"Mayor"</formula>
    </cfRule>
    <cfRule type="cellIs" dxfId="14679" priority="16321" operator="equal">
      <formula>"Moderado"</formula>
    </cfRule>
    <cfRule type="cellIs" dxfId="14678" priority="16322" operator="equal">
      <formula>"Menor"</formula>
    </cfRule>
    <cfRule type="cellIs" dxfId="14677" priority="16323" operator="equal">
      <formula>"Leve"</formula>
    </cfRule>
  </conditionalFormatting>
  <conditionalFormatting sqref="FZ11:FZ12">
    <cfRule type="cellIs" dxfId="14676" priority="16314" operator="equal">
      <formula>"Catastrófico"</formula>
    </cfRule>
    <cfRule type="cellIs" dxfId="14675" priority="16315" operator="equal">
      <formula>"Mayor"</formula>
    </cfRule>
    <cfRule type="cellIs" dxfId="14674" priority="16316" operator="equal">
      <formula>"Moderado"</formula>
    </cfRule>
    <cfRule type="cellIs" dxfId="14673" priority="16317" operator="equal">
      <formula>"Menor"</formula>
    </cfRule>
    <cfRule type="cellIs" dxfId="14672" priority="16318" operator="equal">
      <formula>"Leve"</formula>
    </cfRule>
  </conditionalFormatting>
  <conditionalFormatting sqref="FZ18">
    <cfRule type="cellIs" dxfId="14671" priority="16309" operator="equal">
      <formula>"Catastrófico"</formula>
    </cfRule>
    <cfRule type="cellIs" dxfId="14670" priority="16310" operator="equal">
      <formula>"Mayor"</formula>
    </cfRule>
    <cfRule type="cellIs" dxfId="14669" priority="16311" operator="equal">
      <formula>"Moderado"</formula>
    </cfRule>
    <cfRule type="cellIs" dxfId="14668" priority="16312" operator="equal">
      <formula>"Menor"</formula>
    </cfRule>
    <cfRule type="cellIs" dxfId="14667" priority="16313" operator="equal">
      <formula>"Leve"</formula>
    </cfRule>
  </conditionalFormatting>
  <conditionalFormatting sqref="FZ18">
    <cfRule type="cellIs" dxfId="14666" priority="16304" operator="equal">
      <formula>"Catastrófico"</formula>
    </cfRule>
    <cfRule type="cellIs" dxfId="14665" priority="16305" operator="equal">
      <formula>"Mayor"</formula>
    </cfRule>
    <cfRule type="cellIs" dxfId="14664" priority="16306" operator="equal">
      <formula>"Moderado"</formula>
    </cfRule>
    <cfRule type="cellIs" dxfId="14663" priority="16307" operator="equal">
      <formula>"Menor"</formula>
    </cfRule>
    <cfRule type="cellIs" dxfId="14662" priority="16308" operator="equal">
      <formula>"Leve"</formula>
    </cfRule>
  </conditionalFormatting>
  <conditionalFormatting sqref="FZ41">
    <cfRule type="cellIs" dxfId="14661" priority="16244" operator="equal">
      <formula>"Catastrófico"</formula>
    </cfRule>
    <cfRule type="cellIs" dxfId="14660" priority="16245" operator="equal">
      <formula>"Mayor"</formula>
    </cfRule>
    <cfRule type="cellIs" dxfId="14659" priority="16246" operator="equal">
      <formula>"Moderado"</formula>
    </cfRule>
    <cfRule type="cellIs" dxfId="14658" priority="16247" operator="equal">
      <formula>"Menor"</formula>
    </cfRule>
    <cfRule type="cellIs" dxfId="14657" priority="16248" operator="equal">
      <formula>"Leve"</formula>
    </cfRule>
  </conditionalFormatting>
  <conditionalFormatting sqref="FZ13:FZ16 FZ48:FZ52 FZ54:FZ58 FZ37:FZ41 FZ44:FZ46 FZ19:FZ35 FZ60:FZ64 FZ66:FZ70">
    <cfRule type="cellIs" dxfId="14656" priority="16524" operator="equal">
      <formula>"Catastrófico"</formula>
    </cfRule>
    <cfRule type="cellIs" dxfId="14655" priority="16525" operator="equal">
      <formula>"Mayor"</formula>
    </cfRule>
    <cfRule type="cellIs" dxfId="14654" priority="16526" operator="equal">
      <formula>"Moderado"</formula>
    </cfRule>
    <cfRule type="cellIs" dxfId="14653" priority="16527" operator="equal">
      <formula>"Menor"</formula>
    </cfRule>
    <cfRule type="cellIs" dxfId="14652" priority="16528" operator="equal">
      <formula>"Leve"</formula>
    </cfRule>
  </conditionalFormatting>
  <conditionalFormatting sqref="GX12:GX238">
    <cfRule type="cellIs" dxfId="14651" priority="16174" operator="equal">
      <formula>"Catastrófico"</formula>
    </cfRule>
    <cfRule type="cellIs" dxfId="14650" priority="16175" operator="equal">
      <formula>"Mayor"</formula>
    </cfRule>
    <cfRule type="cellIs" dxfId="14649" priority="16176" operator="equal">
      <formula>"Moderado"</formula>
    </cfRule>
    <cfRule type="cellIs" dxfId="14648" priority="16177" operator="equal">
      <formula>"Menor"</formula>
    </cfRule>
    <cfRule type="cellIs" dxfId="14647" priority="16178" operator="equal">
      <formula>"Leve"</formula>
    </cfRule>
  </conditionalFormatting>
  <conditionalFormatting sqref="DR120:DY120">
    <cfRule type="cellIs" dxfId="14646" priority="16724" operator="equal">
      <formula>"Catastrófico"</formula>
    </cfRule>
    <cfRule type="cellIs" dxfId="14645" priority="16725" operator="equal">
      <formula>"Mayor"</formula>
    </cfRule>
    <cfRule type="cellIs" dxfId="14644" priority="16726" operator="equal">
      <formula>"Moderado"</formula>
    </cfRule>
    <cfRule type="cellIs" dxfId="14643" priority="16727" operator="equal">
      <formula>"Menor"</formula>
    </cfRule>
    <cfRule type="cellIs" dxfId="14642" priority="16728" operator="equal">
      <formula>"Leve"</formula>
    </cfRule>
  </conditionalFormatting>
  <conditionalFormatting sqref="DT90">
    <cfRule type="cellIs" dxfId="14641" priority="16944" operator="equal">
      <formula>"Catastrófico"</formula>
    </cfRule>
    <cfRule type="cellIs" dxfId="14640" priority="16945" operator="equal">
      <formula>"Mayor"</formula>
    </cfRule>
    <cfRule type="cellIs" dxfId="14639" priority="16946" operator="equal">
      <formula>"Moderado"</formula>
    </cfRule>
    <cfRule type="cellIs" dxfId="14638" priority="16947" operator="equal">
      <formula>"Menor"</formula>
    </cfRule>
    <cfRule type="cellIs" dxfId="14637" priority="16948" operator="equal">
      <formula>"Leve"</formula>
    </cfRule>
  </conditionalFormatting>
  <conditionalFormatting sqref="FT17 FT23 FT41 FT71 FT11:FT12">
    <cfRule type="cellIs" dxfId="14636" priority="16234" operator="equal">
      <formula>"Catastrófico"</formula>
    </cfRule>
    <cfRule type="cellIs" dxfId="14635" priority="16235" operator="equal">
      <formula>"Mayor"</formula>
    </cfRule>
    <cfRule type="cellIs" dxfId="14634" priority="16236" operator="equal">
      <formula>"Moderado"</formula>
    </cfRule>
    <cfRule type="cellIs" dxfId="14633" priority="16237" operator="equal">
      <formula>"Menor"</formula>
    </cfRule>
    <cfRule type="cellIs" dxfId="14632" priority="16238" operator="equal">
      <formula>"Leve"</formula>
    </cfRule>
  </conditionalFormatting>
  <conditionalFormatting sqref="GZ29:HA29">
    <cfRule type="cellIs" dxfId="14631" priority="15889" operator="equal">
      <formula>"Catastrófico"</formula>
    </cfRule>
    <cfRule type="cellIs" dxfId="14630" priority="15890" operator="equal">
      <formula>"Mayor"</formula>
    </cfRule>
    <cfRule type="cellIs" dxfId="14629" priority="15891" operator="equal">
      <formula>"Moderado"</formula>
    </cfRule>
    <cfRule type="cellIs" dxfId="14628" priority="15892" operator="equal">
      <formula>"Menor"</formula>
    </cfRule>
    <cfRule type="cellIs" dxfId="14627" priority="15893" operator="equal">
      <formula>"Leve"</formula>
    </cfRule>
  </conditionalFormatting>
  <conditionalFormatting sqref="FT29">
    <cfRule type="cellIs" dxfId="14626" priority="16199" operator="equal">
      <formula>"Catastrófico"</formula>
    </cfRule>
    <cfRule type="cellIs" dxfId="14625" priority="16200" operator="equal">
      <formula>"Mayor"</formula>
    </cfRule>
    <cfRule type="cellIs" dxfId="14624" priority="16201" operator="equal">
      <formula>"Moderado"</formula>
    </cfRule>
    <cfRule type="cellIs" dxfId="14623" priority="16202" operator="equal">
      <formula>"Menor"</formula>
    </cfRule>
    <cfRule type="cellIs" dxfId="14622" priority="16203" operator="equal">
      <formula>"Leve"</formula>
    </cfRule>
  </conditionalFormatting>
  <conditionalFormatting sqref="DR132:DY136 DR197:DY197 DR13:DY16 DR91:DY94 DR96:DY100 DR104:DY106 DR187:DY191 DR48:DY52 DR54:DY58 DR37:DY40 DR45:DY46 DR19:DY22 DR89:DY89 DR60:DY64 DR203:DY203 DR209:DY209 DR215:DY220 DR241:DY244 DR223:DY226 DR230:DY232 DR235:DY238 DR30:DY34 DR246:DY250 DR253:DY256 DR66:DY70 DR258:DY262 DR264:DY268 DR25:DY28">
    <cfRule type="cellIs" dxfId="14621" priority="17029" operator="equal">
      <formula>"Catastrófico"</formula>
    </cfRule>
    <cfRule type="cellIs" dxfId="14620" priority="17030" operator="equal">
      <formula>"Mayor"</formula>
    </cfRule>
    <cfRule type="cellIs" dxfId="14619" priority="17031" operator="equal">
      <formula>"Moderado"</formula>
    </cfRule>
    <cfRule type="cellIs" dxfId="14618" priority="17032" operator="equal">
      <formula>"Menor"</formula>
    </cfRule>
    <cfRule type="cellIs" dxfId="14617" priority="17033" operator="equal">
      <formula>"Leve"</formula>
    </cfRule>
  </conditionalFormatting>
  <conditionalFormatting sqref="DR90:DS90">
    <cfRule type="cellIs" dxfId="14616" priority="16949" operator="equal">
      <formula>"Catastrófico"</formula>
    </cfRule>
    <cfRule type="cellIs" dxfId="14615" priority="16950" operator="equal">
      <formula>"Mayor"</formula>
    </cfRule>
    <cfRule type="cellIs" dxfId="14614" priority="16951" operator="equal">
      <formula>"Moderado"</formula>
    </cfRule>
    <cfRule type="cellIs" dxfId="14613" priority="16952" operator="equal">
      <formula>"Menor"</formula>
    </cfRule>
    <cfRule type="cellIs" dxfId="14612" priority="16953" operator="equal">
      <formula>"Leve"</formula>
    </cfRule>
  </conditionalFormatting>
  <conditionalFormatting sqref="DR186:DY186">
    <cfRule type="cellIs" dxfId="14611" priority="16859" operator="equal">
      <formula>"Catastrófico"</formula>
    </cfRule>
    <cfRule type="cellIs" dxfId="14610" priority="16860" operator="equal">
      <formula>"Mayor"</formula>
    </cfRule>
    <cfRule type="cellIs" dxfId="14609" priority="16861" operator="equal">
      <formula>"Moderado"</formula>
    </cfRule>
    <cfRule type="cellIs" dxfId="14608" priority="16862" operator="equal">
      <formula>"Menor"</formula>
    </cfRule>
    <cfRule type="cellIs" dxfId="14607" priority="16863" operator="equal">
      <formula>"Leve"</formula>
    </cfRule>
  </conditionalFormatting>
  <conditionalFormatting sqref="FZ47">
    <cfRule type="cellIs" dxfId="14606" priority="16394" operator="equal">
      <formula>"Catastrófico"</formula>
    </cfRule>
    <cfRule type="cellIs" dxfId="14605" priority="16395" operator="equal">
      <formula>"Mayor"</formula>
    </cfRule>
    <cfRule type="cellIs" dxfId="14604" priority="16396" operator="equal">
      <formula>"Moderado"</formula>
    </cfRule>
    <cfRule type="cellIs" dxfId="14603" priority="16397" operator="equal">
      <formula>"Menor"</formula>
    </cfRule>
    <cfRule type="cellIs" dxfId="14602" priority="16398" operator="equal">
      <formula>"Leve"</formula>
    </cfRule>
  </conditionalFormatting>
  <conditionalFormatting sqref="GZ215:HA215">
    <cfRule type="cellIs" dxfId="14601" priority="15894" operator="equal">
      <formula>"Catastrófico"</formula>
    </cfRule>
    <cfRule type="cellIs" dxfId="14600" priority="15895" operator="equal">
      <formula>"Mayor"</formula>
    </cfRule>
    <cfRule type="cellIs" dxfId="14599" priority="15896" operator="equal">
      <formula>"Moderado"</formula>
    </cfRule>
    <cfRule type="cellIs" dxfId="14598" priority="15897" operator="equal">
      <formula>"Menor"</formula>
    </cfRule>
    <cfRule type="cellIs" dxfId="14597" priority="15898" operator="equal">
      <formula>"Leve"</formula>
    </cfRule>
  </conditionalFormatting>
  <conditionalFormatting sqref="FT47 FT53">
    <cfRule type="cellIs" dxfId="14596" priority="16229" operator="equal">
      <formula>"Catastrófico"</formula>
    </cfRule>
    <cfRule type="cellIs" dxfId="14595" priority="16230" operator="equal">
      <formula>"Mayor"</formula>
    </cfRule>
    <cfRule type="cellIs" dxfId="14594" priority="16231" operator="equal">
      <formula>"Moderado"</formula>
    </cfRule>
    <cfRule type="cellIs" dxfId="14593" priority="16232" operator="equal">
      <formula>"Menor"</formula>
    </cfRule>
    <cfRule type="cellIs" dxfId="14592" priority="16233" operator="equal">
      <formula>"Leve"</formula>
    </cfRule>
  </conditionalFormatting>
  <conditionalFormatting sqref="GZ125:HA130">
    <cfRule type="cellIs" dxfId="14591" priority="15929" operator="equal">
      <formula>"Catastrófico"</formula>
    </cfRule>
    <cfRule type="cellIs" dxfId="14590" priority="15930" operator="equal">
      <formula>"Mayor"</formula>
    </cfRule>
    <cfRule type="cellIs" dxfId="14589" priority="15931" operator="equal">
      <formula>"Moderado"</formula>
    </cfRule>
    <cfRule type="cellIs" dxfId="14588" priority="15932" operator="equal">
      <formula>"Menor"</formula>
    </cfRule>
    <cfRule type="cellIs" dxfId="14587" priority="15933" operator="equal">
      <formula>"Leve"</formula>
    </cfRule>
  </conditionalFormatting>
  <conditionalFormatting sqref="GT227">
    <cfRule type="cellIs" dxfId="14586" priority="15854" operator="equal">
      <formula>"Catastrófico"</formula>
    </cfRule>
    <cfRule type="cellIs" dxfId="14585" priority="15855" operator="equal">
      <formula>"Mayor"</formula>
    </cfRule>
    <cfRule type="cellIs" dxfId="14584" priority="15856" operator="equal">
      <formula>"Moderado"</formula>
    </cfRule>
    <cfRule type="cellIs" dxfId="14583" priority="15857" operator="equal">
      <formula>"Menor"</formula>
    </cfRule>
    <cfRule type="cellIs" dxfId="14582" priority="15858" operator="equal">
      <formula>"Leve"</formula>
    </cfRule>
  </conditionalFormatting>
  <conditionalFormatting sqref="GT251">
    <cfRule type="cellIs" dxfId="14581" priority="15834" operator="equal">
      <formula>"Catastrófico"</formula>
    </cfRule>
    <cfRule type="cellIs" dxfId="14580" priority="15835" operator="equal">
      <formula>"Mayor"</formula>
    </cfRule>
    <cfRule type="cellIs" dxfId="14579" priority="15836" operator="equal">
      <formula>"Moderado"</formula>
    </cfRule>
    <cfRule type="cellIs" dxfId="14578" priority="15837" operator="equal">
      <formula>"Menor"</formula>
    </cfRule>
    <cfRule type="cellIs" dxfId="14577" priority="15838" operator="equal">
      <formula>"Leve"</formula>
    </cfRule>
  </conditionalFormatting>
  <conditionalFormatting sqref="GZ163:HA166 GZ169:HA172 GZ114:HA118 GZ174:HA178 GZ146:HA148 GZ121:HA124 GZ139:HA142 GZ150:HA154 GZ157:HA160">
    <cfRule type="cellIs" dxfId="14576" priority="16094" operator="equal">
      <formula>"Catastrófico"</formula>
    </cfRule>
    <cfRule type="cellIs" dxfId="14575" priority="16095" operator="equal">
      <formula>"Mayor"</formula>
    </cfRule>
    <cfRule type="cellIs" dxfId="14574" priority="16096" operator="equal">
      <formula>"Moderado"</formula>
    </cfRule>
    <cfRule type="cellIs" dxfId="14573" priority="16097" operator="equal">
      <formula>"Menor"</formula>
    </cfRule>
    <cfRule type="cellIs" dxfId="14572" priority="16098" operator="equal">
      <formula>"Leve"</formula>
    </cfRule>
  </conditionalFormatting>
  <conditionalFormatting sqref="GZ36:HA36">
    <cfRule type="cellIs" dxfId="14571" priority="15879" operator="equal">
      <formula>"Catastrófico"</formula>
    </cfRule>
    <cfRule type="cellIs" dxfId="14570" priority="15880" operator="equal">
      <formula>"Mayor"</formula>
    </cfRule>
    <cfRule type="cellIs" dxfId="14569" priority="15881" operator="equal">
      <formula>"Moderado"</formula>
    </cfRule>
    <cfRule type="cellIs" dxfId="14568" priority="15882" operator="equal">
      <formula>"Menor"</formula>
    </cfRule>
    <cfRule type="cellIs" dxfId="14567" priority="15883" operator="equal">
      <formula>"Leve"</formula>
    </cfRule>
  </conditionalFormatting>
  <conditionalFormatting sqref="GT11 GT17 GT23 GT41 GT65 GT71 GT77 GT83 GT89 GT95 GT101 GT113 GT119 GT125 GT131 GT137 GT143 GT149 GT155 GT161 GT167 GT173 GT179 GT185 GT191 GT197 GT203 GT209 GT215 GT221">
    <cfRule type="cellIs" dxfId="14566" priority="15864" operator="equal">
      <formula>"Catastrófico"</formula>
    </cfRule>
    <cfRule type="cellIs" dxfId="14565" priority="15865" operator="equal">
      <formula>"Mayor"</formula>
    </cfRule>
    <cfRule type="cellIs" dxfId="14564" priority="15866" operator="equal">
      <formula>"Moderado"</formula>
    </cfRule>
    <cfRule type="cellIs" dxfId="14563" priority="15867" operator="equal">
      <formula>"Menor"</formula>
    </cfRule>
    <cfRule type="cellIs" dxfId="14562" priority="15868" operator="equal">
      <formula>"Leve"</formula>
    </cfRule>
  </conditionalFormatting>
  <conditionalFormatting sqref="GT47 GT53 GT59">
    <cfRule type="cellIs" dxfId="14561" priority="15859" operator="equal">
      <formula>"Catastrófico"</formula>
    </cfRule>
    <cfRule type="cellIs" dxfId="14560" priority="15860" operator="equal">
      <formula>"Mayor"</formula>
    </cfRule>
    <cfRule type="cellIs" dxfId="14559" priority="15861" operator="equal">
      <formula>"Moderado"</formula>
    </cfRule>
    <cfRule type="cellIs" dxfId="14558" priority="15862" operator="equal">
      <formula>"Menor"</formula>
    </cfRule>
    <cfRule type="cellIs" dxfId="14557" priority="15863" operator="equal">
      <formula>"Leve"</formula>
    </cfRule>
  </conditionalFormatting>
  <conditionalFormatting sqref="GT245">
    <cfRule type="cellIs" dxfId="14556" priority="15839" operator="equal">
      <formula>"Catastrófico"</formula>
    </cfRule>
    <cfRule type="cellIs" dxfId="14555" priority="15840" operator="equal">
      <formula>"Mayor"</formula>
    </cfRule>
    <cfRule type="cellIs" dxfId="14554" priority="15841" operator="equal">
      <formula>"Moderado"</formula>
    </cfRule>
    <cfRule type="cellIs" dxfId="14553" priority="15842" operator="equal">
      <formula>"Menor"</formula>
    </cfRule>
    <cfRule type="cellIs" dxfId="14552" priority="15843" operator="equal">
      <formula>"Leve"</formula>
    </cfRule>
  </conditionalFormatting>
  <conditionalFormatting sqref="GT29">
    <cfRule type="cellIs" dxfId="14551" priority="15829" operator="equal">
      <formula>"Catastrófico"</formula>
    </cfRule>
    <cfRule type="cellIs" dxfId="14550" priority="15830" operator="equal">
      <formula>"Mayor"</formula>
    </cfRule>
    <cfRule type="cellIs" dxfId="14549" priority="15831" operator="equal">
      <formula>"Moderado"</formula>
    </cfRule>
    <cfRule type="cellIs" dxfId="14548" priority="15832" operator="equal">
      <formula>"Menor"</formula>
    </cfRule>
    <cfRule type="cellIs" dxfId="14547" priority="15833" operator="equal">
      <formula>"Leve"</formula>
    </cfRule>
  </conditionalFormatting>
  <conditionalFormatting sqref="GZ168:HA168">
    <cfRule type="cellIs" dxfId="14546" priority="16069" operator="equal">
      <formula>"Catastrófico"</formula>
    </cfRule>
    <cfRule type="cellIs" dxfId="14545" priority="16070" operator="equal">
      <formula>"Mayor"</formula>
    </cfRule>
    <cfRule type="cellIs" dxfId="14544" priority="16071" operator="equal">
      <formula>"Moderado"</formula>
    </cfRule>
    <cfRule type="cellIs" dxfId="14543" priority="16072" operator="equal">
      <formula>"Menor"</formula>
    </cfRule>
    <cfRule type="cellIs" dxfId="14542" priority="16073" operator="equal">
      <formula>"Leve"</formula>
    </cfRule>
  </conditionalFormatting>
  <conditionalFormatting sqref="FZ53">
    <cfRule type="cellIs" dxfId="14541" priority="16384" operator="equal">
      <formula>"Catastrófico"</formula>
    </cfRule>
    <cfRule type="cellIs" dxfId="14540" priority="16385" operator="equal">
      <formula>"Mayor"</formula>
    </cfRule>
    <cfRule type="cellIs" dxfId="14539" priority="16386" operator="equal">
      <formula>"Moderado"</formula>
    </cfRule>
    <cfRule type="cellIs" dxfId="14538" priority="16387" operator="equal">
      <formula>"Menor"</formula>
    </cfRule>
    <cfRule type="cellIs" dxfId="14537" priority="16388" operator="equal">
      <formula>"Leve"</formula>
    </cfRule>
  </conditionalFormatting>
  <conditionalFormatting sqref="GZ209:HA209">
    <cfRule type="cellIs" dxfId="14536" priority="15899" operator="equal">
      <formula>"Catastrófico"</formula>
    </cfRule>
    <cfRule type="cellIs" dxfId="14535" priority="15900" operator="equal">
      <formula>"Mayor"</formula>
    </cfRule>
    <cfRule type="cellIs" dxfId="14534" priority="15901" operator="equal">
      <formula>"Moderado"</formula>
    </cfRule>
    <cfRule type="cellIs" dxfId="14533" priority="15902" operator="equal">
      <formula>"Menor"</formula>
    </cfRule>
    <cfRule type="cellIs" dxfId="14532" priority="15903" operator="equal">
      <formula>"Leve"</formula>
    </cfRule>
  </conditionalFormatting>
  <conditionalFormatting sqref="GZ41:HA41">
    <cfRule type="cellIs" dxfId="14531" priority="15874" operator="equal">
      <formula>"Catastrófico"</formula>
    </cfRule>
    <cfRule type="cellIs" dxfId="14530" priority="15875" operator="equal">
      <formula>"Mayor"</formula>
    </cfRule>
    <cfRule type="cellIs" dxfId="14529" priority="15876" operator="equal">
      <formula>"Moderado"</formula>
    </cfRule>
    <cfRule type="cellIs" dxfId="14528" priority="15877" operator="equal">
      <formula>"Menor"</formula>
    </cfRule>
    <cfRule type="cellIs" dxfId="14527" priority="15878" operator="equal">
      <formula>"Leve"</formula>
    </cfRule>
  </conditionalFormatting>
  <conditionalFormatting sqref="FZ42">
    <cfRule type="cellIs" dxfId="14526" priority="16239" operator="equal">
      <formula>"Catastrófico"</formula>
    </cfRule>
    <cfRule type="cellIs" dxfId="14525" priority="16240" operator="equal">
      <formula>"Mayor"</formula>
    </cfRule>
    <cfRule type="cellIs" dxfId="14524" priority="16241" operator="equal">
      <formula>"Moderado"</formula>
    </cfRule>
    <cfRule type="cellIs" dxfId="14523" priority="16242" operator="equal">
      <formula>"Menor"</formula>
    </cfRule>
    <cfRule type="cellIs" dxfId="14522" priority="16243" operator="equal">
      <formula>"Leve"</formula>
    </cfRule>
  </conditionalFormatting>
  <conditionalFormatting sqref="GZ47:HA47">
    <cfRule type="cellIs" dxfId="14521" priority="16024" operator="equal">
      <formula>"Catastrófico"</formula>
    </cfRule>
    <cfRule type="cellIs" dxfId="14520" priority="16025" operator="equal">
      <formula>"Mayor"</formula>
    </cfRule>
    <cfRule type="cellIs" dxfId="14519" priority="16026" operator="equal">
      <formula>"Moderado"</formula>
    </cfRule>
    <cfRule type="cellIs" dxfId="14518" priority="16027" operator="equal">
      <formula>"Menor"</formula>
    </cfRule>
    <cfRule type="cellIs" dxfId="14517" priority="16028" operator="equal">
      <formula>"Leve"</formula>
    </cfRule>
  </conditionalFormatting>
  <conditionalFormatting sqref="GZ168:HA168">
    <cfRule type="cellIs" dxfId="14516" priority="16064" operator="equal">
      <formula>"Catastrófico"</formula>
    </cfRule>
    <cfRule type="cellIs" dxfId="14515" priority="16065" operator="equal">
      <formula>"Mayor"</formula>
    </cfRule>
    <cfRule type="cellIs" dxfId="14514" priority="16066" operator="equal">
      <formula>"Moderado"</formula>
    </cfRule>
    <cfRule type="cellIs" dxfId="14513" priority="16067" operator="equal">
      <formula>"Menor"</formula>
    </cfRule>
    <cfRule type="cellIs" dxfId="14512" priority="16068" operator="equal">
      <formula>"Leve"</formula>
    </cfRule>
  </conditionalFormatting>
  <conditionalFormatting sqref="FZ47">
    <cfRule type="cellIs" dxfId="14511" priority="16389" operator="equal">
      <formula>"Catastrófico"</formula>
    </cfRule>
    <cfRule type="cellIs" dxfId="14510" priority="16390" operator="equal">
      <formula>"Mayor"</formula>
    </cfRule>
    <cfRule type="cellIs" dxfId="14509" priority="16391" operator="equal">
      <formula>"Moderado"</formula>
    </cfRule>
    <cfRule type="cellIs" dxfId="14508" priority="16392" operator="equal">
      <formula>"Menor"</formula>
    </cfRule>
    <cfRule type="cellIs" dxfId="14507" priority="16393" operator="equal">
      <formula>"Leve"</formula>
    </cfRule>
  </conditionalFormatting>
  <conditionalFormatting sqref="FZ53">
    <cfRule type="cellIs" dxfId="14506" priority="16379" operator="equal">
      <formula>"Catastrófico"</formula>
    </cfRule>
    <cfRule type="cellIs" dxfId="14505" priority="16380" operator="equal">
      <formula>"Mayor"</formula>
    </cfRule>
    <cfRule type="cellIs" dxfId="14504" priority="16381" operator="equal">
      <formula>"Moderado"</formula>
    </cfRule>
    <cfRule type="cellIs" dxfId="14503" priority="16382" operator="equal">
      <formula>"Menor"</formula>
    </cfRule>
    <cfRule type="cellIs" dxfId="14502" priority="16383" operator="equal">
      <formula>"Leve"</formula>
    </cfRule>
  </conditionalFormatting>
  <conditionalFormatting sqref="GZ36:HA36">
    <cfRule type="cellIs" dxfId="14501" priority="15884" operator="equal">
      <formula>"Catastrófico"</formula>
    </cfRule>
    <cfRule type="cellIs" dxfId="14500" priority="15885" operator="equal">
      <formula>"Mayor"</formula>
    </cfRule>
    <cfRule type="cellIs" dxfId="14499" priority="15886" operator="equal">
      <formula>"Moderado"</formula>
    </cfRule>
    <cfRule type="cellIs" dxfId="14498" priority="15887" operator="equal">
      <formula>"Menor"</formula>
    </cfRule>
    <cfRule type="cellIs" dxfId="14497" priority="15888" operator="equal">
      <formula>"Leve"</formula>
    </cfRule>
  </conditionalFormatting>
  <conditionalFormatting sqref="GZ42:HA43">
    <cfRule type="cellIs" dxfId="14496" priority="15869" operator="equal">
      <formula>"Catastrófico"</formula>
    </cfRule>
    <cfRule type="cellIs" dxfId="14495" priority="15870" operator="equal">
      <formula>"Mayor"</formula>
    </cfRule>
    <cfRule type="cellIs" dxfId="14494" priority="15871" operator="equal">
      <formula>"Moderado"</formula>
    </cfRule>
    <cfRule type="cellIs" dxfId="14493" priority="15872" operator="equal">
      <formula>"Menor"</formula>
    </cfRule>
    <cfRule type="cellIs" dxfId="14492" priority="15873" operator="equal">
      <formula>"Leve"</formula>
    </cfRule>
  </conditionalFormatting>
  <conditionalFormatting sqref="GZ173:HA173 GZ132:HA138 GZ197:HA197 GZ13:HA16 GZ91:HA94 GZ96:HA100 GZ104:HA106 GZ187:HA191 GZ48:HA52 GZ54:HA58 GZ37:HA41 GZ44:HA46 GZ19:HA35 GZ89:HA89 GZ143:HA143 GZ149:HA149 GZ155:HA156 GZ60:HA70 GZ203:HA203 GZ209:HA209 GZ215:HA239 GZ241:HA256">
    <cfRule type="cellIs" dxfId="14491" priority="16154" operator="equal">
      <formula>"Catastrófico"</formula>
    </cfRule>
    <cfRule type="cellIs" dxfId="14490" priority="16155" operator="equal">
      <formula>"Mayor"</formula>
    </cfRule>
    <cfRule type="cellIs" dxfId="14489" priority="16156" operator="equal">
      <formula>"Moderado"</formula>
    </cfRule>
    <cfRule type="cellIs" dxfId="14488" priority="16157" operator="equal">
      <formula>"Menor"</formula>
    </cfRule>
    <cfRule type="cellIs" dxfId="14487" priority="16158" operator="equal">
      <formula>"Leve"</formula>
    </cfRule>
  </conditionalFormatting>
  <conditionalFormatting sqref="GZ83:HA83">
    <cfRule type="cellIs" dxfId="14486" priority="15994" operator="equal">
      <formula>"Catastrófico"</formula>
    </cfRule>
    <cfRule type="cellIs" dxfId="14485" priority="15995" operator="equal">
      <formula>"Mayor"</formula>
    </cfRule>
    <cfRule type="cellIs" dxfId="14484" priority="15996" operator="equal">
      <formula>"Moderado"</formula>
    </cfRule>
    <cfRule type="cellIs" dxfId="14483" priority="15997" operator="equal">
      <formula>"Menor"</formula>
    </cfRule>
    <cfRule type="cellIs" dxfId="14482" priority="15998" operator="equal">
      <formula>"Leve"</formula>
    </cfRule>
  </conditionalFormatting>
  <conditionalFormatting sqref="GZ167:HA167">
    <cfRule type="cellIs" dxfId="14481" priority="16059" operator="equal">
      <formula>"Catastrófico"</formula>
    </cfRule>
    <cfRule type="cellIs" dxfId="14480" priority="16060" operator="equal">
      <formula>"Mayor"</formula>
    </cfRule>
    <cfRule type="cellIs" dxfId="14479" priority="16061" operator="equal">
      <formula>"Moderado"</formula>
    </cfRule>
    <cfRule type="cellIs" dxfId="14478" priority="16062" operator="equal">
      <formula>"Menor"</formula>
    </cfRule>
    <cfRule type="cellIs" dxfId="14477" priority="16063" operator="equal">
      <formula>"Leve"</formula>
    </cfRule>
  </conditionalFormatting>
  <conditionalFormatting sqref="GZ185:HA186">
    <cfRule type="cellIs" dxfId="14476" priority="16054" operator="equal">
      <formula>"Catastrófico"</formula>
    </cfRule>
    <cfRule type="cellIs" dxfId="14475" priority="16055" operator="equal">
      <formula>"Mayor"</formula>
    </cfRule>
    <cfRule type="cellIs" dxfId="14474" priority="16056" operator="equal">
      <formula>"Moderado"</formula>
    </cfRule>
    <cfRule type="cellIs" dxfId="14473" priority="16057" operator="equal">
      <formula>"Menor"</formula>
    </cfRule>
    <cfRule type="cellIs" dxfId="14472" priority="16058" operator="equal">
      <formula>"Leve"</formula>
    </cfRule>
  </conditionalFormatting>
  <conditionalFormatting sqref="GZ179:HA184">
    <cfRule type="cellIs" dxfId="14471" priority="16034" operator="equal">
      <formula>"Catastrófico"</formula>
    </cfRule>
    <cfRule type="cellIs" dxfId="14470" priority="16035" operator="equal">
      <formula>"Mayor"</formula>
    </cfRule>
    <cfRule type="cellIs" dxfId="14469" priority="16036" operator="equal">
      <formula>"Moderado"</formula>
    </cfRule>
    <cfRule type="cellIs" dxfId="14468" priority="16037" operator="equal">
      <formula>"Menor"</formula>
    </cfRule>
    <cfRule type="cellIs" dxfId="14467" priority="16038" operator="equal">
      <formula>"Leve"</formula>
    </cfRule>
  </conditionalFormatting>
  <conditionalFormatting sqref="GZ240:HA240">
    <cfRule type="cellIs" dxfId="14466" priority="15969" operator="equal">
      <formula>"Catastrófico"</formula>
    </cfRule>
    <cfRule type="cellIs" dxfId="14465" priority="15970" operator="equal">
      <formula>"Mayor"</formula>
    </cfRule>
    <cfRule type="cellIs" dxfId="14464" priority="15971" operator="equal">
      <formula>"Moderado"</formula>
    </cfRule>
    <cfRule type="cellIs" dxfId="14463" priority="15972" operator="equal">
      <formula>"Menor"</formula>
    </cfRule>
    <cfRule type="cellIs" dxfId="14462" priority="15973" operator="equal">
      <formula>"Leve"</formula>
    </cfRule>
  </conditionalFormatting>
  <conditionalFormatting sqref="GZ12:HA12">
    <cfRule type="cellIs" dxfId="14461" priority="15959" operator="equal">
      <formula>"Catastrófico"</formula>
    </cfRule>
    <cfRule type="cellIs" dxfId="14460" priority="15960" operator="equal">
      <formula>"Mayor"</formula>
    </cfRule>
    <cfRule type="cellIs" dxfId="14459" priority="15961" operator="equal">
      <formula>"Moderado"</formula>
    </cfRule>
    <cfRule type="cellIs" dxfId="14458" priority="15962" operator="equal">
      <formula>"Menor"</formula>
    </cfRule>
    <cfRule type="cellIs" dxfId="14457" priority="15963" operator="equal">
      <formula>"Leve"</formula>
    </cfRule>
  </conditionalFormatting>
  <conditionalFormatting sqref="GZ203:HA203">
    <cfRule type="cellIs" dxfId="14456" priority="15904" operator="equal">
      <formula>"Catastrófico"</formula>
    </cfRule>
    <cfRule type="cellIs" dxfId="14455" priority="15905" operator="equal">
      <formula>"Mayor"</formula>
    </cfRule>
    <cfRule type="cellIs" dxfId="14454" priority="15906" operator="equal">
      <formula>"Moderado"</formula>
    </cfRule>
    <cfRule type="cellIs" dxfId="14453" priority="15907" operator="equal">
      <formula>"Menor"</formula>
    </cfRule>
    <cfRule type="cellIs" dxfId="14452" priority="15908" operator="equal">
      <formula>"Leve"</formula>
    </cfRule>
  </conditionalFormatting>
  <conditionalFormatting sqref="GZ103:HA103">
    <cfRule type="cellIs" dxfId="14451" priority="16104" operator="equal">
      <formula>"Catastrófico"</formula>
    </cfRule>
    <cfRule type="cellIs" dxfId="14450" priority="16105" operator="equal">
      <formula>"Mayor"</formula>
    </cfRule>
    <cfRule type="cellIs" dxfId="14449" priority="16106" operator="equal">
      <formula>"Moderado"</formula>
    </cfRule>
    <cfRule type="cellIs" dxfId="14448" priority="16107" operator="equal">
      <formula>"Menor"</formula>
    </cfRule>
    <cfRule type="cellIs" dxfId="14447" priority="16108" operator="equal">
      <formula>"Leve"</formula>
    </cfRule>
  </conditionalFormatting>
  <conditionalFormatting sqref="GZ240:HA240">
    <cfRule type="cellIs" dxfId="14446" priority="15964" operator="equal">
      <formula>"Catastrófico"</formula>
    </cfRule>
    <cfRule type="cellIs" dxfId="14445" priority="15965" operator="equal">
      <formula>"Mayor"</formula>
    </cfRule>
    <cfRule type="cellIs" dxfId="14444" priority="15966" operator="equal">
      <formula>"Moderado"</formula>
    </cfRule>
    <cfRule type="cellIs" dxfId="14443" priority="15967" operator="equal">
      <formula>"Menor"</formula>
    </cfRule>
    <cfRule type="cellIs" dxfId="14442" priority="15968" operator="equal">
      <formula>"Leve"</formula>
    </cfRule>
  </conditionalFormatting>
  <conditionalFormatting sqref="FT35">
    <cfRule type="cellIs" dxfId="14441" priority="16194" operator="equal">
      <formula>"Catastrófico"</formula>
    </cfRule>
    <cfRule type="cellIs" dxfId="14440" priority="16195" operator="equal">
      <formula>"Mayor"</formula>
    </cfRule>
    <cfRule type="cellIs" dxfId="14439" priority="16196" operator="equal">
      <formula>"Moderado"</formula>
    </cfRule>
    <cfRule type="cellIs" dxfId="14438" priority="16197" operator="equal">
      <formula>"Menor"</formula>
    </cfRule>
    <cfRule type="cellIs" dxfId="14437" priority="16198" operator="equal">
      <formula>"Leve"</formula>
    </cfRule>
  </conditionalFormatting>
  <conditionalFormatting sqref="GT239">
    <cfRule type="cellIs" dxfId="14436" priority="15844" operator="equal">
      <formula>"Catastrófico"</formula>
    </cfRule>
    <cfRule type="cellIs" dxfId="14435" priority="15845" operator="equal">
      <formula>"Mayor"</formula>
    </cfRule>
    <cfRule type="cellIs" dxfId="14434" priority="15846" operator="equal">
      <formula>"Moderado"</formula>
    </cfRule>
    <cfRule type="cellIs" dxfId="14433" priority="15847" operator="equal">
      <formula>"Menor"</formula>
    </cfRule>
    <cfRule type="cellIs" dxfId="14432" priority="15848" operator="equal">
      <formula>"Leve"</formula>
    </cfRule>
  </conditionalFormatting>
  <conditionalFormatting sqref="GT233">
    <cfRule type="cellIs" dxfId="14431" priority="15849" operator="equal">
      <formula>"Catastrófico"</formula>
    </cfRule>
    <cfRule type="cellIs" dxfId="14430" priority="15850" operator="equal">
      <formula>"Mayor"</formula>
    </cfRule>
    <cfRule type="cellIs" dxfId="14429" priority="15851" operator="equal">
      <formula>"Moderado"</formula>
    </cfRule>
    <cfRule type="cellIs" dxfId="14428" priority="15852" operator="equal">
      <formula>"Menor"</formula>
    </cfRule>
    <cfRule type="cellIs" dxfId="14427" priority="15853" operator="equal">
      <formula>"Leve"</formula>
    </cfRule>
  </conditionalFormatting>
  <conditionalFormatting sqref="GU11:GW11 GU17:GW17 GU23:GW23 GU29:GW29 GU35:GW35 GU41:GW41 GU47:GW47 GU53:GW53 GU59:GW59 GU65:GW65 GU71:GW71 GU77:GW77 GU83:GW83 GU95:GW95 GU101:GW101 GU113:GW113 GU119:GW119 GU125:GW125 GU131:GW131 GU137:GW137 GU155:GW155 GU161:GW161 GU167:GW167 GU179:GW179 GU185:GW185 GU191:GW191 GU215:GW215 GU221:GW221 GY221 GY215 GY209 GY203 GY197 GY191 GY185 GY179 GY173 GY167 GY161 GY155 GY149 GY143 GY137 GY131 GY125 GY119 GY113 GY101 GY95 GY89 GY83 GY77 GY71 GY65 GY59 GY53 GY47 GY41 GY35 GY29 GY23 GY17 GY11 GU209:GW209 GU203:GW203 GU149:GW149 GU143:GW143 GU89:GW89 GU197:GW197 GU173:GW173 HB11:HE11 HB17:HE17 HB23:HE23 HB29:HE29 HB35:HE35 HB41:HE41 HB47:HE47 HB53:HE53 HB59:HE59 HB65:HE65 HB71:HE71 HB77:HE77 HB83:HE83 HB89:HE89 HB95:HE95 HB101:HE101 HB113:HE113 HB119:HE119 HB125:HE125 HB131:HE131 HB137:HE137 HB143:HE143 HB149:HE149 HB155:HE155 HB161:HE161 HB167:HE167 HB173:HE173 HB179:HE179 HB185:HE185 HB191:HE191 HB197:HE197 HB203:HE203 HB209:HE209 HB215:HE215 HB221:HE221">
    <cfRule type="cellIs" dxfId="14426" priority="16189" operator="equal">
      <formula>"Catastrófico"</formula>
    </cfRule>
    <cfRule type="cellIs" dxfId="14425" priority="16190" operator="equal">
      <formula>"Mayor"</formula>
    </cfRule>
    <cfRule type="cellIs" dxfId="14424" priority="16191" operator="equal">
      <formula>"Moderado"</formula>
    </cfRule>
    <cfRule type="cellIs" dxfId="14423" priority="16192" operator="equal">
      <formula>"Menor"</formula>
    </cfRule>
    <cfRule type="cellIs" dxfId="14422" priority="16193" operator="equal">
      <formula>"Leve"</formula>
    </cfRule>
  </conditionalFormatting>
  <conditionalFormatting sqref="GK11">
    <cfRule type="cellIs" dxfId="14421" priority="15814" operator="equal">
      <formula>"Catastrófico"</formula>
    </cfRule>
    <cfRule type="cellIs" dxfId="14420" priority="15815" operator="equal">
      <formula>"Mayor"</formula>
    </cfRule>
    <cfRule type="cellIs" dxfId="14419" priority="15816" operator="equal">
      <formula>"Moderado"</formula>
    </cfRule>
    <cfRule type="cellIs" dxfId="14418" priority="15817" operator="equal">
      <formula>"Menor"</formula>
    </cfRule>
    <cfRule type="cellIs" dxfId="14417" priority="15818" operator="equal">
      <formula>"Leve"</formula>
    </cfRule>
  </conditionalFormatting>
  <conditionalFormatting sqref="GK11">
    <cfRule type="cellIs" dxfId="14416" priority="15809" operator="equal">
      <formula>"Catastrófico"</formula>
    </cfRule>
    <cfRule type="cellIs" dxfId="14415" priority="15810" operator="equal">
      <formula>"Mayor"</formula>
    </cfRule>
    <cfRule type="cellIs" dxfId="14414" priority="15811" operator="equal">
      <formula>"Moderado"</formula>
    </cfRule>
    <cfRule type="cellIs" dxfId="14413" priority="15812" operator="equal">
      <formula>"Menor"</formula>
    </cfRule>
    <cfRule type="cellIs" dxfId="14412" priority="15813" operator="equal">
      <formula>"Leve"</formula>
    </cfRule>
  </conditionalFormatting>
  <conditionalFormatting sqref="GX12:GX238">
    <cfRule type="cellIs" dxfId="14411" priority="16169" operator="equal">
      <formula>"Catastrófico"</formula>
    </cfRule>
    <cfRule type="cellIs" dxfId="14410" priority="16170" operator="equal">
      <formula>"Mayor"</formula>
    </cfRule>
    <cfRule type="cellIs" dxfId="14409" priority="16171" operator="equal">
      <formula>"Moderado"</formula>
    </cfRule>
    <cfRule type="cellIs" dxfId="14408" priority="16172" operator="equal">
      <formula>"Menor"</formula>
    </cfRule>
    <cfRule type="cellIs" dxfId="14407" priority="16173" operator="equal">
      <formula>"Leve"</formula>
    </cfRule>
  </conditionalFormatting>
  <conditionalFormatting sqref="GX239:GX256">
    <cfRule type="cellIs" dxfId="14406" priority="16164" operator="equal">
      <formula>"Catastrófico"</formula>
    </cfRule>
    <cfRule type="cellIs" dxfId="14405" priority="16165" operator="equal">
      <formula>"Mayor"</formula>
    </cfRule>
    <cfRule type="cellIs" dxfId="14404" priority="16166" operator="equal">
      <formula>"Moderado"</formula>
    </cfRule>
    <cfRule type="cellIs" dxfId="14403" priority="16167" operator="equal">
      <formula>"Menor"</formula>
    </cfRule>
    <cfRule type="cellIs" dxfId="14402" priority="16168" operator="equal">
      <formula>"Leve"</formula>
    </cfRule>
  </conditionalFormatting>
  <conditionalFormatting sqref="GX239:GX256">
    <cfRule type="cellIs" dxfId="14401" priority="16159" operator="equal">
      <formula>"Catastrófico"</formula>
    </cfRule>
    <cfRule type="cellIs" dxfId="14400" priority="16160" operator="equal">
      <formula>"Mayor"</formula>
    </cfRule>
    <cfRule type="cellIs" dxfId="14399" priority="16161" operator="equal">
      <formula>"Moderado"</formula>
    </cfRule>
    <cfRule type="cellIs" dxfId="14398" priority="16162" operator="equal">
      <formula>"Menor"</formula>
    </cfRule>
    <cfRule type="cellIs" dxfId="14397" priority="16163" operator="equal">
      <formula>"Leve"</formula>
    </cfRule>
  </conditionalFormatting>
  <conditionalFormatting sqref="GZ131:HA131">
    <cfRule type="cellIs" dxfId="14396" priority="15914" operator="equal">
      <formula>"Catastrófico"</formula>
    </cfRule>
    <cfRule type="cellIs" dxfId="14395" priority="15915" operator="equal">
      <formula>"Mayor"</formula>
    </cfRule>
    <cfRule type="cellIs" dxfId="14394" priority="15916" operator="equal">
      <formula>"Moderado"</formula>
    </cfRule>
    <cfRule type="cellIs" dxfId="14393" priority="15917" operator="equal">
      <formula>"Menor"</formula>
    </cfRule>
    <cfRule type="cellIs" dxfId="14392" priority="15918" operator="equal">
      <formula>"Leve"</formula>
    </cfRule>
  </conditionalFormatting>
  <conditionalFormatting sqref="GZ197:HA197">
    <cfRule type="cellIs" dxfId="14391" priority="15909" operator="equal">
      <formula>"Catastrófico"</formula>
    </cfRule>
    <cfRule type="cellIs" dxfId="14390" priority="15910" operator="equal">
      <formula>"Mayor"</formula>
    </cfRule>
    <cfRule type="cellIs" dxfId="14389" priority="15911" operator="equal">
      <formula>"Moderado"</formula>
    </cfRule>
    <cfRule type="cellIs" dxfId="14388" priority="15912" operator="equal">
      <formula>"Menor"</formula>
    </cfRule>
    <cfRule type="cellIs" dxfId="14387" priority="15913" operator="equal">
      <formula>"Leve"</formula>
    </cfRule>
  </conditionalFormatting>
  <conditionalFormatting sqref="GM203:GN203">
    <cfRule type="cellIs" dxfId="14386" priority="15534" operator="equal">
      <formula>"Catastrófico"</formula>
    </cfRule>
    <cfRule type="cellIs" dxfId="14385" priority="15535" operator="equal">
      <formula>"Mayor"</formula>
    </cfRule>
    <cfRule type="cellIs" dxfId="14384" priority="15536" operator="equal">
      <formula>"Moderado"</formula>
    </cfRule>
    <cfRule type="cellIs" dxfId="14383" priority="15537" operator="equal">
      <formula>"Menor"</formula>
    </cfRule>
    <cfRule type="cellIs" dxfId="14382" priority="15538" operator="equal">
      <formula>"Leve"</formula>
    </cfRule>
  </conditionalFormatting>
  <conditionalFormatting sqref="GM215:GN215">
    <cfRule type="cellIs" dxfId="14381" priority="15524" operator="equal">
      <formula>"Catastrófico"</formula>
    </cfRule>
    <cfRule type="cellIs" dxfId="14380" priority="15525" operator="equal">
      <formula>"Mayor"</formula>
    </cfRule>
    <cfRule type="cellIs" dxfId="14379" priority="15526" operator="equal">
      <formula>"Moderado"</formula>
    </cfRule>
    <cfRule type="cellIs" dxfId="14378" priority="15527" operator="equal">
      <formula>"Menor"</formula>
    </cfRule>
    <cfRule type="cellIs" dxfId="14377" priority="15528" operator="equal">
      <formula>"Leve"</formula>
    </cfRule>
  </conditionalFormatting>
  <conditionalFormatting sqref="GN29">
    <cfRule type="cellIs" dxfId="14376" priority="15519" operator="equal">
      <formula>"Catastrófico"</formula>
    </cfRule>
    <cfRule type="cellIs" dxfId="14375" priority="15520" operator="equal">
      <formula>"Mayor"</formula>
    </cfRule>
    <cfRule type="cellIs" dxfId="14374" priority="15521" operator="equal">
      <formula>"Moderado"</formula>
    </cfRule>
    <cfRule type="cellIs" dxfId="14373" priority="15522" operator="equal">
      <formula>"Menor"</formula>
    </cfRule>
    <cfRule type="cellIs" dxfId="14372" priority="15523" operator="equal">
      <formula>"Leve"</formula>
    </cfRule>
  </conditionalFormatting>
  <conditionalFormatting sqref="GZ11:HA11">
    <cfRule type="cellIs" dxfId="14371" priority="15949" operator="equal">
      <formula>"Catastrófico"</formula>
    </cfRule>
    <cfRule type="cellIs" dxfId="14370" priority="15950" operator="equal">
      <formula>"Mayor"</formula>
    </cfRule>
    <cfRule type="cellIs" dxfId="14369" priority="15951" operator="equal">
      <formula>"Moderado"</formula>
    </cfRule>
    <cfRule type="cellIs" dxfId="14368" priority="15952" operator="equal">
      <formula>"Menor"</formula>
    </cfRule>
    <cfRule type="cellIs" dxfId="14367" priority="15953" operator="equal">
      <formula>"Leve"</formula>
    </cfRule>
  </conditionalFormatting>
  <conditionalFormatting sqref="GM36:GN36">
    <cfRule type="cellIs" dxfId="14366" priority="15514" operator="equal">
      <formula>"Catastrófico"</formula>
    </cfRule>
    <cfRule type="cellIs" dxfId="14365" priority="15515" operator="equal">
      <formula>"Mayor"</formula>
    </cfRule>
    <cfRule type="cellIs" dxfId="14364" priority="15516" operator="equal">
      <formula>"Moderado"</formula>
    </cfRule>
    <cfRule type="cellIs" dxfId="14363" priority="15517" operator="equal">
      <formula>"Menor"</formula>
    </cfRule>
    <cfRule type="cellIs" dxfId="14362" priority="15518" operator="equal">
      <formula>"Leve"</formula>
    </cfRule>
  </conditionalFormatting>
  <conditionalFormatting sqref="GM36:GN36">
    <cfRule type="cellIs" dxfId="14361" priority="15509" operator="equal">
      <formula>"Catastrófico"</formula>
    </cfRule>
    <cfRule type="cellIs" dxfId="14360" priority="15510" operator="equal">
      <formula>"Mayor"</formula>
    </cfRule>
    <cfRule type="cellIs" dxfId="14359" priority="15511" operator="equal">
      <formula>"Moderado"</formula>
    </cfRule>
    <cfRule type="cellIs" dxfId="14358" priority="15512" operator="equal">
      <formula>"Menor"</formula>
    </cfRule>
    <cfRule type="cellIs" dxfId="14357" priority="15513" operator="equal">
      <formula>"Leve"</formula>
    </cfRule>
  </conditionalFormatting>
  <conditionalFormatting sqref="GZ11:HA11">
    <cfRule type="cellIs" dxfId="14356" priority="15944" operator="equal">
      <formula>"Catastrófico"</formula>
    </cfRule>
    <cfRule type="cellIs" dxfId="14355" priority="15945" operator="equal">
      <formula>"Mayor"</formula>
    </cfRule>
    <cfRule type="cellIs" dxfId="14354" priority="15946" operator="equal">
      <formula>"Moderado"</formula>
    </cfRule>
    <cfRule type="cellIs" dxfId="14353" priority="15947" operator="equal">
      <formula>"Menor"</formula>
    </cfRule>
    <cfRule type="cellIs" dxfId="14352" priority="15948" operator="equal">
      <formula>"Leve"</formula>
    </cfRule>
  </conditionalFormatting>
  <conditionalFormatting sqref="GZ17:HA18">
    <cfRule type="cellIs" dxfId="14351" priority="15939" operator="equal">
      <formula>"Catastrófico"</formula>
    </cfRule>
    <cfRule type="cellIs" dxfId="14350" priority="15940" operator="equal">
      <formula>"Mayor"</formula>
    </cfRule>
    <cfRule type="cellIs" dxfId="14349" priority="15941" operator="equal">
      <formula>"Moderado"</formula>
    </cfRule>
    <cfRule type="cellIs" dxfId="14348" priority="15942" operator="equal">
      <formula>"Menor"</formula>
    </cfRule>
    <cfRule type="cellIs" dxfId="14347" priority="15943" operator="equal">
      <formula>"Leve"</formula>
    </cfRule>
  </conditionalFormatting>
  <conditionalFormatting sqref="GM209:GN209">
    <cfRule type="cellIs" dxfId="14346" priority="15529" operator="equal">
      <formula>"Catastrófico"</formula>
    </cfRule>
    <cfRule type="cellIs" dxfId="14345" priority="15530" operator="equal">
      <formula>"Mayor"</formula>
    </cfRule>
    <cfRule type="cellIs" dxfId="14344" priority="15531" operator="equal">
      <formula>"Moderado"</formula>
    </cfRule>
    <cfRule type="cellIs" dxfId="14343" priority="15532" operator="equal">
      <formula>"Menor"</formula>
    </cfRule>
    <cfRule type="cellIs" dxfId="14342" priority="15533" operator="equal">
      <formula>"Leve"</formula>
    </cfRule>
  </conditionalFormatting>
  <conditionalFormatting sqref="GZ17:HA18">
    <cfRule type="cellIs" dxfId="14341" priority="15934" operator="equal">
      <formula>"Catastrófico"</formula>
    </cfRule>
    <cfRule type="cellIs" dxfId="14340" priority="15935" operator="equal">
      <formula>"Mayor"</formula>
    </cfRule>
    <cfRule type="cellIs" dxfId="14339" priority="15936" operator="equal">
      <formula>"Moderado"</formula>
    </cfRule>
    <cfRule type="cellIs" dxfId="14338" priority="15937" operator="equal">
      <formula>"Menor"</formula>
    </cfRule>
    <cfRule type="cellIs" dxfId="14337" priority="15938" operator="equal">
      <formula>"Leve"</formula>
    </cfRule>
  </conditionalFormatting>
  <conditionalFormatting sqref="GZ125:HA130">
    <cfRule type="cellIs" dxfId="14336" priority="15924" operator="equal">
      <formula>"Catastrófico"</formula>
    </cfRule>
    <cfRule type="cellIs" dxfId="14335" priority="15925" operator="equal">
      <formula>"Mayor"</formula>
    </cfRule>
    <cfRule type="cellIs" dxfId="14334" priority="15926" operator="equal">
      <formula>"Moderado"</formula>
    </cfRule>
    <cfRule type="cellIs" dxfId="14333" priority="15927" operator="equal">
      <formula>"Menor"</formula>
    </cfRule>
    <cfRule type="cellIs" dxfId="14332" priority="15928" operator="equal">
      <formula>"Leve"</formula>
    </cfRule>
  </conditionalFormatting>
  <conditionalFormatting sqref="GZ131:HA131">
    <cfRule type="cellIs" dxfId="14331" priority="15919" operator="equal">
      <formula>"Catastrófico"</formula>
    </cfRule>
    <cfRule type="cellIs" dxfId="14330" priority="15920" operator="equal">
      <formula>"Mayor"</formula>
    </cfRule>
    <cfRule type="cellIs" dxfId="14329" priority="15921" operator="equal">
      <formula>"Moderado"</formula>
    </cfRule>
    <cfRule type="cellIs" dxfId="14328" priority="15922" operator="equal">
      <formula>"Menor"</formula>
    </cfRule>
    <cfRule type="cellIs" dxfId="14327" priority="15923" operator="equal">
      <formula>"Leve"</formula>
    </cfRule>
  </conditionalFormatting>
  <conditionalFormatting sqref="GM41:GN41">
    <cfRule type="cellIs" dxfId="14326" priority="15504" operator="equal">
      <formula>"Catastrófico"</formula>
    </cfRule>
    <cfRule type="cellIs" dxfId="14325" priority="15505" operator="equal">
      <formula>"Mayor"</formula>
    </cfRule>
    <cfRule type="cellIs" dxfId="14324" priority="15506" operator="equal">
      <formula>"Moderado"</formula>
    </cfRule>
    <cfRule type="cellIs" dxfId="14323" priority="15507" operator="equal">
      <formula>"Menor"</formula>
    </cfRule>
    <cfRule type="cellIs" dxfId="14322" priority="15508" operator="equal">
      <formula>"Leve"</formula>
    </cfRule>
  </conditionalFormatting>
  <conditionalFormatting sqref="GG227:GG229">
    <cfRule type="cellIs" dxfId="14321" priority="15484" operator="equal">
      <formula>"Catastrófico"</formula>
    </cfRule>
    <cfRule type="cellIs" dxfId="14320" priority="15485" operator="equal">
      <formula>"Mayor"</formula>
    </cfRule>
    <cfRule type="cellIs" dxfId="14319" priority="15486" operator="equal">
      <formula>"Moderado"</formula>
    </cfRule>
    <cfRule type="cellIs" dxfId="14318" priority="15487" operator="equal">
      <formula>"Menor"</formula>
    </cfRule>
    <cfRule type="cellIs" dxfId="14317" priority="15488" operator="equal">
      <formula>"Leve"</formula>
    </cfRule>
  </conditionalFormatting>
  <conditionalFormatting sqref="GG233">
    <cfRule type="cellIs" dxfId="14316" priority="15479" operator="equal">
      <formula>"Catastrófico"</formula>
    </cfRule>
    <cfRule type="cellIs" dxfId="14315" priority="15480" operator="equal">
      <formula>"Mayor"</formula>
    </cfRule>
    <cfRule type="cellIs" dxfId="14314" priority="15481" operator="equal">
      <formula>"Moderado"</formula>
    </cfRule>
    <cfRule type="cellIs" dxfId="14313" priority="15482" operator="equal">
      <formula>"Menor"</formula>
    </cfRule>
    <cfRule type="cellIs" dxfId="14312" priority="15483" operator="equal">
      <formula>"Leve"</formula>
    </cfRule>
  </conditionalFormatting>
  <conditionalFormatting sqref="GZ90:HA90">
    <cfRule type="cellIs" dxfId="14311" priority="16119" operator="equal">
      <formula>"Catastrófico"</formula>
    </cfRule>
    <cfRule type="cellIs" dxfId="14310" priority="16120" operator="equal">
      <formula>"Mayor"</formula>
    </cfRule>
    <cfRule type="cellIs" dxfId="14309" priority="16121" operator="equal">
      <formula>"Moderado"</formula>
    </cfRule>
    <cfRule type="cellIs" dxfId="14308" priority="16122" operator="equal">
      <formula>"Menor"</formula>
    </cfRule>
    <cfRule type="cellIs" dxfId="14307" priority="16123" operator="equal">
      <formula>"Leve"</formula>
    </cfRule>
  </conditionalFormatting>
  <conditionalFormatting sqref="GZ163:HA166 GZ169:HA172 GZ114:HA118 GZ174:HA178 GZ146:HA148 GZ121:HA124 GZ139:HA142 GZ150:HA154 GZ157:HA160">
    <cfRule type="cellIs" dxfId="14306" priority="16099" operator="equal">
      <formula>"Catastrófico"</formula>
    </cfRule>
    <cfRule type="cellIs" dxfId="14305" priority="16100" operator="equal">
      <formula>"Mayor"</formula>
    </cfRule>
    <cfRule type="cellIs" dxfId="14304" priority="16101" operator="equal">
      <formula>"Moderado"</formula>
    </cfRule>
    <cfRule type="cellIs" dxfId="14303" priority="16102" operator="equal">
      <formula>"Menor"</formula>
    </cfRule>
    <cfRule type="cellIs" dxfId="14302" priority="16103" operator="equal">
      <formula>"Leve"</formula>
    </cfRule>
  </conditionalFormatting>
  <conditionalFormatting sqref="GZ161:HA161">
    <cfRule type="cellIs" dxfId="14301" priority="16079" operator="equal">
      <formula>"Catastrófico"</formula>
    </cfRule>
    <cfRule type="cellIs" dxfId="14300" priority="16080" operator="equal">
      <formula>"Mayor"</formula>
    </cfRule>
    <cfRule type="cellIs" dxfId="14299" priority="16081" operator="equal">
      <formula>"Moderado"</formula>
    </cfRule>
    <cfRule type="cellIs" dxfId="14298" priority="16082" operator="equal">
      <formula>"Menor"</formula>
    </cfRule>
    <cfRule type="cellIs" dxfId="14297" priority="16083" operator="equal">
      <formula>"Leve"</formula>
    </cfRule>
  </conditionalFormatting>
  <conditionalFormatting sqref="GZ162:HA162">
    <cfRule type="cellIs" dxfId="14296" priority="16074" operator="equal">
      <formula>"Catastrófico"</formula>
    </cfRule>
    <cfRule type="cellIs" dxfId="14295" priority="16075" operator="equal">
      <formula>"Mayor"</formula>
    </cfRule>
    <cfRule type="cellIs" dxfId="14294" priority="16076" operator="equal">
      <formula>"Moderado"</formula>
    </cfRule>
    <cfRule type="cellIs" dxfId="14293" priority="16077" operator="equal">
      <formula>"Menor"</formula>
    </cfRule>
    <cfRule type="cellIs" dxfId="14292" priority="16078" operator="equal">
      <formula>"Leve"</formula>
    </cfRule>
  </conditionalFormatting>
  <conditionalFormatting sqref="GG83 GG113 GG119 GG137 GG143 GG161 GG173 GG191 GG167:GG168 GG77 GG41:GG43 GG23:GG24 GG11:GG12 GG17:GG18 GG95 GG197 GG203 GG209 GG215">
    <cfRule type="cellIs" dxfId="14291" priority="15494" operator="equal">
      <formula>"Catastrófico"</formula>
    </cfRule>
    <cfRule type="cellIs" dxfId="14290" priority="15495" operator="equal">
      <formula>"Mayor"</formula>
    </cfRule>
    <cfRule type="cellIs" dxfId="14289" priority="15496" operator="equal">
      <formula>"Moderado"</formula>
    </cfRule>
    <cfRule type="cellIs" dxfId="14288" priority="15497" operator="equal">
      <formula>"Menor"</formula>
    </cfRule>
    <cfRule type="cellIs" dxfId="14287" priority="15498" operator="equal">
      <formula>"Leve"</formula>
    </cfRule>
  </conditionalFormatting>
  <conditionalFormatting sqref="GG239">
    <cfRule type="cellIs" dxfId="14286" priority="15474" operator="equal">
      <formula>"Catastrófico"</formula>
    </cfRule>
    <cfRule type="cellIs" dxfId="14285" priority="15475" operator="equal">
      <formula>"Mayor"</formula>
    </cfRule>
    <cfRule type="cellIs" dxfId="14284" priority="15476" operator="equal">
      <formula>"Moderado"</formula>
    </cfRule>
    <cfRule type="cellIs" dxfId="14283" priority="15477" operator="equal">
      <formula>"Menor"</formula>
    </cfRule>
    <cfRule type="cellIs" dxfId="14282" priority="15478" operator="equal">
      <formula>"Leve"</formula>
    </cfRule>
  </conditionalFormatting>
  <conditionalFormatting sqref="GG29">
    <cfRule type="cellIs" dxfId="14281" priority="15459" operator="equal">
      <formula>"Catastrófico"</formula>
    </cfRule>
    <cfRule type="cellIs" dxfId="14280" priority="15460" operator="equal">
      <formula>"Mayor"</formula>
    </cfRule>
    <cfRule type="cellIs" dxfId="14279" priority="15461" operator="equal">
      <formula>"Moderado"</formula>
    </cfRule>
    <cfRule type="cellIs" dxfId="14278" priority="15462" operator="equal">
      <formula>"Menor"</formula>
    </cfRule>
    <cfRule type="cellIs" dxfId="14277" priority="15463" operator="equal">
      <formula>"Leve"</formula>
    </cfRule>
  </conditionalFormatting>
  <conditionalFormatting sqref="GZ113:HA113">
    <cfRule type="cellIs" dxfId="14276" priority="16089" operator="equal">
      <formula>"Catastrófico"</formula>
    </cfRule>
    <cfRule type="cellIs" dxfId="14275" priority="16090" operator="equal">
      <formula>"Mayor"</formula>
    </cfRule>
    <cfRule type="cellIs" dxfId="14274" priority="16091" operator="equal">
      <formula>"Moderado"</formula>
    </cfRule>
    <cfRule type="cellIs" dxfId="14273" priority="16092" operator="equal">
      <formula>"Menor"</formula>
    </cfRule>
    <cfRule type="cellIs" dxfId="14272" priority="16093" operator="equal">
      <formula>"Leve"</formula>
    </cfRule>
  </conditionalFormatting>
  <conditionalFormatting sqref="GZ113:HA113">
    <cfRule type="cellIs" dxfId="14271" priority="16084" operator="equal">
      <formula>"Catastrófico"</formula>
    </cfRule>
    <cfRule type="cellIs" dxfId="14270" priority="16085" operator="equal">
      <formula>"Mayor"</formula>
    </cfRule>
    <cfRule type="cellIs" dxfId="14269" priority="16086" operator="equal">
      <formula>"Moderado"</formula>
    </cfRule>
    <cfRule type="cellIs" dxfId="14268" priority="16087" operator="equal">
      <formula>"Menor"</formula>
    </cfRule>
    <cfRule type="cellIs" dxfId="14267" priority="16088" operator="equal">
      <formula>"Leve"</formula>
    </cfRule>
  </conditionalFormatting>
  <conditionalFormatting sqref="GZ119:HA120">
    <cfRule type="cellIs" dxfId="14266" priority="15974" operator="equal">
      <formula>"Catastrófico"</formula>
    </cfRule>
    <cfRule type="cellIs" dxfId="14265" priority="15975" operator="equal">
      <formula>"Mayor"</formula>
    </cfRule>
    <cfRule type="cellIs" dxfId="14264" priority="15976" operator="equal">
      <formula>"Moderado"</formula>
    </cfRule>
    <cfRule type="cellIs" dxfId="14263" priority="15977" operator="equal">
      <formula>"Menor"</formula>
    </cfRule>
    <cfRule type="cellIs" dxfId="14262" priority="15978" operator="equal">
      <formula>"Leve"</formula>
    </cfRule>
  </conditionalFormatting>
  <conditionalFormatting sqref="GZ53:HA53">
    <cfRule type="cellIs" dxfId="14261" priority="16014" operator="equal">
      <formula>"Catastrófico"</formula>
    </cfRule>
    <cfRule type="cellIs" dxfId="14260" priority="16015" operator="equal">
      <formula>"Mayor"</formula>
    </cfRule>
    <cfRule type="cellIs" dxfId="14259" priority="16016" operator="equal">
      <formula>"Moderado"</formula>
    </cfRule>
    <cfRule type="cellIs" dxfId="14258" priority="16017" operator="equal">
      <formula>"Menor"</formula>
    </cfRule>
    <cfRule type="cellIs" dxfId="14257" priority="16018" operator="equal">
      <formula>"Leve"</formula>
    </cfRule>
  </conditionalFormatting>
  <conditionalFormatting sqref="GZ90:HA90">
    <cfRule type="cellIs" dxfId="14256" priority="16114" operator="equal">
      <formula>"Catastrófico"</formula>
    </cfRule>
    <cfRule type="cellIs" dxfId="14255" priority="16115" operator="equal">
      <formula>"Mayor"</formula>
    </cfRule>
    <cfRule type="cellIs" dxfId="14254" priority="16116" operator="equal">
      <formula>"Moderado"</formula>
    </cfRule>
    <cfRule type="cellIs" dxfId="14253" priority="16117" operator="equal">
      <formula>"Menor"</formula>
    </cfRule>
    <cfRule type="cellIs" dxfId="14252" priority="16118" operator="equal">
      <formula>"Leve"</formula>
    </cfRule>
  </conditionalFormatting>
  <conditionalFormatting sqref="GZ192:HA196">
    <cfRule type="cellIs" dxfId="14251" priority="16139" operator="equal">
      <formula>"Catastrófico"</formula>
    </cfRule>
    <cfRule type="cellIs" dxfId="14250" priority="16140" operator="equal">
      <formula>"Mayor"</formula>
    </cfRule>
    <cfRule type="cellIs" dxfId="14249" priority="16141" operator="equal">
      <formula>"Moderado"</formula>
    </cfRule>
    <cfRule type="cellIs" dxfId="14248" priority="16142" operator="equal">
      <formula>"Menor"</formula>
    </cfRule>
    <cfRule type="cellIs" dxfId="14247" priority="16143" operator="equal">
      <formula>"Leve"</formula>
    </cfRule>
  </conditionalFormatting>
  <conditionalFormatting sqref="GZ198:HA202">
    <cfRule type="cellIs" dxfId="14246" priority="16134" operator="equal">
      <formula>"Catastrófico"</formula>
    </cfRule>
    <cfRule type="cellIs" dxfId="14245" priority="16135" operator="equal">
      <formula>"Mayor"</formula>
    </cfRule>
    <cfRule type="cellIs" dxfId="14244" priority="16136" operator="equal">
      <formula>"Moderado"</formula>
    </cfRule>
    <cfRule type="cellIs" dxfId="14243" priority="16137" operator="equal">
      <formula>"Menor"</formula>
    </cfRule>
    <cfRule type="cellIs" dxfId="14242" priority="16138" operator="equal">
      <formula>"Leve"</formula>
    </cfRule>
  </conditionalFormatting>
  <conditionalFormatting sqref="GN42:GN43">
    <cfRule type="cellIs" dxfId="14241" priority="15499" operator="equal">
      <formula>"Catastrófico"</formula>
    </cfRule>
    <cfRule type="cellIs" dxfId="14240" priority="15500" operator="equal">
      <formula>"Mayor"</formula>
    </cfRule>
    <cfRule type="cellIs" dxfId="14239" priority="15501" operator="equal">
      <formula>"Moderado"</formula>
    </cfRule>
    <cfRule type="cellIs" dxfId="14238" priority="15502" operator="equal">
      <formula>"Menor"</formula>
    </cfRule>
    <cfRule type="cellIs" dxfId="14237" priority="15503" operator="equal">
      <formula>"Leve"</formula>
    </cfRule>
  </conditionalFormatting>
  <conditionalFormatting sqref="GZ95:HA95">
    <cfRule type="cellIs" dxfId="14236" priority="16149" operator="equal">
      <formula>"Catastrófico"</formula>
    </cfRule>
    <cfRule type="cellIs" dxfId="14235" priority="16150" operator="equal">
      <formula>"Mayor"</formula>
    </cfRule>
    <cfRule type="cellIs" dxfId="14234" priority="16151" operator="equal">
      <formula>"Moderado"</formula>
    </cfRule>
    <cfRule type="cellIs" dxfId="14233" priority="16152" operator="equal">
      <formula>"Menor"</formula>
    </cfRule>
    <cfRule type="cellIs" dxfId="14232" priority="16153" operator="equal">
      <formula>"Leve"</formula>
    </cfRule>
  </conditionalFormatting>
  <conditionalFormatting sqref="GZ95:HA95">
    <cfRule type="cellIs" dxfId="14231" priority="16144" operator="equal">
      <formula>"Catastrófico"</formula>
    </cfRule>
    <cfRule type="cellIs" dxfId="14230" priority="16145" operator="equal">
      <formula>"Mayor"</formula>
    </cfRule>
    <cfRule type="cellIs" dxfId="14229" priority="16146" operator="equal">
      <formula>"Moderado"</formula>
    </cfRule>
    <cfRule type="cellIs" dxfId="14228" priority="16147" operator="equal">
      <formula>"Menor"</formula>
    </cfRule>
    <cfRule type="cellIs" dxfId="14227" priority="16148" operator="equal">
      <formula>"Leve"</formula>
    </cfRule>
  </conditionalFormatting>
  <conditionalFormatting sqref="GZ108:HA112">
    <cfRule type="cellIs" dxfId="14226" priority="16044" operator="equal">
      <formula>"Catastrófico"</formula>
    </cfRule>
    <cfRule type="cellIs" dxfId="14225" priority="16045" operator="equal">
      <formula>"Mayor"</formula>
    </cfRule>
    <cfRule type="cellIs" dxfId="14224" priority="16046" operator="equal">
      <formula>"Moderado"</formula>
    </cfRule>
    <cfRule type="cellIs" dxfId="14223" priority="16047" operator="equal">
      <formula>"Menor"</formula>
    </cfRule>
    <cfRule type="cellIs" dxfId="14222" priority="16048" operator="equal">
      <formula>"Leve"</formula>
    </cfRule>
  </conditionalFormatting>
  <conditionalFormatting sqref="GZ204:HA208">
    <cfRule type="cellIs" dxfId="14221" priority="16129" operator="equal">
      <formula>"Catastrófico"</formula>
    </cfRule>
    <cfRule type="cellIs" dxfId="14220" priority="16130" operator="equal">
      <formula>"Mayor"</formula>
    </cfRule>
    <cfRule type="cellIs" dxfId="14219" priority="16131" operator="equal">
      <formula>"Moderado"</formula>
    </cfRule>
    <cfRule type="cellIs" dxfId="14218" priority="16132" operator="equal">
      <formula>"Menor"</formula>
    </cfRule>
    <cfRule type="cellIs" dxfId="14217" priority="16133" operator="equal">
      <formula>"Leve"</formula>
    </cfRule>
  </conditionalFormatting>
  <conditionalFormatting sqref="GZ210:HA214">
    <cfRule type="cellIs" dxfId="14216" priority="16124" operator="equal">
      <formula>"Catastrófico"</formula>
    </cfRule>
    <cfRule type="cellIs" dxfId="14215" priority="16125" operator="equal">
      <formula>"Mayor"</formula>
    </cfRule>
    <cfRule type="cellIs" dxfId="14214" priority="16126" operator="equal">
      <formula>"Moderado"</formula>
    </cfRule>
    <cfRule type="cellIs" dxfId="14213" priority="16127" operator="equal">
      <formula>"Menor"</formula>
    </cfRule>
    <cfRule type="cellIs" dxfId="14212" priority="16128" operator="equal">
      <formula>"Leve"</formula>
    </cfRule>
  </conditionalFormatting>
  <conditionalFormatting sqref="GZ108:HA112">
    <cfRule type="cellIs" dxfId="14211" priority="16039" operator="equal">
      <formula>"Catastrófico"</formula>
    </cfRule>
    <cfRule type="cellIs" dxfId="14210" priority="16040" operator="equal">
      <formula>"Mayor"</formula>
    </cfRule>
    <cfRule type="cellIs" dxfId="14209" priority="16041" operator="equal">
      <formula>"Moderado"</formula>
    </cfRule>
    <cfRule type="cellIs" dxfId="14208" priority="16042" operator="equal">
      <formula>"Menor"</formula>
    </cfRule>
    <cfRule type="cellIs" dxfId="14207" priority="16043" operator="equal">
      <formula>"Leve"</formula>
    </cfRule>
  </conditionalFormatting>
  <conditionalFormatting sqref="GZ47:HA47">
    <cfRule type="cellIs" dxfId="14206" priority="16019" operator="equal">
      <formula>"Catastrófico"</formula>
    </cfRule>
    <cfRule type="cellIs" dxfId="14205" priority="16020" operator="equal">
      <formula>"Mayor"</formula>
    </cfRule>
    <cfRule type="cellIs" dxfId="14204" priority="16021" operator="equal">
      <formula>"Moderado"</formula>
    </cfRule>
    <cfRule type="cellIs" dxfId="14203" priority="16022" operator="equal">
      <formula>"Menor"</formula>
    </cfRule>
    <cfRule type="cellIs" dxfId="14202" priority="16023" operator="equal">
      <formula>"Leve"</formula>
    </cfRule>
  </conditionalFormatting>
  <conditionalFormatting sqref="GZ53:HA53">
    <cfRule type="cellIs" dxfId="14201" priority="16009" operator="equal">
      <formula>"Catastrófico"</formula>
    </cfRule>
    <cfRule type="cellIs" dxfId="14200" priority="16010" operator="equal">
      <formula>"Mayor"</formula>
    </cfRule>
    <cfRule type="cellIs" dxfId="14199" priority="16011" operator="equal">
      <formula>"Moderado"</formula>
    </cfRule>
    <cfRule type="cellIs" dxfId="14198" priority="16012" operator="equal">
      <formula>"Menor"</formula>
    </cfRule>
    <cfRule type="cellIs" dxfId="14197" priority="16013" operator="equal">
      <formula>"Leve"</formula>
    </cfRule>
  </conditionalFormatting>
  <conditionalFormatting sqref="GZ59:HA59">
    <cfRule type="cellIs" dxfId="14196" priority="16004" operator="equal">
      <formula>"Catastrófico"</formula>
    </cfRule>
    <cfRule type="cellIs" dxfId="14195" priority="16005" operator="equal">
      <formula>"Mayor"</formula>
    </cfRule>
    <cfRule type="cellIs" dxfId="14194" priority="16006" operator="equal">
      <formula>"Moderado"</formula>
    </cfRule>
    <cfRule type="cellIs" dxfId="14193" priority="16007" operator="equal">
      <formula>"Menor"</formula>
    </cfRule>
    <cfRule type="cellIs" dxfId="14192" priority="16008" operator="equal">
      <formula>"Leve"</formula>
    </cfRule>
  </conditionalFormatting>
  <conditionalFormatting sqref="GZ84:HA84">
    <cfRule type="cellIs" dxfId="14191" priority="15989" operator="equal">
      <formula>"Catastrófico"</formula>
    </cfRule>
    <cfRule type="cellIs" dxfId="14190" priority="15990" operator="equal">
      <formula>"Mayor"</formula>
    </cfRule>
    <cfRule type="cellIs" dxfId="14189" priority="15991" operator="equal">
      <formula>"Moderado"</formula>
    </cfRule>
    <cfRule type="cellIs" dxfId="14188" priority="15992" operator="equal">
      <formula>"Menor"</formula>
    </cfRule>
    <cfRule type="cellIs" dxfId="14187" priority="15993" operator="equal">
      <formula>"Leve"</formula>
    </cfRule>
  </conditionalFormatting>
  <conditionalFormatting sqref="GZ12:HA12">
    <cfRule type="cellIs" dxfId="14186" priority="15954" operator="equal">
      <formula>"Catastrófico"</formula>
    </cfRule>
    <cfRule type="cellIs" dxfId="14185" priority="15955" operator="equal">
      <formula>"Mayor"</formula>
    </cfRule>
    <cfRule type="cellIs" dxfId="14184" priority="15956" operator="equal">
      <formula>"Moderado"</formula>
    </cfRule>
    <cfRule type="cellIs" dxfId="14183" priority="15957" operator="equal">
      <formula>"Menor"</formula>
    </cfRule>
    <cfRule type="cellIs" dxfId="14182" priority="15958" operator="equal">
      <formula>"Leve"</formula>
    </cfRule>
  </conditionalFormatting>
  <conditionalFormatting sqref="GZ186:HA186">
    <cfRule type="cellIs" dxfId="14181" priority="16049" operator="equal">
      <formula>"Catastrófico"</formula>
    </cfRule>
    <cfRule type="cellIs" dxfId="14180" priority="16050" operator="equal">
      <formula>"Mayor"</formula>
    </cfRule>
    <cfRule type="cellIs" dxfId="14179" priority="16051" operator="equal">
      <formula>"Moderado"</formula>
    </cfRule>
    <cfRule type="cellIs" dxfId="14178" priority="16052" operator="equal">
      <formula>"Menor"</formula>
    </cfRule>
    <cfRule type="cellIs" dxfId="14177" priority="16053" operator="equal">
      <formula>"Leve"</formula>
    </cfRule>
  </conditionalFormatting>
  <conditionalFormatting sqref="GZ179:HA184">
    <cfRule type="cellIs" dxfId="14176" priority="16029" operator="equal">
      <formula>"Catastrófico"</formula>
    </cfRule>
    <cfRule type="cellIs" dxfId="14175" priority="16030" operator="equal">
      <formula>"Mayor"</formula>
    </cfRule>
    <cfRule type="cellIs" dxfId="14174" priority="16031" operator="equal">
      <formula>"Moderado"</formula>
    </cfRule>
    <cfRule type="cellIs" dxfId="14173" priority="16032" operator="equal">
      <formula>"Menor"</formula>
    </cfRule>
    <cfRule type="cellIs" dxfId="14172" priority="16033" operator="equal">
      <formula>"Leve"</formula>
    </cfRule>
  </conditionalFormatting>
  <conditionalFormatting sqref="GZ59:HA59">
    <cfRule type="cellIs" dxfId="14171" priority="15999" operator="equal">
      <formula>"Catastrófico"</formula>
    </cfRule>
    <cfRule type="cellIs" dxfId="14170" priority="16000" operator="equal">
      <formula>"Mayor"</formula>
    </cfRule>
    <cfRule type="cellIs" dxfId="14169" priority="16001" operator="equal">
      <formula>"Moderado"</formula>
    </cfRule>
    <cfRule type="cellIs" dxfId="14168" priority="16002" operator="equal">
      <formula>"Menor"</formula>
    </cfRule>
    <cfRule type="cellIs" dxfId="14167" priority="16003" operator="equal">
      <formula>"Leve"</formula>
    </cfRule>
  </conditionalFormatting>
  <conditionalFormatting sqref="GZ144:HA145">
    <cfRule type="cellIs" dxfId="14166" priority="15984" operator="equal">
      <formula>"Catastrófico"</formula>
    </cfRule>
    <cfRule type="cellIs" dxfId="14165" priority="15985" operator="equal">
      <formula>"Mayor"</formula>
    </cfRule>
    <cfRule type="cellIs" dxfId="14164" priority="15986" operator="equal">
      <formula>"Moderado"</formula>
    </cfRule>
    <cfRule type="cellIs" dxfId="14163" priority="15987" operator="equal">
      <formula>"Menor"</formula>
    </cfRule>
    <cfRule type="cellIs" dxfId="14162" priority="15988" operator="equal">
      <formula>"Leve"</formula>
    </cfRule>
  </conditionalFormatting>
  <conditionalFormatting sqref="GZ119:HA120">
    <cfRule type="cellIs" dxfId="14161" priority="15979" operator="equal">
      <formula>"Catastrófico"</formula>
    </cfRule>
    <cfRule type="cellIs" dxfId="14160" priority="15980" operator="equal">
      <formula>"Mayor"</formula>
    </cfRule>
    <cfRule type="cellIs" dxfId="14159" priority="15981" operator="equal">
      <formula>"Moderado"</formula>
    </cfRule>
    <cfRule type="cellIs" dxfId="14158" priority="15982" operator="equal">
      <formula>"Menor"</formula>
    </cfRule>
    <cfRule type="cellIs" dxfId="14157" priority="15983" operator="equal">
      <formula>"Leve"</formula>
    </cfRule>
  </conditionalFormatting>
  <conditionalFormatting sqref="GZ103:HA103">
    <cfRule type="cellIs" dxfId="14156" priority="16109" operator="equal">
      <formula>"Catastrófico"</formula>
    </cfRule>
    <cfRule type="cellIs" dxfId="14155" priority="16110" operator="equal">
      <formula>"Mayor"</formula>
    </cfRule>
    <cfRule type="cellIs" dxfId="14154" priority="16111" operator="equal">
      <formula>"Moderado"</formula>
    </cfRule>
    <cfRule type="cellIs" dxfId="14153" priority="16112" operator="equal">
      <formula>"Menor"</formula>
    </cfRule>
    <cfRule type="cellIs" dxfId="14152" priority="16113" operator="equal">
      <formula>"Leve"</formula>
    </cfRule>
  </conditionalFormatting>
  <conditionalFormatting sqref="GT35">
    <cfRule type="cellIs" dxfId="14151" priority="15824" operator="equal">
      <formula>"Catastrófico"</formula>
    </cfRule>
    <cfRule type="cellIs" dxfId="14150" priority="15825" operator="equal">
      <formula>"Mayor"</formula>
    </cfRule>
    <cfRule type="cellIs" dxfId="14149" priority="15826" operator="equal">
      <formula>"Moderado"</formula>
    </cfRule>
    <cfRule type="cellIs" dxfId="14148" priority="15827" operator="equal">
      <formula>"Menor"</formula>
    </cfRule>
    <cfRule type="cellIs" dxfId="14147" priority="15828" operator="equal">
      <formula>"Leve"</formula>
    </cfRule>
  </conditionalFormatting>
  <conditionalFormatting sqref="GJ11 GJ59 GH119 GL215 GL209 GL203 GL197 GL191 GH143 GO11:GS11 GO17:GS17 GO23:GS23 GO29:GS29 GO35:GS35 GO41:GS41 GO47:GS47 GO53:GS53 GO59:GS59 GO65:GS65 GO71:GS71 GO77:GS77 GO83:GS83 GO89:GS89 GO95:GS95 GO101:GS101 GO113:GS113 GO119:GS119 GO125:GS125 GO131:GS131 GP137:GS137 GO143:GS143 GO149:GS149 GO155:GS155 GP161:GS161 GO167:GS167 GO173:GS173 GO179:GS179 GO185:GS185 GO191:GS191 GO197:GS197 GO203:GS203 GO209:GS209 GO215:GS215 GO221:GS221 GJ137:GJ138 GH149 GH155 GH221 GH173 GN161 GH161 GJ161 GH167 GJ167 GH77 GH29 GH35:GH36 GH41:GH43 GH47 GH53 GH59 GJ65 GH65 GJ71 GH71 GJ89 GH89 GJ101:GJ103 GH101:GH103 GJ107 GH107 GJ179 GH179 GJ185 GH185 GJ125 GH125 GJ131 GH131 GH11:GH12 GJ17 GH17:GH18 GH23:GH24 GH113 GJ143:GM145 GH191:GJ191 GH197:GJ197 GH203:GJ203 GH209:GJ209 GH215:GJ215">
    <cfRule type="cellIs" dxfId="14146" priority="15819" operator="equal">
      <formula>"Catastrófico"</formula>
    </cfRule>
    <cfRule type="cellIs" dxfId="14145" priority="15820" operator="equal">
      <formula>"Mayor"</formula>
    </cfRule>
    <cfRule type="cellIs" dxfId="14144" priority="15821" operator="equal">
      <formula>"Moderado"</formula>
    </cfRule>
    <cfRule type="cellIs" dxfId="14143" priority="15822" operator="equal">
      <formula>"Menor"</formula>
    </cfRule>
    <cfRule type="cellIs" dxfId="14142" priority="15823" operator="equal">
      <formula>"Leve"</formula>
    </cfRule>
  </conditionalFormatting>
  <conditionalFormatting sqref="GK12:GK16 GK139:GK142 GK150:GK154 GK157:GK160 GK223:GK226 GK163:GK166 GK169:GK172 GK30:GK40 GK44:GK46 GK48:GK52 GK54:GK76 GK78:GK83 GK104:GK112 GK174:GK220 GK120:GK136 GK18:GK28 GK85:GK102 GK228:GK232 GK235:GK238 GK114:GK118 GK146:GK148">
    <cfRule type="cellIs" dxfId="14141" priority="15804" operator="equal">
      <formula>"Catastrófico"</formula>
    </cfRule>
    <cfRule type="cellIs" dxfId="14140" priority="15805" operator="equal">
      <formula>"Mayor"</formula>
    </cfRule>
    <cfRule type="cellIs" dxfId="14139" priority="15806" operator="equal">
      <formula>"Moderado"</formula>
    </cfRule>
    <cfRule type="cellIs" dxfId="14138" priority="15807" operator="equal">
      <formula>"Menor"</formula>
    </cfRule>
    <cfRule type="cellIs" dxfId="14137" priority="15808" operator="equal">
      <formula>"Leve"</formula>
    </cfRule>
  </conditionalFormatting>
  <conditionalFormatting sqref="GK12:GK16 GK139:GK142 GK150:GK154 GK157:GK160 GK223:GK226 GK163:GK166 GK169:GK172 GK30:GK40 GK44:GK46 GK48:GK52 GK54:GK76 GK78:GK83 GK104:GK112 GK174:GK220 GK120:GK136 GK18:GK28 GK85:GK102 GK228:GK232 GK235:GK238 GK114:GK118 GK146:GK148">
    <cfRule type="cellIs" dxfId="14136" priority="15799" operator="equal">
      <formula>"Catastrófico"</formula>
    </cfRule>
    <cfRule type="cellIs" dxfId="14135" priority="15800" operator="equal">
      <formula>"Mayor"</formula>
    </cfRule>
    <cfRule type="cellIs" dxfId="14134" priority="15801" operator="equal">
      <formula>"Moderado"</formula>
    </cfRule>
    <cfRule type="cellIs" dxfId="14133" priority="15802" operator="equal">
      <formula>"Menor"</formula>
    </cfRule>
    <cfRule type="cellIs" dxfId="14132" priority="15803" operator="equal">
      <formula>"Leve"</formula>
    </cfRule>
  </conditionalFormatting>
  <conditionalFormatting sqref="GK241:GK244 GK246:GK250 GK253:GK256">
    <cfRule type="cellIs" dxfId="14131" priority="15794" operator="equal">
      <formula>"Catastrófico"</formula>
    </cfRule>
    <cfRule type="cellIs" dxfId="14130" priority="15795" operator="equal">
      <formula>"Mayor"</formula>
    </cfRule>
    <cfRule type="cellIs" dxfId="14129" priority="15796" operator="equal">
      <formula>"Moderado"</formula>
    </cfRule>
    <cfRule type="cellIs" dxfId="14128" priority="15797" operator="equal">
      <formula>"Menor"</formula>
    </cfRule>
    <cfRule type="cellIs" dxfId="14127" priority="15798" operator="equal">
      <formula>"Leve"</formula>
    </cfRule>
  </conditionalFormatting>
  <conditionalFormatting sqref="GK241:GK244 GK246:GK250 GK253:GK256">
    <cfRule type="cellIs" dxfId="14126" priority="15789" operator="equal">
      <formula>"Catastrófico"</formula>
    </cfRule>
    <cfRule type="cellIs" dxfId="14125" priority="15790" operator="equal">
      <formula>"Mayor"</formula>
    </cfRule>
    <cfRule type="cellIs" dxfId="14124" priority="15791" operator="equal">
      <formula>"Moderado"</formula>
    </cfRule>
    <cfRule type="cellIs" dxfId="14123" priority="15792" operator="equal">
      <formula>"Menor"</formula>
    </cfRule>
    <cfRule type="cellIs" dxfId="14122" priority="15793" operator="equal">
      <formula>"Leve"</formula>
    </cfRule>
  </conditionalFormatting>
  <conditionalFormatting sqref="GN131">
    <cfRule type="cellIs" dxfId="14121" priority="15544" operator="equal">
      <formula>"Catastrófico"</formula>
    </cfRule>
    <cfRule type="cellIs" dxfId="14120" priority="15545" operator="equal">
      <formula>"Mayor"</formula>
    </cfRule>
    <cfRule type="cellIs" dxfId="14119" priority="15546" operator="equal">
      <formula>"Moderado"</formula>
    </cfRule>
    <cfRule type="cellIs" dxfId="14118" priority="15547" operator="equal">
      <formula>"Menor"</formula>
    </cfRule>
    <cfRule type="cellIs" dxfId="14117" priority="15548" operator="equal">
      <formula>"Leve"</formula>
    </cfRule>
  </conditionalFormatting>
  <conditionalFormatting sqref="GM197:GN197">
    <cfRule type="cellIs" dxfId="14116" priority="15539" operator="equal">
      <formula>"Catastrófico"</formula>
    </cfRule>
    <cfRule type="cellIs" dxfId="14115" priority="15540" operator="equal">
      <formula>"Mayor"</formula>
    </cfRule>
    <cfRule type="cellIs" dxfId="14114" priority="15541" operator="equal">
      <formula>"Moderado"</formula>
    </cfRule>
    <cfRule type="cellIs" dxfId="14113" priority="15542" operator="equal">
      <formula>"Menor"</formula>
    </cfRule>
    <cfRule type="cellIs" dxfId="14112" priority="15543" operator="equal">
      <formula>"Leve"</formula>
    </cfRule>
  </conditionalFormatting>
  <conditionalFormatting sqref="GN11">
    <cfRule type="cellIs" dxfId="14111" priority="15579" operator="equal">
      <formula>"Catastrófico"</formula>
    </cfRule>
    <cfRule type="cellIs" dxfId="14110" priority="15580" operator="equal">
      <formula>"Mayor"</formula>
    </cfRule>
    <cfRule type="cellIs" dxfId="14109" priority="15581" operator="equal">
      <formula>"Moderado"</formula>
    </cfRule>
    <cfRule type="cellIs" dxfId="14108" priority="15582" operator="equal">
      <formula>"Menor"</formula>
    </cfRule>
    <cfRule type="cellIs" dxfId="14107" priority="15583" operator="equal">
      <formula>"Leve"</formula>
    </cfRule>
  </conditionalFormatting>
  <conditionalFormatting sqref="GN11">
    <cfRule type="cellIs" dxfId="14106" priority="15574" operator="equal">
      <formula>"Catastrófico"</formula>
    </cfRule>
    <cfRule type="cellIs" dxfId="14105" priority="15575" operator="equal">
      <formula>"Mayor"</formula>
    </cfRule>
    <cfRule type="cellIs" dxfId="14104" priority="15576" operator="equal">
      <formula>"Moderado"</formula>
    </cfRule>
    <cfRule type="cellIs" dxfId="14103" priority="15577" operator="equal">
      <formula>"Menor"</formula>
    </cfRule>
    <cfRule type="cellIs" dxfId="14102" priority="15578" operator="equal">
      <formula>"Leve"</formula>
    </cfRule>
  </conditionalFormatting>
  <conditionalFormatting sqref="GN17:GN18">
    <cfRule type="cellIs" dxfId="14101" priority="15569" operator="equal">
      <formula>"Catastrófico"</formula>
    </cfRule>
    <cfRule type="cellIs" dxfId="14100" priority="15570" operator="equal">
      <formula>"Mayor"</formula>
    </cfRule>
    <cfRule type="cellIs" dxfId="14099" priority="15571" operator="equal">
      <formula>"Moderado"</formula>
    </cfRule>
    <cfRule type="cellIs" dxfId="14098" priority="15572" operator="equal">
      <formula>"Menor"</formula>
    </cfRule>
    <cfRule type="cellIs" dxfId="14097" priority="15573" operator="equal">
      <formula>"Leve"</formula>
    </cfRule>
  </conditionalFormatting>
  <conditionalFormatting sqref="GN17:GN18">
    <cfRule type="cellIs" dxfId="14096" priority="15564" operator="equal">
      <formula>"Catastrófico"</formula>
    </cfRule>
    <cfRule type="cellIs" dxfId="14095" priority="15565" operator="equal">
      <formula>"Mayor"</formula>
    </cfRule>
    <cfRule type="cellIs" dxfId="14094" priority="15566" operator="equal">
      <formula>"Moderado"</formula>
    </cfRule>
    <cfRule type="cellIs" dxfId="14093" priority="15567" operator="equal">
      <formula>"Menor"</formula>
    </cfRule>
    <cfRule type="cellIs" dxfId="14092" priority="15568" operator="equal">
      <formula>"Leve"</formula>
    </cfRule>
  </conditionalFormatting>
  <conditionalFormatting sqref="GM126:GN130 GN125">
    <cfRule type="cellIs" dxfId="14091" priority="15559" operator="equal">
      <formula>"Catastrófico"</formula>
    </cfRule>
    <cfRule type="cellIs" dxfId="14090" priority="15560" operator="equal">
      <formula>"Mayor"</formula>
    </cfRule>
    <cfRule type="cellIs" dxfId="14089" priority="15561" operator="equal">
      <formula>"Moderado"</formula>
    </cfRule>
    <cfRule type="cellIs" dxfId="14088" priority="15562" operator="equal">
      <formula>"Menor"</formula>
    </cfRule>
    <cfRule type="cellIs" dxfId="14087" priority="15563" operator="equal">
      <formula>"Leve"</formula>
    </cfRule>
  </conditionalFormatting>
  <conditionalFormatting sqref="GM126:GN130 GN125">
    <cfRule type="cellIs" dxfId="14086" priority="15554" operator="equal">
      <formula>"Catastrófico"</formula>
    </cfRule>
    <cfRule type="cellIs" dxfId="14085" priority="15555" operator="equal">
      <formula>"Mayor"</formula>
    </cfRule>
    <cfRule type="cellIs" dxfId="14084" priority="15556" operator="equal">
      <formula>"Moderado"</formula>
    </cfRule>
    <cfRule type="cellIs" dxfId="14083" priority="15557" operator="equal">
      <formula>"Menor"</formula>
    </cfRule>
    <cfRule type="cellIs" dxfId="14082" priority="15558" operator="equal">
      <formula>"Leve"</formula>
    </cfRule>
  </conditionalFormatting>
  <conditionalFormatting sqref="GN131">
    <cfRule type="cellIs" dxfId="14081" priority="15549" operator="equal">
      <formula>"Catastrófico"</formula>
    </cfRule>
    <cfRule type="cellIs" dxfId="14080" priority="15550" operator="equal">
      <formula>"Mayor"</formula>
    </cfRule>
    <cfRule type="cellIs" dxfId="14079" priority="15551" operator="equal">
      <formula>"Moderado"</formula>
    </cfRule>
    <cfRule type="cellIs" dxfId="14078" priority="15552" operator="equal">
      <formula>"Menor"</formula>
    </cfRule>
    <cfRule type="cellIs" dxfId="14077" priority="15553" operator="equal">
      <formula>"Leve"</formula>
    </cfRule>
  </conditionalFormatting>
  <conditionalFormatting sqref="GM90:GN90">
    <cfRule type="cellIs" dxfId="14076" priority="15749" operator="equal">
      <formula>"Catastrófico"</formula>
    </cfRule>
    <cfRule type="cellIs" dxfId="14075" priority="15750" operator="equal">
      <formula>"Mayor"</formula>
    </cfRule>
    <cfRule type="cellIs" dxfId="14074" priority="15751" operator="equal">
      <formula>"Moderado"</formula>
    </cfRule>
    <cfRule type="cellIs" dxfId="14073" priority="15752" operator="equal">
      <formula>"Menor"</formula>
    </cfRule>
    <cfRule type="cellIs" dxfId="14072" priority="15753" operator="equal">
      <formula>"Leve"</formula>
    </cfRule>
  </conditionalFormatting>
  <conditionalFormatting sqref="GM163:GN166 GM169:GN172 GM114:GN118 GM174:GN178 GM146:GN148 GM121:GN124 GM139:GN142 GM150:GN154 GM157:GN160">
    <cfRule type="cellIs" dxfId="14071" priority="15729" operator="equal">
      <formula>"Catastrófico"</formula>
    </cfRule>
    <cfRule type="cellIs" dxfId="14070" priority="15730" operator="equal">
      <formula>"Mayor"</formula>
    </cfRule>
    <cfRule type="cellIs" dxfId="14069" priority="15731" operator="equal">
      <formula>"Moderado"</formula>
    </cfRule>
    <cfRule type="cellIs" dxfId="14068" priority="15732" operator="equal">
      <formula>"Menor"</formula>
    </cfRule>
    <cfRule type="cellIs" dxfId="14067" priority="15733" operator="equal">
      <formula>"Leve"</formula>
    </cfRule>
  </conditionalFormatting>
  <conditionalFormatting sqref="GM163:GN166 GM169:GN172 GM114:GN118 GM174:GN178 GM146:GN148 GM121:GN124 GM139:GN142 GM150:GN154 GM157:GN160">
    <cfRule type="cellIs" dxfId="14066" priority="15724" operator="equal">
      <formula>"Catastrófico"</formula>
    </cfRule>
    <cfRule type="cellIs" dxfId="14065" priority="15725" operator="equal">
      <formula>"Mayor"</formula>
    </cfRule>
    <cfRule type="cellIs" dxfId="14064" priority="15726" operator="equal">
      <formula>"Moderado"</formula>
    </cfRule>
    <cfRule type="cellIs" dxfId="14063" priority="15727" operator="equal">
      <formula>"Menor"</formula>
    </cfRule>
    <cfRule type="cellIs" dxfId="14062" priority="15728" operator="equal">
      <formula>"Leve"</formula>
    </cfRule>
  </conditionalFormatting>
  <conditionalFormatting sqref="GN113">
    <cfRule type="cellIs" dxfId="14061" priority="15719" operator="equal">
      <formula>"Catastrófico"</formula>
    </cfRule>
    <cfRule type="cellIs" dxfId="14060" priority="15720" operator="equal">
      <formula>"Mayor"</formula>
    </cfRule>
    <cfRule type="cellIs" dxfId="14059" priority="15721" operator="equal">
      <formula>"Moderado"</formula>
    </cfRule>
    <cfRule type="cellIs" dxfId="14058" priority="15722" operator="equal">
      <formula>"Menor"</formula>
    </cfRule>
    <cfRule type="cellIs" dxfId="14057" priority="15723" operator="equal">
      <formula>"Leve"</formula>
    </cfRule>
  </conditionalFormatting>
  <conditionalFormatting sqref="GN113">
    <cfRule type="cellIs" dxfId="14056" priority="15714" operator="equal">
      <formula>"Catastrófico"</formula>
    </cfRule>
    <cfRule type="cellIs" dxfId="14055" priority="15715" operator="equal">
      <formula>"Mayor"</formula>
    </cfRule>
    <cfRule type="cellIs" dxfId="14054" priority="15716" operator="equal">
      <formula>"Moderado"</formula>
    </cfRule>
    <cfRule type="cellIs" dxfId="14053" priority="15717" operator="equal">
      <formula>"Menor"</formula>
    </cfRule>
    <cfRule type="cellIs" dxfId="14052" priority="15718" operator="equal">
      <formula>"Leve"</formula>
    </cfRule>
  </conditionalFormatting>
  <conditionalFormatting sqref="GN168">
    <cfRule type="cellIs" dxfId="14051" priority="15699" operator="equal">
      <formula>"Catastrófico"</formula>
    </cfRule>
    <cfRule type="cellIs" dxfId="14050" priority="15700" operator="equal">
      <formula>"Mayor"</formula>
    </cfRule>
    <cfRule type="cellIs" dxfId="14049" priority="15701" operator="equal">
      <formula>"Moderado"</formula>
    </cfRule>
    <cfRule type="cellIs" dxfId="14048" priority="15702" operator="equal">
      <formula>"Menor"</formula>
    </cfRule>
    <cfRule type="cellIs" dxfId="14047" priority="15703" operator="equal">
      <formula>"Leve"</formula>
    </cfRule>
  </conditionalFormatting>
  <conditionalFormatting sqref="GM120:GN120 GN119">
    <cfRule type="cellIs" dxfId="14046" priority="15604" operator="equal">
      <formula>"Catastrófico"</formula>
    </cfRule>
    <cfRule type="cellIs" dxfId="14045" priority="15605" operator="equal">
      <formula>"Mayor"</formula>
    </cfRule>
    <cfRule type="cellIs" dxfId="14044" priority="15606" operator="equal">
      <formula>"Moderado"</formula>
    </cfRule>
    <cfRule type="cellIs" dxfId="14043" priority="15607" operator="equal">
      <formula>"Menor"</formula>
    </cfRule>
    <cfRule type="cellIs" dxfId="14042" priority="15608" operator="equal">
      <formula>"Leve"</formula>
    </cfRule>
  </conditionalFormatting>
  <conditionalFormatting sqref="GN53">
    <cfRule type="cellIs" dxfId="14041" priority="15644" operator="equal">
      <formula>"Catastrófico"</formula>
    </cfRule>
    <cfRule type="cellIs" dxfId="14040" priority="15645" operator="equal">
      <formula>"Mayor"</formula>
    </cfRule>
    <cfRule type="cellIs" dxfId="14039" priority="15646" operator="equal">
      <formula>"Moderado"</formula>
    </cfRule>
    <cfRule type="cellIs" dxfId="14038" priority="15647" operator="equal">
      <formula>"Menor"</formula>
    </cfRule>
    <cfRule type="cellIs" dxfId="14037" priority="15648" operator="equal">
      <formula>"Leve"</formula>
    </cfRule>
  </conditionalFormatting>
  <conditionalFormatting sqref="GM90:GN90">
    <cfRule type="cellIs" dxfId="14036" priority="15744" operator="equal">
      <formula>"Catastrófico"</formula>
    </cfRule>
    <cfRule type="cellIs" dxfId="14035" priority="15745" operator="equal">
      <formula>"Mayor"</formula>
    </cfRule>
    <cfRule type="cellIs" dxfId="14034" priority="15746" operator="equal">
      <formula>"Moderado"</formula>
    </cfRule>
    <cfRule type="cellIs" dxfId="14033" priority="15747" operator="equal">
      <formula>"Menor"</formula>
    </cfRule>
    <cfRule type="cellIs" dxfId="14032" priority="15748" operator="equal">
      <formula>"Leve"</formula>
    </cfRule>
  </conditionalFormatting>
  <conditionalFormatting sqref="GM192:GN196">
    <cfRule type="cellIs" dxfId="14031" priority="15769" operator="equal">
      <formula>"Catastrófico"</formula>
    </cfRule>
    <cfRule type="cellIs" dxfId="14030" priority="15770" operator="equal">
      <formula>"Mayor"</formula>
    </cfRule>
    <cfRule type="cellIs" dxfId="14029" priority="15771" operator="equal">
      <formula>"Moderado"</formula>
    </cfRule>
    <cfRule type="cellIs" dxfId="14028" priority="15772" operator="equal">
      <formula>"Menor"</formula>
    </cfRule>
    <cfRule type="cellIs" dxfId="14027" priority="15773" operator="equal">
      <formula>"Leve"</formula>
    </cfRule>
  </conditionalFormatting>
  <conditionalFormatting sqref="GM198:GN202">
    <cfRule type="cellIs" dxfId="14026" priority="15764" operator="equal">
      <formula>"Catastrófico"</formula>
    </cfRule>
    <cfRule type="cellIs" dxfId="14025" priority="15765" operator="equal">
      <formula>"Mayor"</formula>
    </cfRule>
    <cfRule type="cellIs" dxfId="14024" priority="15766" operator="equal">
      <formula>"Moderado"</formula>
    </cfRule>
    <cfRule type="cellIs" dxfId="14023" priority="15767" operator="equal">
      <formula>"Menor"</formula>
    </cfRule>
    <cfRule type="cellIs" dxfId="14022" priority="15768" operator="equal">
      <formula>"Leve"</formula>
    </cfRule>
  </conditionalFormatting>
  <conditionalFormatting sqref="GN95">
    <cfRule type="cellIs" dxfId="14021" priority="15779" operator="equal">
      <formula>"Catastrófico"</formula>
    </cfRule>
    <cfRule type="cellIs" dxfId="14020" priority="15780" operator="equal">
      <formula>"Mayor"</formula>
    </cfRule>
    <cfRule type="cellIs" dxfId="14019" priority="15781" operator="equal">
      <formula>"Moderado"</formula>
    </cfRule>
    <cfRule type="cellIs" dxfId="14018" priority="15782" operator="equal">
      <formula>"Menor"</formula>
    </cfRule>
    <cfRule type="cellIs" dxfId="14017" priority="15783" operator="equal">
      <formula>"Leve"</formula>
    </cfRule>
  </conditionalFormatting>
  <conditionalFormatting sqref="GN95">
    <cfRule type="cellIs" dxfId="14016" priority="15774" operator="equal">
      <formula>"Catastrófico"</formula>
    </cfRule>
    <cfRule type="cellIs" dxfId="14015" priority="15775" operator="equal">
      <formula>"Mayor"</formula>
    </cfRule>
    <cfRule type="cellIs" dxfId="14014" priority="15776" operator="equal">
      <formula>"Moderado"</formula>
    </cfRule>
    <cfRule type="cellIs" dxfId="14013" priority="15777" operator="equal">
      <formula>"Menor"</formula>
    </cfRule>
    <cfRule type="cellIs" dxfId="14012" priority="15778" operator="equal">
      <formula>"Leve"</formula>
    </cfRule>
  </conditionalFormatting>
  <conditionalFormatting sqref="GM108:GN112">
    <cfRule type="cellIs" dxfId="14011" priority="15674" operator="equal">
      <formula>"Catastrófico"</formula>
    </cfRule>
    <cfRule type="cellIs" dxfId="14010" priority="15675" operator="equal">
      <formula>"Mayor"</formula>
    </cfRule>
    <cfRule type="cellIs" dxfId="14009" priority="15676" operator="equal">
      <formula>"Moderado"</formula>
    </cfRule>
    <cfRule type="cellIs" dxfId="14008" priority="15677" operator="equal">
      <formula>"Menor"</formula>
    </cfRule>
    <cfRule type="cellIs" dxfId="14007" priority="15678" operator="equal">
      <formula>"Leve"</formula>
    </cfRule>
  </conditionalFormatting>
  <conditionalFormatting sqref="GM204:GN208">
    <cfRule type="cellIs" dxfId="14006" priority="15759" operator="equal">
      <formula>"Catastrófico"</formula>
    </cfRule>
    <cfRule type="cellIs" dxfId="14005" priority="15760" operator="equal">
      <formula>"Mayor"</formula>
    </cfRule>
    <cfRule type="cellIs" dxfId="14004" priority="15761" operator="equal">
      <formula>"Moderado"</formula>
    </cfRule>
    <cfRule type="cellIs" dxfId="14003" priority="15762" operator="equal">
      <formula>"Menor"</formula>
    </cfRule>
    <cfRule type="cellIs" dxfId="14002" priority="15763" operator="equal">
      <formula>"Leve"</formula>
    </cfRule>
  </conditionalFormatting>
  <conditionalFormatting sqref="GM210:GN214">
    <cfRule type="cellIs" dxfId="14001" priority="15754" operator="equal">
      <formula>"Catastrófico"</formula>
    </cfRule>
    <cfRule type="cellIs" dxfId="14000" priority="15755" operator="equal">
      <formula>"Mayor"</formula>
    </cfRule>
    <cfRule type="cellIs" dxfId="13999" priority="15756" operator="equal">
      <formula>"Moderado"</formula>
    </cfRule>
    <cfRule type="cellIs" dxfId="13998" priority="15757" operator="equal">
      <formula>"Menor"</formula>
    </cfRule>
    <cfRule type="cellIs" dxfId="13997" priority="15758" operator="equal">
      <formula>"Leve"</formula>
    </cfRule>
  </conditionalFormatting>
  <conditionalFormatting sqref="GM47:GN47">
    <cfRule type="cellIs" dxfId="13996" priority="15654" operator="equal">
      <formula>"Catastrófico"</formula>
    </cfRule>
    <cfRule type="cellIs" dxfId="13995" priority="15655" operator="equal">
      <formula>"Mayor"</formula>
    </cfRule>
    <cfRule type="cellIs" dxfId="13994" priority="15656" operator="equal">
      <formula>"Moderado"</formula>
    </cfRule>
    <cfRule type="cellIs" dxfId="13993" priority="15657" operator="equal">
      <formula>"Menor"</formula>
    </cfRule>
    <cfRule type="cellIs" dxfId="13992" priority="15658" operator="equal">
      <formula>"Leve"</formula>
    </cfRule>
  </conditionalFormatting>
  <conditionalFormatting sqref="GN168">
    <cfRule type="cellIs" dxfId="13991" priority="15694" operator="equal">
      <formula>"Catastrófico"</formula>
    </cfRule>
    <cfRule type="cellIs" dxfId="13990" priority="15695" operator="equal">
      <formula>"Mayor"</formula>
    </cfRule>
    <cfRule type="cellIs" dxfId="13989" priority="15696" operator="equal">
      <formula>"Moderado"</formula>
    </cfRule>
    <cfRule type="cellIs" dxfId="13988" priority="15697" operator="equal">
      <formula>"Menor"</formula>
    </cfRule>
    <cfRule type="cellIs" dxfId="13987" priority="15698" operator="equal">
      <formula>"Leve"</formula>
    </cfRule>
  </conditionalFormatting>
  <conditionalFormatting sqref="GM108:GN112">
    <cfRule type="cellIs" dxfId="13986" priority="15669" operator="equal">
      <formula>"Catastrófico"</formula>
    </cfRule>
    <cfRule type="cellIs" dxfId="13985" priority="15670" operator="equal">
      <formula>"Mayor"</formula>
    </cfRule>
    <cfRule type="cellIs" dxfId="13984" priority="15671" operator="equal">
      <formula>"Moderado"</formula>
    </cfRule>
    <cfRule type="cellIs" dxfId="13983" priority="15672" operator="equal">
      <formula>"Menor"</formula>
    </cfRule>
    <cfRule type="cellIs" dxfId="13982" priority="15673" operator="equal">
      <formula>"Leve"</formula>
    </cfRule>
  </conditionalFormatting>
  <conditionalFormatting sqref="GM47:GN47">
    <cfRule type="cellIs" dxfId="13981" priority="15649" operator="equal">
      <formula>"Catastrófico"</formula>
    </cfRule>
    <cfRule type="cellIs" dxfId="13980" priority="15650" operator="equal">
      <formula>"Mayor"</formula>
    </cfRule>
    <cfRule type="cellIs" dxfId="13979" priority="15651" operator="equal">
      <formula>"Moderado"</formula>
    </cfRule>
    <cfRule type="cellIs" dxfId="13978" priority="15652" operator="equal">
      <formula>"Menor"</formula>
    </cfRule>
    <cfRule type="cellIs" dxfId="13977" priority="15653" operator="equal">
      <formula>"Leve"</formula>
    </cfRule>
  </conditionalFormatting>
  <conditionalFormatting sqref="GN53">
    <cfRule type="cellIs" dxfId="13976" priority="15639" operator="equal">
      <formula>"Catastrófico"</formula>
    </cfRule>
    <cfRule type="cellIs" dxfId="13975" priority="15640" operator="equal">
      <formula>"Mayor"</formula>
    </cfRule>
    <cfRule type="cellIs" dxfId="13974" priority="15641" operator="equal">
      <formula>"Moderado"</formula>
    </cfRule>
    <cfRule type="cellIs" dxfId="13973" priority="15642" operator="equal">
      <formula>"Menor"</formula>
    </cfRule>
    <cfRule type="cellIs" dxfId="13972" priority="15643" operator="equal">
      <formula>"Leve"</formula>
    </cfRule>
  </conditionalFormatting>
  <conditionalFormatting sqref="GM59:GN59">
    <cfRule type="cellIs" dxfId="13971" priority="15634" operator="equal">
      <formula>"Catastrófico"</formula>
    </cfRule>
    <cfRule type="cellIs" dxfId="13970" priority="15635" operator="equal">
      <formula>"Mayor"</formula>
    </cfRule>
    <cfRule type="cellIs" dxfId="13969" priority="15636" operator="equal">
      <formula>"Moderado"</formula>
    </cfRule>
    <cfRule type="cellIs" dxfId="13968" priority="15637" operator="equal">
      <formula>"Menor"</formula>
    </cfRule>
    <cfRule type="cellIs" dxfId="13967" priority="15638" operator="equal">
      <formula>"Leve"</formula>
    </cfRule>
  </conditionalFormatting>
  <conditionalFormatting sqref="GN84">
    <cfRule type="cellIs" dxfId="13966" priority="15619" operator="equal">
      <formula>"Catastrófico"</formula>
    </cfRule>
    <cfRule type="cellIs" dxfId="13965" priority="15620" operator="equal">
      <formula>"Mayor"</formula>
    </cfRule>
    <cfRule type="cellIs" dxfId="13964" priority="15621" operator="equal">
      <formula>"Moderado"</formula>
    </cfRule>
    <cfRule type="cellIs" dxfId="13963" priority="15622" operator="equal">
      <formula>"Menor"</formula>
    </cfRule>
    <cfRule type="cellIs" dxfId="13962" priority="15623" operator="equal">
      <formula>"Leve"</formula>
    </cfRule>
  </conditionalFormatting>
  <conditionalFormatting sqref="GN12">
    <cfRule type="cellIs" dxfId="13961" priority="15584" operator="equal">
      <formula>"Catastrófico"</formula>
    </cfRule>
    <cfRule type="cellIs" dxfId="13960" priority="15585" operator="equal">
      <formula>"Mayor"</formula>
    </cfRule>
    <cfRule type="cellIs" dxfId="13959" priority="15586" operator="equal">
      <formula>"Moderado"</formula>
    </cfRule>
    <cfRule type="cellIs" dxfId="13958" priority="15587" operator="equal">
      <formula>"Menor"</formula>
    </cfRule>
    <cfRule type="cellIs" dxfId="13957" priority="15588" operator="equal">
      <formula>"Leve"</formula>
    </cfRule>
  </conditionalFormatting>
  <conditionalFormatting sqref="GN173 GM132:GN136 GM197:GN197 GM13:GN16 GM91:GN94 GM96:GN100 GM104:GN106 GM187:GN191 GM48:GN52 GM54:GN58 GM37:GN41 GM44:GN46 GM19:GN22 GN89 GN143 GN149 GM156:GN156 GM60:GN64 GM203:GN203 GM209:GN209 GM215:GN220 GN138 GN155 GN221:GN222 GM222 GM223:GN232 GM30:GN35 GN29 GM241:GN256 GM66:GN70 GN65 GM25:GN28 GN23:GN24 GN239 GM234:GN238 GN233">
    <cfRule type="cellIs" dxfId="13956" priority="15784" operator="equal">
      <formula>"Catastrófico"</formula>
    </cfRule>
    <cfRule type="cellIs" dxfId="13955" priority="15785" operator="equal">
      <formula>"Mayor"</formula>
    </cfRule>
    <cfRule type="cellIs" dxfId="13954" priority="15786" operator="equal">
      <formula>"Moderado"</formula>
    </cfRule>
    <cfRule type="cellIs" dxfId="13953" priority="15787" operator="equal">
      <formula>"Menor"</formula>
    </cfRule>
    <cfRule type="cellIs" dxfId="13952" priority="15788" operator="equal">
      <formula>"Leve"</formula>
    </cfRule>
  </conditionalFormatting>
  <conditionalFormatting sqref="GM186:GN186">
    <cfRule type="cellIs" dxfId="13951" priority="15679" operator="equal">
      <formula>"Catastrófico"</formula>
    </cfRule>
    <cfRule type="cellIs" dxfId="13950" priority="15680" operator="equal">
      <formula>"Mayor"</formula>
    </cfRule>
    <cfRule type="cellIs" dxfId="13949" priority="15681" operator="equal">
      <formula>"Moderado"</formula>
    </cfRule>
    <cfRule type="cellIs" dxfId="13948" priority="15682" operator="equal">
      <formula>"Menor"</formula>
    </cfRule>
    <cfRule type="cellIs" dxfId="13947" priority="15683" operator="equal">
      <formula>"Leve"</formula>
    </cfRule>
  </conditionalFormatting>
  <conditionalFormatting sqref="GN83">
    <cfRule type="cellIs" dxfId="13946" priority="15624" operator="equal">
      <formula>"Catastrófico"</formula>
    </cfRule>
    <cfRule type="cellIs" dxfId="13945" priority="15625" operator="equal">
      <formula>"Mayor"</formula>
    </cfRule>
    <cfRule type="cellIs" dxfId="13944" priority="15626" operator="equal">
      <formula>"Moderado"</formula>
    </cfRule>
    <cfRule type="cellIs" dxfId="13943" priority="15627" operator="equal">
      <formula>"Menor"</formula>
    </cfRule>
    <cfRule type="cellIs" dxfId="13942" priority="15628" operator="equal">
      <formula>"Leve"</formula>
    </cfRule>
  </conditionalFormatting>
  <conditionalFormatting sqref="GN167">
    <cfRule type="cellIs" dxfId="13941" priority="15689" operator="equal">
      <formula>"Catastrófico"</formula>
    </cfRule>
    <cfRule type="cellIs" dxfId="13940" priority="15690" operator="equal">
      <formula>"Mayor"</formula>
    </cfRule>
    <cfRule type="cellIs" dxfId="13939" priority="15691" operator="equal">
      <formula>"Moderado"</formula>
    </cfRule>
    <cfRule type="cellIs" dxfId="13938" priority="15692" operator="equal">
      <formula>"Menor"</formula>
    </cfRule>
    <cfRule type="cellIs" dxfId="13937" priority="15693" operator="equal">
      <formula>"Leve"</formula>
    </cfRule>
  </conditionalFormatting>
  <conditionalFormatting sqref="GM186:GN186 GN185">
    <cfRule type="cellIs" dxfId="13936" priority="15684" operator="equal">
      <formula>"Catastrófico"</formula>
    </cfRule>
    <cfRule type="cellIs" dxfId="13935" priority="15685" operator="equal">
      <formula>"Mayor"</formula>
    </cfRule>
    <cfRule type="cellIs" dxfId="13934" priority="15686" operator="equal">
      <formula>"Moderado"</formula>
    </cfRule>
    <cfRule type="cellIs" dxfId="13933" priority="15687" operator="equal">
      <formula>"Menor"</formula>
    </cfRule>
    <cfRule type="cellIs" dxfId="13932" priority="15688" operator="equal">
      <formula>"Leve"</formula>
    </cfRule>
  </conditionalFormatting>
  <conditionalFormatting sqref="GM180:GN184 GN179">
    <cfRule type="cellIs" dxfId="13931" priority="15664" operator="equal">
      <formula>"Catastrófico"</formula>
    </cfRule>
    <cfRule type="cellIs" dxfId="13930" priority="15665" operator="equal">
      <formula>"Mayor"</formula>
    </cfRule>
    <cfRule type="cellIs" dxfId="13929" priority="15666" operator="equal">
      <formula>"Moderado"</formula>
    </cfRule>
    <cfRule type="cellIs" dxfId="13928" priority="15667" operator="equal">
      <formula>"Menor"</formula>
    </cfRule>
    <cfRule type="cellIs" dxfId="13927" priority="15668" operator="equal">
      <formula>"Leve"</formula>
    </cfRule>
  </conditionalFormatting>
  <conditionalFormatting sqref="GM180:GN184 GN179">
    <cfRule type="cellIs" dxfId="13926" priority="15659" operator="equal">
      <formula>"Catastrófico"</formula>
    </cfRule>
    <cfRule type="cellIs" dxfId="13925" priority="15660" operator="equal">
      <formula>"Mayor"</formula>
    </cfRule>
    <cfRule type="cellIs" dxfId="13924" priority="15661" operator="equal">
      <formula>"Moderado"</formula>
    </cfRule>
    <cfRule type="cellIs" dxfId="13923" priority="15662" operator="equal">
      <formula>"Menor"</formula>
    </cfRule>
    <cfRule type="cellIs" dxfId="13922" priority="15663" operator="equal">
      <formula>"Leve"</formula>
    </cfRule>
  </conditionalFormatting>
  <conditionalFormatting sqref="GM59:GN59">
    <cfRule type="cellIs" dxfId="13921" priority="15629" operator="equal">
      <formula>"Catastrófico"</formula>
    </cfRule>
    <cfRule type="cellIs" dxfId="13920" priority="15630" operator="equal">
      <formula>"Mayor"</formula>
    </cfRule>
    <cfRule type="cellIs" dxfId="13919" priority="15631" operator="equal">
      <formula>"Moderado"</formula>
    </cfRule>
    <cfRule type="cellIs" dxfId="13918" priority="15632" operator="equal">
      <formula>"Menor"</formula>
    </cfRule>
    <cfRule type="cellIs" dxfId="13917" priority="15633" operator="equal">
      <formula>"Leve"</formula>
    </cfRule>
  </conditionalFormatting>
  <conditionalFormatting sqref="GN144:GN145">
    <cfRule type="cellIs" dxfId="13916" priority="15614" operator="equal">
      <formula>"Catastrófico"</formula>
    </cfRule>
    <cfRule type="cellIs" dxfId="13915" priority="15615" operator="equal">
      <formula>"Mayor"</formula>
    </cfRule>
    <cfRule type="cellIs" dxfId="13914" priority="15616" operator="equal">
      <formula>"Moderado"</formula>
    </cfRule>
    <cfRule type="cellIs" dxfId="13913" priority="15617" operator="equal">
      <formula>"Menor"</formula>
    </cfRule>
    <cfRule type="cellIs" dxfId="13912" priority="15618" operator="equal">
      <formula>"Leve"</formula>
    </cfRule>
  </conditionalFormatting>
  <conditionalFormatting sqref="GM120:GN120 GN119">
    <cfRule type="cellIs" dxfId="13911" priority="15609" operator="equal">
      <formula>"Catastrófico"</formula>
    </cfRule>
    <cfRule type="cellIs" dxfId="13910" priority="15610" operator="equal">
      <formula>"Mayor"</formula>
    </cfRule>
    <cfRule type="cellIs" dxfId="13909" priority="15611" operator="equal">
      <formula>"Moderado"</formula>
    </cfRule>
    <cfRule type="cellIs" dxfId="13908" priority="15612" operator="equal">
      <formula>"Menor"</formula>
    </cfRule>
    <cfRule type="cellIs" dxfId="13907" priority="15613" operator="equal">
      <formula>"Leve"</formula>
    </cfRule>
  </conditionalFormatting>
  <conditionalFormatting sqref="GN240">
    <cfRule type="cellIs" dxfId="13906" priority="15599" operator="equal">
      <formula>"Catastrófico"</formula>
    </cfRule>
    <cfRule type="cellIs" dxfId="13905" priority="15600" operator="equal">
      <formula>"Mayor"</formula>
    </cfRule>
    <cfRule type="cellIs" dxfId="13904" priority="15601" operator="equal">
      <formula>"Moderado"</formula>
    </cfRule>
    <cfRule type="cellIs" dxfId="13903" priority="15602" operator="equal">
      <formula>"Menor"</formula>
    </cfRule>
    <cfRule type="cellIs" dxfId="13902" priority="15603" operator="equal">
      <formula>"Leve"</formula>
    </cfRule>
  </conditionalFormatting>
  <conditionalFormatting sqref="GN12">
    <cfRule type="cellIs" dxfId="13901" priority="15589" operator="equal">
      <formula>"Catastrófico"</formula>
    </cfRule>
    <cfRule type="cellIs" dxfId="13900" priority="15590" operator="equal">
      <formula>"Mayor"</formula>
    </cfRule>
    <cfRule type="cellIs" dxfId="13899" priority="15591" operator="equal">
      <formula>"Moderado"</formula>
    </cfRule>
    <cfRule type="cellIs" dxfId="13898" priority="15592" operator="equal">
      <formula>"Menor"</formula>
    </cfRule>
    <cfRule type="cellIs" dxfId="13897" priority="15593" operator="equal">
      <formula>"Leve"</formula>
    </cfRule>
  </conditionalFormatting>
  <conditionalFormatting sqref="GN103">
    <cfRule type="cellIs" dxfId="13896" priority="15739" operator="equal">
      <formula>"Catastrófico"</formula>
    </cfRule>
    <cfRule type="cellIs" dxfId="13895" priority="15740" operator="equal">
      <formula>"Mayor"</formula>
    </cfRule>
    <cfRule type="cellIs" dxfId="13894" priority="15741" operator="equal">
      <formula>"Moderado"</formula>
    </cfRule>
    <cfRule type="cellIs" dxfId="13893" priority="15742" operator="equal">
      <formula>"Menor"</formula>
    </cfRule>
    <cfRule type="cellIs" dxfId="13892" priority="15743" operator="equal">
      <formula>"Leve"</formula>
    </cfRule>
  </conditionalFormatting>
  <conditionalFormatting sqref="GN103">
    <cfRule type="cellIs" dxfId="13891" priority="15734" operator="equal">
      <formula>"Catastrófico"</formula>
    </cfRule>
    <cfRule type="cellIs" dxfId="13890" priority="15735" operator="equal">
      <formula>"Mayor"</formula>
    </cfRule>
    <cfRule type="cellIs" dxfId="13889" priority="15736" operator="equal">
      <formula>"Moderado"</formula>
    </cfRule>
    <cfRule type="cellIs" dxfId="13888" priority="15737" operator="equal">
      <formula>"Menor"</formula>
    </cfRule>
    <cfRule type="cellIs" dxfId="13887" priority="15738" operator="equal">
      <formula>"Leve"</formula>
    </cfRule>
  </conditionalFormatting>
  <conditionalFormatting sqref="GN240">
    <cfRule type="cellIs" dxfId="13886" priority="15594" operator="equal">
      <formula>"Catastrófico"</formula>
    </cfRule>
    <cfRule type="cellIs" dxfId="13885" priority="15595" operator="equal">
      <formula>"Mayor"</formula>
    </cfRule>
    <cfRule type="cellIs" dxfId="13884" priority="15596" operator="equal">
      <formula>"Moderado"</formula>
    </cfRule>
    <cfRule type="cellIs" dxfId="13883" priority="15597" operator="equal">
      <formula>"Menor"</formula>
    </cfRule>
    <cfRule type="cellIs" dxfId="13882" priority="15598" operator="equal">
      <formula>"Leve"</formula>
    </cfRule>
  </conditionalFormatting>
  <conditionalFormatting sqref="GG35">
    <cfRule type="cellIs" dxfId="13881" priority="15454" operator="equal">
      <formula>"Catastrófico"</formula>
    </cfRule>
    <cfRule type="cellIs" dxfId="13880" priority="15455" operator="equal">
      <formula>"Mayor"</formula>
    </cfRule>
    <cfRule type="cellIs" dxfId="13879" priority="15456" operator="equal">
      <formula>"Moderado"</formula>
    </cfRule>
    <cfRule type="cellIs" dxfId="13878" priority="15457" operator="equal">
      <formula>"Menor"</formula>
    </cfRule>
    <cfRule type="cellIs" dxfId="13877" priority="15458" operator="equal">
      <formula>"Leve"</formula>
    </cfRule>
  </conditionalFormatting>
  <conditionalFormatting sqref="GA209">
    <cfRule type="cellIs" dxfId="13876" priority="15194" operator="equal">
      <formula>"Catastrófico"</formula>
    </cfRule>
    <cfRule type="cellIs" dxfId="13875" priority="15195" operator="equal">
      <formula>"Mayor"</formula>
    </cfRule>
    <cfRule type="cellIs" dxfId="13874" priority="15196" operator="equal">
      <formula>"Moderado"</formula>
    </cfRule>
    <cfRule type="cellIs" dxfId="13873" priority="15197" operator="equal">
      <formula>"Menor"</formula>
    </cfRule>
    <cfRule type="cellIs" dxfId="13872" priority="15198" operator="equal">
      <formula>"Leve"</formula>
    </cfRule>
  </conditionalFormatting>
  <conditionalFormatting sqref="GA17:GA18">
    <cfRule type="cellIs" dxfId="13871" priority="15234" operator="equal">
      <formula>"Catastrófico"</formula>
    </cfRule>
    <cfRule type="cellIs" dxfId="13870" priority="15235" operator="equal">
      <formula>"Mayor"</formula>
    </cfRule>
    <cfRule type="cellIs" dxfId="13869" priority="15236" operator="equal">
      <formula>"Moderado"</formula>
    </cfRule>
    <cfRule type="cellIs" dxfId="13868" priority="15237" operator="equal">
      <formula>"Menor"</formula>
    </cfRule>
    <cfRule type="cellIs" dxfId="13867" priority="15238" operator="equal">
      <formula>"Leve"</formula>
    </cfRule>
  </conditionalFormatting>
  <conditionalFormatting sqref="GA215">
    <cfRule type="cellIs" dxfId="13866" priority="15189" operator="equal">
      <formula>"Catastrófico"</formula>
    </cfRule>
    <cfRule type="cellIs" dxfId="13865" priority="15190" operator="equal">
      <formula>"Mayor"</formula>
    </cfRule>
    <cfRule type="cellIs" dxfId="13864" priority="15191" operator="equal">
      <formula>"Moderado"</formula>
    </cfRule>
    <cfRule type="cellIs" dxfId="13863" priority="15192" operator="equal">
      <formula>"Menor"</formula>
    </cfRule>
    <cfRule type="cellIs" dxfId="13862" priority="15193" operator="equal">
      <formula>"Leve"</formula>
    </cfRule>
  </conditionalFormatting>
  <conditionalFormatting sqref="GA36">
    <cfRule type="cellIs" dxfId="13861" priority="15174" operator="equal">
      <formula>"Catastrófico"</formula>
    </cfRule>
    <cfRule type="cellIs" dxfId="13860" priority="15175" operator="equal">
      <formula>"Mayor"</formula>
    </cfRule>
    <cfRule type="cellIs" dxfId="13859" priority="15176" operator="equal">
      <formula>"Moderado"</formula>
    </cfRule>
    <cfRule type="cellIs" dxfId="13858" priority="15177" operator="equal">
      <formula>"Menor"</formula>
    </cfRule>
    <cfRule type="cellIs" dxfId="13857" priority="15178" operator="equal">
      <formula>"Leve"</formula>
    </cfRule>
  </conditionalFormatting>
  <conditionalFormatting sqref="GA90">
    <cfRule type="cellIs" dxfId="13856" priority="15414" operator="equal">
      <formula>"Catastrófico"</formula>
    </cfRule>
    <cfRule type="cellIs" dxfId="13855" priority="15415" operator="equal">
      <formula>"Mayor"</formula>
    </cfRule>
    <cfRule type="cellIs" dxfId="13854" priority="15416" operator="equal">
      <formula>"Moderado"</formula>
    </cfRule>
    <cfRule type="cellIs" dxfId="13853" priority="15417" operator="equal">
      <formula>"Menor"</formula>
    </cfRule>
    <cfRule type="cellIs" dxfId="13852" priority="15418" operator="equal">
      <formula>"Leve"</formula>
    </cfRule>
  </conditionalFormatting>
  <conditionalFormatting sqref="GA163:GA166 GA169:GA172 GA114:GA118 GA174:GA178 GA146:GA148 GA121:GA124 GA139:GA142 GA150:GA154 GA157:GA160">
    <cfRule type="cellIs" dxfId="13851" priority="15394" operator="equal">
      <formula>"Catastrófico"</formula>
    </cfRule>
    <cfRule type="cellIs" dxfId="13850" priority="15395" operator="equal">
      <formula>"Mayor"</formula>
    </cfRule>
    <cfRule type="cellIs" dxfId="13849" priority="15396" operator="equal">
      <formula>"Moderado"</formula>
    </cfRule>
    <cfRule type="cellIs" dxfId="13848" priority="15397" operator="equal">
      <formula>"Menor"</formula>
    </cfRule>
    <cfRule type="cellIs" dxfId="13847" priority="15398" operator="equal">
      <formula>"Leve"</formula>
    </cfRule>
  </conditionalFormatting>
  <conditionalFormatting sqref="GA163:GA166 GA169:GA172 GA114:GA118 GA174:GA178 GA146:GA148 GA121:GA124 GA139:GA142 GA150:GA154 GA157:GA160">
    <cfRule type="cellIs" dxfId="13846" priority="15389" operator="equal">
      <formula>"Catastrófico"</formula>
    </cfRule>
    <cfRule type="cellIs" dxfId="13845" priority="15390" operator="equal">
      <formula>"Mayor"</formula>
    </cfRule>
    <cfRule type="cellIs" dxfId="13844" priority="15391" operator="equal">
      <formula>"Moderado"</formula>
    </cfRule>
    <cfRule type="cellIs" dxfId="13843" priority="15392" operator="equal">
      <formula>"Menor"</formula>
    </cfRule>
    <cfRule type="cellIs" dxfId="13842" priority="15393" operator="equal">
      <formula>"Leve"</formula>
    </cfRule>
  </conditionalFormatting>
  <conditionalFormatting sqref="GA161">
    <cfRule type="cellIs" dxfId="13841" priority="15374" operator="equal">
      <formula>"Catastrófico"</formula>
    </cfRule>
    <cfRule type="cellIs" dxfId="13840" priority="15375" operator="equal">
      <formula>"Mayor"</formula>
    </cfRule>
    <cfRule type="cellIs" dxfId="13839" priority="15376" operator="equal">
      <formula>"Moderado"</formula>
    </cfRule>
    <cfRule type="cellIs" dxfId="13838" priority="15377" operator="equal">
      <formula>"Menor"</formula>
    </cfRule>
    <cfRule type="cellIs" dxfId="13837" priority="15378" operator="equal">
      <formula>"Leve"</formula>
    </cfRule>
  </conditionalFormatting>
  <conditionalFormatting sqref="GA162">
    <cfRule type="cellIs" dxfId="13836" priority="15369" operator="equal">
      <formula>"Catastrófico"</formula>
    </cfRule>
    <cfRule type="cellIs" dxfId="13835" priority="15370" operator="equal">
      <formula>"Mayor"</formula>
    </cfRule>
    <cfRule type="cellIs" dxfId="13834" priority="15371" operator="equal">
      <formula>"Moderado"</formula>
    </cfRule>
    <cfRule type="cellIs" dxfId="13833" priority="15372" operator="equal">
      <formula>"Menor"</formula>
    </cfRule>
    <cfRule type="cellIs" dxfId="13832" priority="15373" operator="equal">
      <formula>"Leve"</formula>
    </cfRule>
  </conditionalFormatting>
  <conditionalFormatting sqref="GA125:GA130">
    <cfRule type="cellIs" dxfId="13831" priority="15219" operator="equal">
      <formula>"Catastrófico"</formula>
    </cfRule>
    <cfRule type="cellIs" dxfId="13830" priority="15220" operator="equal">
      <formula>"Mayor"</formula>
    </cfRule>
    <cfRule type="cellIs" dxfId="13829" priority="15221" operator="equal">
      <formula>"Moderado"</formula>
    </cfRule>
    <cfRule type="cellIs" dxfId="13828" priority="15222" operator="equal">
      <formula>"Menor"</formula>
    </cfRule>
    <cfRule type="cellIs" dxfId="13827" priority="15223" operator="equal">
      <formula>"Leve"</formula>
    </cfRule>
  </conditionalFormatting>
  <conditionalFormatting sqref="GA197">
    <cfRule type="cellIs" dxfId="13826" priority="15204" operator="equal">
      <formula>"Catastrófico"</formula>
    </cfRule>
    <cfRule type="cellIs" dxfId="13825" priority="15205" operator="equal">
      <formula>"Mayor"</formula>
    </cfRule>
    <cfRule type="cellIs" dxfId="13824" priority="15206" operator="equal">
      <formula>"Moderado"</formula>
    </cfRule>
    <cfRule type="cellIs" dxfId="13823" priority="15207" operator="equal">
      <formula>"Menor"</formula>
    </cfRule>
    <cfRule type="cellIs" dxfId="13822" priority="15208" operator="equal">
      <formula>"Leve"</formula>
    </cfRule>
  </conditionalFormatting>
  <conditionalFormatting sqref="GA203">
    <cfRule type="cellIs" dxfId="13821" priority="15199" operator="equal">
      <formula>"Catastrófico"</formula>
    </cfRule>
    <cfRule type="cellIs" dxfId="13820" priority="15200" operator="equal">
      <formula>"Mayor"</formula>
    </cfRule>
    <cfRule type="cellIs" dxfId="13819" priority="15201" operator="equal">
      <formula>"Moderado"</formula>
    </cfRule>
    <cfRule type="cellIs" dxfId="13818" priority="15202" operator="equal">
      <formula>"Menor"</formula>
    </cfRule>
    <cfRule type="cellIs" dxfId="13817" priority="15203" operator="equal">
      <formula>"Leve"</formula>
    </cfRule>
  </conditionalFormatting>
  <conditionalFormatting sqref="GA29">
    <cfRule type="cellIs" dxfId="13816" priority="15184" operator="equal">
      <formula>"Catastrófico"</formula>
    </cfRule>
    <cfRule type="cellIs" dxfId="13815" priority="15185" operator="equal">
      <formula>"Mayor"</formula>
    </cfRule>
    <cfRule type="cellIs" dxfId="13814" priority="15186" operator="equal">
      <formula>"Moderado"</formula>
    </cfRule>
    <cfRule type="cellIs" dxfId="13813" priority="15187" operator="equal">
      <formula>"Menor"</formula>
    </cfRule>
    <cfRule type="cellIs" dxfId="13812" priority="15188" operator="equal">
      <formula>"Leve"</formula>
    </cfRule>
  </conditionalFormatting>
  <conditionalFormatting sqref="GA36">
    <cfRule type="cellIs" dxfId="13811" priority="15179" operator="equal">
      <formula>"Catastrófico"</formula>
    </cfRule>
    <cfRule type="cellIs" dxfId="13810" priority="15180" operator="equal">
      <formula>"Mayor"</formula>
    </cfRule>
    <cfRule type="cellIs" dxfId="13809" priority="15181" operator="equal">
      <formula>"Moderado"</formula>
    </cfRule>
    <cfRule type="cellIs" dxfId="13808" priority="15182" operator="equal">
      <formula>"Menor"</formula>
    </cfRule>
    <cfRule type="cellIs" dxfId="13807" priority="15183" operator="equal">
      <formula>"Leve"</formula>
    </cfRule>
  </conditionalFormatting>
  <conditionalFormatting sqref="GA41">
    <cfRule type="cellIs" dxfId="13806" priority="15169" operator="equal">
      <formula>"Catastrófico"</formula>
    </cfRule>
    <cfRule type="cellIs" dxfId="13805" priority="15170" operator="equal">
      <formula>"Mayor"</formula>
    </cfRule>
    <cfRule type="cellIs" dxfId="13804" priority="15171" operator="equal">
      <formula>"Moderado"</formula>
    </cfRule>
    <cfRule type="cellIs" dxfId="13803" priority="15172" operator="equal">
      <formula>"Menor"</formula>
    </cfRule>
    <cfRule type="cellIs" dxfId="13802" priority="15173" operator="equal">
      <formula>"Leve"</formula>
    </cfRule>
  </conditionalFormatting>
  <conditionalFormatting sqref="GA113">
    <cfRule type="cellIs" dxfId="13801" priority="15384" operator="equal">
      <formula>"Catastrófico"</formula>
    </cfRule>
    <cfRule type="cellIs" dxfId="13800" priority="15385" operator="equal">
      <formula>"Mayor"</formula>
    </cfRule>
    <cfRule type="cellIs" dxfId="13799" priority="15386" operator="equal">
      <formula>"Moderado"</formula>
    </cfRule>
    <cfRule type="cellIs" dxfId="13798" priority="15387" operator="equal">
      <formula>"Menor"</formula>
    </cfRule>
    <cfRule type="cellIs" dxfId="13797" priority="15388" operator="equal">
      <formula>"Leve"</formula>
    </cfRule>
  </conditionalFormatting>
  <conditionalFormatting sqref="GA113">
    <cfRule type="cellIs" dxfId="13796" priority="15379" operator="equal">
      <formula>"Catastrófico"</formula>
    </cfRule>
    <cfRule type="cellIs" dxfId="13795" priority="15380" operator="equal">
      <formula>"Mayor"</formula>
    </cfRule>
    <cfRule type="cellIs" dxfId="13794" priority="15381" operator="equal">
      <formula>"Moderado"</formula>
    </cfRule>
    <cfRule type="cellIs" dxfId="13793" priority="15382" operator="equal">
      <formula>"Menor"</formula>
    </cfRule>
    <cfRule type="cellIs" dxfId="13792" priority="15383" operator="equal">
      <formula>"Leve"</formula>
    </cfRule>
  </conditionalFormatting>
  <conditionalFormatting sqref="GA168">
    <cfRule type="cellIs" dxfId="13791" priority="15364" operator="equal">
      <formula>"Catastrófico"</formula>
    </cfRule>
    <cfRule type="cellIs" dxfId="13790" priority="15365" operator="equal">
      <formula>"Mayor"</formula>
    </cfRule>
    <cfRule type="cellIs" dxfId="13789" priority="15366" operator="equal">
      <formula>"Moderado"</formula>
    </cfRule>
    <cfRule type="cellIs" dxfId="13788" priority="15367" operator="equal">
      <formula>"Menor"</formula>
    </cfRule>
    <cfRule type="cellIs" dxfId="13787" priority="15368" operator="equal">
      <formula>"Leve"</formula>
    </cfRule>
  </conditionalFormatting>
  <conditionalFormatting sqref="GA119:GA120">
    <cfRule type="cellIs" dxfId="13786" priority="15269" operator="equal">
      <formula>"Catastrófico"</formula>
    </cfRule>
    <cfRule type="cellIs" dxfId="13785" priority="15270" operator="equal">
      <formula>"Mayor"</formula>
    </cfRule>
    <cfRule type="cellIs" dxfId="13784" priority="15271" operator="equal">
      <formula>"Moderado"</formula>
    </cfRule>
    <cfRule type="cellIs" dxfId="13783" priority="15272" operator="equal">
      <formula>"Menor"</formula>
    </cfRule>
    <cfRule type="cellIs" dxfId="13782" priority="15273" operator="equal">
      <formula>"Leve"</formula>
    </cfRule>
  </conditionalFormatting>
  <conditionalFormatting sqref="GA53">
    <cfRule type="cellIs" dxfId="13781" priority="15309" operator="equal">
      <formula>"Catastrófico"</formula>
    </cfRule>
    <cfRule type="cellIs" dxfId="13780" priority="15310" operator="equal">
      <formula>"Mayor"</formula>
    </cfRule>
    <cfRule type="cellIs" dxfId="13779" priority="15311" operator="equal">
      <formula>"Moderado"</formula>
    </cfRule>
    <cfRule type="cellIs" dxfId="13778" priority="15312" operator="equal">
      <formula>"Menor"</formula>
    </cfRule>
    <cfRule type="cellIs" dxfId="13777" priority="15313" operator="equal">
      <formula>"Leve"</formula>
    </cfRule>
  </conditionalFormatting>
  <conditionalFormatting sqref="GA11">
    <cfRule type="cellIs" dxfId="13776" priority="15239" operator="equal">
      <formula>"Catastrófico"</formula>
    </cfRule>
    <cfRule type="cellIs" dxfId="13775" priority="15240" operator="equal">
      <formula>"Mayor"</formula>
    </cfRule>
    <cfRule type="cellIs" dxfId="13774" priority="15241" operator="equal">
      <formula>"Moderado"</formula>
    </cfRule>
    <cfRule type="cellIs" dxfId="13773" priority="15242" operator="equal">
      <formula>"Menor"</formula>
    </cfRule>
    <cfRule type="cellIs" dxfId="13772" priority="15243" operator="equal">
      <formula>"Leve"</formula>
    </cfRule>
  </conditionalFormatting>
  <conditionalFormatting sqref="GA17:GA18">
    <cfRule type="cellIs" dxfId="13771" priority="15229" operator="equal">
      <formula>"Catastrófico"</formula>
    </cfRule>
    <cfRule type="cellIs" dxfId="13770" priority="15230" operator="equal">
      <formula>"Mayor"</formula>
    </cfRule>
    <cfRule type="cellIs" dxfId="13769" priority="15231" operator="equal">
      <formula>"Moderado"</formula>
    </cfRule>
    <cfRule type="cellIs" dxfId="13768" priority="15232" operator="equal">
      <formula>"Menor"</formula>
    </cfRule>
    <cfRule type="cellIs" dxfId="13767" priority="15233" operator="equal">
      <formula>"Leve"</formula>
    </cfRule>
  </conditionalFormatting>
  <conditionalFormatting sqref="GA90">
    <cfRule type="cellIs" dxfId="13766" priority="15409" operator="equal">
      <formula>"Catastrófico"</formula>
    </cfRule>
    <cfRule type="cellIs" dxfId="13765" priority="15410" operator="equal">
      <formula>"Mayor"</formula>
    </cfRule>
    <cfRule type="cellIs" dxfId="13764" priority="15411" operator="equal">
      <formula>"Moderado"</formula>
    </cfRule>
    <cfRule type="cellIs" dxfId="13763" priority="15412" operator="equal">
      <formula>"Menor"</formula>
    </cfRule>
    <cfRule type="cellIs" dxfId="13762" priority="15413" operator="equal">
      <formula>"Leve"</formula>
    </cfRule>
  </conditionalFormatting>
  <conditionalFormatting sqref="GA192:GA196">
    <cfRule type="cellIs" dxfId="13761" priority="15434" operator="equal">
      <formula>"Catastrófico"</formula>
    </cfRule>
    <cfRule type="cellIs" dxfId="13760" priority="15435" operator="equal">
      <formula>"Mayor"</formula>
    </cfRule>
    <cfRule type="cellIs" dxfId="13759" priority="15436" operator="equal">
      <formula>"Moderado"</formula>
    </cfRule>
    <cfRule type="cellIs" dxfId="13758" priority="15437" operator="equal">
      <formula>"Menor"</formula>
    </cfRule>
    <cfRule type="cellIs" dxfId="13757" priority="15438" operator="equal">
      <formula>"Leve"</formula>
    </cfRule>
  </conditionalFormatting>
  <conditionalFormatting sqref="GA198:GA202">
    <cfRule type="cellIs" dxfId="13756" priority="15429" operator="equal">
      <formula>"Catastrófico"</formula>
    </cfRule>
    <cfRule type="cellIs" dxfId="13755" priority="15430" operator="equal">
      <formula>"Mayor"</formula>
    </cfRule>
    <cfRule type="cellIs" dxfId="13754" priority="15431" operator="equal">
      <formula>"Moderado"</formula>
    </cfRule>
    <cfRule type="cellIs" dxfId="13753" priority="15432" operator="equal">
      <formula>"Menor"</formula>
    </cfRule>
    <cfRule type="cellIs" dxfId="13752" priority="15433" operator="equal">
      <formula>"Leve"</formula>
    </cfRule>
  </conditionalFormatting>
  <conditionalFormatting sqref="GA131">
    <cfRule type="cellIs" dxfId="13751" priority="15214" operator="equal">
      <formula>"Catastrófico"</formula>
    </cfRule>
    <cfRule type="cellIs" dxfId="13750" priority="15215" operator="equal">
      <formula>"Mayor"</formula>
    </cfRule>
    <cfRule type="cellIs" dxfId="13749" priority="15216" operator="equal">
      <formula>"Moderado"</formula>
    </cfRule>
    <cfRule type="cellIs" dxfId="13748" priority="15217" operator="equal">
      <formula>"Menor"</formula>
    </cfRule>
    <cfRule type="cellIs" dxfId="13747" priority="15218" operator="equal">
      <formula>"Leve"</formula>
    </cfRule>
  </conditionalFormatting>
  <conditionalFormatting sqref="GA131">
    <cfRule type="cellIs" dxfId="13746" priority="15209" operator="equal">
      <formula>"Catastrófico"</formula>
    </cfRule>
    <cfRule type="cellIs" dxfId="13745" priority="15210" operator="equal">
      <formula>"Mayor"</formula>
    </cfRule>
    <cfRule type="cellIs" dxfId="13744" priority="15211" operator="equal">
      <formula>"Moderado"</formula>
    </cfRule>
    <cfRule type="cellIs" dxfId="13743" priority="15212" operator="equal">
      <formula>"Menor"</formula>
    </cfRule>
    <cfRule type="cellIs" dxfId="13742" priority="15213" operator="equal">
      <formula>"Leve"</formula>
    </cfRule>
  </conditionalFormatting>
  <conditionalFormatting sqref="GA95">
    <cfRule type="cellIs" dxfId="13741" priority="15444" operator="equal">
      <formula>"Catastrófico"</formula>
    </cfRule>
    <cfRule type="cellIs" dxfId="13740" priority="15445" operator="equal">
      <formula>"Mayor"</formula>
    </cfRule>
    <cfRule type="cellIs" dxfId="13739" priority="15446" operator="equal">
      <formula>"Moderado"</formula>
    </cfRule>
    <cfRule type="cellIs" dxfId="13738" priority="15447" operator="equal">
      <formula>"Menor"</formula>
    </cfRule>
    <cfRule type="cellIs" dxfId="13737" priority="15448" operator="equal">
      <formula>"Leve"</formula>
    </cfRule>
  </conditionalFormatting>
  <conditionalFormatting sqref="GA95">
    <cfRule type="cellIs" dxfId="13736" priority="15439" operator="equal">
      <formula>"Catastrófico"</formula>
    </cfRule>
    <cfRule type="cellIs" dxfId="13735" priority="15440" operator="equal">
      <formula>"Mayor"</formula>
    </cfRule>
    <cfRule type="cellIs" dxfId="13734" priority="15441" operator="equal">
      <formula>"Moderado"</formula>
    </cfRule>
    <cfRule type="cellIs" dxfId="13733" priority="15442" operator="equal">
      <formula>"Menor"</formula>
    </cfRule>
    <cfRule type="cellIs" dxfId="13732" priority="15443" operator="equal">
      <formula>"Leve"</formula>
    </cfRule>
  </conditionalFormatting>
  <conditionalFormatting sqref="GA107:GA112">
    <cfRule type="cellIs" dxfId="13731" priority="15339" operator="equal">
      <formula>"Catastrófico"</formula>
    </cfRule>
    <cfRule type="cellIs" dxfId="13730" priority="15340" operator="equal">
      <formula>"Mayor"</formula>
    </cfRule>
    <cfRule type="cellIs" dxfId="13729" priority="15341" operator="equal">
      <formula>"Moderado"</formula>
    </cfRule>
    <cfRule type="cellIs" dxfId="13728" priority="15342" operator="equal">
      <formula>"Menor"</formula>
    </cfRule>
    <cfRule type="cellIs" dxfId="13727" priority="15343" operator="equal">
      <formula>"Leve"</formula>
    </cfRule>
  </conditionalFormatting>
  <conditionalFormatting sqref="GA204:GA208">
    <cfRule type="cellIs" dxfId="13726" priority="15424" operator="equal">
      <formula>"Catastrófico"</formula>
    </cfRule>
    <cfRule type="cellIs" dxfId="13725" priority="15425" operator="equal">
      <formula>"Mayor"</formula>
    </cfRule>
    <cfRule type="cellIs" dxfId="13724" priority="15426" operator="equal">
      <formula>"Moderado"</formula>
    </cfRule>
    <cfRule type="cellIs" dxfId="13723" priority="15427" operator="equal">
      <formula>"Menor"</formula>
    </cfRule>
    <cfRule type="cellIs" dxfId="13722" priority="15428" operator="equal">
      <formula>"Leve"</formula>
    </cfRule>
  </conditionalFormatting>
  <conditionalFormatting sqref="GA210:GA214">
    <cfRule type="cellIs" dxfId="13721" priority="15419" operator="equal">
      <formula>"Catastrófico"</formula>
    </cfRule>
    <cfRule type="cellIs" dxfId="13720" priority="15420" operator="equal">
      <formula>"Mayor"</formula>
    </cfRule>
    <cfRule type="cellIs" dxfId="13719" priority="15421" operator="equal">
      <formula>"Moderado"</formula>
    </cfRule>
    <cfRule type="cellIs" dxfId="13718" priority="15422" operator="equal">
      <formula>"Menor"</formula>
    </cfRule>
    <cfRule type="cellIs" dxfId="13717" priority="15423" operator="equal">
      <formula>"Leve"</formula>
    </cfRule>
  </conditionalFormatting>
  <conditionalFormatting sqref="GA47">
    <cfRule type="cellIs" dxfId="13716" priority="15319" operator="equal">
      <formula>"Catastrófico"</formula>
    </cfRule>
    <cfRule type="cellIs" dxfId="13715" priority="15320" operator="equal">
      <formula>"Mayor"</formula>
    </cfRule>
    <cfRule type="cellIs" dxfId="13714" priority="15321" operator="equal">
      <formula>"Moderado"</formula>
    </cfRule>
    <cfRule type="cellIs" dxfId="13713" priority="15322" operator="equal">
      <formula>"Menor"</formula>
    </cfRule>
    <cfRule type="cellIs" dxfId="13712" priority="15323" operator="equal">
      <formula>"Leve"</formula>
    </cfRule>
  </conditionalFormatting>
  <conditionalFormatting sqref="GA168">
    <cfRule type="cellIs" dxfId="13711" priority="15359" operator="equal">
      <formula>"Catastrófico"</formula>
    </cfRule>
    <cfRule type="cellIs" dxfId="13710" priority="15360" operator="equal">
      <formula>"Mayor"</formula>
    </cfRule>
    <cfRule type="cellIs" dxfId="13709" priority="15361" operator="equal">
      <formula>"Moderado"</formula>
    </cfRule>
    <cfRule type="cellIs" dxfId="13708" priority="15362" operator="equal">
      <formula>"Menor"</formula>
    </cfRule>
    <cfRule type="cellIs" dxfId="13707" priority="15363" operator="equal">
      <formula>"Leve"</formula>
    </cfRule>
  </conditionalFormatting>
  <conditionalFormatting sqref="GA107:GA112">
    <cfRule type="cellIs" dxfId="13706" priority="15334" operator="equal">
      <formula>"Catastrófico"</formula>
    </cfRule>
    <cfRule type="cellIs" dxfId="13705" priority="15335" operator="equal">
      <formula>"Mayor"</formula>
    </cfRule>
    <cfRule type="cellIs" dxfId="13704" priority="15336" operator="equal">
      <formula>"Moderado"</formula>
    </cfRule>
    <cfRule type="cellIs" dxfId="13703" priority="15337" operator="equal">
      <formula>"Menor"</formula>
    </cfRule>
    <cfRule type="cellIs" dxfId="13702" priority="15338" operator="equal">
      <formula>"Leve"</formula>
    </cfRule>
  </conditionalFormatting>
  <conditionalFormatting sqref="GA47">
    <cfRule type="cellIs" dxfId="13701" priority="15314" operator="equal">
      <formula>"Catastrófico"</formula>
    </cfRule>
    <cfRule type="cellIs" dxfId="13700" priority="15315" operator="equal">
      <formula>"Mayor"</formula>
    </cfRule>
    <cfRule type="cellIs" dxfId="13699" priority="15316" operator="equal">
      <formula>"Moderado"</formula>
    </cfRule>
    <cfRule type="cellIs" dxfId="13698" priority="15317" operator="equal">
      <formula>"Menor"</formula>
    </cfRule>
    <cfRule type="cellIs" dxfId="13697" priority="15318" operator="equal">
      <formula>"Leve"</formula>
    </cfRule>
  </conditionalFormatting>
  <conditionalFormatting sqref="GA53">
    <cfRule type="cellIs" dxfId="13696" priority="15304" operator="equal">
      <formula>"Catastrófico"</formula>
    </cfRule>
    <cfRule type="cellIs" dxfId="13695" priority="15305" operator="equal">
      <formula>"Mayor"</formula>
    </cfRule>
    <cfRule type="cellIs" dxfId="13694" priority="15306" operator="equal">
      <formula>"Moderado"</formula>
    </cfRule>
    <cfRule type="cellIs" dxfId="13693" priority="15307" operator="equal">
      <formula>"Menor"</formula>
    </cfRule>
    <cfRule type="cellIs" dxfId="13692" priority="15308" operator="equal">
      <formula>"Leve"</formula>
    </cfRule>
  </conditionalFormatting>
  <conditionalFormatting sqref="GA59">
    <cfRule type="cellIs" dxfId="13691" priority="15299" operator="equal">
      <formula>"Catastrófico"</formula>
    </cfRule>
    <cfRule type="cellIs" dxfId="13690" priority="15300" operator="equal">
      <formula>"Mayor"</formula>
    </cfRule>
    <cfRule type="cellIs" dxfId="13689" priority="15301" operator="equal">
      <formula>"Moderado"</formula>
    </cfRule>
    <cfRule type="cellIs" dxfId="13688" priority="15302" operator="equal">
      <formula>"Menor"</formula>
    </cfRule>
    <cfRule type="cellIs" dxfId="13687" priority="15303" operator="equal">
      <formula>"Leve"</formula>
    </cfRule>
  </conditionalFormatting>
  <conditionalFormatting sqref="GA84">
    <cfRule type="cellIs" dxfId="13686" priority="15284" operator="equal">
      <formula>"Catastrófico"</formula>
    </cfRule>
    <cfRule type="cellIs" dxfId="13685" priority="15285" operator="equal">
      <formula>"Mayor"</formula>
    </cfRule>
    <cfRule type="cellIs" dxfId="13684" priority="15286" operator="equal">
      <formula>"Moderado"</formula>
    </cfRule>
    <cfRule type="cellIs" dxfId="13683" priority="15287" operator="equal">
      <formula>"Menor"</formula>
    </cfRule>
    <cfRule type="cellIs" dxfId="13682" priority="15288" operator="equal">
      <formula>"Leve"</formula>
    </cfRule>
  </conditionalFormatting>
  <conditionalFormatting sqref="GA12">
    <cfRule type="cellIs" dxfId="13681" priority="15249" operator="equal">
      <formula>"Catastrófico"</formula>
    </cfRule>
    <cfRule type="cellIs" dxfId="13680" priority="15250" operator="equal">
      <formula>"Mayor"</formula>
    </cfRule>
    <cfRule type="cellIs" dxfId="13679" priority="15251" operator="equal">
      <formula>"Moderado"</formula>
    </cfRule>
    <cfRule type="cellIs" dxfId="13678" priority="15252" operator="equal">
      <formula>"Menor"</formula>
    </cfRule>
    <cfRule type="cellIs" dxfId="13677" priority="15253" operator="equal">
      <formula>"Leve"</formula>
    </cfRule>
  </conditionalFormatting>
  <conditionalFormatting sqref="GA125:GA130">
    <cfRule type="cellIs" dxfId="13676" priority="15224" operator="equal">
      <formula>"Catastrófico"</formula>
    </cfRule>
    <cfRule type="cellIs" dxfId="13675" priority="15225" operator="equal">
      <formula>"Mayor"</formula>
    </cfRule>
    <cfRule type="cellIs" dxfId="13674" priority="15226" operator="equal">
      <formula>"Moderado"</formula>
    </cfRule>
    <cfRule type="cellIs" dxfId="13673" priority="15227" operator="equal">
      <formula>"Menor"</formula>
    </cfRule>
    <cfRule type="cellIs" dxfId="13672" priority="15228" operator="equal">
      <formula>"Leve"</formula>
    </cfRule>
  </conditionalFormatting>
  <conditionalFormatting sqref="GA42:GA43">
    <cfRule type="cellIs" dxfId="13671" priority="15164" operator="equal">
      <formula>"Catastrófico"</formula>
    </cfRule>
    <cfRule type="cellIs" dxfId="13670" priority="15165" operator="equal">
      <formula>"Mayor"</formula>
    </cfRule>
    <cfRule type="cellIs" dxfId="13669" priority="15166" operator="equal">
      <formula>"Moderado"</formula>
    </cfRule>
    <cfRule type="cellIs" dxfId="13668" priority="15167" operator="equal">
      <formula>"Menor"</formula>
    </cfRule>
    <cfRule type="cellIs" dxfId="13667" priority="15168" operator="equal">
      <formula>"Leve"</formula>
    </cfRule>
  </conditionalFormatting>
  <conditionalFormatting sqref="GA173 GA132:GA138 GA197 GA13:GA16 GA91:GA94 GA96:GA100 GA104:GA106 GA187:GA191 GA48:GA52 GA54:GA58 GA37:GA41 GA44:GA46 GA19:GA35 GA89 GA143 GA149 GA155:GA156 GA60:GA70 GA203 GA209 GA215:GA239 GA241:GA256">
    <cfRule type="cellIs" dxfId="13666" priority="15449" operator="equal">
      <formula>"Catastrófico"</formula>
    </cfRule>
    <cfRule type="cellIs" dxfId="13665" priority="15450" operator="equal">
      <formula>"Mayor"</formula>
    </cfRule>
    <cfRule type="cellIs" dxfId="13664" priority="15451" operator="equal">
      <formula>"Moderado"</formula>
    </cfRule>
    <cfRule type="cellIs" dxfId="13663" priority="15452" operator="equal">
      <formula>"Menor"</formula>
    </cfRule>
    <cfRule type="cellIs" dxfId="13662" priority="15453" operator="equal">
      <formula>"Leve"</formula>
    </cfRule>
  </conditionalFormatting>
  <conditionalFormatting sqref="GA186">
    <cfRule type="cellIs" dxfId="13661" priority="15344" operator="equal">
      <formula>"Catastrófico"</formula>
    </cfRule>
    <cfRule type="cellIs" dxfId="13660" priority="15345" operator="equal">
      <formula>"Mayor"</formula>
    </cfRule>
    <cfRule type="cellIs" dxfId="13659" priority="15346" operator="equal">
      <formula>"Moderado"</formula>
    </cfRule>
    <cfRule type="cellIs" dxfId="13658" priority="15347" operator="equal">
      <formula>"Menor"</formula>
    </cfRule>
    <cfRule type="cellIs" dxfId="13657" priority="15348" operator="equal">
      <formula>"Leve"</formula>
    </cfRule>
  </conditionalFormatting>
  <conditionalFormatting sqref="GA83">
    <cfRule type="cellIs" dxfId="13656" priority="15289" operator="equal">
      <formula>"Catastrófico"</formula>
    </cfRule>
    <cfRule type="cellIs" dxfId="13655" priority="15290" operator="equal">
      <formula>"Mayor"</formula>
    </cfRule>
    <cfRule type="cellIs" dxfId="13654" priority="15291" operator="equal">
      <formula>"Moderado"</formula>
    </cfRule>
    <cfRule type="cellIs" dxfId="13653" priority="15292" operator="equal">
      <formula>"Menor"</formula>
    </cfRule>
    <cfRule type="cellIs" dxfId="13652" priority="15293" operator="equal">
      <formula>"Leve"</formula>
    </cfRule>
  </conditionalFormatting>
  <conditionalFormatting sqref="GA167">
    <cfRule type="cellIs" dxfId="13651" priority="15354" operator="equal">
      <formula>"Catastrófico"</formula>
    </cfRule>
    <cfRule type="cellIs" dxfId="13650" priority="15355" operator="equal">
      <formula>"Mayor"</formula>
    </cfRule>
    <cfRule type="cellIs" dxfId="13649" priority="15356" operator="equal">
      <formula>"Moderado"</formula>
    </cfRule>
    <cfRule type="cellIs" dxfId="13648" priority="15357" operator="equal">
      <formula>"Menor"</formula>
    </cfRule>
    <cfRule type="cellIs" dxfId="13647" priority="15358" operator="equal">
      <formula>"Leve"</formula>
    </cfRule>
  </conditionalFormatting>
  <conditionalFormatting sqref="GA185:GA186">
    <cfRule type="cellIs" dxfId="13646" priority="15349" operator="equal">
      <formula>"Catastrófico"</formula>
    </cfRule>
    <cfRule type="cellIs" dxfId="13645" priority="15350" operator="equal">
      <formula>"Mayor"</formula>
    </cfRule>
    <cfRule type="cellIs" dxfId="13644" priority="15351" operator="equal">
      <formula>"Moderado"</formula>
    </cfRule>
    <cfRule type="cellIs" dxfId="13643" priority="15352" operator="equal">
      <formula>"Menor"</formula>
    </cfRule>
    <cfRule type="cellIs" dxfId="13642" priority="15353" operator="equal">
      <formula>"Leve"</formula>
    </cfRule>
  </conditionalFormatting>
  <conditionalFormatting sqref="GA179:GA184">
    <cfRule type="cellIs" dxfId="13641" priority="15329" operator="equal">
      <formula>"Catastrófico"</formula>
    </cfRule>
    <cfRule type="cellIs" dxfId="13640" priority="15330" operator="equal">
      <formula>"Mayor"</formula>
    </cfRule>
    <cfRule type="cellIs" dxfId="13639" priority="15331" operator="equal">
      <formula>"Moderado"</formula>
    </cfRule>
    <cfRule type="cellIs" dxfId="13638" priority="15332" operator="equal">
      <formula>"Menor"</formula>
    </cfRule>
    <cfRule type="cellIs" dxfId="13637" priority="15333" operator="equal">
      <formula>"Leve"</formula>
    </cfRule>
  </conditionalFormatting>
  <conditionalFormatting sqref="GA179:GA184">
    <cfRule type="cellIs" dxfId="13636" priority="15324" operator="equal">
      <formula>"Catastrófico"</formula>
    </cfRule>
    <cfRule type="cellIs" dxfId="13635" priority="15325" operator="equal">
      <formula>"Mayor"</formula>
    </cfRule>
    <cfRule type="cellIs" dxfId="13634" priority="15326" operator="equal">
      <formula>"Moderado"</formula>
    </cfRule>
    <cfRule type="cellIs" dxfId="13633" priority="15327" operator="equal">
      <formula>"Menor"</formula>
    </cfRule>
    <cfRule type="cellIs" dxfId="13632" priority="15328" operator="equal">
      <formula>"Leve"</formula>
    </cfRule>
  </conditionalFormatting>
  <conditionalFormatting sqref="GA59">
    <cfRule type="cellIs" dxfId="13631" priority="15294" operator="equal">
      <formula>"Catastrófico"</formula>
    </cfRule>
    <cfRule type="cellIs" dxfId="13630" priority="15295" operator="equal">
      <formula>"Mayor"</formula>
    </cfRule>
    <cfRule type="cellIs" dxfId="13629" priority="15296" operator="equal">
      <formula>"Moderado"</formula>
    </cfRule>
    <cfRule type="cellIs" dxfId="13628" priority="15297" operator="equal">
      <formula>"Menor"</formula>
    </cfRule>
    <cfRule type="cellIs" dxfId="13627" priority="15298" operator="equal">
      <formula>"Leve"</formula>
    </cfRule>
  </conditionalFormatting>
  <conditionalFormatting sqref="GA144:GA145">
    <cfRule type="cellIs" dxfId="13626" priority="15279" operator="equal">
      <formula>"Catastrófico"</formula>
    </cfRule>
    <cfRule type="cellIs" dxfId="13625" priority="15280" operator="equal">
      <formula>"Mayor"</formula>
    </cfRule>
    <cfRule type="cellIs" dxfId="13624" priority="15281" operator="equal">
      <formula>"Moderado"</formula>
    </cfRule>
    <cfRule type="cellIs" dxfId="13623" priority="15282" operator="equal">
      <formula>"Menor"</formula>
    </cfRule>
    <cfRule type="cellIs" dxfId="13622" priority="15283" operator="equal">
      <formula>"Leve"</formula>
    </cfRule>
  </conditionalFormatting>
  <conditionalFormatting sqref="GA119:GA120">
    <cfRule type="cellIs" dxfId="13621" priority="15274" operator="equal">
      <formula>"Catastrófico"</formula>
    </cfRule>
    <cfRule type="cellIs" dxfId="13620" priority="15275" operator="equal">
      <formula>"Mayor"</formula>
    </cfRule>
    <cfRule type="cellIs" dxfId="13619" priority="15276" operator="equal">
      <formula>"Moderado"</formula>
    </cfRule>
    <cfRule type="cellIs" dxfId="13618" priority="15277" operator="equal">
      <formula>"Menor"</formula>
    </cfRule>
    <cfRule type="cellIs" dxfId="13617" priority="15278" operator="equal">
      <formula>"Leve"</formula>
    </cfRule>
  </conditionalFormatting>
  <conditionalFormatting sqref="GA240">
    <cfRule type="cellIs" dxfId="13616" priority="15264" operator="equal">
      <formula>"Catastrófico"</formula>
    </cfRule>
    <cfRule type="cellIs" dxfId="13615" priority="15265" operator="equal">
      <formula>"Mayor"</formula>
    </cfRule>
    <cfRule type="cellIs" dxfId="13614" priority="15266" operator="equal">
      <formula>"Moderado"</formula>
    </cfRule>
    <cfRule type="cellIs" dxfId="13613" priority="15267" operator="equal">
      <formula>"Menor"</formula>
    </cfRule>
    <cfRule type="cellIs" dxfId="13612" priority="15268" operator="equal">
      <formula>"Leve"</formula>
    </cfRule>
  </conditionalFormatting>
  <conditionalFormatting sqref="GA12">
    <cfRule type="cellIs" dxfId="13611" priority="15254" operator="equal">
      <formula>"Catastrófico"</formula>
    </cfRule>
    <cfRule type="cellIs" dxfId="13610" priority="15255" operator="equal">
      <formula>"Mayor"</formula>
    </cfRule>
    <cfRule type="cellIs" dxfId="13609" priority="15256" operator="equal">
      <formula>"Moderado"</formula>
    </cfRule>
    <cfRule type="cellIs" dxfId="13608" priority="15257" operator="equal">
      <formula>"Menor"</formula>
    </cfRule>
    <cfRule type="cellIs" dxfId="13607" priority="15258" operator="equal">
      <formula>"Leve"</formula>
    </cfRule>
  </conditionalFormatting>
  <conditionalFormatting sqref="GA11">
    <cfRule type="cellIs" dxfId="13606" priority="15244" operator="equal">
      <formula>"Catastrófico"</formula>
    </cfRule>
    <cfRule type="cellIs" dxfId="13605" priority="15245" operator="equal">
      <formula>"Mayor"</formula>
    </cfRule>
    <cfRule type="cellIs" dxfId="13604" priority="15246" operator="equal">
      <formula>"Moderado"</formula>
    </cfRule>
    <cfRule type="cellIs" dxfId="13603" priority="15247" operator="equal">
      <formula>"Menor"</formula>
    </cfRule>
    <cfRule type="cellIs" dxfId="13602" priority="15248" operator="equal">
      <formula>"Leve"</formula>
    </cfRule>
  </conditionalFormatting>
  <conditionalFormatting sqref="GA103">
    <cfRule type="cellIs" dxfId="13601" priority="15404" operator="equal">
      <formula>"Catastrófico"</formula>
    </cfRule>
    <cfRule type="cellIs" dxfId="13600" priority="15405" operator="equal">
      <formula>"Mayor"</formula>
    </cfRule>
    <cfRule type="cellIs" dxfId="13599" priority="15406" operator="equal">
      <formula>"Moderado"</formula>
    </cfRule>
    <cfRule type="cellIs" dxfId="13598" priority="15407" operator="equal">
      <formula>"Menor"</formula>
    </cfRule>
    <cfRule type="cellIs" dxfId="13597" priority="15408" operator="equal">
      <formula>"Leve"</formula>
    </cfRule>
  </conditionalFormatting>
  <conditionalFormatting sqref="GA103">
    <cfRule type="cellIs" dxfId="13596" priority="15399" operator="equal">
      <formula>"Catastrófico"</formula>
    </cfRule>
    <cfRule type="cellIs" dxfId="13595" priority="15400" operator="equal">
      <formula>"Mayor"</formula>
    </cfRule>
    <cfRule type="cellIs" dxfId="13594" priority="15401" operator="equal">
      <formula>"Moderado"</formula>
    </cfRule>
    <cfRule type="cellIs" dxfId="13593" priority="15402" operator="equal">
      <formula>"Menor"</formula>
    </cfRule>
    <cfRule type="cellIs" dxfId="13592" priority="15403" operator="equal">
      <formula>"Leve"</formula>
    </cfRule>
  </conditionalFormatting>
  <conditionalFormatting sqref="GA240">
    <cfRule type="cellIs" dxfId="13591" priority="15259" operator="equal">
      <formula>"Catastrófico"</formula>
    </cfRule>
    <cfRule type="cellIs" dxfId="13590" priority="15260" operator="equal">
      <formula>"Mayor"</formula>
    </cfRule>
    <cfRule type="cellIs" dxfId="13589" priority="15261" operator="equal">
      <formula>"Moderado"</formula>
    </cfRule>
    <cfRule type="cellIs" dxfId="13588" priority="15262" operator="equal">
      <formula>"Menor"</formula>
    </cfRule>
    <cfRule type="cellIs" dxfId="13587" priority="15263" operator="equal">
      <formula>"Leve"</formula>
    </cfRule>
  </conditionalFormatting>
  <conditionalFormatting sqref="BC227">
    <cfRule type="cellIs" dxfId="13586" priority="15159" operator="equal">
      <formula>"Catastrófico"</formula>
    </cfRule>
    <cfRule type="cellIs" dxfId="13585" priority="15160" operator="equal">
      <formula>"Mayor"</formula>
    </cfRule>
    <cfRule type="cellIs" dxfId="13584" priority="15161" operator="equal">
      <formula>"Moderado"</formula>
    </cfRule>
    <cfRule type="cellIs" dxfId="13583" priority="15162" operator="equal">
      <formula>"Menor"</formula>
    </cfRule>
    <cfRule type="cellIs" dxfId="13582" priority="15163" operator="equal">
      <formula>"Leve"</formula>
    </cfRule>
  </conditionalFormatting>
  <conditionalFormatting sqref="BD227">
    <cfRule type="cellIs" dxfId="13581" priority="15155" operator="equal">
      <formula>"Extremo"</formula>
    </cfRule>
    <cfRule type="cellIs" dxfId="13580" priority="15156" operator="equal">
      <formula>"Alto"</formula>
    </cfRule>
    <cfRule type="cellIs" dxfId="13579" priority="15157" operator="equal">
      <formula>"Moderado"</formula>
    </cfRule>
    <cfRule type="cellIs" dxfId="13578" priority="15158" operator="equal">
      <formula>"Bajo"</formula>
    </cfRule>
  </conditionalFormatting>
  <conditionalFormatting sqref="BC233">
    <cfRule type="cellIs" dxfId="13577" priority="15140" operator="equal">
      <formula>"Catastrófico"</formula>
    </cfRule>
    <cfRule type="cellIs" dxfId="13576" priority="15141" operator="equal">
      <formula>"Mayor"</formula>
    </cfRule>
    <cfRule type="cellIs" dxfId="13575" priority="15142" operator="equal">
      <formula>"Moderado"</formula>
    </cfRule>
    <cfRule type="cellIs" dxfId="13574" priority="15143" operator="equal">
      <formula>"Menor"</formula>
    </cfRule>
    <cfRule type="cellIs" dxfId="13573" priority="15144" operator="equal">
      <formula>"Leve"</formula>
    </cfRule>
  </conditionalFormatting>
  <conditionalFormatting sqref="BD233">
    <cfRule type="cellIs" dxfId="13572" priority="15136" operator="equal">
      <formula>"Extremo"</formula>
    </cfRule>
    <cfRule type="cellIs" dxfId="13571" priority="15137" operator="equal">
      <formula>"Alto"</formula>
    </cfRule>
    <cfRule type="cellIs" dxfId="13570" priority="15138" operator="equal">
      <formula>"Moderado"</formula>
    </cfRule>
    <cfRule type="cellIs" dxfId="13569" priority="15139" operator="equal">
      <formula>"Bajo"</formula>
    </cfRule>
  </conditionalFormatting>
  <conditionalFormatting sqref="BC239">
    <cfRule type="cellIs" dxfId="13568" priority="15121" operator="equal">
      <formula>"Catastrófico"</formula>
    </cfRule>
    <cfRule type="cellIs" dxfId="13567" priority="15122" operator="equal">
      <formula>"Mayor"</formula>
    </cfRule>
    <cfRule type="cellIs" dxfId="13566" priority="15123" operator="equal">
      <formula>"Moderado"</formula>
    </cfRule>
    <cfRule type="cellIs" dxfId="13565" priority="15124" operator="equal">
      <formula>"Menor"</formula>
    </cfRule>
    <cfRule type="cellIs" dxfId="13564" priority="15125" operator="equal">
      <formula>"Leve"</formula>
    </cfRule>
  </conditionalFormatting>
  <conditionalFormatting sqref="BD239">
    <cfRule type="cellIs" dxfId="13563" priority="15117" operator="equal">
      <formula>"Extremo"</formula>
    </cfRule>
    <cfRule type="cellIs" dxfId="13562" priority="15118" operator="equal">
      <formula>"Alto"</formula>
    </cfRule>
    <cfRule type="cellIs" dxfId="13561" priority="15119" operator="equal">
      <formula>"Moderado"</formula>
    </cfRule>
    <cfRule type="cellIs" dxfId="13560" priority="15120" operator="equal">
      <formula>"Bajo"</formula>
    </cfRule>
  </conditionalFormatting>
  <conditionalFormatting sqref="BC245">
    <cfRule type="cellIs" dxfId="13559" priority="15102" operator="equal">
      <formula>"Catastrófico"</formula>
    </cfRule>
    <cfRule type="cellIs" dxfId="13558" priority="15103" operator="equal">
      <formula>"Mayor"</formula>
    </cfRule>
    <cfRule type="cellIs" dxfId="13557" priority="15104" operator="equal">
      <formula>"Moderado"</formula>
    </cfRule>
    <cfRule type="cellIs" dxfId="13556" priority="15105" operator="equal">
      <formula>"Menor"</formula>
    </cfRule>
    <cfRule type="cellIs" dxfId="13555" priority="15106" operator="equal">
      <formula>"Leve"</formula>
    </cfRule>
  </conditionalFormatting>
  <conditionalFormatting sqref="BD245">
    <cfRule type="cellIs" dxfId="13554" priority="15098" operator="equal">
      <formula>"Extremo"</formula>
    </cfRule>
    <cfRule type="cellIs" dxfId="13553" priority="15099" operator="equal">
      <formula>"Alto"</formula>
    </cfRule>
    <cfRule type="cellIs" dxfId="13552" priority="15100" operator="equal">
      <formula>"Moderado"</formula>
    </cfRule>
    <cfRule type="cellIs" dxfId="13551" priority="15101" operator="equal">
      <formula>"Bajo"</formula>
    </cfRule>
  </conditionalFormatting>
  <conditionalFormatting sqref="BC251">
    <cfRule type="cellIs" dxfId="13550" priority="15083" operator="equal">
      <formula>"Catastrófico"</formula>
    </cfRule>
    <cfRule type="cellIs" dxfId="13549" priority="15084" operator="equal">
      <formula>"Mayor"</formula>
    </cfRule>
    <cfRule type="cellIs" dxfId="13548" priority="15085" operator="equal">
      <formula>"Moderado"</formula>
    </cfRule>
    <cfRule type="cellIs" dxfId="13547" priority="15086" operator="equal">
      <formula>"Menor"</formula>
    </cfRule>
    <cfRule type="cellIs" dxfId="13546" priority="15087" operator="equal">
      <formula>"Leve"</formula>
    </cfRule>
  </conditionalFormatting>
  <conditionalFormatting sqref="BD251">
    <cfRule type="cellIs" dxfId="13545" priority="15079" operator="equal">
      <formula>"Extremo"</formula>
    </cfRule>
    <cfRule type="cellIs" dxfId="13544" priority="15080" operator="equal">
      <formula>"Alto"</formula>
    </cfRule>
    <cfRule type="cellIs" dxfId="13543" priority="15081" operator="equal">
      <formula>"Moderado"</formula>
    </cfRule>
    <cfRule type="cellIs" dxfId="13542" priority="15082" operator="equal">
      <formula>"Bajo"</formula>
    </cfRule>
  </conditionalFormatting>
  <conditionalFormatting sqref="BC257">
    <cfRule type="cellIs" dxfId="13541" priority="15064" operator="equal">
      <formula>"Catastrófico"</formula>
    </cfRule>
    <cfRule type="cellIs" dxfId="13540" priority="15065" operator="equal">
      <formula>"Mayor"</formula>
    </cfRule>
    <cfRule type="cellIs" dxfId="13539" priority="15066" operator="equal">
      <formula>"Moderado"</formula>
    </cfRule>
    <cfRule type="cellIs" dxfId="13538" priority="15067" operator="equal">
      <formula>"Menor"</formula>
    </cfRule>
    <cfRule type="cellIs" dxfId="13537" priority="15068" operator="equal">
      <formula>"Leve"</formula>
    </cfRule>
  </conditionalFormatting>
  <conditionalFormatting sqref="BD257">
    <cfRule type="cellIs" dxfId="13536" priority="15060" operator="equal">
      <formula>"Extremo"</formula>
    </cfRule>
    <cfRule type="cellIs" dxfId="13535" priority="15061" operator="equal">
      <formula>"Alto"</formula>
    </cfRule>
    <cfRule type="cellIs" dxfId="13534" priority="15062" operator="equal">
      <formula>"Moderado"</formula>
    </cfRule>
    <cfRule type="cellIs" dxfId="13533" priority="15063" operator="equal">
      <formula>"Bajo"</formula>
    </cfRule>
  </conditionalFormatting>
  <conditionalFormatting sqref="BC263 BC269">
    <cfRule type="cellIs" dxfId="13532" priority="15045" operator="equal">
      <formula>"Catastrófico"</formula>
    </cfRule>
    <cfRule type="cellIs" dxfId="13531" priority="15046" operator="equal">
      <formula>"Mayor"</formula>
    </cfRule>
    <cfRule type="cellIs" dxfId="13530" priority="15047" operator="equal">
      <formula>"Moderado"</formula>
    </cfRule>
    <cfRule type="cellIs" dxfId="13529" priority="15048" operator="equal">
      <formula>"Menor"</formula>
    </cfRule>
    <cfRule type="cellIs" dxfId="13528" priority="15049" operator="equal">
      <formula>"Leve"</formula>
    </cfRule>
  </conditionalFormatting>
  <conditionalFormatting sqref="BD263 BD269">
    <cfRule type="cellIs" dxfId="13527" priority="15041" operator="equal">
      <formula>"Extremo"</formula>
    </cfRule>
    <cfRule type="cellIs" dxfId="13526" priority="15042" operator="equal">
      <formula>"Alto"</formula>
    </cfRule>
    <cfRule type="cellIs" dxfId="13525" priority="15043" operator="equal">
      <formula>"Moderado"</formula>
    </cfRule>
    <cfRule type="cellIs" dxfId="13524" priority="15044" operator="equal">
      <formula>"Bajo"</formula>
    </cfRule>
  </conditionalFormatting>
  <conditionalFormatting sqref="BG17:BG18">
    <cfRule type="cellIs" dxfId="13523" priority="14761" operator="equal">
      <formula>"Catastrófico"</formula>
    </cfRule>
    <cfRule type="cellIs" dxfId="13522" priority="14762" operator="equal">
      <formula>"Mayor"</formula>
    </cfRule>
    <cfRule type="cellIs" dxfId="13521" priority="14763" operator="equal">
      <formula>"Moderado"</formula>
    </cfRule>
    <cfRule type="cellIs" dxfId="13520" priority="14764" operator="equal">
      <formula>"Menor"</formula>
    </cfRule>
    <cfRule type="cellIs" dxfId="13519" priority="14765" operator="equal">
      <formula>"Leve"</formula>
    </cfRule>
  </conditionalFormatting>
  <conditionalFormatting sqref="BG233:BG234">
    <cfRule type="cellIs" dxfId="13518" priority="14796" operator="equal">
      <formula>"Catastrófico"</formula>
    </cfRule>
    <cfRule type="cellIs" dxfId="13517" priority="14797" operator="equal">
      <formula>"Mayor"</formula>
    </cfRule>
    <cfRule type="cellIs" dxfId="13516" priority="14798" operator="equal">
      <formula>"Moderado"</formula>
    </cfRule>
    <cfRule type="cellIs" dxfId="13515" priority="14799" operator="equal">
      <formula>"Menor"</formula>
    </cfRule>
    <cfRule type="cellIs" dxfId="13514" priority="14800" operator="equal">
      <formula>"Leve"</formula>
    </cfRule>
  </conditionalFormatting>
  <conditionalFormatting sqref="BG239">
    <cfRule type="cellIs" dxfId="13513" priority="14786" operator="equal">
      <formula>"Catastrófico"</formula>
    </cfRule>
    <cfRule type="cellIs" dxfId="13512" priority="14787" operator="equal">
      <formula>"Mayor"</formula>
    </cfRule>
    <cfRule type="cellIs" dxfId="13511" priority="14788" operator="equal">
      <formula>"Moderado"</formula>
    </cfRule>
    <cfRule type="cellIs" dxfId="13510" priority="14789" operator="equal">
      <formula>"Menor"</formula>
    </cfRule>
    <cfRule type="cellIs" dxfId="13509" priority="14790" operator="equal">
      <formula>"Leve"</formula>
    </cfRule>
  </conditionalFormatting>
  <conditionalFormatting sqref="BF161 BF173">
    <cfRule type="cellIs" dxfId="13508" priority="15026" operator="equal">
      <formula>"Catastrófico"</formula>
    </cfRule>
    <cfRule type="cellIs" dxfId="13507" priority="15027" operator="equal">
      <formula>"Mayor"</formula>
    </cfRule>
    <cfRule type="cellIs" dxfId="13506" priority="15028" operator="equal">
      <formula>"Moderado"</formula>
    </cfRule>
    <cfRule type="cellIs" dxfId="13505" priority="15029" operator="equal">
      <formula>"Menor"</formula>
    </cfRule>
    <cfRule type="cellIs" dxfId="13504" priority="15030" operator="equal">
      <formula>"Leve"</formula>
    </cfRule>
  </conditionalFormatting>
  <conditionalFormatting sqref="BF59">
    <cfRule type="cellIs" dxfId="13503" priority="15021" operator="equal">
      <formula>"Catastrófico"</formula>
    </cfRule>
    <cfRule type="cellIs" dxfId="13502" priority="15022" operator="equal">
      <formula>"Mayor"</formula>
    </cfRule>
    <cfRule type="cellIs" dxfId="13501" priority="15023" operator="equal">
      <formula>"Moderado"</formula>
    </cfRule>
    <cfRule type="cellIs" dxfId="13500" priority="15024" operator="equal">
      <formula>"Menor"</formula>
    </cfRule>
    <cfRule type="cellIs" dxfId="13499" priority="15025" operator="equal">
      <formula>"Leve"</formula>
    </cfRule>
  </conditionalFormatting>
  <conditionalFormatting sqref="BF53">
    <cfRule type="cellIs" dxfId="13498" priority="15016" operator="equal">
      <formula>"Catastrófico"</formula>
    </cfRule>
    <cfRule type="cellIs" dxfId="13497" priority="15017" operator="equal">
      <formula>"Mayor"</formula>
    </cfRule>
    <cfRule type="cellIs" dxfId="13496" priority="15018" operator="equal">
      <formula>"Moderado"</formula>
    </cfRule>
    <cfRule type="cellIs" dxfId="13495" priority="15019" operator="equal">
      <formula>"Menor"</formula>
    </cfRule>
    <cfRule type="cellIs" dxfId="13494" priority="15020" operator="equal">
      <formula>"Leve"</formula>
    </cfRule>
  </conditionalFormatting>
  <conditionalFormatting sqref="BF101">
    <cfRule type="cellIs" dxfId="13493" priority="15011" operator="equal">
      <formula>"Catastrófico"</formula>
    </cfRule>
    <cfRule type="cellIs" dxfId="13492" priority="15012" operator="equal">
      <formula>"Mayor"</formula>
    </cfRule>
    <cfRule type="cellIs" dxfId="13491" priority="15013" operator="equal">
      <formula>"Moderado"</formula>
    </cfRule>
    <cfRule type="cellIs" dxfId="13490" priority="15014" operator="equal">
      <formula>"Menor"</formula>
    </cfRule>
    <cfRule type="cellIs" dxfId="13489" priority="15015" operator="equal">
      <formula>"Leve"</formula>
    </cfRule>
  </conditionalFormatting>
  <conditionalFormatting sqref="BF83">
    <cfRule type="cellIs" dxfId="13488" priority="15006" operator="equal">
      <formula>"Catastrófico"</formula>
    </cfRule>
    <cfRule type="cellIs" dxfId="13487" priority="15007" operator="equal">
      <formula>"Mayor"</formula>
    </cfRule>
    <cfRule type="cellIs" dxfId="13486" priority="15008" operator="equal">
      <formula>"Moderado"</formula>
    </cfRule>
    <cfRule type="cellIs" dxfId="13485" priority="15009" operator="equal">
      <formula>"Menor"</formula>
    </cfRule>
    <cfRule type="cellIs" dxfId="13484" priority="15010" operator="equal">
      <formula>"Leve"</formula>
    </cfRule>
  </conditionalFormatting>
  <conditionalFormatting sqref="BF95">
    <cfRule type="cellIs" dxfId="13483" priority="15001" operator="equal">
      <formula>"Catastrófico"</formula>
    </cfRule>
    <cfRule type="cellIs" dxfId="13482" priority="15002" operator="equal">
      <formula>"Mayor"</formula>
    </cfRule>
    <cfRule type="cellIs" dxfId="13481" priority="15003" operator="equal">
      <formula>"Moderado"</formula>
    </cfRule>
    <cfRule type="cellIs" dxfId="13480" priority="15004" operator="equal">
      <formula>"Menor"</formula>
    </cfRule>
    <cfRule type="cellIs" dxfId="13479" priority="15005" operator="equal">
      <formula>"Leve"</formula>
    </cfRule>
  </conditionalFormatting>
  <conditionalFormatting sqref="BF185">
    <cfRule type="cellIs" dxfId="13478" priority="14996" operator="equal">
      <formula>"Catastrófico"</formula>
    </cfRule>
    <cfRule type="cellIs" dxfId="13477" priority="14997" operator="equal">
      <formula>"Mayor"</formula>
    </cfRule>
    <cfRule type="cellIs" dxfId="13476" priority="14998" operator="equal">
      <formula>"Moderado"</formula>
    </cfRule>
    <cfRule type="cellIs" dxfId="13475" priority="14999" operator="equal">
      <formula>"Menor"</formula>
    </cfRule>
    <cfRule type="cellIs" dxfId="13474" priority="15000" operator="equal">
      <formula>"Leve"</formula>
    </cfRule>
  </conditionalFormatting>
  <conditionalFormatting sqref="BF47">
    <cfRule type="cellIs" dxfId="13473" priority="14976" operator="equal">
      <formula>"Catastrófico"</formula>
    </cfRule>
    <cfRule type="cellIs" dxfId="13472" priority="14977" operator="equal">
      <formula>"Mayor"</formula>
    </cfRule>
    <cfRule type="cellIs" dxfId="13471" priority="14978" operator="equal">
      <formula>"Moderado"</formula>
    </cfRule>
    <cfRule type="cellIs" dxfId="13470" priority="14979" operator="equal">
      <formula>"Menor"</formula>
    </cfRule>
    <cfRule type="cellIs" dxfId="13469" priority="14980" operator="equal">
      <formula>"Leve"</formula>
    </cfRule>
  </conditionalFormatting>
  <conditionalFormatting sqref="BF119">
    <cfRule type="cellIs" dxfId="13468" priority="14971" operator="equal">
      <formula>"Catastrófico"</formula>
    </cfRule>
    <cfRule type="cellIs" dxfId="13467" priority="14972" operator="equal">
      <formula>"Mayor"</formula>
    </cfRule>
    <cfRule type="cellIs" dxfId="13466" priority="14973" operator="equal">
      <formula>"Moderado"</formula>
    </cfRule>
    <cfRule type="cellIs" dxfId="13465" priority="14974" operator="equal">
      <formula>"Menor"</formula>
    </cfRule>
    <cfRule type="cellIs" dxfId="13464" priority="14975" operator="equal">
      <formula>"Leve"</formula>
    </cfRule>
  </conditionalFormatting>
  <conditionalFormatting sqref="BF221">
    <cfRule type="cellIs" dxfId="13463" priority="14966" operator="equal">
      <formula>"Catastrófico"</formula>
    </cfRule>
    <cfRule type="cellIs" dxfId="13462" priority="14967" operator="equal">
      <formula>"Mayor"</formula>
    </cfRule>
    <cfRule type="cellIs" dxfId="13461" priority="14968" operator="equal">
      <formula>"Moderado"</formula>
    </cfRule>
    <cfRule type="cellIs" dxfId="13460" priority="14969" operator="equal">
      <formula>"Menor"</formula>
    </cfRule>
    <cfRule type="cellIs" dxfId="13459" priority="14970" operator="equal">
      <formula>"Leve"</formula>
    </cfRule>
  </conditionalFormatting>
  <conditionalFormatting sqref="BF227">
    <cfRule type="cellIs" dxfId="13458" priority="14961" operator="equal">
      <formula>"Catastrófico"</formula>
    </cfRule>
    <cfRule type="cellIs" dxfId="13457" priority="14962" operator="equal">
      <formula>"Mayor"</formula>
    </cfRule>
    <cfRule type="cellIs" dxfId="13456" priority="14963" operator="equal">
      <formula>"Moderado"</formula>
    </cfRule>
    <cfRule type="cellIs" dxfId="13455" priority="14964" operator="equal">
      <formula>"Menor"</formula>
    </cfRule>
    <cfRule type="cellIs" dxfId="13454" priority="14965" operator="equal">
      <formula>"Leve"</formula>
    </cfRule>
  </conditionalFormatting>
  <conditionalFormatting sqref="BF233">
    <cfRule type="cellIs" dxfId="13453" priority="14956" operator="equal">
      <formula>"Catastrófico"</formula>
    </cfRule>
    <cfRule type="cellIs" dxfId="13452" priority="14957" operator="equal">
      <formula>"Mayor"</formula>
    </cfRule>
    <cfRule type="cellIs" dxfId="13451" priority="14958" operator="equal">
      <formula>"Moderado"</formula>
    </cfRule>
    <cfRule type="cellIs" dxfId="13450" priority="14959" operator="equal">
      <formula>"Menor"</formula>
    </cfRule>
    <cfRule type="cellIs" dxfId="13449" priority="14960" operator="equal">
      <formula>"Leve"</formula>
    </cfRule>
  </conditionalFormatting>
  <conditionalFormatting sqref="BF137">
    <cfRule type="cellIs" dxfId="13448" priority="14951" operator="equal">
      <formula>"Catastrófico"</formula>
    </cfRule>
    <cfRule type="cellIs" dxfId="13447" priority="14952" operator="equal">
      <formula>"Mayor"</formula>
    </cfRule>
    <cfRule type="cellIs" dxfId="13446" priority="14953" operator="equal">
      <formula>"Moderado"</formula>
    </cfRule>
    <cfRule type="cellIs" dxfId="13445" priority="14954" operator="equal">
      <formula>"Menor"</formula>
    </cfRule>
    <cfRule type="cellIs" dxfId="13444" priority="14955" operator="equal">
      <formula>"Leve"</formula>
    </cfRule>
  </conditionalFormatting>
  <conditionalFormatting sqref="BF239">
    <cfRule type="cellIs" dxfId="13443" priority="14946" operator="equal">
      <formula>"Catastrófico"</formula>
    </cfRule>
    <cfRule type="cellIs" dxfId="13442" priority="14947" operator="equal">
      <formula>"Mayor"</formula>
    </cfRule>
    <cfRule type="cellIs" dxfId="13441" priority="14948" operator="equal">
      <formula>"Moderado"</formula>
    </cfRule>
    <cfRule type="cellIs" dxfId="13440" priority="14949" operator="equal">
      <formula>"Menor"</formula>
    </cfRule>
    <cfRule type="cellIs" dxfId="13439" priority="14950" operator="equal">
      <formula>"Leve"</formula>
    </cfRule>
  </conditionalFormatting>
  <conditionalFormatting sqref="BF240">
    <cfRule type="cellIs" dxfId="13438" priority="14941" operator="equal">
      <formula>"Catastrófico"</formula>
    </cfRule>
    <cfRule type="cellIs" dxfId="13437" priority="14942" operator="equal">
      <formula>"Mayor"</formula>
    </cfRule>
    <cfRule type="cellIs" dxfId="13436" priority="14943" operator="equal">
      <formula>"Moderado"</formula>
    </cfRule>
    <cfRule type="cellIs" dxfId="13435" priority="14944" operator="equal">
      <formula>"Menor"</formula>
    </cfRule>
    <cfRule type="cellIs" dxfId="13434" priority="14945" operator="equal">
      <formula>"Leve"</formula>
    </cfRule>
  </conditionalFormatting>
  <conditionalFormatting sqref="BF149">
    <cfRule type="cellIs" dxfId="13433" priority="14936" operator="equal">
      <formula>"Catastrófico"</formula>
    </cfRule>
    <cfRule type="cellIs" dxfId="13432" priority="14937" operator="equal">
      <formula>"Mayor"</formula>
    </cfRule>
    <cfRule type="cellIs" dxfId="13431" priority="14938" operator="equal">
      <formula>"Moderado"</formula>
    </cfRule>
    <cfRule type="cellIs" dxfId="13430" priority="14939" operator="equal">
      <formula>"Menor"</formula>
    </cfRule>
    <cfRule type="cellIs" dxfId="13429" priority="14940" operator="equal">
      <formula>"Leve"</formula>
    </cfRule>
  </conditionalFormatting>
  <conditionalFormatting sqref="BF156">
    <cfRule type="cellIs" dxfId="13428" priority="14931" operator="equal">
      <formula>"Catastrófico"</formula>
    </cfRule>
    <cfRule type="cellIs" dxfId="13427" priority="14932" operator="equal">
      <formula>"Mayor"</formula>
    </cfRule>
    <cfRule type="cellIs" dxfId="13426" priority="14933" operator="equal">
      <formula>"Moderado"</formula>
    </cfRule>
    <cfRule type="cellIs" dxfId="13425" priority="14934" operator="equal">
      <formula>"Menor"</formula>
    </cfRule>
    <cfRule type="cellIs" dxfId="13424" priority="14935" operator="equal">
      <formula>"Leve"</formula>
    </cfRule>
  </conditionalFormatting>
  <conditionalFormatting sqref="BF155">
    <cfRule type="cellIs" dxfId="13423" priority="14926" operator="equal">
      <formula>"Catastrófico"</formula>
    </cfRule>
    <cfRule type="cellIs" dxfId="13422" priority="14927" operator="equal">
      <formula>"Mayor"</formula>
    </cfRule>
    <cfRule type="cellIs" dxfId="13421" priority="14928" operator="equal">
      <formula>"Moderado"</formula>
    </cfRule>
    <cfRule type="cellIs" dxfId="13420" priority="14929" operator="equal">
      <formula>"Menor"</formula>
    </cfRule>
    <cfRule type="cellIs" dxfId="13419" priority="14930" operator="equal">
      <formula>"Leve"</formula>
    </cfRule>
  </conditionalFormatting>
  <conditionalFormatting sqref="BF17">
    <cfRule type="cellIs" dxfId="13418" priority="14921" operator="equal">
      <formula>"Catastrófico"</formula>
    </cfRule>
    <cfRule type="cellIs" dxfId="13417" priority="14922" operator="equal">
      <formula>"Mayor"</formula>
    </cfRule>
    <cfRule type="cellIs" dxfId="13416" priority="14923" operator="equal">
      <formula>"Moderado"</formula>
    </cfRule>
    <cfRule type="cellIs" dxfId="13415" priority="14924" operator="equal">
      <formula>"Menor"</formula>
    </cfRule>
    <cfRule type="cellIs" dxfId="13414" priority="14925" operator="equal">
      <formula>"Leve"</formula>
    </cfRule>
  </conditionalFormatting>
  <conditionalFormatting sqref="BF29">
    <cfRule type="cellIs" dxfId="13413" priority="14916" operator="equal">
      <formula>"Catastrófico"</formula>
    </cfRule>
    <cfRule type="cellIs" dxfId="13412" priority="14917" operator="equal">
      <formula>"Mayor"</formula>
    </cfRule>
    <cfRule type="cellIs" dxfId="13411" priority="14918" operator="equal">
      <formula>"Moderado"</formula>
    </cfRule>
    <cfRule type="cellIs" dxfId="13410" priority="14919" operator="equal">
      <formula>"Menor"</formula>
    </cfRule>
    <cfRule type="cellIs" dxfId="13409" priority="14920" operator="equal">
      <formula>"Leve"</formula>
    </cfRule>
  </conditionalFormatting>
  <conditionalFormatting sqref="BF35">
    <cfRule type="cellIs" dxfId="13408" priority="14911" operator="equal">
      <formula>"Catastrófico"</formula>
    </cfRule>
    <cfRule type="cellIs" dxfId="13407" priority="14912" operator="equal">
      <formula>"Mayor"</formula>
    </cfRule>
    <cfRule type="cellIs" dxfId="13406" priority="14913" operator="equal">
      <formula>"Moderado"</formula>
    </cfRule>
    <cfRule type="cellIs" dxfId="13405" priority="14914" operator="equal">
      <formula>"Menor"</formula>
    </cfRule>
    <cfRule type="cellIs" dxfId="13404" priority="14915" operator="equal">
      <formula>"Leve"</formula>
    </cfRule>
  </conditionalFormatting>
  <conditionalFormatting sqref="BF245">
    <cfRule type="cellIs" dxfId="13403" priority="14906" operator="equal">
      <formula>"Catastrófico"</formula>
    </cfRule>
    <cfRule type="cellIs" dxfId="13402" priority="14907" operator="equal">
      <formula>"Mayor"</formula>
    </cfRule>
    <cfRule type="cellIs" dxfId="13401" priority="14908" operator="equal">
      <formula>"Moderado"</formula>
    </cfRule>
    <cfRule type="cellIs" dxfId="13400" priority="14909" operator="equal">
      <formula>"Menor"</formula>
    </cfRule>
    <cfRule type="cellIs" dxfId="13399" priority="14910" operator="equal">
      <formula>"Leve"</formula>
    </cfRule>
  </conditionalFormatting>
  <conditionalFormatting sqref="BF251">
    <cfRule type="cellIs" dxfId="13398" priority="14901" operator="equal">
      <formula>"Catastrófico"</formula>
    </cfRule>
    <cfRule type="cellIs" dxfId="13397" priority="14902" operator="equal">
      <formula>"Mayor"</formula>
    </cfRule>
    <cfRule type="cellIs" dxfId="13396" priority="14903" operator="equal">
      <formula>"Moderado"</formula>
    </cfRule>
    <cfRule type="cellIs" dxfId="13395" priority="14904" operator="equal">
      <formula>"Menor"</formula>
    </cfRule>
    <cfRule type="cellIs" dxfId="13394" priority="14905" operator="equal">
      <formula>"Leve"</formula>
    </cfRule>
  </conditionalFormatting>
  <conditionalFormatting sqref="BF41">
    <cfRule type="cellIs" dxfId="13393" priority="14896" operator="equal">
      <formula>"Catastrófico"</formula>
    </cfRule>
    <cfRule type="cellIs" dxfId="13392" priority="14897" operator="equal">
      <formula>"Mayor"</formula>
    </cfRule>
    <cfRule type="cellIs" dxfId="13391" priority="14898" operator="equal">
      <formula>"Moderado"</formula>
    </cfRule>
    <cfRule type="cellIs" dxfId="13390" priority="14899" operator="equal">
      <formula>"Menor"</formula>
    </cfRule>
    <cfRule type="cellIs" dxfId="13389" priority="14900" operator="equal">
      <formula>"Leve"</formula>
    </cfRule>
  </conditionalFormatting>
  <conditionalFormatting sqref="BF43">
    <cfRule type="cellIs" dxfId="13388" priority="14891" operator="equal">
      <formula>"Catastrófico"</formula>
    </cfRule>
    <cfRule type="cellIs" dxfId="13387" priority="14892" operator="equal">
      <formula>"Mayor"</formula>
    </cfRule>
    <cfRule type="cellIs" dxfId="13386" priority="14893" operator="equal">
      <formula>"Moderado"</formula>
    </cfRule>
    <cfRule type="cellIs" dxfId="13385" priority="14894" operator="equal">
      <formula>"Menor"</formula>
    </cfRule>
    <cfRule type="cellIs" dxfId="13384" priority="14895" operator="equal">
      <formula>"Leve"</formula>
    </cfRule>
  </conditionalFormatting>
  <conditionalFormatting sqref="BF102">
    <cfRule type="cellIs" dxfId="13383" priority="14886" operator="equal">
      <formula>"Catastrófico"</formula>
    </cfRule>
    <cfRule type="cellIs" dxfId="13382" priority="14887" operator="equal">
      <formula>"Mayor"</formula>
    </cfRule>
    <cfRule type="cellIs" dxfId="13381" priority="14888" operator="equal">
      <formula>"Moderado"</formula>
    </cfRule>
    <cfRule type="cellIs" dxfId="13380" priority="14889" operator="equal">
      <formula>"Menor"</formula>
    </cfRule>
    <cfRule type="cellIs" dxfId="13379" priority="14890" operator="equal">
      <formula>"Leve"</formula>
    </cfRule>
  </conditionalFormatting>
  <conditionalFormatting sqref="BG161 BG173">
    <cfRule type="cellIs" dxfId="13378" priority="14881" operator="equal">
      <formula>"Catastrófico"</formula>
    </cfRule>
    <cfRule type="cellIs" dxfId="13377" priority="14882" operator="equal">
      <formula>"Mayor"</formula>
    </cfRule>
    <cfRule type="cellIs" dxfId="13376" priority="14883" operator="equal">
      <formula>"Moderado"</formula>
    </cfRule>
    <cfRule type="cellIs" dxfId="13375" priority="14884" operator="equal">
      <formula>"Menor"</formula>
    </cfRule>
    <cfRule type="cellIs" dxfId="13374" priority="14885" operator="equal">
      <formula>"Leve"</formula>
    </cfRule>
  </conditionalFormatting>
  <conditionalFormatting sqref="BG47 BG53">
    <cfRule type="cellIs" dxfId="13373" priority="14876" operator="equal">
      <formula>"Catastrófico"</formula>
    </cfRule>
    <cfRule type="cellIs" dxfId="13372" priority="14877" operator="equal">
      <formula>"Mayor"</formula>
    </cfRule>
    <cfRule type="cellIs" dxfId="13371" priority="14878" operator="equal">
      <formula>"Moderado"</formula>
    </cfRule>
    <cfRule type="cellIs" dxfId="13370" priority="14879" operator="equal">
      <formula>"Menor"</formula>
    </cfRule>
    <cfRule type="cellIs" dxfId="13369" priority="14880" operator="equal">
      <formula>"Leve"</formula>
    </cfRule>
  </conditionalFormatting>
  <conditionalFormatting sqref="BG59">
    <cfRule type="cellIs" dxfId="13368" priority="14871" operator="equal">
      <formula>"Catastrófico"</formula>
    </cfRule>
    <cfRule type="cellIs" dxfId="13367" priority="14872" operator="equal">
      <formula>"Mayor"</formula>
    </cfRule>
    <cfRule type="cellIs" dxfId="13366" priority="14873" operator="equal">
      <formula>"Moderado"</formula>
    </cfRule>
    <cfRule type="cellIs" dxfId="13365" priority="14874" operator="equal">
      <formula>"Menor"</formula>
    </cfRule>
    <cfRule type="cellIs" dxfId="13364" priority="14875" operator="equal">
      <formula>"Leve"</formula>
    </cfRule>
  </conditionalFormatting>
  <conditionalFormatting sqref="BG167:BG168">
    <cfRule type="cellIs" dxfId="13363" priority="14866" operator="equal">
      <formula>"Catastrófico"</formula>
    </cfRule>
    <cfRule type="cellIs" dxfId="13362" priority="14867" operator="equal">
      <formula>"Mayor"</formula>
    </cfRule>
    <cfRule type="cellIs" dxfId="13361" priority="14868" operator="equal">
      <formula>"Moderado"</formula>
    </cfRule>
    <cfRule type="cellIs" dxfId="13360" priority="14869" operator="equal">
      <formula>"Menor"</formula>
    </cfRule>
    <cfRule type="cellIs" dxfId="13359" priority="14870" operator="equal">
      <formula>"Leve"</formula>
    </cfRule>
  </conditionalFormatting>
  <conditionalFormatting sqref="BG101">
    <cfRule type="cellIs" dxfId="13358" priority="14861" operator="equal">
      <formula>"Catastrófico"</formula>
    </cfRule>
    <cfRule type="cellIs" dxfId="13357" priority="14862" operator="equal">
      <formula>"Mayor"</formula>
    </cfRule>
    <cfRule type="cellIs" dxfId="13356" priority="14863" operator="equal">
      <formula>"Moderado"</formula>
    </cfRule>
    <cfRule type="cellIs" dxfId="13355" priority="14864" operator="equal">
      <formula>"Menor"</formula>
    </cfRule>
    <cfRule type="cellIs" dxfId="13354" priority="14865" operator="equal">
      <formula>"Leve"</formula>
    </cfRule>
  </conditionalFormatting>
  <conditionalFormatting sqref="BG83">
    <cfRule type="cellIs" dxfId="13353" priority="14856" operator="equal">
      <formula>"Catastrófico"</formula>
    </cfRule>
    <cfRule type="cellIs" dxfId="13352" priority="14857" operator="equal">
      <formula>"Mayor"</formula>
    </cfRule>
    <cfRule type="cellIs" dxfId="13351" priority="14858" operator="equal">
      <formula>"Moderado"</formula>
    </cfRule>
    <cfRule type="cellIs" dxfId="13350" priority="14859" operator="equal">
      <formula>"Menor"</formula>
    </cfRule>
    <cfRule type="cellIs" dxfId="13349" priority="14860" operator="equal">
      <formula>"Leve"</formula>
    </cfRule>
  </conditionalFormatting>
  <conditionalFormatting sqref="BG95">
    <cfRule type="cellIs" dxfId="13348" priority="14851" operator="equal">
      <formula>"Catastrófico"</formula>
    </cfRule>
    <cfRule type="cellIs" dxfId="13347" priority="14852" operator="equal">
      <formula>"Mayor"</formula>
    </cfRule>
    <cfRule type="cellIs" dxfId="13346" priority="14853" operator="equal">
      <formula>"Moderado"</formula>
    </cfRule>
    <cfRule type="cellIs" dxfId="13345" priority="14854" operator="equal">
      <formula>"Menor"</formula>
    </cfRule>
    <cfRule type="cellIs" dxfId="13344" priority="14855" operator="equal">
      <formula>"Leve"</formula>
    </cfRule>
  </conditionalFormatting>
  <conditionalFormatting sqref="BG185">
    <cfRule type="cellIs" dxfId="13343" priority="14846" operator="equal">
      <formula>"Catastrófico"</formula>
    </cfRule>
    <cfRule type="cellIs" dxfId="13342" priority="14847" operator="equal">
      <formula>"Mayor"</formula>
    </cfRule>
    <cfRule type="cellIs" dxfId="13341" priority="14848" operator="equal">
      <formula>"Moderado"</formula>
    </cfRule>
    <cfRule type="cellIs" dxfId="13340" priority="14849" operator="equal">
      <formula>"Menor"</formula>
    </cfRule>
    <cfRule type="cellIs" dxfId="13339" priority="14850" operator="equal">
      <formula>"Leve"</formula>
    </cfRule>
  </conditionalFormatting>
  <conditionalFormatting sqref="BG186">
    <cfRule type="cellIs" dxfId="13338" priority="14841" operator="equal">
      <formula>"Catastrófico"</formula>
    </cfRule>
    <cfRule type="cellIs" dxfId="13337" priority="14842" operator="equal">
      <formula>"Mayor"</formula>
    </cfRule>
    <cfRule type="cellIs" dxfId="13336" priority="14843" operator="equal">
      <formula>"Moderado"</formula>
    </cfRule>
    <cfRule type="cellIs" dxfId="13335" priority="14844" operator="equal">
      <formula>"Menor"</formula>
    </cfRule>
    <cfRule type="cellIs" dxfId="13334" priority="14845" operator="equal">
      <formula>"Leve"</formula>
    </cfRule>
  </conditionalFormatting>
  <conditionalFormatting sqref="BG113">
    <cfRule type="cellIs" dxfId="13333" priority="14821" operator="equal">
      <formula>"Catastrófico"</formula>
    </cfRule>
    <cfRule type="cellIs" dxfId="13332" priority="14822" operator="equal">
      <formula>"Mayor"</formula>
    </cfRule>
    <cfRule type="cellIs" dxfId="13331" priority="14823" operator="equal">
      <formula>"Moderado"</formula>
    </cfRule>
    <cfRule type="cellIs" dxfId="13330" priority="14824" operator="equal">
      <formula>"Menor"</formula>
    </cfRule>
    <cfRule type="cellIs" dxfId="13329" priority="14825" operator="equal">
      <formula>"Leve"</formula>
    </cfRule>
  </conditionalFormatting>
  <conditionalFormatting sqref="BG119">
    <cfRule type="cellIs" dxfId="13328" priority="14816" operator="equal">
      <formula>"Catastrófico"</formula>
    </cfRule>
    <cfRule type="cellIs" dxfId="13327" priority="14817" operator="equal">
      <formula>"Mayor"</formula>
    </cfRule>
    <cfRule type="cellIs" dxfId="13326" priority="14818" operator="equal">
      <formula>"Moderado"</formula>
    </cfRule>
    <cfRule type="cellIs" dxfId="13325" priority="14819" operator="equal">
      <formula>"Menor"</formula>
    </cfRule>
    <cfRule type="cellIs" dxfId="13324" priority="14820" operator="equal">
      <formula>"Leve"</formula>
    </cfRule>
  </conditionalFormatting>
  <conditionalFormatting sqref="BG222">
    <cfRule type="cellIs" dxfId="13323" priority="14811" operator="equal">
      <formula>"Catastrófico"</formula>
    </cfRule>
    <cfRule type="cellIs" dxfId="13322" priority="14812" operator="equal">
      <formula>"Mayor"</formula>
    </cfRule>
    <cfRule type="cellIs" dxfId="13321" priority="14813" operator="equal">
      <formula>"Moderado"</formula>
    </cfRule>
    <cfRule type="cellIs" dxfId="13320" priority="14814" operator="equal">
      <formula>"Menor"</formula>
    </cfRule>
    <cfRule type="cellIs" dxfId="13319" priority="14815" operator="equal">
      <formula>"Leve"</formula>
    </cfRule>
  </conditionalFormatting>
  <conditionalFormatting sqref="BG221">
    <cfRule type="cellIs" dxfId="13318" priority="14806" operator="equal">
      <formula>"Catastrófico"</formula>
    </cfRule>
    <cfRule type="cellIs" dxfId="13317" priority="14807" operator="equal">
      <formula>"Mayor"</formula>
    </cfRule>
    <cfRule type="cellIs" dxfId="13316" priority="14808" operator="equal">
      <formula>"Moderado"</formula>
    </cfRule>
    <cfRule type="cellIs" dxfId="13315" priority="14809" operator="equal">
      <formula>"Menor"</formula>
    </cfRule>
    <cfRule type="cellIs" dxfId="13314" priority="14810" operator="equal">
      <formula>"Leve"</formula>
    </cfRule>
  </conditionalFormatting>
  <conditionalFormatting sqref="BG227:BG229">
    <cfRule type="cellIs" dxfId="13313" priority="14801" operator="equal">
      <formula>"Catastrófico"</formula>
    </cfRule>
    <cfRule type="cellIs" dxfId="13312" priority="14802" operator="equal">
      <formula>"Mayor"</formula>
    </cfRule>
    <cfRule type="cellIs" dxfId="13311" priority="14803" operator="equal">
      <formula>"Moderado"</formula>
    </cfRule>
    <cfRule type="cellIs" dxfId="13310" priority="14804" operator="equal">
      <formula>"Menor"</formula>
    </cfRule>
    <cfRule type="cellIs" dxfId="13309" priority="14805" operator="equal">
      <formula>"Leve"</formula>
    </cfRule>
  </conditionalFormatting>
  <conditionalFormatting sqref="BG137">
    <cfRule type="cellIs" dxfId="13308" priority="14791" operator="equal">
      <formula>"Catastrófico"</formula>
    </cfRule>
    <cfRule type="cellIs" dxfId="13307" priority="14792" operator="equal">
      <formula>"Mayor"</formula>
    </cfRule>
    <cfRule type="cellIs" dxfId="13306" priority="14793" operator="equal">
      <formula>"Moderado"</formula>
    </cfRule>
    <cfRule type="cellIs" dxfId="13305" priority="14794" operator="equal">
      <formula>"Menor"</formula>
    </cfRule>
    <cfRule type="cellIs" dxfId="13304" priority="14795" operator="equal">
      <formula>"Leve"</formula>
    </cfRule>
  </conditionalFormatting>
  <conditionalFormatting sqref="BG29">
    <cfRule type="cellIs" dxfId="13303" priority="14751" operator="equal">
      <formula>"Catastrófico"</formula>
    </cfRule>
    <cfRule type="cellIs" dxfId="13302" priority="14752" operator="equal">
      <formula>"Mayor"</formula>
    </cfRule>
    <cfRule type="cellIs" dxfId="13301" priority="14753" operator="equal">
      <formula>"Moderado"</formula>
    </cfRule>
    <cfRule type="cellIs" dxfId="13300" priority="14754" operator="equal">
      <formula>"Menor"</formula>
    </cfRule>
    <cfRule type="cellIs" dxfId="13299" priority="14755" operator="equal">
      <formula>"Leve"</formula>
    </cfRule>
  </conditionalFormatting>
  <conditionalFormatting sqref="BG240">
    <cfRule type="cellIs" dxfId="13298" priority="14781" operator="equal">
      <formula>"Catastrófico"</formula>
    </cfRule>
    <cfRule type="cellIs" dxfId="13297" priority="14782" operator="equal">
      <formula>"Mayor"</formula>
    </cfRule>
    <cfRule type="cellIs" dxfId="13296" priority="14783" operator="equal">
      <formula>"Moderado"</formula>
    </cfRule>
    <cfRule type="cellIs" dxfId="13295" priority="14784" operator="equal">
      <formula>"Menor"</formula>
    </cfRule>
    <cfRule type="cellIs" dxfId="13294" priority="14785" operator="equal">
      <formula>"Leve"</formula>
    </cfRule>
  </conditionalFormatting>
  <conditionalFormatting sqref="BG149">
    <cfRule type="cellIs" dxfId="13293" priority="14776" operator="equal">
      <formula>"Catastrófico"</formula>
    </cfRule>
    <cfRule type="cellIs" dxfId="13292" priority="14777" operator="equal">
      <formula>"Mayor"</formula>
    </cfRule>
    <cfRule type="cellIs" dxfId="13291" priority="14778" operator="equal">
      <formula>"Moderado"</formula>
    </cfRule>
    <cfRule type="cellIs" dxfId="13290" priority="14779" operator="equal">
      <formula>"Menor"</formula>
    </cfRule>
    <cfRule type="cellIs" dxfId="13289" priority="14780" operator="equal">
      <formula>"Leve"</formula>
    </cfRule>
  </conditionalFormatting>
  <conditionalFormatting sqref="BG156">
    <cfRule type="cellIs" dxfId="13288" priority="14771" operator="equal">
      <formula>"Catastrófico"</formula>
    </cfRule>
    <cfRule type="cellIs" dxfId="13287" priority="14772" operator="equal">
      <formula>"Mayor"</formula>
    </cfRule>
    <cfRule type="cellIs" dxfId="13286" priority="14773" operator="equal">
      <formula>"Moderado"</formula>
    </cfRule>
    <cfRule type="cellIs" dxfId="13285" priority="14774" operator="equal">
      <formula>"Menor"</formula>
    </cfRule>
    <cfRule type="cellIs" dxfId="13284" priority="14775" operator="equal">
      <formula>"Leve"</formula>
    </cfRule>
  </conditionalFormatting>
  <conditionalFormatting sqref="BG155">
    <cfRule type="cellIs" dxfId="13283" priority="14766" operator="equal">
      <formula>"Catastrófico"</formula>
    </cfRule>
    <cfRule type="cellIs" dxfId="13282" priority="14767" operator="equal">
      <formula>"Mayor"</formula>
    </cfRule>
    <cfRule type="cellIs" dxfId="13281" priority="14768" operator="equal">
      <formula>"Moderado"</formula>
    </cfRule>
    <cfRule type="cellIs" dxfId="13280" priority="14769" operator="equal">
      <formula>"Menor"</formula>
    </cfRule>
    <cfRule type="cellIs" dxfId="13279" priority="14770" operator="equal">
      <formula>"Leve"</formula>
    </cfRule>
  </conditionalFormatting>
  <conditionalFormatting sqref="BG35">
    <cfRule type="cellIs" dxfId="13278" priority="14746" operator="equal">
      <formula>"Catastrófico"</formula>
    </cfRule>
    <cfRule type="cellIs" dxfId="13277" priority="14747" operator="equal">
      <formula>"Mayor"</formula>
    </cfRule>
    <cfRule type="cellIs" dxfId="13276" priority="14748" operator="equal">
      <formula>"Moderado"</formula>
    </cfRule>
    <cfRule type="cellIs" dxfId="13275" priority="14749" operator="equal">
      <formula>"Menor"</formula>
    </cfRule>
    <cfRule type="cellIs" dxfId="13274" priority="14750" operator="equal">
      <formula>"Leve"</formula>
    </cfRule>
  </conditionalFormatting>
  <conditionalFormatting sqref="BG38">
    <cfRule type="cellIs" dxfId="13273" priority="14741" operator="equal">
      <formula>"Catastrófico"</formula>
    </cfRule>
    <cfRule type="cellIs" dxfId="13272" priority="14742" operator="equal">
      <formula>"Mayor"</formula>
    </cfRule>
    <cfRule type="cellIs" dxfId="13271" priority="14743" operator="equal">
      <formula>"Moderado"</formula>
    </cfRule>
    <cfRule type="cellIs" dxfId="13270" priority="14744" operator="equal">
      <formula>"Menor"</formula>
    </cfRule>
    <cfRule type="cellIs" dxfId="13269" priority="14745" operator="equal">
      <formula>"Leve"</formula>
    </cfRule>
  </conditionalFormatting>
  <conditionalFormatting sqref="BG245">
    <cfRule type="cellIs" dxfId="13268" priority="14736" operator="equal">
      <formula>"Catastrófico"</formula>
    </cfRule>
    <cfRule type="cellIs" dxfId="13267" priority="14737" operator="equal">
      <formula>"Mayor"</formula>
    </cfRule>
    <cfRule type="cellIs" dxfId="13266" priority="14738" operator="equal">
      <formula>"Moderado"</formula>
    </cfRule>
    <cfRule type="cellIs" dxfId="13265" priority="14739" operator="equal">
      <formula>"Menor"</formula>
    </cfRule>
    <cfRule type="cellIs" dxfId="13264" priority="14740" operator="equal">
      <formula>"Leve"</formula>
    </cfRule>
  </conditionalFormatting>
  <conditionalFormatting sqref="BG251">
    <cfRule type="cellIs" dxfId="13263" priority="14731" operator="equal">
      <formula>"Catastrófico"</formula>
    </cfRule>
    <cfRule type="cellIs" dxfId="13262" priority="14732" operator="equal">
      <formula>"Mayor"</formula>
    </cfRule>
    <cfRule type="cellIs" dxfId="13261" priority="14733" operator="equal">
      <formula>"Moderado"</formula>
    </cfRule>
    <cfRule type="cellIs" dxfId="13260" priority="14734" operator="equal">
      <formula>"Menor"</formula>
    </cfRule>
    <cfRule type="cellIs" dxfId="13259" priority="14735" operator="equal">
      <formula>"Leve"</formula>
    </cfRule>
  </conditionalFormatting>
  <conditionalFormatting sqref="BG41">
    <cfRule type="cellIs" dxfId="13258" priority="14726" operator="equal">
      <formula>"Catastrófico"</formula>
    </cfRule>
    <cfRule type="cellIs" dxfId="13257" priority="14727" operator="equal">
      <formula>"Mayor"</formula>
    </cfRule>
    <cfRule type="cellIs" dxfId="13256" priority="14728" operator="equal">
      <formula>"Moderado"</formula>
    </cfRule>
    <cfRule type="cellIs" dxfId="13255" priority="14729" operator="equal">
      <formula>"Menor"</formula>
    </cfRule>
    <cfRule type="cellIs" dxfId="13254" priority="14730" operator="equal">
      <formula>"Leve"</formula>
    </cfRule>
  </conditionalFormatting>
  <conditionalFormatting sqref="BG43">
    <cfRule type="cellIs" dxfId="13253" priority="14721" operator="equal">
      <formula>"Catastrófico"</formula>
    </cfRule>
    <cfRule type="cellIs" dxfId="13252" priority="14722" operator="equal">
      <formula>"Mayor"</formula>
    </cfRule>
    <cfRule type="cellIs" dxfId="13251" priority="14723" operator="equal">
      <formula>"Moderado"</formula>
    </cfRule>
    <cfRule type="cellIs" dxfId="13250" priority="14724" operator="equal">
      <formula>"Menor"</formula>
    </cfRule>
    <cfRule type="cellIs" dxfId="13249" priority="14725" operator="equal">
      <formula>"Leve"</formula>
    </cfRule>
  </conditionalFormatting>
  <conditionalFormatting sqref="BG102">
    <cfRule type="cellIs" dxfId="13248" priority="14716" operator="equal">
      <formula>"Catastrófico"</formula>
    </cfRule>
    <cfRule type="cellIs" dxfId="13247" priority="14717" operator="equal">
      <formula>"Mayor"</formula>
    </cfRule>
    <cfRule type="cellIs" dxfId="13246" priority="14718" operator="equal">
      <formula>"Moderado"</formula>
    </cfRule>
    <cfRule type="cellIs" dxfId="13245" priority="14719" operator="equal">
      <formula>"Menor"</formula>
    </cfRule>
    <cfRule type="cellIs" dxfId="13244" priority="14720" operator="equal">
      <formula>"Leve"</formula>
    </cfRule>
  </conditionalFormatting>
  <conditionalFormatting sqref="BG36">
    <cfRule type="cellIs" dxfId="13243" priority="14711" operator="equal">
      <formula>"Catastrófico"</formula>
    </cfRule>
    <cfRule type="cellIs" dxfId="13242" priority="14712" operator="equal">
      <formula>"Mayor"</formula>
    </cfRule>
    <cfRule type="cellIs" dxfId="13241" priority="14713" operator="equal">
      <formula>"Moderado"</formula>
    </cfRule>
    <cfRule type="cellIs" dxfId="13240" priority="14714" operator="equal">
      <formula>"Menor"</formula>
    </cfRule>
    <cfRule type="cellIs" dxfId="13239" priority="14715" operator="equal">
      <formula>"Leve"</formula>
    </cfRule>
  </conditionalFormatting>
  <conditionalFormatting sqref="BF42">
    <cfRule type="cellIs" dxfId="13238" priority="14706" operator="equal">
      <formula>"Catastrófico"</formula>
    </cfRule>
    <cfRule type="cellIs" dxfId="13237" priority="14707" operator="equal">
      <formula>"Mayor"</formula>
    </cfRule>
    <cfRule type="cellIs" dxfId="13236" priority="14708" operator="equal">
      <formula>"Moderado"</formula>
    </cfRule>
    <cfRule type="cellIs" dxfId="13235" priority="14709" operator="equal">
      <formula>"Menor"</formula>
    </cfRule>
    <cfRule type="cellIs" dxfId="13234" priority="14710" operator="equal">
      <formula>"Leve"</formula>
    </cfRule>
  </conditionalFormatting>
  <conditionalFormatting sqref="BG42">
    <cfRule type="cellIs" dxfId="13233" priority="14701" operator="equal">
      <formula>"Catastrófico"</formula>
    </cfRule>
    <cfRule type="cellIs" dxfId="13232" priority="14702" operator="equal">
      <formula>"Mayor"</formula>
    </cfRule>
    <cfRule type="cellIs" dxfId="13231" priority="14703" operator="equal">
      <formula>"Moderado"</formula>
    </cfRule>
    <cfRule type="cellIs" dxfId="13230" priority="14704" operator="equal">
      <formula>"Menor"</formula>
    </cfRule>
    <cfRule type="cellIs" dxfId="13229" priority="14705" operator="equal">
      <formula>"Leve"</formula>
    </cfRule>
  </conditionalFormatting>
  <conditionalFormatting sqref="BF113">
    <cfRule type="cellIs" dxfId="13228" priority="14696" operator="equal">
      <formula>"Catastrófico"</formula>
    </cfRule>
    <cfRule type="cellIs" dxfId="13227" priority="14697" operator="equal">
      <formula>"Mayor"</formula>
    </cfRule>
    <cfRule type="cellIs" dxfId="13226" priority="14698" operator="equal">
      <formula>"Moderado"</formula>
    </cfRule>
    <cfRule type="cellIs" dxfId="13225" priority="14699" operator="equal">
      <formula>"Menor"</formula>
    </cfRule>
    <cfRule type="cellIs" dxfId="13224" priority="14700" operator="equal">
      <formula>"Leve"</formula>
    </cfRule>
  </conditionalFormatting>
  <conditionalFormatting sqref="BG107">
    <cfRule type="cellIs" dxfId="13223" priority="14686" operator="equal">
      <formula>"Catastrófico"</formula>
    </cfRule>
    <cfRule type="cellIs" dxfId="13222" priority="14687" operator="equal">
      <formula>"Mayor"</formula>
    </cfRule>
    <cfRule type="cellIs" dxfId="13221" priority="14688" operator="equal">
      <formula>"Moderado"</formula>
    </cfRule>
    <cfRule type="cellIs" dxfId="13220" priority="14689" operator="equal">
      <formula>"Menor"</formula>
    </cfRule>
    <cfRule type="cellIs" dxfId="13219" priority="14690" operator="equal">
      <formula>"Leve"</formula>
    </cfRule>
  </conditionalFormatting>
  <conditionalFormatting sqref="BF77">
    <cfRule type="cellIs" dxfId="13218" priority="14681" operator="equal">
      <formula>"Catastrófico"</formula>
    </cfRule>
    <cfRule type="cellIs" dxfId="13217" priority="14682" operator="equal">
      <formula>"Mayor"</formula>
    </cfRule>
    <cfRule type="cellIs" dxfId="13216" priority="14683" operator="equal">
      <formula>"Moderado"</formula>
    </cfRule>
    <cfRule type="cellIs" dxfId="13215" priority="14684" operator="equal">
      <formula>"Menor"</formula>
    </cfRule>
    <cfRule type="cellIs" dxfId="13214" priority="14685" operator="equal">
      <formula>"Leve"</formula>
    </cfRule>
  </conditionalFormatting>
  <conditionalFormatting sqref="BG77">
    <cfRule type="cellIs" dxfId="13213" priority="14676" operator="equal">
      <formula>"Catastrófico"</formula>
    </cfRule>
    <cfRule type="cellIs" dxfId="13212" priority="14677" operator="equal">
      <formula>"Mayor"</formula>
    </cfRule>
    <cfRule type="cellIs" dxfId="13211" priority="14678" operator="equal">
      <formula>"Moderado"</formula>
    </cfRule>
    <cfRule type="cellIs" dxfId="13210" priority="14679" operator="equal">
      <formula>"Menor"</formula>
    </cfRule>
    <cfRule type="cellIs" dxfId="13209" priority="14680" operator="equal">
      <formula>"Leve"</formula>
    </cfRule>
  </conditionalFormatting>
  <conditionalFormatting sqref="BF65">
    <cfRule type="cellIs" dxfId="13208" priority="14651" operator="equal">
      <formula>"Catastrófico"</formula>
    </cfRule>
    <cfRule type="cellIs" dxfId="13207" priority="14652" operator="equal">
      <formula>"Mayor"</formula>
    </cfRule>
    <cfRule type="cellIs" dxfId="13206" priority="14653" operator="equal">
      <formula>"Moderado"</formula>
    </cfRule>
    <cfRule type="cellIs" dxfId="13205" priority="14654" operator="equal">
      <formula>"Menor"</formula>
    </cfRule>
    <cfRule type="cellIs" dxfId="13204" priority="14655" operator="equal">
      <formula>"Leve"</formula>
    </cfRule>
  </conditionalFormatting>
  <conditionalFormatting sqref="BG65">
    <cfRule type="cellIs" dxfId="13203" priority="14646" operator="equal">
      <formula>"Catastrófico"</formula>
    </cfRule>
    <cfRule type="cellIs" dxfId="13202" priority="14647" operator="equal">
      <formula>"Mayor"</formula>
    </cfRule>
    <cfRule type="cellIs" dxfId="13201" priority="14648" operator="equal">
      <formula>"Moderado"</formula>
    </cfRule>
    <cfRule type="cellIs" dxfId="13200" priority="14649" operator="equal">
      <formula>"Menor"</formula>
    </cfRule>
    <cfRule type="cellIs" dxfId="13199" priority="14650" operator="equal">
      <formula>"Leve"</formula>
    </cfRule>
  </conditionalFormatting>
  <conditionalFormatting sqref="BF71">
    <cfRule type="cellIs" dxfId="13198" priority="14641" operator="equal">
      <formula>"Catastrófico"</formula>
    </cfRule>
    <cfRule type="cellIs" dxfId="13197" priority="14642" operator="equal">
      <formula>"Mayor"</formula>
    </cfRule>
    <cfRule type="cellIs" dxfId="13196" priority="14643" operator="equal">
      <formula>"Moderado"</formula>
    </cfRule>
    <cfRule type="cellIs" dxfId="13195" priority="14644" operator="equal">
      <formula>"Menor"</formula>
    </cfRule>
    <cfRule type="cellIs" dxfId="13194" priority="14645" operator="equal">
      <formula>"Leve"</formula>
    </cfRule>
  </conditionalFormatting>
  <conditionalFormatting sqref="BG71">
    <cfRule type="cellIs" dxfId="13193" priority="14636" operator="equal">
      <formula>"Catastrófico"</formula>
    </cfRule>
    <cfRule type="cellIs" dxfId="13192" priority="14637" operator="equal">
      <formula>"Mayor"</formula>
    </cfRule>
    <cfRule type="cellIs" dxfId="13191" priority="14638" operator="equal">
      <formula>"Moderado"</formula>
    </cfRule>
    <cfRule type="cellIs" dxfId="13190" priority="14639" operator="equal">
      <formula>"Menor"</formula>
    </cfRule>
    <cfRule type="cellIs" dxfId="13189" priority="14640" operator="equal">
      <formula>"Leve"</formula>
    </cfRule>
  </conditionalFormatting>
  <conditionalFormatting sqref="BF257">
    <cfRule type="cellIs" dxfId="13188" priority="14631" operator="equal">
      <formula>"Catastrófico"</formula>
    </cfRule>
    <cfRule type="cellIs" dxfId="13187" priority="14632" operator="equal">
      <formula>"Mayor"</formula>
    </cfRule>
    <cfRule type="cellIs" dxfId="13186" priority="14633" operator="equal">
      <formula>"Moderado"</formula>
    </cfRule>
    <cfRule type="cellIs" dxfId="13185" priority="14634" operator="equal">
      <formula>"Menor"</formula>
    </cfRule>
    <cfRule type="cellIs" dxfId="13184" priority="14635" operator="equal">
      <formula>"Leve"</formula>
    </cfRule>
  </conditionalFormatting>
  <conditionalFormatting sqref="BG257">
    <cfRule type="cellIs" dxfId="13183" priority="14626" operator="equal">
      <formula>"Catastrófico"</formula>
    </cfRule>
    <cfRule type="cellIs" dxfId="13182" priority="14627" operator="equal">
      <formula>"Mayor"</formula>
    </cfRule>
    <cfRule type="cellIs" dxfId="13181" priority="14628" operator="equal">
      <formula>"Moderado"</formula>
    </cfRule>
    <cfRule type="cellIs" dxfId="13180" priority="14629" operator="equal">
      <formula>"Menor"</formula>
    </cfRule>
    <cfRule type="cellIs" dxfId="13179" priority="14630" operator="equal">
      <formula>"Leve"</formula>
    </cfRule>
  </conditionalFormatting>
  <conditionalFormatting sqref="BF263">
    <cfRule type="cellIs" dxfId="13178" priority="14621" operator="equal">
      <formula>"Catastrófico"</formula>
    </cfRule>
    <cfRule type="cellIs" dxfId="13177" priority="14622" operator="equal">
      <formula>"Mayor"</formula>
    </cfRule>
    <cfRule type="cellIs" dxfId="13176" priority="14623" operator="equal">
      <formula>"Moderado"</formula>
    </cfRule>
    <cfRule type="cellIs" dxfId="13175" priority="14624" operator="equal">
      <formula>"Menor"</formula>
    </cfRule>
    <cfRule type="cellIs" dxfId="13174" priority="14625" operator="equal">
      <formula>"Leve"</formula>
    </cfRule>
  </conditionalFormatting>
  <conditionalFormatting sqref="BG263">
    <cfRule type="cellIs" dxfId="13173" priority="14616" operator="equal">
      <formula>"Catastrófico"</formula>
    </cfRule>
    <cfRule type="cellIs" dxfId="13172" priority="14617" operator="equal">
      <formula>"Mayor"</formula>
    </cfRule>
    <cfRule type="cellIs" dxfId="13171" priority="14618" operator="equal">
      <formula>"Moderado"</formula>
    </cfRule>
    <cfRule type="cellIs" dxfId="13170" priority="14619" operator="equal">
      <formula>"Menor"</formula>
    </cfRule>
    <cfRule type="cellIs" dxfId="13169" priority="14620" operator="equal">
      <formula>"Leve"</formula>
    </cfRule>
  </conditionalFormatting>
  <conditionalFormatting sqref="BF11">
    <cfRule type="cellIs" dxfId="13168" priority="14611" operator="equal">
      <formula>"Catastrófico"</formula>
    </cfRule>
    <cfRule type="cellIs" dxfId="13167" priority="14612" operator="equal">
      <formula>"Mayor"</formula>
    </cfRule>
    <cfRule type="cellIs" dxfId="13166" priority="14613" operator="equal">
      <formula>"Moderado"</formula>
    </cfRule>
    <cfRule type="cellIs" dxfId="13165" priority="14614" operator="equal">
      <formula>"Menor"</formula>
    </cfRule>
    <cfRule type="cellIs" dxfId="13164" priority="14615" operator="equal">
      <formula>"Leve"</formula>
    </cfRule>
  </conditionalFormatting>
  <conditionalFormatting sqref="BG11:BG12">
    <cfRule type="cellIs" dxfId="13163" priority="14606" operator="equal">
      <formula>"Catastrófico"</formula>
    </cfRule>
    <cfRule type="cellIs" dxfId="13162" priority="14607" operator="equal">
      <formula>"Mayor"</formula>
    </cfRule>
    <cfRule type="cellIs" dxfId="13161" priority="14608" operator="equal">
      <formula>"Moderado"</formula>
    </cfRule>
    <cfRule type="cellIs" dxfId="13160" priority="14609" operator="equal">
      <formula>"Menor"</formula>
    </cfRule>
    <cfRule type="cellIs" dxfId="13159" priority="14610" operator="equal">
      <formula>"Leve"</formula>
    </cfRule>
  </conditionalFormatting>
  <conditionalFormatting sqref="BF23">
    <cfRule type="cellIs" dxfId="13158" priority="14601" operator="equal">
      <formula>"Catastrófico"</formula>
    </cfRule>
    <cfRule type="cellIs" dxfId="13157" priority="14602" operator="equal">
      <formula>"Mayor"</formula>
    </cfRule>
    <cfRule type="cellIs" dxfId="13156" priority="14603" operator="equal">
      <formula>"Moderado"</formula>
    </cfRule>
    <cfRule type="cellIs" dxfId="13155" priority="14604" operator="equal">
      <formula>"Menor"</formula>
    </cfRule>
    <cfRule type="cellIs" dxfId="13154" priority="14605" operator="equal">
      <formula>"Leve"</formula>
    </cfRule>
  </conditionalFormatting>
  <conditionalFormatting sqref="BG23:BG24">
    <cfRule type="cellIs" dxfId="13153" priority="14596" operator="equal">
      <formula>"Catastrófico"</formula>
    </cfRule>
    <cfRule type="cellIs" dxfId="13152" priority="14597" operator="equal">
      <formula>"Mayor"</formula>
    </cfRule>
    <cfRule type="cellIs" dxfId="13151" priority="14598" operator="equal">
      <formula>"Moderado"</formula>
    </cfRule>
    <cfRule type="cellIs" dxfId="13150" priority="14599" operator="equal">
      <formula>"Menor"</formula>
    </cfRule>
    <cfRule type="cellIs" dxfId="13149" priority="14600" operator="equal">
      <formula>"Leve"</formula>
    </cfRule>
  </conditionalFormatting>
  <conditionalFormatting sqref="BF143:BG143">
    <cfRule type="cellIs" dxfId="13148" priority="14591" operator="equal">
      <formula>"Catastrófico"</formula>
    </cfRule>
    <cfRule type="cellIs" dxfId="13147" priority="14592" operator="equal">
      <formula>"Mayor"</formula>
    </cfRule>
    <cfRule type="cellIs" dxfId="13146" priority="14593" operator="equal">
      <formula>"Moderado"</formula>
    </cfRule>
    <cfRule type="cellIs" dxfId="13145" priority="14594" operator="equal">
      <formula>"Menor"</formula>
    </cfRule>
    <cfRule type="cellIs" dxfId="13144" priority="14595" operator="equal">
      <formula>"Leve"</formula>
    </cfRule>
  </conditionalFormatting>
  <conditionalFormatting sqref="BI245">
    <cfRule type="cellIs" dxfId="13143" priority="14301" operator="equal">
      <formula>"Catastrófico"</formula>
    </cfRule>
    <cfRule type="cellIs" dxfId="13142" priority="14302" operator="equal">
      <formula>"Mayor"</formula>
    </cfRule>
    <cfRule type="cellIs" dxfId="13141" priority="14303" operator="equal">
      <formula>"Moderado"</formula>
    </cfRule>
    <cfRule type="cellIs" dxfId="13140" priority="14304" operator="equal">
      <formula>"Menor"</formula>
    </cfRule>
    <cfRule type="cellIs" dxfId="13139" priority="14305" operator="equal">
      <formula>"Leve"</formula>
    </cfRule>
  </conditionalFormatting>
  <conditionalFormatting sqref="BI161:BJ161 BI173:BJ173">
    <cfRule type="cellIs" dxfId="13138" priority="14586" operator="equal">
      <formula>"Catastrófico"</formula>
    </cfRule>
    <cfRule type="cellIs" dxfId="13137" priority="14587" operator="equal">
      <formula>"Mayor"</formula>
    </cfRule>
    <cfRule type="cellIs" dxfId="13136" priority="14588" operator="equal">
      <formula>"Moderado"</formula>
    </cfRule>
    <cfRule type="cellIs" dxfId="13135" priority="14589" operator="equal">
      <formula>"Menor"</formula>
    </cfRule>
    <cfRule type="cellIs" dxfId="13134" priority="14590" operator="equal">
      <formula>"Leve"</formula>
    </cfRule>
  </conditionalFormatting>
  <conditionalFormatting sqref="BK161:BL161 BK173:BL173">
    <cfRule type="cellIs" dxfId="13133" priority="14581" operator="equal">
      <formula>"Catastrófico"</formula>
    </cfRule>
    <cfRule type="cellIs" dxfId="13132" priority="14582" operator="equal">
      <formula>"Mayor"</formula>
    </cfRule>
    <cfRule type="cellIs" dxfId="13131" priority="14583" operator="equal">
      <formula>"Moderado"</formula>
    </cfRule>
    <cfRule type="cellIs" dxfId="13130" priority="14584" operator="equal">
      <formula>"Menor"</formula>
    </cfRule>
    <cfRule type="cellIs" dxfId="13129" priority="14585" operator="equal">
      <formula>"Leve"</formula>
    </cfRule>
  </conditionalFormatting>
  <conditionalFormatting sqref="BI47:BJ47 BI53:BJ53">
    <cfRule type="cellIs" dxfId="13128" priority="14576" operator="equal">
      <formula>"Catastrófico"</formula>
    </cfRule>
    <cfRule type="cellIs" dxfId="13127" priority="14577" operator="equal">
      <formula>"Mayor"</formula>
    </cfRule>
    <cfRule type="cellIs" dxfId="13126" priority="14578" operator="equal">
      <formula>"Moderado"</formula>
    </cfRule>
    <cfRule type="cellIs" dxfId="13125" priority="14579" operator="equal">
      <formula>"Menor"</formula>
    </cfRule>
    <cfRule type="cellIs" dxfId="13124" priority="14580" operator="equal">
      <formula>"Leve"</formula>
    </cfRule>
  </conditionalFormatting>
  <conditionalFormatting sqref="BK47:BL47 BK53:BL53">
    <cfRule type="cellIs" dxfId="13123" priority="14571" operator="equal">
      <formula>"Catastrófico"</formula>
    </cfRule>
    <cfRule type="cellIs" dxfId="13122" priority="14572" operator="equal">
      <formula>"Mayor"</formula>
    </cfRule>
    <cfRule type="cellIs" dxfId="13121" priority="14573" operator="equal">
      <formula>"Moderado"</formula>
    </cfRule>
    <cfRule type="cellIs" dxfId="13120" priority="14574" operator="equal">
      <formula>"Menor"</formula>
    </cfRule>
    <cfRule type="cellIs" dxfId="13119" priority="14575" operator="equal">
      <formula>"Leve"</formula>
    </cfRule>
  </conditionalFormatting>
  <conditionalFormatting sqref="BI59:BJ59">
    <cfRule type="cellIs" dxfId="13118" priority="14566" operator="equal">
      <formula>"Catastrófico"</formula>
    </cfRule>
    <cfRule type="cellIs" dxfId="13117" priority="14567" operator="equal">
      <formula>"Mayor"</formula>
    </cfRule>
    <cfRule type="cellIs" dxfId="13116" priority="14568" operator="equal">
      <formula>"Moderado"</formula>
    </cfRule>
    <cfRule type="cellIs" dxfId="13115" priority="14569" operator="equal">
      <formula>"Menor"</formula>
    </cfRule>
    <cfRule type="cellIs" dxfId="13114" priority="14570" operator="equal">
      <formula>"Leve"</formula>
    </cfRule>
  </conditionalFormatting>
  <conditionalFormatting sqref="BK59:BL59">
    <cfRule type="cellIs" dxfId="13113" priority="14561" operator="equal">
      <formula>"Catastrófico"</formula>
    </cfRule>
    <cfRule type="cellIs" dxfId="13112" priority="14562" operator="equal">
      <formula>"Mayor"</formula>
    </cfRule>
    <cfRule type="cellIs" dxfId="13111" priority="14563" operator="equal">
      <formula>"Moderado"</formula>
    </cfRule>
    <cfRule type="cellIs" dxfId="13110" priority="14564" operator="equal">
      <formula>"Menor"</formula>
    </cfRule>
    <cfRule type="cellIs" dxfId="13109" priority="14565" operator="equal">
      <formula>"Leve"</formula>
    </cfRule>
  </conditionalFormatting>
  <conditionalFormatting sqref="BK101:BL101">
    <cfRule type="cellIs" dxfId="13108" priority="14556" operator="equal">
      <formula>"Catastrófico"</formula>
    </cfRule>
    <cfRule type="cellIs" dxfId="13107" priority="14557" operator="equal">
      <formula>"Mayor"</formula>
    </cfRule>
    <cfRule type="cellIs" dxfId="13106" priority="14558" operator="equal">
      <formula>"Moderado"</formula>
    </cfRule>
    <cfRule type="cellIs" dxfId="13105" priority="14559" operator="equal">
      <formula>"Menor"</formula>
    </cfRule>
    <cfRule type="cellIs" dxfId="13104" priority="14560" operator="equal">
      <formula>"Leve"</formula>
    </cfRule>
  </conditionalFormatting>
  <conditionalFormatting sqref="BI101:BJ101">
    <cfRule type="cellIs" dxfId="13103" priority="14551" operator="equal">
      <formula>"Catastrófico"</formula>
    </cfRule>
    <cfRule type="cellIs" dxfId="13102" priority="14552" operator="equal">
      <formula>"Mayor"</formula>
    </cfRule>
    <cfRule type="cellIs" dxfId="13101" priority="14553" operator="equal">
      <formula>"Moderado"</formula>
    </cfRule>
    <cfRule type="cellIs" dxfId="13100" priority="14554" operator="equal">
      <formula>"Menor"</formula>
    </cfRule>
    <cfRule type="cellIs" dxfId="13099" priority="14555" operator="equal">
      <formula>"Leve"</formula>
    </cfRule>
  </conditionalFormatting>
  <conditionalFormatting sqref="BI83:BJ83">
    <cfRule type="cellIs" dxfId="13098" priority="14546" operator="equal">
      <formula>"Catastrófico"</formula>
    </cfRule>
    <cfRule type="cellIs" dxfId="13097" priority="14547" operator="equal">
      <formula>"Mayor"</formula>
    </cfRule>
    <cfRule type="cellIs" dxfId="13096" priority="14548" operator="equal">
      <formula>"Moderado"</formula>
    </cfRule>
    <cfRule type="cellIs" dxfId="13095" priority="14549" operator="equal">
      <formula>"Menor"</formula>
    </cfRule>
    <cfRule type="cellIs" dxfId="13094" priority="14550" operator="equal">
      <formula>"Leve"</formula>
    </cfRule>
  </conditionalFormatting>
  <conditionalFormatting sqref="BK83:BL83">
    <cfRule type="cellIs" dxfId="13093" priority="14541" operator="equal">
      <formula>"Catastrófico"</formula>
    </cfRule>
    <cfRule type="cellIs" dxfId="13092" priority="14542" operator="equal">
      <formula>"Mayor"</formula>
    </cfRule>
    <cfRule type="cellIs" dxfId="13091" priority="14543" operator="equal">
      <formula>"Moderado"</formula>
    </cfRule>
    <cfRule type="cellIs" dxfId="13090" priority="14544" operator="equal">
      <formula>"Menor"</formula>
    </cfRule>
    <cfRule type="cellIs" dxfId="13089" priority="14545" operator="equal">
      <formula>"Leve"</formula>
    </cfRule>
  </conditionalFormatting>
  <conditionalFormatting sqref="BK95:BL95">
    <cfRule type="cellIs" dxfId="13088" priority="14536" operator="equal">
      <formula>"Catastrófico"</formula>
    </cfRule>
    <cfRule type="cellIs" dxfId="13087" priority="14537" operator="equal">
      <formula>"Mayor"</formula>
    </cfRule>
    <cfRule type="cellIs" dxfId="13086" priority="14538" operator="equal">
      <formula>"Moderado"</formula>
    </cfRule>
    <cfRule type="cellIs" dxfId="13085" priority="14539" operator="equal">
      <formula>"Menor"</formula>
    </cfRule>
    <cfRule type="cellIs" dxfId="13084" priority="14540" operator="equal">
      <formula>"Leve"</formula>
    </cfRule>
  </conditionalFormatting>
  <conditionalFormatting sqref="BI95:BJ95">
    <cfRule type="cellIs" dxfId="13083" priority="14531" operator="equal">
      <formula>"Catastrófico"</formula>
    </cfRule>
    <cfRule type="cellIs" dxfId="13082" priority="14532" operator="equal">
      <formula>"Mayor"</formula>
    </cfRule>
    <cfRule type="cellIs" dxfId="13081" priority="14533" operator="equal">
      <formula>"Moderado"</formula>
    </cfRule>
    <cfRule type="cellIs" dxfId="13080" priority="14534" operator="equal">
      <formula>"Menor"</formula>
    </cfRule>
    <cfRule type="cellIs" dxfId="13079" priority="14535" operator="equal">
      <formula>"Leve"</formula>
    </cfRule>
  </conditionalFormatting>
  <conditionalFormatting sqref="BK113:BL113">
    <cfRule type="cellIs" dxfId="13078" priority="14471" operator="equal">
      <formula>"Catastrófico"</formula>
    </cfRule>
    <cfRule type="cellIs" dxfId="13077" priority="14472" operator="equal">
      <formula>"Mayor"</formula>
    </cfRule>
    <cfRule type="cellIs" dxfId="13076" priority="14473" operator="equal">
      <formula>"Moderado"</formula>
    </cfRule>
    <cfRule type="cellIs" dxfId="13075" priority="14474" operator="equal">
      <formula>"Menor"</formula>
    </cfRule>
    <cfRule type="cellIs" dxfId="13074" priority="14475" operator="equal">
      <formula>"Leve"</formula>
    </cfRule>
  </conditionalFormatting>
  <conditionalFormatting sqref="BI113:BJ113">
    <cfRule type="cellIs" dxfId="13073" priority="14466" operator="equal">
      <formula>"Catastrófico"</formula>
    </cfRule>
    <cfRule type="cellIs" dxfId="13072" priority="14467" operator="equal">
      <formula>"Mayor"</formula>
    </cfRule>
    <cfRule type="cellIs" dxfId="13071" priority="14468" operator="equal">
      <formula>"Moderado"</formula>
    </cfRule>
    <cfRule type="cellIs" dxfId="13070" priority="14469" operator="equal">
      <formula>"Menor"</formula>
    </cfRule>
    <cfRule type="cellIs" dxfId="13069" priority="14470" operator="equal">
      <formula>"Leve"</formula>
    </cfRule>
  </conditionalFormatting>
  <conditionalFormatting sqref="BI119:BJ119">
    <cfRule type="cellIs" dxfId="13068" priority="14461" operator="equal">
      <formula>"Catastrófico"</formula>
    </cfRule>
    <cfRule type="cellIs" dxfId="13067" priority="14462" operator="equal">
      <formula>"Mayor"</formula>
    </cfRule>
    <cfRule type="cellIs" dxfId="13066" priority="14463" operator="equal">
      <formula>"Moderado"</formula>
    </cfRule>
    <cfRule type="cellIs" dxfId="13065" priority="14464" operator="equal">
      <formula>"Menor"</formula>
    </cfRule>
    <cfRule type="cellIs" dxfId="13064" priority="14465" operator="equal">
      <formula>"Leve"</formula>
    </cfRule>
  </conditionalFormatting>
  <conditionalFormatting sqref="BK119:BL119">
    <cfRule type="cellIs" dxfId="13063" priority="14456" operator="equal">
      <formula>"Catastrófico"</formula>
    </cfRule>
    <cfRule type="cellIs" dxfId="13062" priority="14457" operator="equal">
      <formula>"Mayor"</formula>
    </cfRule>
    <cfRule type="cellIs" dxfId="13061" priority="14458" operator="equal">
      <formula>"Moderado"</formula>
    </cfRule>
    <cfRule type="cellIs" dxfId="13060" priority="14459" operator="equal">
      <formula>"Menor"</formula>
    </cfRule>
    <cfRule type="cellIs" dxfId="13059" priority="14460" operator="equal">
      <formula>"Leve"</formula>
    </cfRule>
  </conditionalFormatting>
  <conditionalFormatting sqref="BI221:BJ221">
    <cfRule type="cellIs" dxfId="13058" priority="14451" operator="equal">
      <formula>"Catastrófico"</formula>
    </cfRule>
    <cfRule type="cellIs" dxfId="13057" priority="14452" operator="equal">
      <formula>"Mayor"</formula>
    </cfRule>
    <cfRule type="cellIs" dxfId="13056" priority="14453" operator="equal">
      <formula>"Moderado"</formula>
    </cfRule>
    <cfRule type="cellIs" dxfId="13055" priority="14454" operator="equal">
      <formula>"Menor"</formula>
    </cfRule>
    <cfRule type="cellIs" dxfId="13054" priority="14455" operator="equal">
      <formula>"Leve"</formula>
    </cfRule>
  </conditionalFormatting>
  <conditionalFormatting sqref="BK221:BL221">
    <cfRule type="cellIs" dxfId="13053" priority="14446" operator="equal">
      <formula>"Catastrófico"</formula>
    </cfRule>
    <cfRule type="cellIs" dxfId="13052" priority="14447" operator="equal">
      <formula>"Mayor"</formula>
    </cfRule>
    <cfRule type="cellIs" dxfId="13051" priority="14448" operator="equal">
      <formula>"Moderado"</formula>
    </cfRule>
    <cfRule type="cellIs" dxfId="13050" priority="14449" operator="equal">
      <formula>"Menor"</formula>
    </cfRule>
    <cfRule type="cellIs" dxfId="13049" priority="14450" operator="equal">
      <formula>"Leve"</formula>
    </cfRule>
  </conditionalFormatting>
  <conditionalFormatting sqref="BI227:BJ227">
    <cfRule type="cellIs" dxfId="13048" priority="14441" operator="equal">
      <formula>"Catastrófico"</formula>
    </cfRule>
    <cfRule type="cellIs" dxfId="13047" priority="14442" operator="equal">
      <formula>"Mayor"</formula>
    </cfRule>
    <cfRule type="cellIs" dxfId="13046" priority="14443" operator="equal">
      <formula>"Moderado"</formula>
    </cfRule>
    <cfRule type="cellIs" dxfId="13045" priority="14444" operator="equal">
      <formula>"Menor"</formula>
    </cfRule>
    <cfRule type="cellIs" dxfId="13044" priority="14445" operator="equal">
      <formula>"Leve"</formula>
    </cfRule>
  </conditionalFormatting>
  <conditionalFormatting sqref="BK227:BL227">
    <cfRule type="cellIs" dxfId="13043" priority="14436" operator="equal">
      <formula>"Catastrófico"</formula>
    </cfRule>
    <cfRule type="cellIs" dxfId="13042" priority="14437" operator="equal">
      <formula>"Mayor"</formula>
    </cfRule>
    <cfRule type="cellIs" dxfId="13041" priority="14438" operator="equal">
      <formula>"Moderado"</formula>
    </cfRule>
    <cfRule type="cellIs" dxfId="13040" priority="14439" operator="equal">
      <formula>"Menor"</formula>
    </cfRule>
    <cfRule type="cellIs" dxfId="13039" priority="14440" operator="equal">
      <formula>"Leve"</formula>
    </cfRule>
  </conditionalFormatting>
  <conditionalFormatting sqref="BI228:BJ228">
    <cfRule type="cellIs" dxfId="13038" priority="14431" operator="equal">
      <formula>"Catastrófico"</formula>
    </cfRule>
    <cfRule type="cellIs" dxfId="13037" priority="14432" operator="equal">
      <formula>"Mayor"</formula>
    </cfRule>
    <cfRule type="cellIs" dxfId="13036" priority="14433" operator="equal">
      <formula>"Moderado"</formula>
    </cfRule>
    <cfRule type="cellIs" dxfId="13035" priority="14434" operator="equal">
      <formula>"Menor"</formula>
    </cfRule>
    <cfRule type="cellIs" dxfId="13034" priority="14435" operator="equal">
      <formula>"Leve"</formula>
    </cfRule>
  </conditionalFormatting>
  <conditionalFormatting sqref="BI229:BJ229">
    <cfRule type="cellIs" dxfId="13033" priority="14426" operator="equal">
      <formula>"Catastrófico"</formula>
    </cfRule>
    <cfRule type="cellIs" dxfId="13032" priority="14427" operator="equal">
      <formula>"Mayor"</formula>
    </cfRule>
    <cfRule type="cellIs" dxfId="13031" priority="14428" operator="equal">
      <formula>"Moderado"</formula>
    </cfRule>
    <cfRule type="cellIs" dxfId="13030" priority="14429" operator="equal">
      <formula>"Menor"</formula>
    </cfRule>
    <cfRule type="cellIs" dxfId="13029" priority="14430" operator="equal">
      <formula>"Leve"</formula>
    </cfRule>
  </conditionalFormatting>
  <conditionalFormatting sqref="BI233">
    <cfRule type="cellIs" dxfId="13028" priority="14421" operator="equal">
      <formula>"Catastrófico"</formula>
    </cfRule>
    <cfRule type="cellIs" dxfId="13027" priority="14422" operator="equal">
      <formula>"Mayor"</formula>
    </cfRule>
    <cfRule type="cellIs" dxfId="13026" priority="14423" operator="equal">
      <formula>"Moderado"</formula>
    </cfRule>
    <cfRule type="cellIs" dxfId="13025" priority="14424" operator="equal">
      <formula>"Menor"</formula>
    </cfRule>
    <cfRule type="cellIs" dxfId="13024" priority="14425" operator="equal">
      <formula>"Leve"</formula>
    </cfRule>
  </conditionalFormatting>
  <conditionalFormatting sqref="BK233:BL233">
    <cfRule type="cellIs" dxfId="13023" priority="14416" operator="equal">
      <formula>"Catastrófico"</formula>
    </cfRule>
    <cfRule type="cellIs" dxfId="13022" priority="14417" operator="equal">
      <formula>"Mayor"</formula>
    </cfRule>
    <cfRule type="cellIs" dxfId="13021" priority="14418" operator="equal">
      <formula>"Moderado"</formula>
    </cfRule>
    <cfRule type="cellIs" dxfId="13020" priority="14419" operator="equal">
      <formula>"Menor"</formula>
    </cfRule>
    <cfRule type="cellIs" dxfId="13019" priority="14420" operator="equal">
      <formula>"Leve"</formula>
    </cfRule>
  </conditionalFormatting>
  <conditionalFormatting sqref="BI234:BJ234">
    <cfRule type="cellIs" dxfId="13018" priority="14411" operator="equal">
      <formula>"Catastrófico"</formula>
    </cfRule>
    <cfRule type="cellIs" dxfId="13017" priority="14412" operator="equal">
      <formula>"Mayor"</formula>
    </cfRule>
    <cfRule type="cellIs" dxfId="13016" priority="14413" operator="equal">
      <formula>"Moderado"</formula>
    </cfRule>
    <cfRule type="cellIs" dxfId="13015" priority="14414" operator="equal">
      <formula>"Menor"</formula>
    </cfRule>
    <cfRule type="cellIs" dxfId="13014" priority="14415" operator="equal">
      <formula>"Leve"</formula>
    </cfRule>
  </conditionalFormatting>
  <conditionalFormatting sqref="BK137:BL137">
    <cfRule type="cellIs" dxfId="13013" priority="14406" operator="equal">
      <formula>"Catastrófico"</formula>
    </cfRule>
    <cfRule type="cellIs" dxfId="13012" priority="14407" operator="equal">
      <formula>"Mayor"</formula>
    </cfRule>
    <cfRule type="cellIs" dxfId="13011" priority="14408" operator="equal">
      <formula>"Moderado"</formula>
    </cfRule>
    <cfRule type="cellIs" dxfId="13010" priority="14409" operator="equal">
      <formula>"Menor"</formula>
    </cfRule>
    <cfRule type="cellIs" dxfId="13009" priority="14410" operator="equal">
      <formula>"Leve"</formula>
    </cfRule>
  </conditionalFormatting>
  <conditionalFormatting sqref="BI137:BJ137">
    <cfRule type="cellIs" dxfId="13008" priority="14401" operator="equal">
      <formula>"Catastrófico"</formula>
    </cfRule>
    <cfRule type="cellIs" dxfId="13007" priority="14402" operator="equal">
      <formula>"Mayor"</formula>
    </cfRule>
    <cfRule type="cellIs" dxfId="13006" priority="14403" operator="equal">
      <formula>"Moderado"</formula>
    </cfRule>
    <cfRule type="cellIs" dxfId="13005" priority="14404" operator="equal">
      <formula>"Menor"</formula>
    </cfRule>
    <cfRule type="cellIs" dxfId="13004" priority="14405" operator="equal">
      <formula>"Leve"</formula>
    </cfRule>
  </conditionalFormatting>
  <conditionalFormatting sqref="BK239">
    <cfRule type="cellIs" dxfId="13003" priority="14396" operator="equal">
      <formula>"Catastrófico"</formula>
    </cfRule>
    <cfRule type="cellIs" dxfId="13002" priority="14397" operator="equal">
      <formula>"Mayor"</formula>
    </cfRule>
    <cfRule type="cellIs" dxfId="13001" priority="14398" operator="equal">
      <formula>"Moderado"</formula>
    </cfRule>
    <cfRule type="cellIs" dxfId="13000" priority="14399" operator="equal">
      <formula>"Menor"</formula>
    </cfRule>
    <cfRule type="cellIs" dxfId="12999" priority="14400" operator="equal">
      <formula>"Leve"</formula>
    </cfRule>
  </conditionalFormatting>
  <conditionalFormatting sqref="BI239:BJ239">
    <cfRule type="cellIs" dxfId="12998" priority="14391" operator="equal">
      <formula>"Catastrófico"</formula>
    </cfRule>
    <cfRule type="cellIs" dxfId="12997" priority="14392" operator="equal">
      <formula>"Mayor"</formula>
    </cfRule>
    <cfRule type="cellIs" dxfId="12996" priority="14393" operator="equal">
      <formula>"Moderado"</formula>
    </cfRule>
    <cfRule type="cellIs" dxfId="12995" priority="14394" operator="equal">
      <formula>"Menor"</formula>
    </cfRule>
    <cfRule type="cellIs" dxfId="12994" priority="14395" operator="equal">
      <formula>"Leve"</formula>
    </cfRule>
  </conditionalFormatting>
  <conditionalFormatting sqref="BK240:BL240">
    <cfRule type="cellIs" dxfId="12993" priority="14386" operator="equal">
      <formula>"Catastrófico"</formula>
    </cfRule>
    <cfRule type="cellIs" dxfId="12992" priority="14387" operator="equal">
      <formula>"Mayor"</formula>
    </cfRule>
    <cfRule type="cellIs" dxfId="12991" priority="14388" operator="equal">
      <formula>"Moderado"</formula>
    </cfRule>
    <cfRule type="cellIs" dxfId="12990" priority="14389" operator="equal">
      <formula>"Menor"</formula>
    </cfRule>
    <cfRule type="cellIs" dxfId="12989" priority="14390" operator="equal">
      <formula>"Leve"</formula>
    </cfRule>
  </conditionalFormatting>
  <conditionalFormatting sqref="BI240:BJ240">
    <cfRule type="cellIs" dxfId="12988" priority="14381" operator="equal">
      <formula>"Catastrófico"</formula>
    </cfRule>
    <cfRule type="cellIs" dxfId="12987" priority="14382" operator="equal">
      <formula>"Mayor"</formula>
    </cfRule>
    <cfRule type="cellIs" dxfId="12986" priority="14383" operator="equal">
      <formula>"Moderado"</formula>
    </cfRule>
    <cfRule type="cellIs" dxfId="12985" priority="14384" operator="equal">
      <formula>"Menor"</formula>
    </cfRule>
    <cfRule type="cellIs" dxfId="12984" priority="14385" operator="equal">
      <formula>"Leve"</formula>
    </cfRule>
  </conditionalFormatting>
  <conditionalFormatting sqref="BI149:BJ149">
    <cfRule type="cellIs" dxfId="12983" priority="14376" operator="equal">
      <formula>"Catastrófico"</formula>
    </cfRule>
    <cfRule type="cellIs" dxfId="12982" priority="14377" operator="equal">
      <formula>"Mayor"</formula>
    </cfRule>
    <cfRule type="cellIs" dxfId="12981" priority="14378" operator="equal">
      <formula>"Moderado"</formula>
    </cfRule>
    <cfRule type="cellIs" dxfId="12980" priority="14379" operator="equal">
      <formula>"Menor"</formula>
    </cfRule>
    <cfRule type="cellIs" dxfId="12979" priority="14380" operator="equal">
      <formula>"Leve"</formula>
    </cfRule>
  </conditionalFormatting>
  <conditionalFormatting sqref="BK149:BL149">
    <cfRule type="cellIs" dxfId="12978" priority="14371" operator="equal">
      <formula>"Catastrófico"</formula>
    </cfRule>
    <cfRule type="cellIs" dxfId="12977" priority="14372" operator="equal">
      <formula>"Mayor"</formula>
    </cfRule>
    <cfRule type="cellIs" dxfId="12976" priority="14373" operator="equal">
      <formula>"Moderado"</formula>
    </cfRule>
    <cfRule type="cellIs" dxfId="12975" priority="14374" operator="equal">
      <formula>"Menor"</formula>
    </cfRule>
    <cfRule type="cellIs" dxfId="12974" priority="14375" operator="equal">
      <formula>"Leve"</formula>
    </cfRule>
  </conditionalFormatting>
  <conditionalFormatting sqref="BK156:BL156">
    <cfRule type="cellIs" dxfId="12973" priority="14366" operator="equal">
      <formula>"Catastrófico"</formula>
    </cfRule>
    <cfRule type="cellIs" dxfId="12972" priority="14367" operator="equal">
      <formula>"Mayor"</formula>
    </cfRule>
    <cfRule type="cellIs" dxfId="12971" priority="14368" operator="equal">
      <formula>"Moderado"</formula>
    </cfRule>
    <cfRule type="cellIs" dxfId="12970" priority="14369" operator="equal">
      <formula>"Menor"</formula>
    </cfRule>
    <cfRule type="cellIs" dxfId="12969" priority="14370" operator="equal">
      <formula>"Leve"</formula>
    </cfRule>
  </conditionalFormatting>
  <conditionalFormatting sqref="BI156:BJ156">
    <cfRule type="cellIs" dxfId="12968" priority="14361" operator="equal">
      <formula>"Catastrófico"</formula>
    </cfRule>
    <cfRule type="cellIs" dxfId="12967" priority="14362" operator="equal">
      <formula>"Mayor"</formula>
    </cfRule>
    <cfRule type="cellIs" dxfId="12966" priority="14363" operator="equal">
      <formula>"Moderado"</formula>
    </cfRule>
    <cfRule type="cellIs" dxfId="12965" priority="14364" operator="equal">
      <formula>"Menor"</formula>
    </cfRule>
    <cfRule type="cellIs" dxfId="12964" priority="14365" operator="equal">
      <formula>"Leve"</formula>
    </cfRule>
  </conditionalFormatting>
  <conditionalFormatting sqref="BK155">
    <cfRule type="cellIs" dxfId="12963" priority="14356" operator="equal">
      <formula>"Catastrófico"</formula>
    </cfRule>
    <cfRule type="cellIs" dxfId="12962" priority="14357" operator="equal">
      <formula>"Mayor"</formula>
    </cfRule>
    <cfRule type="cellIs" dxfId="12961" priority="14358" operator="equal">
      <formula>"Moderado"</formula>
    </cfRule>
    <cfRule type="cellIs" dxfId="12960" priority="14359" operator="equal">
      <formula>"Menor"</formula>
    </cfRule>
    <cfRule type="cellIs" dxfId="12959" priority="14360" operator="equal">
      <formula>"Leve"</formula>
    </cfRule>
  </conditionalFormatting>
  <conditionalFormatting sqref="BI155:BJ155">
    <cfRule type="cellIs" dxfId="12958" priority="14351" operator="equal">
      <formula>"Catastrófico"</formula>
    </cfRule>
    <cfRule type="cellIs" dxfId="12957" priority="14352" operator="equal">
      <formula>"Mayor"</formula>
    </cfRule>
    <cfRule type="cellIs" dxfId="12956" priority="14353" operator="equal">
      <formula>"Moderado"</formula>
    </cfRule>
    <cfRule type="cellIs" dxfId="12955" priority="14354" operator="equal">
      <formula>"Menor"</formula>
    </cfRule>
    <cfRule type="cellIs" dxfId="12954" priority="14355" operator="equal">
      <formula>"Leve"</formula>
    </cfRule>
  </conditionalFormatting>
  <conditionalFormatting sqref="BK17:BL17">
    <cfRule type="cellIs" dxfId="12953" priority="14346" operator="equal">
      <formula>"Catastrófico"</formula>
    </cfRule>
    <cfRule type="cellIs" dxfId="12952" priority="14347" operator="equal">
      <formula>"Mayor"</formula>
    </cfRule>
    <cfRule type="cellIs" dxfId="12951" priority="14348" operator="equal">
      <formula>"Moderado"</formula>
    </cfRule>
    <cfRule type="cellIs" dxfId="12950" priority="14349" operator="equal">
      <formula>"Menor"</formula>
    </cfRule>
    <cfRule type="cellIs" dxfId="12949" priority="14350" operator="equal">
      <formula>"Leve"</formula>
    </cfRule>
  </conditionalFormatting>
  <conditionalFormatting sqref="BI29">
    <cfRule type="cellIs" dxfId="12948" priority="14336" operator="equal">
      <formula>"Catastrófico"</formula>
    </cfRule>
    <cfRule type="cellIs" dxfId="12947" priority="14337" operator="equal">
      <formula>"Mayor"</formula>
    </cfRule>
    <cfRule type="cellIs" dxfId="12946" priority="14338" operator="equal">
      <formula>"Moderado"</formula>
    </cfRule>
    <cfRule type="cellIs" dxfId="12945" priority="14339" operator="equal">
      <formula>"Menor"</formula>
    </cfRule>
    <cfRule type="cellIs" dxfId="12944" priority="14340" operator="equal">
      <formula>"Leve"</formula>
    </cfRule>
  </conditionalFormatting>
  <conditionalFormatting sqref="BJ29">
    <cfRule type="cellIs" dxfId="12943" priority="14331" operator="equal">
      <formula>"Catastrófico"</formula>
    </cfRule>
    <cfRule type="cellIs" dxfId="12942" priority="14332" operator="equal">
      <formula>"Mayor"</formula>
    </cfRule>
    <cfRule type="cellIs" dxfId="12941" priority="14333" operator="equal">
      <formula>"Moderado"</formula>
    </cfRule>
    <cfRule type="cellIs" dxfId="12940" priority="14334" operator="equal">
      <formula>"Menor"</formula>
    </cfRule>
    <cfRule type="cellIs" dxfId="12939" priority="14335" operator="equal">
      <formula>"Leve"</formula>
    </cfRule>
  </conditionalFormatting>
  <conditionalFormatting sqref="BL29">
    <cfRule type="cellIs" dxfId="12938" priority="14326" operator="equal">
      <formula>"Catastrófico"</formula>
    </cfRule>
    <cfRule type="cellIs" dxfId="12937" priority="14327" operator="equal">
      <formula>"Mayor"</formula>
    </cfRule>
    <cfRule type="cellIs" dxfId="12936" priority="14328" operator="equal">
      <formula>"Moderado"</formula>
    </cfRule>
    <cfRule type="cellIs" dxfId="12935" priority="14329" operator="equal">
      <formula>"Menor"</formula>
    </cfRule>
    <cfRule type="cellIs" dxfId="12934" priority="14330" operator="equal">
      <formula>"Leve"</formula>
    </cfRule>
  </conditionalFormatting>
  <conditionalFormatting sqref="BI35">
    <cfRule type="cellIs" dxfId="12933" priority="14321" operator="equal">
      <formula>"Catastrófico"</formula>
    </cfRule>
    <cfRule type="cellIs" dxfId="12932" priority="14322" operator="equal">
      <formula>"Mayor"</formula>
    </cfRule>
    <cfRule type="cellIs" dxfId="12931" priority="14323" operator="equal">
      <formula>"Moderado"</formula>
    </cfRule>
    <cfRule type="cellIs" dxfId="12930" priority="14324" operator="equal">
      <formula>"Menor"</formula>
    </cfRule>
    <cfRule type="cellIs" dxfId="12929" priority="14325" operator="equal">
      <formula>"Leve"</formula>
    </cfRule>
  </conditionalFormatting>
  <conditionalFormatting sqref="BJ35:BL35">
    <cfRule type="cellIs" dxfId="12928" priority="14316" operator="equal">
      <formula>"Catastrófico"</formula>
    </cfRule>
    <cfRule type="cellIs" dxfId="12927" priority="14317" operator="equal">
      <formula>"Mayor"</formula>
    </cfRule>
    <cfRule type="cellIs" dxfId="12926" priority="14318" operator="equal">
      <formula>"Moderado"</formula>
    </cfRule>
    <cfRule type="cellIs" dxfId="12925" priority="14319" operator="equal">
      <formula>"Menor"</formula>
    </cfRule>
    <cfRule type="cellIs" dxfId="12924" priority="14320" operator="equal">
      <formula>"Leve"</formula>
    </cfRule>
  </conditionalFormatting>
  <conditionalFormatting sqref="BI38">
    <cfRule type="cellIs" dxfId="12923" priority="14311" operator="equal">
      <formula>"Catastrófico"</formula>
    </cfRule>
    <cfRule type="cellIs" dxfId="12922" priority="14312" operator="equal">
      <formula>"Mayor"</formula>
    </cfRule>
    <cfRule type="cellIs" dxfId="12921" priority="14313" operator="equal">
      <formula>"Moderado"</formula>
    </cfRule>
    <cfRule type="cellIs" dxfId="12920" priority="14314" operator="equal">
      <formula>"Menor"</formula>
    </cfRule>
    <cfRule type="cellIs" dxfId="12919" priority="14315" operator="equal">
      <formula>"Leve"</formula>
    </cfRule>
  </conditionalFormatting>
  <conditionalFormatting sqref="BJ38:BL38">
    <cfRule type="cellIs" dxfId="12918" priority="14306" operator="equal">
      <formula>"Catastrófico"</formula>
    </cfRule>
    <cfRule type="cellIs" dxfId="12917" priority="14307" operator="equal">
      <formula>"Mayor"</formula>
    </cfRule>
    <cfRule type="cellIs" dxfId="12916" priority="14308" operator="equal">
      <formula>"Moderado"</formula>
    </cfRule>
    <cfRule type="cellIs" dxfId="12915" priority="14309" operator="equal">
      <formula>"Menor"</formula>
    </cfRule>
    <cfRule type="cellIs" dxfId="12914" priority="14310" operator="equal">
      <formula>"Leve"</formula>
    </cfRule>
  </conditionalFormatting>
  <conditionalFormatting sqref="BI102:BJ102">
    <cfRule type="cellIs" dxfId="12913" priority="14251" operator="equal">
      <formula>"Catastrófico"</formula>
    </cfRule>
    <cfRule type="cellIs" dxfId="12912" priority="14252" operator="equal">
      <formula>"Mayor"</formula>
    </cfRule>
    <cfRule type="cellIs" dxfId="12911" priority="14253" operator="equal">
      <formula>"Moderado"</formula>
    </cfRule>
    <cfRule type="cellIs" dxfId="12910" priority="14254" operator="equal">
      <formula>"Menor"</formula>
    </cfRule>
    <cfRule type="cellIs" dxfId="12909" priority="14255" operator="equal">
      <formula>"Leve"</formula>
    </cfRule>
  </conditionalFormatting>
  <conditionalFormatting sqref="BJ245">
    <cfRule type="cellIs" dxfId="12908" priority="14296" operator="equal">
      <formula>"Catastrófico"</formula>
    </cfRule>
    <cfRule type="cellIs" dxfId="12907" priority="14297" operator="equal">
      <formula>"Mayor"</formula>
    </cfRule>
    <cfRule type="cellIs" dxfId="12906" priority="14298" operator="equal">
      <formula>"Moderado"</formula>
    </cfRule>
    <cfRule type="cellIs" dxfId="12905" priority="14299" operator="equal">
      <formula>"Menor"</formula>
    </cfRule>
    <cfRule type="cellIs" dxfId="12904" priority="14300" operator="equal">
      <formula>"Leve"</formula>
    </cfRule>
  </conditionalFormatting>
  <conditionalFormatting sqref="BL245">
    <cfRule type="cellIs" dxfId="12903" priority="14291" operator="equal">
      <formula>"Catastrófico"</formula>
    </cfRule>
    <cfRule type="cellIs" dxfId="12902" priority="14292" operator="equal">
      <formula>"Mayor"</formula>
    </cfRule>
    <cfRule type="cellIs" dxfId="12901" priority="14293" operator="equal">
      <formula>"Moderado"</formula>
    </cfRule>
    <cfRule type="cellIs" dxfId="12900" priority="14294" operator="equal">
      <formula>"Menor"</formula>
    </cfRule>
    <cfRule type="cellIs" dxfId="12899" priority="14295" operator="equal">
      <formula>"Leve"</formula>
    </cfRule>
  </conditionalFormatting>
  <conditionalFormatting sqref="BI251">
    <cfRule type="cellIs" dxfId="12898" priority="14286" operator="equal">
      <formula>"Catastrófico"</formula>
    </cfRule>
    <cfRule type="cellIs" dxfId="12897" priority="14287" operator="equal">
      <formula>"Mayor"</formula>
    </cfRule>
    <cfRule type="cellIs" dxfId="12896" priority="14288" operator="equal">
      <formula>"Moderado"</formula>
    </cfRule>
    <cfRule type="cellIs" dxfId="12895" priority="14289" operator="equal">
      <formula>"Menor"</formula>
    </cfRule>
    <cfRule type="cellIs" dxfId="12894" priority="14290" operator="equal">
      <formula>"Leve"</formula>
    </cfRule>
  </conditionalFormatting>
  <conditionalFormatting sqref="BJ251">
    <cfRule type="cellIs" dxfId="12893" priority="14281" operator="equal">
      <formula>"Catastrófico"</formula>
    </cfRule>
    <cfRule type="cellIs" dxfId="12892" priority="14282" operator="equal">
      <formula>"Mayor"</formula>
    </cfRule>
    <cfRule type="cellIs" dxfId="12891" priority="14283" operator="equal">
      <formula>"Moderado"</formula>
    </cfRule>
    <cfRule type="cellIs" dxfId="12890" priority="14284" operator="equal">
      <formula>"Menor"</formula>
    </cfRule>
    <cfRule type="cellIs" dxfId="12889" priority="14285" operator="equal">
      <formula>"Leve"</formula>
    </cfRule>
  </conditionalFormatting>
  <conditionalFormatting sqref="BL251">
    <cfRule type="cellIs" dxfId="12888" priority="14276" operator="equal">
      <formula>"Catastrófico"</formula>
    </cfRule>
    <cfRule type="cellIs" dxfId="12887" priority="14277" operator="equal">
      <formula>"Mayor"</formula>
    </cfRule>
    <cfRule type="cellIs" dxfId="12886" priority="14278" operator="equal">
      <formula>"Moderado"</formula>
    </cfRule>
    <cfRule type="cellIs" dxfId="12885" priority="14279" operator="equal">
      <formula>"Menor"</formula>
    </cfRule>
    <cfRule type="cellIs" dxfId="12884" priority="14280" operator="equal">
      <formula>"Leve"</formula>
    </cfRule>
  </conditionalFormatting>
  <conditionalFormatting sqref="BJ41:BL41">
    <cfRule type="cellIs" dxfId="12883" priority="14271" operator="equal">
      <formula>"Catastrófico"</formula>
    </cfRule>
    <cfRule type="cellIs" dxfId="12882" priority="14272" operator="equal">
      <formula>"Mayor"</formula>
    </cfRule>
    <cfRule type="cellIs" dxfId="12881" priority="14273" operator="equal">
      <formula>"Moderado"</formula>
    </cfRule>
    <cfRule type="cellIs" dxfId="12880" priority="14274" operator="equal">
      <formula>"Menor"</formula>
    </cfRule>
    <cfRule type="cellIs" dxfId="12879" priority="14275" operator="equal">
      <formula>"Leve"</formula>
    </cfRule>
  </conditionalFormatting>
  <conditionalFormatting sqref="BI41">
    <cfRule type="cellIs" dxfId="12878" priority="14266" operator="equal">
      <formula>"Catastrófico"</formula>
    </cfRule>
    <cfRule type="cellIs" dxfId="12877" priority="14267" operator="equal">
      <formula>"Mayor"</formula>
    </cfRule>
    <cfRule type="cellIs" dxfId="12876" priority="14268" operator="equal">
      <formula>"Moderado"</formula>
    </cfRule>
    <cfRule type="cellIs" dxfId="12875" priority="14269" operator="equal">
      <formula>"Menor"</formula>
    </cfRule>
    <cfRule type="cellIs" dxfId="12874" priority="14270" operator="equal">
      <formula>"Leve"</formula>
    </cfRule>
  </conditionalFormatting>
  <conditionalFormatting sqref="BI43 BK43:BL43">
    <cfRule type="cellIs" dxfId="12873" priority="14261" operator="equal">
      <formula>"Catastrófico"</formula>
    </cfRule>
    <cfRule type="cellIs" dxfId="12872" priority="14262" operator="equal">
      <formula>"Mayor"</formula>
    </cfRule>
    <cfRule type="cellIs" dxfId="12871" priority="14263" operator="equal">
      <formula>"Moderado"</formula>
    </cfRule>
    <cfRule type="cellIs" dxfId="12870" priority="14264" operator="equal">
      <formula>"Menor"</formula>
    </cfRule>
    <cfRule type="cellIs" dxfId="12869" priority="14265" operator="equal">
      <formula>"Leve"</formula>
    </cfRule>
  </conditionalFormatting>
  <conditionalFormatting sqref="BJ43">
    <cfRule type="cellIs" dxfId="12868" priority="14256" operator="equal">
      <formula>"Catastrófico"</formula>
    </cfRule>
    <cfRule type="cellIs" dxfId="12867" priority="14257" operator="equal">
      <formula>"Mayor"</formula>
    </cfRule>
    <cfRule type="cellIs" dxfId="12866" priority="14258" operator="equal">
      <formula>"Moderado"</formula>
    </cfRule>
    <cfRule type="cellIs" dxfId="12865" priority="14259" operator="equal">
      <formula>"Menor"</formula>
    </cfRule>
    <cfRule type="cellIs" dxfId="12864" priority="14260" operator="equal">
      <formula>"Leve"</formula>
    </cfRule>
  </conditionalFormatting>
  <conditionalFormatting sqref="BK102:BL102">
    <cfRule type="cellIs" dxfId="12863" priority="14246" operator="equal">
      <formula>"Catastrófico"</formula>
    </cfRule>
    <cfRule type="cellIs" dxfId="12862" priority="14247" operator="equal">
      <formula>"Mayor"</formula>
    </cfRule>
    <cfRule type="cellIs" dxfId="12861" priority="14248" operator="equal">
      <formula>"Moderado"</formula>
    </cfRule>
    <cfRule type="cellIs" dxfId="12860" priority="14249" operator="equal">
      <formula>"Menor"</formula>
    </cfRule>
    <cfRule type="cellIs" dxfId="12859" priority="14250" operator="equal">
      <formula>"Leve"</formula>
    </cfRule>
  </conditionalFormatting>
  <conditionalFormatting sqref="BN11 BN17 BN23 BN41 BN65 BN71 BN77 BN83 BN89 BN95 BN101 BN107 BN113 BN119 BN125 BN131 BN137 BN143 BN149 BN155 BN161 BN167 BN173 BN179 BN185 BN191 BN197 BN203 BN209 BN215 BN221">
    <cfRule type="cellIs" dxfId="12858" priority="14241" operator="equal">
      <formula>"Catastrófico"</formula>
    </cfRule>
    <cfRule type="cellIs" dxfId="12857" priority="14242" operator="equal">
      <formula>"Mayor"</formula>
    </cfRule>
    <cfRule type="cellIs" dxfId="12856" priority="14243" operator="equal">
      <formula>"Moderado"</formula>
    </cfRule>
    <cfRule type="cellIs" dxfId="12855" priority="14244" operator="equal">
      <formula>"Menor"</formula>
    </cfRule>
    <cfRule type="cellIs" dxfId="12854" priority="14245" operator="equal">
      <formula>"Leve"</formula>
    </cfRule>
  </conditionalFormatting>
  <conditionalFormatting sqref="BN47 BN53 BN59">
    <cfRule type="cellIs" dxfId="12853" priority="14236" operator="equal">
      <formula>"Catastrófico"</formula>
    </cfRule>
    <cfRule type="cellIs" dxfId="12852" priority="14237" operator="equal">
      <formula>"Mayor"</formula>
    </cfRule>
    <cfRule type="cellIs" dxfId="12851" priority="14238" operator="equal">
      <formula>"Moderado"</formula>
    </cfRule>
    <cfRule type="cellIs" dxfId="12850" priority="14239" operator="equal">
      <formula>"Menor"</formula>
    </cfRule>
    <cfRule type="cellIs" dxfId="12849" priority="14240" operator="equal">
      <formula>"Leve"</formula>
    </cfRule>
  </conditionalFormatting>
  <conditionalFormatting sqref="BN227">
    <cfRule type="cellIs" dxfId="12848" priority="14231" operator="equal">
      <formula>"Catastrófico"</formula>
    </cfRule>
    <cfRule type="cellIs" dxfId="12847" priority="14232" operator="equal">
      <formula>"Mayor"</formula>
    </cfRule>
    <cfRule type="cellIs" dxfId="12846" priority="14233" operator="equal">
      <formula>"Moderado"</formula>
    </cfRule>
    <cfRule type="cellIs" dxfId="12845" priority="14234" operator="equal">
      <formula>"Menor"</formula>
    </cfRule>
    <cfRule type="cellIs" dxfId="12844" priority="14235" operator="equal">
      <formula>"Leve"</formula>
    </cfRule>
  </conditionalFormatting>
  <conditionalFormatting sqref="BN233">
    <cfRule type="cellIs" dxfId="12843" priority="14226" operator="equal">
      <formula>"Catastrófico"</formula>
    </cfRule>
    <cfRule type="cellIs" dxfId="12842" priority="14227" operator="equal">
      <formula>"Mayor"</formula>
    </cfRule>
    <cfRule type="cellIs" dxfId="12841" priority="14228" operator="equal">
      <formula>"Moderado"</formula>
    </cfRule>
    <cfRule type="cellIs" dxfId="12840" priority="14229" operator="equal">
      <formula>"Menor"</formula>
    </cfRule>
    <cfRule type="cellIs" dxfId="12839" priority="14230" operator="equal">
      <formula>"Leve"</formula>
    </cfRule>
  </conditionalFormatting>
  <conditionalFormatting sqref="BN239">
    <cfRule type="cellIs" dxfId="12838" priority="14221" operator="equal">
      <formula>"Catastrófico"</formula>
    </cfRule>
    <cfRule type="cellIs" dxfId="12837" priority="14222" operator="equal">
      <formula>"Mayor"</formula>
    </cfRule>
    <cfRule type="cellIs" dxfId="12836" priority="14223" operator="equal">
      <formula>"Moderado"</formula>
    </cfRule>
    <cfRule type="cellIs" dxfId="12835" priority="14224" operator="equal">
      <formula>"Menor"</formula>
    </cfRule>
    <cfRule type="cellIs" dxfId="12834" priority="14225" operator="equal">
      <formula>"Leve"</formula>
    </cfRule>
  </conditionalFormatting>
  <conditionalFormatting sqref="BN245">
    <cfRule type="cellIs" dxfId="12833" priority="14216" operator="equal">
      <formula>"Catastrófico"</formula>
    </cfRule>
    <cfRule type="cellIs" dxfId="12832" priority="14217" operator="equal">
      <formula>"Mayor"</formula>
    </cfRule>
    <cfRule type="cellIs" dxfId="12831" priority="14218" operator="equal">
      <formula>"Moderado"</formula>
    </cfRule>
    <cfRule type="cellIs" dxfId="12830" priority="14219" operator="equal">
      <formula>"Menor"</formula>
    </cfRule>
    <cfRule type="cellIs" dxfId="12829" priority="14220" operator="equal">
      <formula>"Leve"</formula>
    </cfRule>
  </conditionalFormatting>
  <conditionalFormatting sqref="BN251">
    <cfRule type="cellIs" dxfId="12828" priority="14211" operator="equal">
      <formula>"Catastrófico"</formula>
    </cfRule>
    <cfRule type="cellIs" dxfId="12827" priority="14212" operator="equal">
      <formula>"Mayor"</formula>
    </cfRule>
    <cfRule type="cellIs" dxfId="12826" priority="14213" operator="equal">
      <formula>"Moderado"</formula>
    </cfRule>
    <cfRule type="cellIs" dxfId="12825" priority="14214" operator="equal">
      <formula>"Menor"</formula>
    </cfRule>
    <cfRule type="cellIs" dxfId="12824" priority="14215" operator="equal">
      <formula>"Leve"</formula>
    </cfRule>
  </conditionalFormatting>
  <conditionalFormatting sqref="BN29">
    <cfRule type="cellIs" dxfId="12823" priority="14206" operator="equal">
      <formula>"Catastrófico"</formula>
    </cfRule>
    <cfRule type="cellIs" dxfId="12822" priority="14207" operator="equal">
      <formula>"Mayor"</formula>
    </cfRule>
    <cfRule type="cellIs" dxfId="12821" priority="14208" operator="equal">
      <formula>"Moderado"</formula>
    </cfRule>
    <cfRule type="cellIs" dxfId="12820" priority="14209" operator="equal">
      <formula>"Menor"</formula>
    </cfRule>
    <cfRule type="cellIs" dxfId="12819" priority="14210" operator="equal">
      <formula>"Leve"</formula>
    </cfRule>
  </conditionalFormatting>
  <conditionalFormatting sqref="BN35">
    <cfRule type="cellIs" dxfId="12818" priority="14201" operator="equal">
      <formula>"Catastrófico"</formula>
    </cfRule>
    <cfRule type="cellIs" dxfId="12817" priority="14202" operator="equal">
      <formula>"Mayor"</formula>
    </cfRule>
    <cfRule type="cellIs" dxfId="12816" priority="14203" operator="equal">
      <formula>"Moderado"</formula>
    </cfRule>
    <cfRule type="cellIs" dxfId="12815" priority="14204" operator="equal">
      <formula>"Menor"</formula>
    </cfRule>
    <cfRule type="cellIs" dxfId="12814" priority="14205" operator="equal">
      <formula>"Leve"</formula>
    </cfRule>
  </conditionalFormatting>
  <conditionalFormatting sqref="BI36">
    <cfRule type="cellIs" dxfId="12813" priority="14196" operator="equal">
      <formula>"Catastrófico"</formula>
    </cfRule>
    <cfRule type="cellIs" dxfId="12812" priority="14197" operator="equal">
      <formula>"Mayor"</formula>
    </cfRule>
    <cfRule type="cellIs" dxfId="12811" priority="14198" operator="equal">
      <formula>"Moderado"</formula>
    </cfRule>
    <cfRule type="cellIs" dxfId="12810" priority="14199" operator="equal">
      <formula>"Menor"</formula>
    </cfRule>
    <cfRule type="cellIs" dxfId="12809" priority="14200" operator="equal">
      <formula>"Leve"</formula>
    </cfRule>
  </conditionalFormatting>
  <conditionalFormatting sqref="BJ36:BL36">
    <cfRule type="cellIs" dxfId="12808" priority="14191" operator="equal">
      <formula>"Catastrófico"</formula>
    </cfRule>
    <cfRule type="cellIs" dxfId="12807" priority="14192" operator="equal">
      <formula>"Mayor"</formula>
    </cfRule>
    <cfRule type="cellIs" dxfId="12806" priority="14193" operator="equal">
      <formula>"Moderado"</formula>
    </cfRule>
    <cfRule type="cellIs" dxfId="12805" priority="14194" operator="equal">
      <formula>"Menor"</formula>
    </cfRule>
    <cfRule type="cellIs" dxfId="12804" priority="14195" operator="equal">
      <formula>"Leve"</formula>
    </cfRule>
  </conditionalFormatting>
  <conditionalFormatting sqref="BI42 BK42:BL42">
    <cfRule type="cellIs" dxfId="12803" priority="14186" operator="equal">
      <formula>"Catastrófico"</formula>
    </cfRule>
    <cfRule type="cellIs" dxfId="12802" priority="14187" operator="equal">
      <formula>"Mayor"</formula>
    </cfRule>
    <cfRule type="cellIs" dxfId="12801" priority="14188" operator="equal">
      <formula>"Moderado"</formula>
    </cfRule>
    <cfRule type="cellIs" dxfId="12800" priority="14189" operator="equal">
      <formula>"Menor"</formula>
    </cfRule>
    <cfRule type="cellIs" dxfId="12799" priority="14190" operator="equal">
      <formula>"Leve"</formula>
    </cfRule>
  </conditionalFormatting>
  <conditionalFormatting sqref="BJ42">
    <cfRule type="cellIs" dxfId="12798" priority="14181" operator="equal">
      <formula>"Catastrófico"</formula>
    </cfRule>
    <cfRule type="cellIs" dxfId="12797" priority="14182" operator="equal">
      <formula>"Mayor"</formula>
    </cfRule>
    <cfRule type="cellIs" dxfId="12796" priority="14183" operator="equal">
      <formula>"Moderado"</formula>
    </cfRule>
    <cfRule type="cellIs" dxfId="12795" priority="14184" operator="equal">
      <formula>"Menor"</formula>
    </cfRule>
    <cfRule type="cellIs" dxfId="12794" priority="14185" operator="equal">
      <formula>"Leve"</formula>
    </cfRule>
  </conditionalFormatting>
  <conditionalFormatting sqref="BJ233">
    <cfRule type="cellIs" dxfId="12793" priority="14176" operator="equal">
      <formula>"Catastrófico"</formula>
    </cfRule>
    <cfRule type="cellIs" dxfId="12792" priority="14177" operator="equal">
      <formula>"Mayor"</formula>
    </cfRule>
    <cfRule type="cellIs" dxfId="12791" priority="14178" operator="equal">
      <formula>"Moderado"</formula>
    </cfRule>
    <cfRule type="cellIs" dxfId="12790" priority="14179" operator="equal">
      <formula>"Menor"</formula>
    </cfRule>
    <cfRule type="cellIs" dxfId="12789" priority="14180" operator="equal">
      <formula>"Leve"</formula>
    </cfRule>
  </conditionalFormatting>
  <conditionalFormatting sqref="BK245">
    <cfRule type="cellIs" dxfId="12788" priority="14171" operator="equal">
      <formula>"Catastrófico"</formula>
    </cfRule>
    <cfRule type="cellIs" dxfId="12787" priority="14172" operator="equal">
      <formula>"Mayor"</formula>
    </cfRule>
    <cfRule type="cellIs" dxfId="12786" priority="14173" operator="equal">
      <formula>"Moderado"</formula>
    </cfRule>
    <cfRule type="cellIs" dxfId="12785" priority="14174" operator="equal">
      <formula>"Menor"</formula>
    </cfRule>
    <cfRule type="cellIs" dxfId="12784" priority="14175" operator="equal">
      <formula>"Leve"</formula>
    </cfRule>
  </conditionalFormatting>
  <conditionalFormatting sqref="BJ252">
    <cfRule type="cellIs" dxfId="12783" priority="14166" operator="equal">
      <formula>"Catastrófico"</formula>
    </cfRule>
    <cfRule type="cellIs" dxfId="12782" priority="14167" operator="equal">
      <formula>"Mayor"</formula>
    </cfRule>
    <cfRule type="cellIs" dxfId="12781" priority="14168" operator="equal">
      <formula>"Moderado"</formula>
    </cfRule>
    <cfRule type="cellIs" dxfId="12780" priority="14169" operator="equal">
      <formula>"Menor"</formula>
    </cfRule>
    <cfRule type="cellIs" dxfId="12779" priority="14170" operator="equal">
      <formula>"Leve"</formula>
    </cfRule>
  </conditionalFormatting>
  <conditionalFormatting sqref="BM11:BM274">
    <cfRule type="cellIs" dxfId="12778" priority="14161" operator="equal">
      <formula>"Catastrófico"</formula>
    </cfRule>
    <cfRule type="cellIs" dxfId="12777" priority="14162" operator="equal">
      <formula>"Mayor"</formula>
    </cfRule>
    <cfRule type="cellIs" dxfId="12776" priority="14163" operator="equal">
      <formula>"Moderado"</formula>
    </cfRule>
    <cfRule type="cellIs" dxfId="12775" priority="14164" operator="equal">
      <formula>"Menor"</formula>
    </cfRule>
    <cfRule type="cellIs" dxfId="12774" priority="14165" operator="equal">
      <formula>"Leve"</formula>
    </cfRule>
  </conditionalFormatting>
  <conditionalFormatting sqref="BK107">
    <cfRule type="cellIs" dxfId="12773" priority="13971" operator="equal">
      <formula>"Catastrófico"</formula>
    </cfRule>
    <cfRule type="cellIs" dxfId="12772" priority="13972" operator="equal">
      <formula>"Mayor"</formula>
    </cfRule>
    <cfRule type="cellIs" dxfId="12771" priority="13973" operator="equal">
      <formula>"Moderado"</formula>
    </cfRule>
    <cfRule type="cellIs" dxfId="12770" priority="13974" operator="equal">
      <formula>"Menor"</formula>
    </cfRule>
    <cfRule type="cellIs" dxfId="12769" priority="13975" operator="equal">
      <formula>"Leve"</formula>
    </cfRule>
  </conditionalFormatting>
  <conditionalFormatting sqref="BI107:BJ107">
    <cfRule type="cellIs" dxfId="12768" priority="13966" operator="equal">
      <formula>"Catastrófico"</formula>
    </cfRule>
    <cfRule type="cellIs" dxfId="12767" priority="13967" operator="equal">
      <formula>"Mayor"</formula>
    </cfRule>
    <cfRule type="cellIs" dxfId="12766" priority="13968" operator="equal">
      <formula>"Moderado"</formula>
    </cfRule>
    <cfRule type="cellIs" dxfId="12765" priority="13969" operator="equal">
      <formula>"Menor"</formula>
    </cfRule>
    <cfRule type="cellIs" dxfId="12764" priority="13970" operator="equal">
      <formula>"Leve"</formula>
    </cfRule>
  </conditionalFormatting>
  <conditionalFormatting sqref="BL107">
    <cfRule type="cellIs" dxfId="12763" priority="13956" operator="equal">
      <formula>"Catastrófico"</formula>
    </cfRule>
    <cfRule type="cellIs" dxfId="12762" priority="13957" operator="equal">
      <formula>"Mayor"</formula>
    </cfRule>
    <cfRule type="cellIs" dxfId="12761" priority="13958" operator="equal">
      <formula>"Moderado"</formula>
    </cfRule>
    <cfRule type="cellIs" dxfId="12760" priority="13959" operator="equal">
      <formula>"Menor"</formula>
    </cfRule>
    <cfRule type="cellIs" dxfId="12759" priority="13960" operator="equal">
      <formula>"Leve"</formula>
    </cfRule>
  </conditionalFormatting>
  <conditionalFormatting sqref="BK77:BL77">
    <cfRule type="cellIs" dxfId="12758" priority="13946" operator="equal">
      <formula>"Catastrófico"</formula>
    </cfRule>
    <cfRule type="cellIs" dxfId="12757" priority="13947" operator="equal">
      <formula>"Mayor"</formula>
    </cfRule>
    <cfRule type="cellIs" dxfId="12756" priority="13948" operator="equal">
      <formula>"Moderado"</formula>
    </cfRule>
    <cfRule type="cellIs" dxfId="12755" priority="13949" operator="equal">
      <formula>"Menor"</formula>
    </cfRule>
    <cfRule type="cellIs" dxfId="12754" priority="13950" operator="equal">
      <formula>"Leve"</formula>
    </cfRule>
  </conditionalFormatting>
  <conditionalFormatting sqref="BI77:BJ77">
    <cfRule type="cellIs" dxfId="12753" priority="13941" operator="equal">
      <formula>"Catastrófico"</formula>
    </cfRule>
    <cfRule type="cellIs" dxfId="12752" priority="13942" operator="equal">
      <formula>"Mayor"</formula>
    </cfRule>
    <cfRule type="cellIs" dxfId="12751" priority="13943" operator="equal">
      <formula>"Moderado"</formula>
    </cfRule>
    <cfRule type="cellIs" dxfId="12750" priority="13944" operator="equal">
      <formula>"Menor"</formula>
    </cfRule>
    <cfRule type="cellIs" dxfId="12749" priority="13945" operator="equal">
      <formula>"Leve"</formula>
    </cfRule>
  </conditionalFormatting>
  <conditionalFormatting sqref="BI65:BJ65">
    <cfRule type="cellIs" dxfId="12748" priority="13901" operator="equal">
      <formula>"Catastrófico"</formula>
    </cfRule>
    <cfRule type="cellIs" dxfId="12747" priority="13902" operator="equal">
      <formula>"Mayor"</formula>
    </cfRule>
    <cfRule type="cellIs" dxfId="12746" priority="13903" operator="equal">
      <formula>"Moderado"</formula>
    </cfRule>
    <cfRule type="cellIs" dxfId="12745" priority="13904" operator="equal">
      <formula>"Menor"</formula>
    </cfRule>
    <cfRule type="cellIs" dxfId="12744" priority="13905" operator="equal">
      <formula>"Leve"</formula>
    </cfRule>
  </conditionalFormatting>
  <conditionalFormatting sqref="BK65:BL65">
    <cfRule type="cellIs" dxfId="12743" priority="13896" operator="equal">
      <formula>"Catastrófico"</formula>
    </cfRule>
    <cfRule type="cellIs" dxfId="12742" priority="13897" operator="equal">
      <formula>"Mayor"</formula>
    </cfRule>
    <cfRule type="cellIs" dxfId="12741" priority="13898" operator="equal">
      <formula>"Moderado"</formula>
    </cfRule>
    <cfRule type="cellIs" dxfId="12740" priority="13899" operator="equal">
      <formula>"Menor"</formula>
    </cfRule>
    <cfRule type="cellIs" dxfId="12739" priority="13900" operator="equal">
      <formula>"Leve"</formula>
    </cfRule>
  </conditionalFormatting>
  <conditionalFormatting sqref="BI71:BJ71">
    <cfRule type="cellIs" dxfId="12738" priority="13891" operator="equal">
      <formula>"Catastrófico"</formula>
    </cfRule>
    <cfRule type="cellIs" dxfId="12737" priority="13892" operator="equal">
      <formula>"Mayor"</formula>
    </cfRule>
    <cfRule type="cellIs" dxfId="12736" priority="13893" operator="equal">
      <formula>"Moderado"</formula>
    </cfRule>
    <cfRule type="cellIs" dxfId="12735" priority="13894" operator="equal">
      <formula>"Menor"</formula>
    </cfRule>
    <cfRule type="cellIs" dxfId="12734" priority="13895" operator="equal">
      <formula>"Leve"</formula>
    </cfRule>
  </conditionalFormatting>
  <conditionalFormatting sqref="BK71:BL71">
    <cfRule type="cellIs" dxfId="12733" priority="13886" operator="equal">
      <formula>"Catastrófico"</formula>
    </cfRule>
    <cfRule type="cellIs" dxfId="12732" priority="13887" operator="equal">
      <formula>"Mayor"</formula>
    </cfRule>
    <cfRule type="cellIs" dxfId="12731" priority="13888" operator="equal">
      <formula>"Moderado"</formula>
    </cfRule>
    <cfRule type="cellIs" dxfId="12730" priority="13889" operator="equal">
      <formula>"Menor"</formula>
    </cfRule>
    <cfRule type="cellIs" dxfId="12729" priority="13890" operator="equal">
      <formula>"Leve"</formula>
    </cfRule>
  </conditionalFormatting>
  <conditionalFormatting sqref="BI257:BJ257">
    <cfRule type="cellIs" dxfId="12728" priority="13881" operator="equal">
      <formula>"Catastrófico"</formula>
    </cfRule>
    <cfRule type="cellIs" dxfId="12727" priority="13882" operator="equal">
      <formula>"Mayor"</formula>
    </cfRule>
    <cfRule type="cellIs" dxfId="12726" priority="13883" operator="equal">
      <formula>"Moderado"</formula>
    </cfRule>
    <cfRule type="cellIs" dxfId="12725" priority="13884" operator="equal">
      <formula>"Menor"</formula>
    </cfRule>
    <cfRule type="cellIs" dxfId="12724" priority="13885" operator="equal">
      <formula>"Leve"</formula>
    </cfRule>
  </conditionalFormatting>
  <conditionalFormatting sqref="BK257">
    <cfRule type="cellIs" dxfId="12723" priority="13876" operator="equal">
      <formula>"Catastrófico"</formula>
    </cfRule>
    <cfRule type="cellIs" dxfId="12722" priority="13877" operator="equal">
      <formula>"Mayor"</formula>
    </cfRule>
    <cfRule type="cellIs" dxfId="12721" priority="13878" operator="equal">
      <formula>"Moderado"</formula>
    </cfRule>
    <cfRule type="cellIs" dxfId="12720" priority="13879" operator="equal">
      <formula>"Menor"</formula>
    </cfRule>
    <cfRule type="cellIs" dxfId="12719" priority="13880" operator="equal">
      <formula>"Leve"</formula>
    </cfRule>
  </conditionalFormatting>
  <conditionalFormatting sqref="BL257">
    <cfRule type="cellIs" dxfId="12718" priority="13871" operator="equal">
      <formula>"Catastrófico"</formula>
    </cfRule>
    <cfRule type="cellIs" dxfId="12717" priority="13872" operator="equal">
      <formula>"Mayor"</formula>
    </cfRule>
    <cfRule type="cellIs" dxfId="12716" priority="13873" operator="equal">
      <formula>"Moderado"</formula>
    </cfRule>
    <cfRule type="cellIs" dxfId="12715" priority="13874" operator="equal">
      <formula>"Menor"</formula>
    </cfRule>
    <cfRule type="cellIs" dxfId="12714" priority="13875" operator="equal">
      <formula>"Leve"</formula>
    </cfRule>
  </conditionalFormatting>
  <conditionalFormatting sqref="BN257">
    <cfRule type="cellIs" dxfId="12713" priority="13861" operator="equal">
      <formula>"Catastrófico"</formula>
    </cfRule>
    <cfRule type="cellIs" dxfId="12712" priority="13862" operator="equal">
      <formula>"Mayor"</formula>
    </cfRule>
    <cfRule type="cellIs" dxfId="12711" priority="13863" operator="equal">
      <formula>"Moderado"</formula>
    </cfRule>
    <cfRule type="cellIs" dxfId="12710" priority="13864" operator="equal">
      <formula>"Menor"</formula>
    </cfRule>
    <cfRule type="cellIs" dxfId="12709" priority="13865" operator="equal">
      <formula>"Leve"</formula>
    </cfRule>
  </conditionalFormatting>
  <conditionalFormatting sqref="BI263:BJ263">
    <cfRule type="cellIs" dxfId="12708" priority="13856" operator="equal">
      <formula>"Catastrófico"</formula>
    </cfRule>
    <cfRule type="cellIs" dxfId="12707" priority="13857" operator="equal">
      <formula>"Mayor"</formula>
    </cfRule>
    <cfRule type="cellIs" dxfId="12706" priority="13858" operator="equal">
      <formula>"Moderado"</formula>
    </cfRule>
    <cfRule type="cellIs" dxfId="12705" priority="13859" operator="equal">
      <formula>"Menor"</formula>
    </cfRule>
    <cfRule type="cellIs" dxfId="12704" priority="13860" operator="equal">
      <formula>"Leve"</formula>
    </cfRule>
  </conditionalFormatting>
  <conditionalFormatting sqref="BK263">
    <cfRule type="cellIs" dxfId="12703" priority="13851" operator="equal">
      <formula>"Catastrófico"</formula>
    </cfRule>
    <cfRule type="cellIs" dxfId="12702" priority="13852" operator="equal">
      <formula>"Mayor"</formula>
    </cfRule>
    <cfRule type="cellIs" dxfId="12701" priority="13853" operator="equal">
      <formula>"Moderado"</formula>
    </cfRule>
    <cfRule type="cellIs" dxfId="12700" priority="13854" operator="equal">
      <formula>"Menor"</formula>
    </cfRule>
    <cfRule type="cellIs" dxfId="12699" priority="13855" operator="equal">
      <formula>"Leve"</formula>
    </cfRule>
  </conditionalFormatting>
  <conditionalFormatting sqref="BL263">
    <cfRule type="cellIs" dxfId="12698" priority="13846" operator="equal">
      <formula>"Catastrófico"</formula>
    </cfRule>
    <cfRule type="cellIs" dxfId="12697" priority="13847" operator="equal">
      <formula>"Mayor"</formula>
    </cfRule>
    <cfRule type="cellIs" dxfId="12696" priority="13848" operator="equal">
      <formula>"Moderado"</formula>
    </cfRule>
    <cfRule type="cellIs" dxfId="12695" priority="13849" operator="equal">
      <formula>"Menor"</formula>
    </cfRule>
    <cfRule type="cellIs" dxfId="12694" priority="13850" operator="equal">
      <formula>"Leve"</formula>
    </cfRule>
  </conditionalFormatting>
  <conditionalFormatting sqref="BN263">
    <cfRule type="cellIs" dxfId="12693" priority="13836" operator="equal">
      <formula>"Catastrófico"</formula>
    </cfRule>
    <cfRule type="cellIs" dxfId="12692" priority="13837" operator="equal">
      <formula>"Mayor"</formula>
    </cfRule>
    <cfRule type="cellIs" dxfId="12691" priority="13838" operator="equal">
      <formula>"Moderado"</formula>
    </cfRule>
    <cfRule type="cellIs" dxfId="12690" priority="13839" operator="equal">
      <formula>"Menor"</formula>
    </cfRule>
    <cfRule type="cellIs" dxfId="12689" priority="13840" operator="equal">
      <formula>"Leve"</formula>
    </cfRule>
  </conditionalFormatting>
  <conditionalFormatting sqref="BI11:BJ11">
    <cfRule type="cellIs" dxfId="12688" priority="13831" operator="equal">
      <formula>"Catastrófico"</formula>
    </cfRule>
    <cfRule type="cellIs" dxfId="12687" priority="13832" operator="equal">
      <formula>"Mayor"</formula>
    </cfRule>
    <cfRule type="cellIs" dxfId="12686" priority="13833" operator="equal">
      <formula>"Moderado"</formula>
    </cfRule>
    <cfRule type="cellIs" dxfId="12685" priority="13834" operator="equal">
      <formula>"Menor"</formula>
    </cfRule>
    <cfRule type="cellIs" dxfId="12684" priority="13835" operator="equal">
      <formula>"Leve"</formula>
    </cfRule>
  </conditionalFormatting>
  <conditionalFormatting sqref="BK11">
    <cfRule type="cellIs" dxfId="12683" priority="13826" operator="equal">
      <formula>"Catastrófico"</formula>
    </cfRule>
    <cfRule type="cellIs" dxfId="12682" priority="13827" operator="equal">
      <formula>"Mayor"</formula>
    </cfRule>
    <cfRule type="cellIs" dxfId="12681" priority="13828" operator="equal">
      <formula>"Moderado"</formula>
    </cfRule>
    <cfRule type="cellIs" dxfId="12680" priority="13829" operator="equal">
      <formula>"Menor"</formula>
    </cfRule>
    <cfRule type="cellIs" dxfId="12679" priority="13830" operator="equal">
      <formula>"Leve"</formula>
    </cfRule>
  </conditionalFormatting>
  <conditionalFormatting sqref="BL11">
    <cfRule type="cellIs" dxfId="12678" priority="13821" operator="equal">
      <formula>"Catastrófico"</formula>
    </cfRule>
    <cfRule type="cellIs" dxfId="12677" priority="13822" operator="equal">
      <formula>"Mayor"</formula>
    </cfRule>
    <cfRule type="cellIs" dxfId="12676" priority="13823" operator="equal">
      <formula>"Moderado"</formula>
    </cfRule>
    <cfRule type="cellIs" dxfId="12675" priority="13824" operator="equal">
      <formula>"Menor"</formula>
    </cfRule>
    <cfRule type="cellIs" dxfId="12674" priority="13825" operator="equal">
      <formula>"Leve"</formula>
    </cfRule>
  </conditionalFormatting>
  <conditionalFormatting sqref="BI143:BL143">
    <cfRule type="cellIs" dxfId="12673" priority="13816" operator="equal">
      <formula>"Catastrófico"</formula>
    </cfRule>
    <cfRule type="cellIs" dxfId="12672" priority="13817" operator="equal">
      <formula>"Mayor"</formula>
    </cfRule>
    <cfRule type="cellIs" dxfId="12671" priority="13818" operator="equal">
      <formula>"Moderado"</formula>
    </cfRule>
    <cfRule type="cellIs" dxfId="12670" priority="13819" operator="equal">
      <formula>"Menor"</formula>
    </cfRule>
    <cfRule type="cellIs" dxfId="12669" priority="13820" operator="equal">
      <formula>"Leve"</formula>
    </cfRule>
  </conditionalFormatting>
  <conditionalFormatting sqref="BE17 BE23 BE29 BE35 BE41">
    <cfRule type="cellIs" dxfId="12668" priority="13811" operator="equal">
      <formula>"Catastrófico"</formula>
    </cfRule>
    <cfRule type="cellIs" dxfId="12667" priority="13812" operator="equal">
      <formula>"Mayor"</formula>
    </cfRule>
    <cfRule type="cellIs" dxfId="12666" priority="13813" operator="equal">
      <formula>"Moderado"</formula>
    </cfRule>
    <cfRule type="cellIs" dxfId="12665" priority="13814" operator="equal">
      <formula>"Menor"</formula>
    </cfRule>
    <cfRule type="cellIs" dxfId="12664" priority="13815" operator="equal">
      <formula>"Leve"</formula>
    </cfRule>
  </conditionalFormatting>
  <conditionalFormatting sqref="BE59 BE65 BE71 BE77 BE83 BE89 BE95 BE101 BE107 BE113 BE119 BE125 BE131 BE137">
    <cfRule type="cellIs" dxfId="12663" priority="13806" operator="equal">
      <formula>"Catastrófico"</formula>
    </cfRule>
    <cfRule type="cellIs" dxfId="12662" priority="13807" operator="equal">
      <formula>"Mayor"</formula>
    </cfRule>
    <cfRule type="cellIs" dxfId="12661" priority="13808" operator="equal">
      <formula>"Moderado"</formula>
    </cfRule>
    <cfRule type="cellIs" dxfId="12660" priority="13809" operator="equal">
      <formula>"Menor"</formula>
    </cfRule>
    <cfRule type="cellIs" dxfId="12659" priority="13810" operator="equal">
      <formula>"Leve"</formula>
    </cfRule>
  </conditionalFormatting>
  <conditionalFormatting sqref="BE149 BE155 BE161 BE167 BE173 BE179 BE185 BE191 BE197 BE203 BE209 BE215 BE221 BE227 BE233 BE239 BE245 BE251 BE257 BE263">
    <cfRule type="cellIs" dxfId="12658" priority="13801" operator="equal">
      <formula>"Catastrófico"</formula>
    </cfRule>
    <cfRule type="cellIs" dxfId="12657" priority="13802" operator="equal">
      <formula>"Mayor"</formula>
    </cfRule>
    <cfRule type="cellIs" dxfId="12656" priority="13803" operator="equal">
      <formula>"Moderado"</formula>
    </cfRule>
    <cfRule type="cellIs" dxfId="12655" priority="13804" operator="equal">
      <formula>"Menor"</formula>
    </cfRule>
    <cfRule type="cellIs" dxfId="12654" priority="13805" operator="equal">
      <formula>"Leve"</formula>
    </cfRule>
  </conditionalFormatting>
  <conditionalFormatting sqref="BF89">
    <cfRule type="cellIs" dxfId="12653" priority="13796" operator="equal">
      <formula>"Catastrófico"</formula>
    </cfRule>
    <cfRule type="cellIs" dxfId="12652" priority="13797" operator="equal">
      <formula>"Mayor"</formula>
    </cfRule>
    <cfRule type="cellIs" dxfId="12651" priority="13798" operator="equal">
      <formula>"Moderado"</formula>
    </cfRule>
    <cfRule type="cellIs" dxfId="12650" priority="13799" operator="equal">
      <formula>"Menor"</formula>
    </cfRule>
    <cfRule type="cellIs" dxfId="12649" priority="13800" operator="equal">
      <formula>"Leve"</formula>
    </cfRule>
  </conditionalFormatting>
  <conditionalFormatting sqref="BF203">
    <cfRule type="cellIs" dxfId="12648" priority="13791" operator="equal">
      <formula>"Catastrófico"</formula>
    </cfRule>
    <cfRule type="cellIs" dxfId="12647" priority="13792" operator="equal">
      <formula>"Mayor"</formula>
    </cfRule>
    <cfRule type="cellIs" dxfId="12646" priority="13793" operator="equal">
      <formula>"Moderado"</formula>
    </cfRule>
    <cfRule type="cellIs" dxfId="12645" priority="13794" operator="equal">
      <formula>"Menor"</formula>
    </cfRule>
    <cfRule type="cellIs" dxfId="12644" priority="13795" operator="equal">
      <formula>"Leve"</formula>
    </cfRule>
  </conditionalFormatting>
  <conditionalFormatting sqref="BF209">
    <cfRule type="cellIs" dxfId="12643" priority="13786" operator="equal">
      <formula>"Catastrófico"</formula>
    </cfRule>
    <cfRule type="cellIs" dxfId="12642" priority="13787" operator="equal">
      <formula>"Mayor"</formula>
    </cfRule>
    <cfRule type="cellIs" dxfId="12641" priority="13788" operator="equal">
      <formula>"Moderado"</formula>
    </cfRule>
    <cfRule type="cellIs" dxfId="12640" priority="13789" operator="equal">
      <formula>"Menor"</formula>
    </cfRule>
    <cfRule type="cellIs" dxfId="12639" priority="13790" operator="equal">
      <formula>"Leve"</formula>
    </cfRule>
  </conditionalFormatting>
  <conditionalFormatting sqref="BF215">
    <cfRule type="cellIs" dxfId="12638" priority="13781" operator="equal">
      <formula>"Catastrófico"</formula>
    </cfRule>
    <cfRule type="cellIs" dxfId="12637" priority="13782" operator="equal">
      <formula>"Mayor"</formula>
    </cfRule>
    <cfRule type="cellIs" dxfId="12636" priority="13783" operator="equal">
      <formula>"Moderado"</formula>
    </cfRule>
    <cfRule type="cellIs" dxfId="12635" priority="13784" operator="equal">
      <formula>"Menor"</formula>
    </cfRule>
    <cfRule type="cellIs" dxfId="12634" priority="13785" operator="equal">
      <formula>"Leve"</formula>
    </cfRule>
  </conditionalFormatting>
  <conditionalFormatting sqref="BG203">
    <cfRule type="cellIs" dxfId="12633" priority="13776" operator="equal">
      <formula>"Catastrófico"</formula>
    </cfRule>
    <cfRule type="cellIs" dxfId="12632" priority="13777" operator="equal">
      <formula>"Mayor"</formula>
    </cfRule>
    <cfRule type="cellIs" dxfId="12631" priority="13778" operator="equal">
      <formula>"Moderado"</formula>
    </cfRule>
    <cfRule type="cellIs" dxfId="12630" priority="13779" operator="equal">
      <formula>"Menor"</formula>
    </cfRule>
    <cfRule type="cellIs" dxfId="12629" priority="13780" operator="equal">
      <formula>"Leve"</formula>
    </cfRule>
  </conditionalFormatting>
  <conditionalFormatting sqref="BG209">
    <cfRule type="cellIs" dxfId="12628" priority="13771" operator="equal">
      <formula>"Catastrófico"</formula>
    </cfRule>
    <cfRule type="cellIs" dxfId="12627" priority="13772" operator="equal">
      <formula>"Mayor"</formula>
    </cfRule>
    <cfRule type="cellIs" dxfId="12626" priority="13773" operator="equal">
      <formula>"Moderado"</formula>
    </cfRule>
    <cfRule type="cellIs" dxfId="12625" priority="13774" operator="equal">
      <formula>"Menor"</formula>
    </cfRule>
    <cfRule type="cellIs" dxfId="12624" priority="13775" operator="equal">
      <formula>"Leve"</formula>
    </cfRule>
  </conditionalFormatting>
  <conditionalFormatting sqref="BG215">
    <cfRule type="cellIs" dxfId="12623" priority="13766" operator="equal">
      <formula>"Catastrófico"</formula>
    </cfRule>
    <cfRule type="cellIs" dxfId="12622" priority="13767" operator="equal">
      <formula>"Mayor"</formula>
    </cfRule>
    <cfRule type="cellIs" dxfId="12621" priority="13768" operator="equal">
      <formula>"Moderado"</formula>
    </cfRule>
    <cfRule type="cellIs" dxfId="12620" priority="13769" operator="equal">
      <formula>"Menor"</formula>
    </cfRule>
    <cfRule type="cellIs" dxfId="12619" priority="13770" operator="equal">
      <formula>"Leve"</formula>
    </cfRule>
  </conditionalFormatting>
  <conditionalFormatting sqref="BF191">
    <cfRule type="cellIs" dxfId="12618" priority="13761" operator="equal">
      <formula>"Catastrófico"</formula>
    </cfRule>
    <cfRule type="cellIs" dxfId="12617" priority="13762" operator="equal">
      <formula>"Mayor"</formula>
    </cfRule>
    <cfRule type="cellIs" dxfId="12616" priority="13763" operator="equal">
      <formula>"Moderado"</formula>
    </cfRule>
    <cfRule type="cellIs" dxfId="12615" priority="13764" operator="equal">
      <formula>"Menor"</formula>
    </cfRule>
    <cfRule type="cellIs" dxfId="12614" priority="13765" operator="equal">
      <formula>"Leve"</formula>
    </cfRule>
  </conditionalFormatting>
  <conditionalFormatting sqref="BG191">
    <cfRule type="cellIs" dxfId="12613" priority="13756" operator="equal">
      <formula>"Catastrófico"</formula>
    </cfRule>
    <cfRule type="cellIs" dxfId="12612" priority="13757" operator="equal">
      <formula>"Mayor"</formula>
    </cfRule>
    <cfRule type="cellIs" dxfId="12611" priority="13758" operator="equal">
      <formula>"Moderado"</formula>
    </cfRule>
    <cfRule type="cellIs" dxfId="12610" priority="13759" operator="equal">
      <formula>"Menor"</formula>
    </cfRule>
    <cfRule type="cellIs" dxfId="12609" priority="13760" operator="equal">
      <formula>"Leve"</formula>
    </cfRule>
  </conditionalFormatting>
  <conditionalFormatting sqref="BF197">
    <cfRule type="cellIs" dxfId="12608" priority="13751" operator="equal">
      <formula>"Catastrófico"</formula>
    </cfRule>
    <cfRule type="cellIs" dxfId="12607" priority="13752" operator="equal">
      <formula>"Mayor"</formula>
    </cfRule>
    <cfRule type="cellIs" dxfId="12606" priority="13753" operator="equal">
      <formula>"Moderado"</formula>
    </cfRule>
    <cfRule type="cellIs" dxfId="12605" priority="13754" operator="equal">
      <formula>"Menor"</formula>
    </cfRule>
    <cfRule type="cellIs" dxfId="12604" priority="13755" operator="equal">
      <formula>"Leve"</formula>
    </cfRule>
  </conditionalFormatting>
  <conditionalFormatting sqref="BG197">
    <cfRule type="cellIs" dxfId="12603" priority="13746" operator="equal">
      <formula>"Catastrófico"</formula>
    </cfRule>
    <cfRule type="cellIs" dxfId="12602" priority="13747" operator="equal">
      <formula>"Mayor"</formula>
    </cfRule>
    <cfRule type="cellIs" dxfId="12601" priority="13748" operator="equal">
      <formula>"Moderado"</formula>
    </cfRule>
    <cfRule type="cellIs" dxfId="12600" priority="13749" operator="equal">
      <formula>"Menor"</formula>
    </cfRule>
    <cfRule type="cellIs" dxfId="12599" priority="13750" operator="equal">
      <formula>"Leve"</formula>
    </cfRule>
  </conditionalFormatting>
  <conditionalFormatting sqref="BI203">
    <cfRule type="cellIs" dxfId="12598" priority="13741" operator="equal">
      <formula>"Catastrófico"</formula>
    </cfRule>
    <cfRule type="cellIs" dxfId="12597" priority="13742" operator="equal">
      <formula>"Mayor"</formula>
    </cfRule>
    <cfRule type="cellIs" dxfId="12596" priority="13743" operator="equal">
      <formula>"Moderado"</formula>
    </cfRule>
    <cfRule type="cellIs" dxfId="12595" priority="13744" operator="equal">
      <formula>"Menor"</formula>
    </cfRule>
    <cfRule type="cellIs" dxfId="12594" priority="13745" operator="equal">
      <formula>"Leve"</formula>
    </cfRule>
  </conditionalFormatting>
  <conditionalFormatting sqref="BJ203">
    <cfRule type="cellIs" dxfId="12593" priority="13736" operator="equal">
      <formula>"Catastrófico"</formula>
    </cfRule>
    <cfRule type="cellIs" dxfId="12592" priority="13737" operator="equal">
      <formula>"Mayor"</formula>
    </cfRule>
    <cfRule type="cellIs" dxfId="12591" priority="13738" operator="equal">
      <formula>"Moderado"</formula>
    </cfRule>
    <cfRule type="cellIs" dxfId="12590" priority="13739" operator="equal">
      <formula>"Menor"</formula>
    </cfRule>
    <cfRule type="cellIs" dxfId="12589" priority="13740" operator="equal">
      <formula>"Leve"</formula>
    </cfRule>
  </conditionalFormatting>
  <conditionalFormatting sqref="BK203">
    <cfRule type="cellIs" dxfId="12588" priority="13731" operator="equal">
      <formula>"Catastrófico"</formula>
    </cfRule>
    <cfRule type="cellIs" dxfId="12587" priority="13732" operator="equal">
      <formula>"Mayor"</formula>
    </cfRule>
    <cfRule type="cellIs" dxfId="12586" priority="13733" operator="equal">
      <formula>"Moderado"</formula>
    </cfRule>
    <cfRule type="cellIs" dxfId="12585" priority="13734" operator="equal">
      <formula>"Menor"</formula>
    </cfRule>
    <cfRule type="cellIs" dxfId="12584" priority="13735" operator="equal">
      <formula>"Leve"</formula>
    </cfRule>
  </conditionalFormatting>
  <conditionalFormatting sqref="BL203">
    <cfRule type="cellIs" dxfId="12583" priority="13726" operator="equal">
      <formula>"Catastrófico"</formula>
    </cfRule>
    <cfRule type="cellIs" dxfId="12582" priority="13727" operator="equal">
      <formula>"Mayor"</formula>
    </cfRule>
    <cfRule type="cellIs" dxfId="12581" priority="13728" operator="equal">
      <formula>"Moderado"</formula>
    </cfRule>
    <cfRule type="cellIs" dxfId="12580" priority="13729" operator="equal">
      <formula>"Menor"</formula>
    </cfRule>
    <cfRule type="cellIs" dxfId="12579" priority="13730" operator="equal">
      <formula>"Leve"</formula>
    </cfRule>
  </conditionalFormatting>
  <conditionalFormatting sqref="BK209:BL209">
    <cfRule type="cellIs" dxfId="12578" priority="13721" operator="equal">
      <formula>"Catastrófico"</formula>
    </cfRule>
    <cfRule type="cellIs" dxfId="12577" priority="13722" operator="equal">
      <formula>"Mayor"</formula>
    </cfRule>
    <cfRule type="cellIs" dxfId="12576" priority="13723" operator="equal">
      <formula>"Moderado"</formula>
    </cfRule>
    <cfRule type="cellIs" dxfId="12575" priority="13724" operator="equal">
      <formula>"Menor"</formula>
    </cfRule>
    <cfRule type="cellIs" dxfId="12574" priority="13725" operator="equal">
      <formula>"Leve"</formula>
    </cfRule>
  </conditionalFormatting>
  <conditionalFormatting sqref="BI209">
    <cfRule type="cellIs" dxfId="12573" priority="13716" operator="equal">
      <formula>"Catastrófico"</formula>
    </cfRule>
    <cfRule type="cellIs" dxfId="12572" priority="13717" operator="equal">
      <formula>"Mayor"</formula>
    </cfRule>
    <cfRule type="cellIs" dxfId="12571" priority="13718" operator="equal">
      <formula>"Moderado"</formula>
    </cfRule>
    <cfRule type="cellIs" dxfId="12570" priority="13719" operator="equal">
      <formula>"Menor"</formula>
    </cfRule>
    <cfRule type="cellIs" dxfId="12569" priority="13720" operator="equal">
      <formula>"Leve"</formula>
    </cfRule>
  </conditionalFormatting>
  <conditionalFormatting sqref="BJ209">
    <cfRule type="cellIs" dxfId="12568" priority="13711" operator="equal">
      <formula>"Catastrófico"</formula>
    </cfRule>
    <cfRule type="cellIs" dxfId="12567" priority="13712" operator="equal">
      <formula>"Mayor"</formula>
    </cfRule>
    <cfRule type="cellIs" dxfId="12566" priority="13713" operator="equal">
      <formula>"Moderado"</formula>
    </cfRule>
    <cfRule type="cellIs" dxfId="12565" priority="13714" operator="equal">
      <formula>"Menor"</formula>
    </cfRule>
    <cfRule type="cellIs" dxfId="12564" priority="13715" operator="equal">
      <formula>"Leve"</formula>
    </cfRule>
  </conditionalFormatting>
  <conditionalFormatting sqref="BI215">
    <cfRule type="cellIs" dxfId="12563" priority="13706" operator="equal">
      <formula>"Catastrófico"</formula>
    </cfRule>
    <cfRule type="cellIs" dxfId="12562" priority="13707" operator="equal">
      <formula>"Mayor"</formula>
    </cfRule>
    <cfRule type="cellIs" dxfId="12561" priority="13708" operator="equal">
      <formula>"Moderado"</formula>
    </cfRule>
    <cfRule type="cellIs" dxfId="12560" priority="13709" operator="equal">
      <formula>"Menor"</formula>
    </cfRule>
    <cfRule type="cellIs" dxfId="12559" priority="13710" operator="equal">
      <formula>"Leve"</formula>
    </cfRule>
  </conditionalFormatting>
  <conditionalFormatting sqref="BJ215">
    <cfRule type="cellIs" dxfId="12558" priority="13701" operator="equal">
      <formula>"Catastrófico"</formula>
    </cfRule>
    <cfRule type="cellIs" dxfId="12557" priority="13702" operator="equal">
      <formula>"Mayor"</formula>
    </cfRule>
    <cfRule type="cellIs" dxfId="12556" priority="13703" operator="equal">
      <formula>"Moderado"</formula>
    </cfRule>
    <cfRule type="cellIs" dxfId="12555" priority="13704" operator="equal">
      <formula>"Menor"</formula>
    </cfRule>
    <cfRule type="cellIs" dxfId="12554" priority="13705" operator="equal">
      <formula>"Leve"</formula>
    </cfRule>
  </conditionalFormatting>
  <conditionalFormatting sqref="BK215">
    <cfRule type="cellIs" dxfId="12553" priority="13696" operator="equal">
      <formula>"Catastrófico"</formula>
    </cfRule>
    <cfRule type="cellIs" dxfId="12552" priority="13697" operator="equal">
      <formula>"Mayor"</formula>
    </cfRule>
    <cfRule type="cellIs" dxfId="12551" priority="13698" operator="equal">
      <formula>"Moderado"</formula>
    </cfRule>
    <cfRule type="cellIs" dxfId="12550" priority="13699" operator="equal">
      <formula>"Menor"</formula>
    </cfRule>
    <cfRule type="cellIs" dxfId="12549" priority="13700" operator="equal">
      <formula>"Leve"</formula>
    </cfRule>
  </conditionalFormatting>
  <conditionalFormatting sqref="BL215">
    <cfRule type="cellIs" dxfId="12548" priority="13691" operator="equal">
      <formula>"Catastrófico"</formula>
    </cfRule>
    <cfRule type="cellIs" dxfId="12547" priority="13692" operator="equal">
      <formula>"Mayor"</formula>
    </cfRule>
    <cfRule type="cellIs" dxfId="12546" priority="13693" operator="equal">
      <formula>"Moderado"</formula>
    </cfRule>
    <cfRule type="cellIs" dxfId="12545" priority="13694" operator="equal">
      <formula>"Menor"</formula>
    </cfRule>
    <cfRule type="cellIs" dxfId="12544" priority="13695" operator="equal">
      <formula>"Leve"</formula>
    </cfRule>
  </conditionalFormatting>
  <conditionalFormatting sqref="BK191:BL191">
    <cfRule type="cellIs" dxfId="12543" priority="13686" operator="equal">
      <formula>"Catastrófico"</formula>
    </cfRule>
    <cfRule type="cellIs" dxfId="12542" priority="13687" operator="equal">
      <formula>"Mayor"</formula>
    </cfRule>
    <cfRule type="cellIs" dxfId="12541" priority="13688" operator="equal">
      <formula>"Moderado"</formula>
    </cfRule>
    <cfRule type="cellIs" dxfId="12540" priority="13689" operator="equal">
      <formula>"Menor"</formula>
    </cfRule>
    <cfRule type="cellIs" dxfId="12539" priority="13690" operator="equal">
      <formula>"Leve"</formula>
    </cfRule>
  </conditionalFormatting>
  <conditionalFormatting sqref="BI191">
    <cfRule type="cellIs" dxfId="12538" priority="13681" operator="equal">
      <formula>"Catastrófico"</formula>
    </cfRule>
    <cfRule type="cellIs" dxfId="12537" priority="13682" operator="equal">
      <formula>"Mayor"</formula>
    </cfRule>
    <cfRule type="cellIs" dxfId="12536" priority="13683" operator="equal">
      <formula>"Moderado"</formula>
    </cfRule>
    <cfRule type="cellIs" dxfId="12535" priority="13684" operator="equal">
      <formula>"Menor"</formula>
    </cfRule>
    <cfRule type="cellIs" dxfId="12534" priority="13685" operator="equal">
      <formula>"Leve"</formula>
    </cfRule>
  </conditionalFormatting>
  <conditionalFormatting sqref="BJ191">
    <cfRule type="cellIs" dxfId="12533" priority="13676" operator="equal">
      <formula>"Catastrófico"</formula>
    </cfRule>
    <cfRule type="cellIs" dxfId="12532" priority="13677" operator="equal">
      <formula>"Mayor"</formula>
    </cfRule>
    <cfRule type="cellIs" dxfId="12531" priority="13678" operator="equal">
      <formula>"Moderado"</formula>
    </cfRule>
    <cfRule type="cellIs" dxfId="12530" priority="13679" operator="equal">
      <formula>"Menor"</formula>
    </cfRule>
    <cfRule type="cellIs" dxfId="12529" priority="13680" operator="equal">
      <formula>"Leve"</formula>
    </cfRule>
  </conditionalFormatting>
  <conditionalFormatting sqref="BK197:BL197">
    <cfRule type="cellIs" dxfId="12528" priority="13671" operator="equal">
      <formula>"Catastrófico"</formula>
    </cfRule>
    <cfRule type="cellIs" dxfId="12527" priority="13672" operator="equal">
      <formula>"Mayor"</formula>
    </cfRule>
    <cfRule type="cellIs" dxfId="12526" priority="13673" operator="equal">
      <formula>"Moderado"</formula>
    </cfRule>
    <cfRule type="cellIs" dxfId="12525" priority="13674" operator="equal">
      <formula>"Menor"</formula>
    </cfRule>
    <cfRule type="cellIs" dxfId="12524" priority="13675" operator="equal">
      <formula>"Leve"</formula>
    </cfRule>
  </conditionalFormatting>
  <conditionalFormatting sqref="BI197">
    <cfRule type="cellIs" dxfId="12523" priority="13666" operator="equal">
      <formula>"Catastrófico"</formula>
    </cfRule>
    <cfRule type="cellIs" dxfId="12522" priority="13667" operator="equal">
      <formula>"Mayor"</formula>
    </cfRule>
    <cfRule type="cellIs" dxfId="12521" priority="13668" operator="equal">
      <formula>"Moderado"</formula>
    </cfRule>
    <cfRule type="cellIs" dxfId="12520" priority="13669" operator="equal">
      <formula>"Menor"</formula>
    </cfRule>
    <cfRule type="cellIs" dxfId="12519" priority="13670" operator="equal">
      <formula>"Leve"</formula>
    </cfRule>
  </conditionalFormatting>
  <conditionalFormatting sqref="BJ197">
    <cfRule type="cellIs" dxfId="12518" priority="13661" operator="equal">
      <formula>"Catastrófico"</formula>
    </cfRule>
    <cfRule type="cellIs" dxfId="12517" priority="13662" operator="equal">
      <formula>"Mayor"</formula>
    </cfRule>
    <cfRule type="cellIs" dxfId="12516" priority="13663" operator="equal">
      <formula>"Moderado"</formula>
    </cfRule>
    <cfRule type="cellIs" dxfId="12515" priority="13664" operator="equal">
      <formula>"Menor"</formula>
    </cfRule>
    <cfRule type="cellIs" dxfId="12514" priority="13665" operator="equal">
      <formula>"Leve"</formula>
    </cfRule>
  </conditionalFormatting>
  <conditionalFormatting sqref="BF125 BF131">
    <cfRule type="cellIs" dxfId="12513" priority="13656" operator="equal">
      <formula>"Catastrófico"</formula>
    </cfRule>
    <cfRule type="cellIs" dxfId="12512" priority="13657" operator="equal">
      <formula>"Mayor"</formula>
    </cfRule>
    <cfRule type="cellIs" dxfId="12511" priority="13658" operator="equal">
      <formula>"Moderado"</formula>
    </cfRule>
    <cfRule type="cellIs" dxfId="12510" priority="13659" operator="equal">
      <formula>"Menor"</formula>
    </cfRule>
    <cfRule type="cellIs" dxfId="12509" priority="13660" operator="equal">
      <formula>"Leve"</formula>
    </cfRule>
  </conditionalFormatting>
  <conditionalFormatting sqref="BG125">
    <cfRule type="cellIs" dxfId="12508" priority="13651" operator="equal">
      <formula>"Catastrófico"</formula>
    </cfRule>
    <cfRule type="cellIs" dxfId="12507" priority="13652" operator="equal">
      <formula>"Mayor"</formula>
    </cfRule>
    <cfRule type="cellIs" dxfId="12506" priority="13653" operator="equal">
      <formula>"Moderado"</formula>
    </cfRule>
    <cfRule type="cellIs" dxfId="12505" priority="13654" operator="equal">
      <formula>"Menor"</formula>
    </cfRule>
    <cfRule type="cellIs" dxfId="12504" priority="13655" operator="equal">
      <formula>"Leve"</formula>
    </cfRule>
  </conditionalFormatting>
  <conditionalFormatting sqref="BG131">
    <cfRule type="cellIs" dxfId="12503" priority="13646" operator="equal">
      <formula>"Catastrófico"</formula>
    </cfRule>
    <cfRule type="cellIs" dxfId="12502" priority="13647" operator="equal">
      <formula>"Mayor"</formula>
    </cfRule>
    <cfRule type="cellIs" dxfId="12501" priority="13648" operator="equal">
      <formula>"Moderado"</formula>
    </cfRule>
    <cfRule type="cellIs" dxfId="12500" priority="13649" operator="equal">
      <formula>"Menor"</formula>
    </cfRule>
    <cfRule type="cellIs" dxfId="12499" priority="13650" operator="equal">
      <formula>"Leve"</formula>
    </cfRule>
  </conditionalFormatting>
  <conditionalFormatting sqref="BI125:BJ125">
    <cfRule type="cellIs" dxfId="12498" priority="13641" operator="equal">
      <formula>"Catastrófico"</formula>
    </cfRule>
    <cfRule type="cellIs" dxfId="12497" priority="13642" operator="equal">
      <formula>"Mayor"</formula>
    </cfRule>
    <cfRule type="cellIs" dxfId="12496" priority="13643" operator="equal">
      <formula>"Moderado"</formula>
    </cfRule>
    <cfRule type="cellIs" dxfId="12495" priority="13644" operator="equal">
      <formula>"Menor"</formula>
    </cfRule>
    <cfRule type="cellIs" dxfId="12494" priority="13645" operator="equal">
      <formula>"Leve"</formula>
    </cfRule>
  </conditionalFormatting>
  <conditionalFormatting sqref="BK125:BL125 BK131:BL131">
    <cfRule type="cellIs" dxfId="12493" priority="13636" operator="equal">
      <formula>"Catastrófico"</formula>
    </cfRule>
    <cfRule type="cellIs" dxfId="12492" priority="13637" operator="equal">
      <formula>"Mayor"</formula>
    </cfRule>
    <cfRule type="cellIs" dxfId="12491" priority="13638" operator="equal">
      <formula>"Moderado"</formula>
    </cfRule>
    <cfRule type="cellIs" dxfId="12490" priority="13639" operator="equal">
      <formula>"Menor"</formula>
    </cfRule>
    <cfRule type="cellIs" dxfId="12489" priority="13640" operator="equal">
      <formula>"Leve"</formula>
    </cfRule>
  </conditionalFormatting>
  <conditionalFormatting sqref="BI131:BJ131">
    <cfRule type="cellIs" dxfId="12488" priority="13631" operator="equal">
      <formula>"Catastrófico"</formula>
    </cfRule>
    <cfRule type="cellIs" dxfId="12487" priority="13632" operator="equal">
      <formula>"Mayor"</formula>
    </cfRule>
    <cfRule type="cellIs" dxfId="12486" priority="13633" operator="equal">
      <formula>"Moderado"</formula>
    </cfRule>
    <cfRule type="cellIs" dxfId="12485" priority="13634" operator="equal">
      <formula>"Menor"</formula>
    </cfRule>
    <cfRule type="cellIs" dxfId="12484" priority="13635" operator="equal">
      <formula>"Leve"</formula>
    </cfRule>
  </conditionalFormatting>
  <conditionalFormatting sqref="BU13:BU16 BU85:BU88 BU96:BU100 BU174:BU178 BU162:BU172 BU78:BU82 BU66:BU70 BU30:BU34 BU37:BU40 BU44:BU46 BU246:BU250 BU252:BU268 BU192:BU196 BU198:BU202 BU204:BU208 BU210:BU214 BU216:BU220 BU48:BU52 BU54:BU58 BU60:BU64 BU90:BU94 BU104:BU106 BU108:BU112 BU180:BU184 BU187:BU190 BU146:BU148 BU114:BU118 BU126:BU130 BU132:BU136 BU120:BU124 BU139:BU142 BU150:BU154 BU156:BU160 BU222:BU226 BU19:BU22 BU25:BU28 BU72:BU76 BU229:BU232 BU234:BU238 BU240:BU244">
    <cfRule type="cellIs" dxfId="12483" priority="13626" operator="equal">
      <formula>"Catastrófico"</formula>
    </cfRule>
    <cfRule type="cellIs" dxfId="12482" priority="13627" operator="equal">
      <formula>"Mayor"</formula>
    </cfRule>
    <cfRule type="cellIs" dxfId="12481" priority="13628" operator="equal">
      <formula>"Moderado"</formula>
    </cfRule>
    <cfRule type="cellIs" dxfId="12480" priority="13629" operator="equal">
      <formula>"Menor"</formula>
    </cfRule>
    <cfRule type="cellIs" dxfId="12479" priority="13630" operator="equal">
      <formula>"Leve"</formula>
    </cfRule>
  </conditionalFormatting>
  <conditionalFormatting sqref="BP83">
    <cfRule type="cellIs" dxfId="12478" priority="13531" operator="equal">
      <formula>"Catastrófico"</formula>
    </cfRule>
    <cfRule type="cellIs" dxfId="12477" priority="13532" operator="equal">
      <formula>"Mayor"</formula>
    </cfRule>
    <cfRule type="cellIs" dxfId="12476" priority="13533" operator="equal">
      <formula>"Moderado"</formula>
    </cfRule>
    <cfRule type="cellIs" dxfId="12475" priority="13534" operator="equal">
      <formula>"Menor"</formula>
    </cfRule>
    <cfRule type="cellIs" dxfId="12474" priority="13535" operator="equal">
      <formula>"Leve"</formula>
    </cfRule>
  </conditionalFormatting>
  <conditionalFormatting sqref="BR83:BR84">
    <cfRule type="cellIs" dxfId="12473" priority="13526" operator="equal">
      <formula>"Catastrófico"</formula>
    </cfRule>
    <cfRule type="cellIs" dxfId="12472" priority="13527" operator="equal">
      <formula>"Mayor"</formula>
    </cfRule>
    <cfRule type="cellIs" dxfId="12471" priority="13528" operator="equal">
      <formula>"Moderado"</formula>
    </cfRule>
    <cfRule type="cellIs" dxfId="12470" priority="13529" operator="equal">
      <formula>"Menor"</formula>
    </cfRule>
    <cfRule type="cellIs" dxfId="12469" priority="13530" operator="equal">
      <formula>"Leve"</formula>
    </cfRule>
  </conditionalFormatting>
  <conditionalFormatting sqref="BQ83:BQ84">
    <cfRule type="cellIs" dxfId="12468" priority="13521" operator="equal">
      <formula>"Catastrófico"</formula>
    </cfRule>
    <cfRule type="cellIs" dxfId="12467" priority="13522" operator="equal">
      <formula>"Mayor"</formula>
    </cfRule>
    <cfRule type="cellIs" dxfId="12466" priority="13523" operator="equal">
      <formula>"Moderado"</formula>
    </cfRule>
    <cfRule type="cellIs" dxfId="12465" priority="13524" operator="equal">
      <formula>"Menor"</formula>
    </cfRule>
    <cfRule type="cellIs" dxfId="12464" priority="13525" operator="equal">
      <formula>"Leve"</formula>
    </cfRule>
  </conditionalFormatting>
  <conditionalFormatting sqref="BS83:BT83 BW83">
    <cfRule type="cellIs" dxfId="12463" priority="13516" operator="equal">
      <formula>"Catastrófico"</formula>
    </cfRule>
    <cfRule type="cellIs" dxfId="12462" priority="13517" operator="equal">
      <formula>"Mayor"</formula>
    </cfRule>
    <cfRule type="cellIs" dxfId="12461" priority="13518" operator="equal">
      <formula>"Moderado"</formula>
    </cfRule>
    <cfRule type="cellIs" dxfId="12460" priority="13519" operator="equal">
      <formula>"Menor"</formula>
    </cfRule>
    <cfRule type="cellIs" dxfId="12459" priority="13520" operator="equal">
      <formula>"Leve"</formula>
    </cfRule>
  </conditionalFormatting>
  <conditionalFormatting sqref="BP84">
    <cfRule type="cellIs" dxfId="12458" priority="13511" operator="equal">
      <formula>"Catastrófico"</formula>
    </cfRule>
    <cfRule type="cellIs" dxfId="12457" priority="13512" operator="equal">
      <formula>"Mayor"</formula>
    </cfRule>
    <cfRule type="cellIs" dxfId="12456" priority="13513" operator="equal">
      <formula>"Moderado"</formula>
    </cfRule>
    <cfRule type="cellIs" dxfId="12455" priority="13514" operator="equal">
      <formula>"Menor"</formula>
    </cfRule>
    <cfRule type="cellIs" dxfId="12454" priority="13515" operator="equal">
      <formula>"Leve"</formula>
    </cfRule>
  </conditionalFormatting>
  <conditionalFormatting sqref="CD84">
    <cfRule type="cellIs" dxfId="12453" priority="13436" operator="equal">
      <formula>"Catastrófico"</formula>
    </cfRule>
    <cfRule type="cellIs" dxfId="12452" priority="13437" operator="equal">
      <formula>"Mayor"</formula>
    </cfRule>
    <cfRule type="cellIs" dxfId="12451" priority="13438" operator="equal">
      <formula>"Moderado"</formula>
    </cfRule>
    <cfRule type="cellIs" dxfId="12450" priority="13439" operator="equal">
      <formula>"Menor"</formula>
    </cfRule>
    <cfRule type="cellIs" dxfId="12449" priority="13440" operator="equal">
      <formula>"Leve"</formula>
    </cfRule>
  </conditionalFormatting>
  <conditionalFormatting sqref="BY84">
    <cfRule type="cellIs" dxfId="12448" priority="13431" operator="equal">
      <formula>"Catastrófico"</formula>
    </cfRule>
    <cfRule type="cellIs" dxfId="12447" priority="13432" operator="equal">
      <formula>"Mayor"</formula>
    </cfRule>
    <cfRule type="cellIs" dxfId="12446" priority="13433" operator="equal">
      <formula>"Moderado"</formula>
    </cfRule>
    <cfRule type="cellIs" dxfId="12445" priority="13434" operator="equal">
      <formula>"Menor"</formula>
    </cfRule>
    <cfRule type="cellIs" dxfId="12444" priority="13435" operator="equal">
      <formula>"Leve"</formula>
    </cfRule>
  </conditionalFormatting>
  <conditionalFormatting sqref="BZ83">
    <cfRule type="cellIs" dxfId="12443" priority="13451" operator="equal">
      <formula>"Catastrófico"</formula>
    </cfRule>
    <cfRule type="cellIs" dxfId="12442" priority="13452" operator="equal">
      <formula>"Mayor"</formula>
    </cfRule>
    <cfRule type="cellIs" dxfId="12441" priority="13453" operator="equal">
      <formula>"Moderado"</formula>
    </cfRule>
    <cfRule type="cellIs" dxfId="12440" priority="13454" operator="equal">
      <formula>"Menor"</formula>
    </cfRule>
    <cfRule type="cellIs" dxfId="12439" priority="13455" operator="equal">
      <formula>"Leve"</formula>
    </cfRule>
  </conditionalFormatting>
  <conditionalFormatting sqref="CB83:CF83">
    <cfRule type="cellIs" dxfId="12438" priority="13446" operator="equal">
      <formula>"Catastrófico"</formula>
    </cfRule>
    <cfRule type="cellIs" dxfId="12437" priority="13447" operator="equal">
      <formula>"Mayor"</formula>
    </cfRule>
    <cfRule type="cellIs" dxfId="12436" priority="13448" operator="equal">
      <formula>"Moderado"</formula>
    </cfRule>
    <cfRule type="cellIs" dxfId="12435" priority="13449" operator="equal">
      <formula>"Menor"</formula>
    </cfRule>
    <cfRule type="cellIs" dxfId="12434" priority="13450" operator="equal">
      <formula>"Leve"</formula>
    </cfRule>
  </conditionalFormatting>
  <conditionalFormatting sqref="BZ84">
    <cfRule type="cellIs" dxfId="12433" priority="13441" operator="equal">
      <formula>"Catastrófico"</formula>
    </cfRule>
    <cfRule type="cellIs" dxfId="12432" priority="13442" operator="equal">
      <formula>"Mayor"</formula>
    </cfRule>
    <cfRule type="cellIs" dxfId="12431" priority="13443" operator="equal">
      <formula>"Moderado"</formula>
    </cfRule>
    <cfRule type="cellIs" dxfId="12430" priority="13444" operator="equal">
      <formula>"Menor"</formula>
    </cfRule>
    <cfRule type="cellIs" dxfId="12429" priority="13445" operator="equal">
      <formula>"Leve"</formula>
    </cfRule>
  </conditionalFormatting>
  <conditionalFormatting sqref="CA83">
    <cfRule type="cellIs" dxfId="12428" priority="13456" operator="equal">
      <formula>"Catastrófico"</formula>
    </cfRule>
    <cfRule type="cellIs" dxfId="12427" priority="13457" operator="equal">
      <formula>"Mayor"</formula>
    </cfRule>
    <cfRule type="cellIs" dxfId="12426" priority="13458" operator="equal">
      <formula>"Moderado"</formula>
    </cfRule>
    <cfRule type="cellIs" dxfId="12425" priority="13459" operator="equal">
      <formula>"Menor"</formula>
    </cfRule>
    <cfRule type="cellIs" dxfId="12424" priority="13460" operator="equal">
      <formula>"Leve"</formula>
    </cfRule>
  </conditionalFormatting>
  <conditionalFormatting sqref="CA84:CC84">
    <cfRule type="cellIs" dxfId="12423" priority="13426" operator="equal">
      <formula>"Catastrófico"</formula>
    </cfRule>
    <cfRule type="cellIs" dxfId="12422" priority="13427" operator="equal">
      <formula>"Mayor"</formula>
    </cfRule>
    <cfRule type="cellIs" dxfId="12421" priority="13428" operator="equal">
      <formula>"Moderado"</formula>
    </cfRule>
    <cfRule type="cellIs" dxfId="12420" priority="13429" operator="equal">
      <formula>"Menor"</formula>
    </cfRule>
    <cfRule type="cellIs" dxfId="12419" priority="13430" operator="equal">
      <formula>"Leve"</formula>
    </cfRule>
  </conditionalFormatting>
  <conditionalFormatting sqref="BY83">
    <cfRule type="cellIs" dxfId="12418" priority="13421" operator="equal">
      <formula>"Catastrófico"</formula>
    </cfRule>
    <cfRule type="cellIs" dxfId="12417" priority="13422" operator="equal">
      <formula>"Mayor"</formula>
    </cfRule>
    <cfRule type="cellIs" dxfId="12416" priority="13423" operator="equal">
      <formula>"Moderado"</formula>
    </cfRule>
    <cfRule type="cellIs" dxfId="12415" priority="13424" operator="equal">
      <formula>"Menor"</formula>
    </cfRule>
    <cfRule type="cellIs" dxfId="12414" priority="13425" operator="equal">
      <formula>"Leve"</formula>
    </cfRule>
  </conditionalFormatting>
  <conditionalFormatting sqref="BY83">
    <cfRule type="cellIs" dxfId="12413" priority="13416" operator="equal">
      <formula>"Catastrófico"</formula>
    </cfRule>
    <cfRule type="cellIs" dxfId="12412" priority="13417" operator="equal">
      <formula>"Mayor"</formula>
    </cfRule>
    <cfRule type="cellIs" dxfId="12411" priority="13418" operator="equal">
      <formula>"Moderado"</formula>
    </cfRule>
    <cfRule type="cellIs" dxfId="12410" priority="13419" operator="equal">
      <formula>"Menor"</formula>
    </cfRule>
    <cfRule type="cellIs" dxfId="12409" priority="13420" operator="equal">
      <formula>"Leve"</formula>
    </cfRule>
  </conditionalFormatting>
  <conditionalFormatting sqref="CI83">
    <cfRule type="cellIs" dxfId="12408" priority="13406" operator="equal">
      <formula>"Catastrófico"</formula>
    </cfRule>
    <cfRule type="cellIs" dxfId="12407" priority="13407" operator="equal">
      <formula>"Mayor"</formula>
    </cfRule>
    <cfRule type="cellIs" dxfId="12406" priority="13408" operator="equal">
      <formula>"Moderado"</formula>
    </cfRule>
    <cfRule type="cellIs" dxfId="12405" priority="13409" operator="equal">
      <formula>"Menor"</formula>
    </cfRule>
    <cfRule type="cellIs" dxfId="12404" priority="13410" operator="equal">
      <formula>"Leve"</formula>
    </cfRule>
  </conditionalFormatting>
  <conditionalFormatting sqref="CK83:CO83">
    <cfRule type="cellIs" dxfId="12403" priority="13401" operator="equal">
      <formula>"Catastrófico"</formula>
    </cfRule>
    <cfRule type="cellIs" dxfId="12402" priority="13402" operator="equal">
      <formula>"Mayor"</formula>
    </cfRule>
    <cfRule type="cellIs" dxfId="12401" priority="13403" operator="equal">
      <formula>"Moderado"</formula>
    </cfRule>
    <cfRule type="cellIs" dxfId="12400" priority="13404" operator="equal">
      <formula>"Menor"</formula>
    </cfRule>
    <cfRule type="cellIs" dxfId="12399" priority="13405" operator="equal">
      <formula>"Leve"</formula>
    </cfRule>
  </conditionalFormatting>
  <conditionalFormatting sqref="CJ83">
    <cfRule type="cellIs" dxfId="12398" priority="13411" operator="equal">
      <formula>"Catastrófico"</formula>
    </cfRule>
    <cfRule type="cellIs" dxfId="12397" priority="13412" operator="equal">
      <formula>"Mayor"</formula>
    </cfRule>
    <cfRule type="cellIs" dxfId="12396" priority="13413" operator="equal">
      <formula>"Moderado"</formula>
    </cfRule>
    <cfRule type="cellIs" dxfId="12395" priority="13414" operator="equal">
      <formula>"Menor"</formula>
    </cfRule>
    <cfRule type="cellIs" dxfId="12394" priority="13415" operator="equal">
      <formula>"Leve"</formula>
    </cfRule>
  </conditionalFormatting>
  <conditionalFormatting sqref="CH83">
    <cfRule type="cellIs" dxfId="12393" priority="13396" operator="equal">
      <formula>"Catastrófico"</formula>
    </cfRule>
    <cfRule type="cellIs" dxfId="12392" priority="13397" operator="equal">
      <formula>"Mayor"</formula>
    </cfRule>
    <cfRule type="cellIs" dxfId="12391" priority="13398" operator="equal">
      <formula>"Moderado"</formula>
    </cfRule>
    <cfRule type="cellIs" dxfId="12390" priority="13399" operator="equal">
      <formula>"Menor"</formula>
    </cfRule>
    <cfRule type="cellIs" dxfId="12389" priority="13400" operator="equal">
      <formula>"Leve"</formula>
    </cfRule>
  </conditionalFormatting>
  <conditionalFormatting sqref="CH83">
    <cfRule type="cellIs" dxfId="12388" priority="13391" operator="equal">
      <formula>"Catastrófico"</formula>
    </cfRule>
    <cfRule type="cellIs" dxfId="12387" priority="13392" operator="equal">
      <formula>"Mayor"</formula>
    </cfRule>
    <cfRule type="cellIs" dxfId="12386" priority="13393" operator="equal">
      <formula>"Moderado"</formula>
    </cfRule>
    <cfRule type="cellIs" dxfId="12385" priority="13394" operator="equal">
      <formula>"Menor"</formula>
    </cfRule>
    <cfRule type="cellIs" dxfId="12384" priority="13395" operator="equal">
      <formula>"Leve"</formula>
    </cfRule>
  </conditionalFormatting>
  <conditionalFormatting sqref="CM84:CO84">
    <cfRule type="cellIs" dxfId="12383" priority="13381" operator="equal">
      <formula>"Catastrófico"</formula>
    </cfRule>
    <cfRule type="cellIs" dxfId="12382" priority="13382" operator="equal">
      <formula>"Mayor"</formula>
    </cfRule>
    <cfRule type="cellIs" dxfId="12381" priority="13383" operator="equal">
      <formula>"Moderado"</formula>
    </cfRule>
    <cfRule type="cellIs" dxfId="12380" priority="13384" operator="equal">
      <formula>"Menor"</formula>
    </cfRule>
    <cfRule type="cellIs" dxfId="12379" priority="13385" operator="equal">
      <formula>"Leve"</formula>
    </cfRule>
  </conditionalFormatting>
  <conditionalFormatting sqref="CH84">
    <cfRule type="cellIs" dxfId="12378" priority="13376" operator="equal">
      <formula>"Catastrófico"</formula>
    </cfRule>
    <cfRule type="cellIs" dxfId="12377" priority="13377" operator="equal">
      <formula>"Mayor"</formula>
    </cfRule>
    <cfRule type="cellIs" dxfId="12376" priority="13378" operator="equal">
      <formula>"Moderado"</formula>
    </cfRule>
    <cfRule type="cellIs" dxfId="12375" priority="13379" operator="equal">
      <formula>"Menor"</formula>
    </cfRule>
    <cfRule type="cellIs" dxfId="12374" priority="13380" operator="equal">
      <formula>"Leve"</formula>
    </cfRule>
  </conditionalFormatting>
  <conditionalFormatting sqref="CI84">
    <cfRule type="cellIs" dxfId="12373" priority="13386" operator="equal">
      <formula>"Catastrófico"</formula>
    </cfRule>
    <cfRule type="cellIs" dxfId="12372" priority="13387" operator="equal">
      <formula>"Mayor"</formula>
    </cfRule>
    <cfRule type="cellIs" dxfId="12371" priority="13388" operator="equal">
      <formula>"Moderado"</formula>
    </cfRule>
    <cfRule type="cellIs" dxfId="12370" priority="13389" operator="equal">
      <formula>"Menor"</formula>
    </cfRule>
    <cfRule type="cellIs" dxfId="12369" priority="13390" operator="equal">
      <formula>"Leve"</formula>
    </cfRule>
  </conditionalFormatting>
  <conditionalFormatting sqref="BV83:BV84">
    <cfRule type="cellIs" dxfId="12368" priority="13366" operator="equal">
      <formula>"Catastrófico"</formula>
    </cfRule>
    <cfRule type="cellIs" dxfId="12367" priority="13367" operator="equal">
      <formula>"Mayor"</formula>
    </cfRule>
    <cfRule type="cellIs" dxfId="12366" priority="13368" operator="equal">
      <formula>"Moderado"</formula>
    </cfRule>
    <cfRule type="cellIs" dxfId="12365" priority="13369" operator="equal">
      <formula>"Menor"</formula>
    </cfRule>
    <cfRule type="cellIs" dxfId="12364" priority="13370" operator="equal">
      <formula>"Leve"</formula>
    </cfRule>
  </conditionalFormatting>
  <conditionalFormatting sqref="BU83:BU84">
    <cfRule type="cellIs" dxfId="12363" priority="13361" operator="equal">
      <formula>"Catastrófico"</formula>
    </cfRule>
    <cfRule type="cellIs" dxfId="12362" priority="13362" operator="equal">
      <formula>"Mayor"</formula>
    </cfRule>
    <cfRule type="cellIs" dxfId="12361" priority="13363" operator="equal">
      <formula>"Moderado"</formula>
    </cfRule>
    <cfRule type="cellIs" dxfId="12360" priority="13364" operator="equal">
      <formula>"Menor"</formula>
    </cfRule>
    <cfRule type="cellIs" dxfId="12359" priority="13365" operator="equal">
      <formula>"Leve"</formula>
    </cfRule>
  </conditionalFormatting>
  <conditionalFormatting sqref="BS84:BT84 BW84">
    <cfRule type="cellIs" dxfId="12358" priority="13356" operator="equal">
      <formula>"Catastrófico"</formula>
    </cfRule>
    <cfRule type="cellIs" dxfId="12357" priority="13357" operator="equal">
      <formula>"Mayor"</formula>
    </cfRule>
    <cfRule type="cellIs" dxfId="12356" priority="13358" operator="equal">
      <formula>"Moderado"</formula>
    </cfRule>
    <cfRule type="cellIs" dxfId="12355" priority="13359" operator="equal">
      <formula>"Menor"</formula>
    </cfRule>
    <cfRule type="cellIs" dxfId="12354" priority="13360" operator="equal">
      <formula>"Leve"</formula>
    </cfRule>
  </conditionalFormatting>
  <conditionalFormatting sqref="BX83:BX84">
    <cfRule type="cellIs" dxfId="12353" priority="13296" operator="equal">
      <formula>"Catastrófico"</formula>
    </cfRule>
    <cfRule type="cellIs" dxfId="12352" priority="13297" operator="equal">
      <formula>"Mayor"</formula>
    </cfRule>
    <cfRule type="cellIs" dxfId="12351" priority="13298" operator="equal">
      <formula>"Moderado"</formula>
    </cfRule>
    <cfRule type="cellIs" dxfId="12350" priority="13299" operator="equal">
      <formula>"Menor"</formula>
    </cfRule>
    <cfRule type="cellIs" dxfId="12349" priority="13300" operator="equal">
      <formula>"Leve"</formula>
    </cfRule>
  </conditionalFormatting>
  <conditionalFormatting sqref="BX85:BX88 BX169:BX172 BX174:BX178 BX96:BX100 BX246:BX250 BX252:BX268 BX192:BX196 BX198:BX202 BX204:BX208 BX210:BX214 BX216:BX220 BX90:BX94 BX104:BX106 BX108:BX112 BX180:BX184 BX187:BX190 BX146:BX148 BX114:BX118 BX126:BX130 BX132:BX136 BX120:BX124 BX139:BX142 BX150:BX154 BX156:BX167 BX222:BX226 BX229:BX232 BX234:BX238 BX240:BX244">
    <cfRule type="cellIs" dxfId="12348" priority="13291" operator="equal">
      <formula>"Catastrófico"</formula>
    </cfRule>
    <cfRule type="cellIs" dxfId="12347" priority="13292" operator="equal">
      <formula>"Mayor"</formula>
    </cfRule>
    <cfRule type="cellIs" dxfId="12346" priority="13293" operator="equal">
      <formula>"Moderado"</formula>
    </cfRule>
    <cfRule type="cellIs" dxfId="12345" priority="13294" operator="equal">
      <formula>"Menor"</formula>
    </cfRule>
    <cfRule type="cellIs" dxfId="12344" priority="13295" operator="equal">
      <formula>"Leve"</formula>
    </cfRule>
  </conditionalFormatting>
  <conditionalFormatting sqref="CG83:CG88 CG169:CG172 CG174:CG178 CG96:CG100 CG246:CG250 CG192:CG196 CG198:CG202 CG204:CG208 CG210:CG214 CG216:CG220 CG90:CG94 CG104:CG106 CG108:CG112 CG180:CG184 CG187:CG190 CG146:CG148 CG114:CG118 CG126:CG130 CG132:CG136 CG120:CG124 CG139:CG142 CG150:CG154 CG156:CG167 CG222:CG226 CG229:CG232 CG234:CG238 CG240:CG244 CG252:CG268">
    <cfRule type="cellIs" dxfId="12343" priority="13286" operator="equal">
      <formula>"Catastrófico"</formula>
    </cfRule>
    <cfRule type="cellIs" dxfId="12342" priority="13287" operator="equal">
      <formula>"Mayor"</formula>
    </cfRule>
    <cfRule type="cellIs" dxfId="12341" priority="13288" operator="equal">
      <formula>"Moderado"</formula>
    </cfRule>
    <cfRule type="cellIs" dxfId="12340" priority="13289" operator="equal">
      <formula>"Menor"</formula>
    </cfRule>
    <cfRule type="cellIs" dxfId="12339" priority="13290" operator="equal">
      <formula>"Leve"</formula>
    </cfRule>
  </conditionalFormatting>
  <conditionalFormatting sqref="CP83:CP88 CP169:CP172 CP174:CP178 CP96:CP100 CP246:CP250 CP192:CP196 CP198:CP202 CP204:CP208 CP210:CP214 CP216:CP220 CP90:CP94 CP104:CP106 CP108:CP112 CP180:CP184 CP187:CP190 CP146:CP148 CP114:CP118 CP126:CP130 CP132:CP136 CP120:CP124 CP139:CP142 CP150:CP154 CP156:CP167 CP222:CP226 CP229:CP232 CP234:CP238 CP240:CP244 CP252:CP268">
    <cfRule type="cellIs" dxfId="12338" priority="13281" operator="equal">
      <formula>"Catastrófico"</formula>
    </cfRule>
    <cfRule type="cellIs" dxfId="12337" priority="13282" operator="equal">
      <formula>"Mayor"</formula>
    </cfRule>
    <cfRule type="cellIs" dxfId="12336" priority="13283" operator="equal">
      <formula>"Moderado"</formula>
    </cfRule>
    <cfRule type="cellIs" dxfId="12335" priority="13284" operator="equal">
      <formula>"Menor"</formula>
    </cfRule>
    <cfRule type="cellIs" dxfId="12334" priority="13285" operator="equal">
      <formula>"Leve"</formula>
    </cfRule>
  </conditionalFormatting>
  <conditionalFormatting sqref="FT246:FT251 FT210:FT214 FT83:FT144 FT187:FT208 FT146:FT185 FT216:FT244 FT253:FT268">
    <cfRule type="cellIs" dxfId="12333" priority="13276" operator="equal">
      <formula>"Catastrófico"</formula>
    </cfRule>
    <cfRule type="cellIs" dxfId="12332" priority="13277" operator="equal">
      <formula>"Mayor"</formula>
    </cfRule>
    <cfRule type="cellIs" dxfId="12331" priority="13278" operator="equal">
      <formula>"Moderado"</formula>
    </cfRule>
    <cfRule type="cellIs" dxfId="12330" priority="13279" operator="equal">
      <formula>"Menor"</formula>
    </cfRule>
    <cfRule type="cellIs" dxfId="12329" priority="13280" operator="equal">
      <formula>"Leve"</formula>
    </cfRule>
  </conditionalFormatting>
  <conditionalFormatting sqref="FZ246:FZ250 FZ198:FZ202 FZ204:FZ208 FZ210:FZ214 FZ83:FZ143 FZ146:FZ196 FZ216:FZ244 FZ253:FZ268">
    <cfRule type="cellIs" dxfId="12328" priority="13271" operator="equal">
      <formula>"Catastrófico"</formula>
    </cfRule>
    <cfRule type="cellIs" dxfId="12327" priority="13272" operator="equal">
      <formula>"Mayor"</formula>
    </cfRule>
    <cfRule type="cellIs" dxfId="12326" priority="13273" operator="equal">
      <formula>"Moderado"</formula>
    </cfRule>
    <cfRule type="cellIs" dxfId="12325" priority="13274" operator="equal">
      <formula>"Menor"</formula>
    </cfRule>
    <cfRule type="cellIs" dxfId="12324" priority="13275" operator="equal">
      <formula>"Leve"</formula>
    </cfRule>
  </conditionalFormatting>
  <conditionalFormatting sqref="BY167:CC167">
    <cfRule type="cellIs" dxfId="12323" priority="13266" operator="equal">
      <formula>"Catastrófico"</formula>
    </cfRule>
    <cfRule type="cellIs" dxfId="12322" priority="13267" operator="equal">
      <formula>"Mayor"</formula>
    </cfRule>
    <cfRule type="cellIs" dxfId="12321" priority="13268" operator="equal">
      <formula>"Moderado"</formula>
    </cfRule>
    <cfRule type="cellIs" dxfId="12320" priority="13269" operator="equal">
      <formula>"Menor"</formula>
    </cfRule>
    <cfRule type="cellIs" dxfId="12319" priority="13270" operator="equal">
      <formula>"Leve"</formula>
    </cfRule>
  </conditionalFormatting>
  <conditionalFormatting sqref="CD167:CD168">
    <cfRule type="cellIs" dxfId="12318" priority="13261" operator="equal">
      <formula>"Catastrófico"</formula>
    </cfRule>
    <cfRule type="cellIs" dxfId="12317" priority="13262" operator="equal">
      <formula>"Mayor"</formula>
    </cfRule>
    <cfRule type="cellIs" dxfId="12316" priority="13263" operator="equal">
      <formula>"Moderado"</formula>
    </cfRule>
    <cfRule type="cellIs" dxfId="12315" priority="13264" operator="equal">
      <formula>"Menor"</formula>
    </cfRule>
    <cfRule type="cellIs" dxfId="12314" priority="13265" operator="equal">
      <formula>"Leve"</formula>
    </cfRule>
  </conditionalFormatting>
  <conditionalFormatting sqref="CD167:CD168">
    <cfRule type="cellIs" dxfId="12313" priority="13256" operator="equal">
      <formula>"Catastrófico"</formula>
    </cfRule>
    <cfRule type="cellIs" dxfId="12312" priority="13257" operator="equal">
      <formula>"Mayor"</formula>
    </cfRule>
    <cfRule type="cellIs" dxfId="12311" priority="13258" operator="equal">
      <formula>"Moderado"</formula>
    </cfRule>
    <cfRule type="cellIs" dxfId="12310" priority="13259" operator="equal">
      <formula>"Menor"</formula>
    </cfRule>
    <cfRule type="cellIs" dxfId="12309" priority="13260" operator="equal">
      <formula>"Leve"</formula>
    </cfRule>
  </conditionalFormatting>
  <conditionalFormatting sqref="CE167:CF167">
    <cfRule type="cellIs" dxfId="12308" priority="13251" operator="equal">
      <formula>"Catastrófico"</formula>
    </cfRule>
    <cfRule type="cellIs" dxfId="12307" priority="13252" operator="equal">
      <formula>"Mayor"</formula>
    </cfRule>
    <cfRule type="cellIs" dxfId="12306" priority="13253" operator="equal">
      <formula>"Moderado"</formula>
    </cfRule>
    <cfRule type="cellIs" dxfId="12305" priority="13254" operator="equal">
      <formula>"Menor"</formula>
    </cfRule>
    <cfRule type="cellIs" dxfId="12304" priority="13255" operator="equal">
      <formula>"Leve"</formula>
    </cfRule>
  </conditionalFormatting>
  <conditionalFormatting sqref="CH167">
    <cfRule type="cellIs" dxfId="12303" priority="13246" operator="equal">
      <formula>"Catastrófico"</formula>
    </cfRule>
    <cfRule type="cellIs" dxfId="12302" priority="13247" operator="equal">
      <formula>"Mayor"</formula>
    </cfRule>
    <cfRule type="cellIs" dxfId="12301" priority="13248" operator="equal">
      <formula>"Moderado"</formula>
    </cfRule>
    <cfRule type="cellIs" dxfId="12300" priority="13249" operator="equal">
      <formula>"Menor"</formula>
    </cfRule>
    <cfRule type="cellIs" dxfId="12299" priority="13250" operator="equal">
      <formula>"Leve"</formula>
    </cfRule>
  </conditionalFormatting>
  <conditionalFormatting sqref="CJ167">
    <cfRule type="cellIs" dxfId="12298" priority="13241" operator="equal">
      <formula>"Catastrófico"</formula>
    </cfRule>
    <cfRule type="cellIs" dxfId="12297" priority="13242" operator="equal">
      <formula>"Mayor"</formula>
    </cfRule>
    <cfRule type="cellIs" dxfId="12296" priority="13243" operator="equal">
      <formula>"Moderado"</formula>
    </cfRule>
    <cfRule type="cellIs" dxfId="12295" priority="13244" operator="equal">
      <formula>"Menor"</formula>
    </cfRule>
    <cfRule type="cellIs" dxfId="12294" priority="13245" operator="equal">
      <formula>"Leve"</formula>
    </cfRule>
  </conditionalFormatting>
  <conditionalFormatting sqref="CM167">
    <cfRule type="cellIs" dxfId="12293" priority="13236" operator="equal">
      <formula>"Catastrófico"</formula>
    </cfRule>
    <cfRule type="cellIs" dxfId="12292" priority="13237" operator="equal">
      <formula>"Mayor"</formula>
    </cfRule>
    <cfRule type="cellIs" dxfId="12291" priority="13238" operator="equal">
      <formula>"Moderado"</formula>
    </cfRule>
    <cfRule type="cellIs" dxfId="12290" priority="13239" operator="equal">
      <formula>"Menor"</formula>
    </cfRule>
    <cfRule type="cellIs" dxfId="12289" priority="13240" operator="equal">
      <formula>"Leve"</formula>
    </cfRule>
  </conditionalFormatting>
  <conditionalFormatting sqref="CQ167:CU167">
    <cfRule type="cellIs" dxfId="12288" priority="13231" operator="equal">
      <formula>"Catastrófico"</formula>
    </cfRule>
    <cfRule type="cellIs" dxfId="12287" priority="13232" operator="equal">
      <formula>"Mayor"</formula>
    </cfRule>
    <cfRule type="cellIs" dxfId="12286" priority="13233" operator="equal">
      <formula>"Moderado"</formula>
    </cfRule>
    <cfRule type="cellIs" dxfId="12285" priority="13234" operator="equal">
      <formula>"Menor"</formula>
    </cfRule>
    <cfRule type="cellIs" dxfId="12284" priority="13235" operator="equal">
      <formula>"Leve"</formula>
    </cfRule>
  </conditionalFormatting>
  <conditionalFormatting sqref="CV167">
    <cfRule type="cellIs" dxfId="12283" priority="13226" operator="equal">
      <formula>"Catastrófico"</formula>
    </cfRule>
    <cfRule type="cellIs" dxfId="12282" priority="13227" operator="equal">
      <formula>"Mayor"</formula>
    </cfRule>
    <cfRule type="cellIs" dxfId="12281" priority="13228" operator="equal">
      <formula>"Moderado"</formula>
    </cfRule>
    <cfRule type="cellIs" dxfId="12280" priority="13229" operator="equal">
      <formula>"Menor"</formula>
    </cfRule>
    <cfRule type="cellIs" dxfId="12279" priority="13230" operator="equal">
      <formula>"Leve"</formula>
    </cfRule>
  </conditionalFormatting>
  <conditionalFormatting sqref="CW167:CX167">
    <cfRule type="cellIs" dxfId="12278" priority="13221" operator="equal">
      <formula>"Catastrófico"</formula>
    </cfRule>
    <cfRule type="cellIs" dxfId="12277" priority="13222" operator="equal">
      <formula>"Mayor"</formula>
    </cfRule>
    <cfRule type="cellIs" dxfId="12276" priority="13223" operator="equal">
      <formula>"Moderado"</formula>
    </cfRule>
    <cfRule type="cellIs" dxfId="12275" priority="13224" operator="equal">
      <formula>"Menor"</formula>
    </cfRule>
    <cfRule type="cellIs" dxfId="12274" priority="13225" operator="equal">
      <formula>"Leve"</formula>
    </cfRule>
  </conditionalFormatting>
  <conditionalFormatting sqref="BO168">
    <cfRule type="cellIs" dxfId="12273" priority="13216" operator="equal">
      <formula>"Catastrófico"</formula>
    </cfRule>
    <cfRule type="cellIs" dxfId="12272" priority="13217" operator="equal">
      <formula>"Mayor"</formula>
    </cfRule>
    <cfRule type="cellIs" dxfId="12271" priority="13218" operator="equal">
      <formula>"Moderado"</formula>
    </cfRule>
    <cfRule type="cellIs" dxfId="12270" priority="13219" operator="equal">
      <formula>"Menor"</formula>
    </cfRule>
    <cfRule type="cellIs" dxfId="12269" priority="13220" operator="equal">
      <formula>"Leve"</formula>
    </cfRule>
  </conditionalFormatting>
  <conditionalFormatting sqref="BP168">
    <cfRule type="cellIs" dxfId="12268" priority="13201" operator="equal">
      <formula>"Catastrófico"</formula>
    </cfRule>
    <cfRule type="cellIs" dxfId="12267" priority="13202" operator="equal">
      <formula>"Mayor"</formula>
    </cfRule>
    <cfRule type="cellIs" dxfId="12266" priority="13203" operator="equal">
      <formula>"Moderado"</formula>
    </cfRule>
    <cfRule type="cellIs" dxfId="12265" priority="13204" operator="equal">
      <formula>"Menor"</formula>
    </cfRule>
    <cfRule type="cellIs" dxfId="12264" priority="13205" operator="equal">
      <formula>"Leve"</formula>
    </cfRule>
  </conditionalFormatting>
  <conditionalFormatting sqref="BX168">
    <cfRule type="cellIs" dxfId="12263" priority="13196" operator="equal">
      <formula>"Catastrófico"</formula>
    </cfRule>
    <cfRule type="cellIs" dxfId="12262" priority="13197" operator="equal">
      <formula>"Mayor"</formula>
    </cfRule>
    <cfRule type="cellIs" dxfId="12261" priority="13198" operator="equal">
      <formula>"Moderado"</formula>
    </cfRule>
    <cfRule type="cellIs" dxfId="12260" priority="13199" operator="equal">
      <formula>"Menor"</formula>
    </cfRule>
    <cfRule type="cellIs" dxfId="12259" priority="13200" operator="equal">
      <formula>"Leve"</formula>
    </cfRule>
  </conditionalFormatting>
  <conditionalFormatting sqref="BY168">
    <cfRule type="cellIs" dxfId="12258" priority="13181" operator="equal">
      <formula>"Catastrófico"</formula>
    </cfRule>
    <cfRule type="cellIs" dxfId="12257" priority="13182" operator="equal">
      <formula>"Mayor"</formula>
    </cfRule>
    <cfRule type="cellIs" dxfId="12256" priority="13183" operator="equal">
      <formula>"Moderado"</formula>
    </cfRule>
    <cfRule type="cellIs" dxfId="12255" priority="13184" operator="equal">
      <formula>"Menor"</formula>
    </cfRule>
    <cfRule type="cellIs" dxfId="12254" priority="13185" operator="equal">
      <formula>"Leve"</formula>
    </cfRule>
  </conditionalFormatting>
  <conditionalFormatting sqref="CG168">
    <cfRule type="cellIs" dxfId="12253" priority="13176" operator="equal">
      <formula>"Catastrófico"</formula>
    </cfRule>
    <cfRule type="cellIs" dxfId="12252" priority="13177" operator="equal">
      <formula>"Mayor"</formula>
    </cfRule>
    <cfRule type="cellIs" dxfId="12251" priority="13178" operator="equal">
      <formula>"Moderado"</formula>
    </cfRule>
    <cfRule type="cellIs" dxfId="12250" priority="13179" operator="equal">
      <formula>"Menor"</formula>
    </cfRule>
    <cfRule type="cellIs" dxfId="12249" priority="13180" operator="equal">
      <formula>"Leve"</formula>
    </cfRule>
  </conditionalFormatting>
  <conditionalFormatting sqref="CH168">
    <cfRule type="cellIs" dxfId="12248" priority="13161" operator="equal">
      <formula>"Catastrófico"</formula>
    </cfRule>
    <cfRule type="cellIs" dxfId="12247" priority="13162" operator="equal">
      <formula>"Mayor"</formula>
    </cfRule>
    <cfRule type="cellIs" dxfId="12246" priority="13163" operator="equal">
      <formula>"Moderado"</formula>
    </cfRule>
    <cfRule type="cellIs" dxfId="12245" priority="13164" operator="equal">
      <formula>"Menor"</formula>
    </cfRule>
    <cfRule type="cellIs" dxfId="12244" priority="13165" operator="equal">
      <formula>"Leve"</formula>
    </cfRule>
  </conditionalFormatting>
  <conditionalFormatting sqref="CP168">
    <cfRule type="cellIs" dxfId="12243" priority="13156" operator="equal">
      <formula>"Catastrófico"</formula>
    </cfRule>
    <cfRule type="cellIs" dxfId="12242" priority="13157" operator="equal">
      <formula>"Mayor"</formula>
    </cfRule>
    <cfRule type="cellIs" dxfId="12241" priority="13158" operator="equal">
      <formula>"Moderado"</formula>
    </cfRule>
    <cfRule type="cellIs" dxfId="12240" priority="13159" operator="equal">
      <formula>"Menor"</formula>
    </cfRule>
    <cfRule type="cellIs" dxfId="12239" priority="13160" operator="equal">
      <formula>"Leve"</formula>
    </cfRule>
  </conditionalFormatting>
  <conditionalFormatting sqref="CR168">
    <cfRule type="cellIs" dxfId="12238" priority="13151" operator="equal">
      <formula>"Catastrófico"</formula>
    </cfRule>
    <cfRule type="cellIs" dxfId="12237" priority="13152" operator="equal">
      <formula>"Mayor"</formula>
    </cfRule>
    <cfRule type="cellIs" dxfId="12236" priority="13153" operator="equal">
      <formula>"Moderado"</formula>
    </cfRule>
    <cfRule type="cellIs" dxfId="12235" priority="13154" operator="equal">
      <formula>"Menor"</formula>
    </cfRule>
    <cfRule type="cellIs" dxfId="12234" priority="13155" operator="equal">
      <formula>"Leve"</formula>
    </cfRule>
  </conditionalFormatting>
  <conditionalFormatting sqref="CR168">
    <cfRule type="cellIs" dxfId="12233" priority="13146" operator="equal">
      <formula>"Catastrófico"</formula>
    </cfRule>
    <cfRule type="cellIs" dxfId="12232" priority="13147" operator="equal">
      <formula>"Mayor"</formula>
    </cfRule>
    <cfRule type="cellIs" dxfId="12231" priority="13148" operator="equal">
      <formula>"Moderado"</formula>
    </cfRule>
    <cfRule type="cellIs" dxfId="12230" priority="13149" operator="equal">
      <formula>"Menor"</formula>
    </cfRule>
    <cfRule type="cellIs" dxfId="12229" priority="13150" operator="equal">
      <formula>"Leve"</formula>
    </cfRule>
  </conditionalFormatting>
  <conditionalFormatting sqref="CQ168">
    <cfRule type="cellIs" dxfId="12228" priority="13141" operator="equal">
      <formula>"Catastrófico"</formula>
    </cfRule>
    <cfRule type="cellIs" dxfId="12227" priority="13142" operator="equal">
      <formula>"Mayor"</formula>
    </cfRule>
    <cfRule type="cellIs" dxfId="12226" priority="13143" operator="equal">
      <formula>"Moderado"</formula>
    </cfRule>
    <cfRule type="cellIs" dxfId="12225" priority="13144" operator="equal">
      <formula>"Menor"</formula>
    </cfRule>
    <cfRule type="cellIs" dxfId="12224" priority="13145" operator="equal">
      <formula>"Leve"</formula>
    </cfRule>
  </conditionalFormatting>
  <conditionalFormatting sqref="CI168">
    <cfRule type="cellIs" dxfId="12223" priority="13136" operator="equal">
      <formula>"Catastrófico"</formula>
    </cfRule>
    <cfRule type="cellIs" dxfId="12222" priority="13137" operator="equal">
      <formula>"Mayor"</formula>
    </cfRule>
    <cfRule type="cellIs" dxfId="12221" priority="13138" operator="equal">
      <formula>"Moderado"</formula>
    </cfRule>
    <cfRule type="cellIs" dxfId="12220" priority="13139" operator="equal">
      <formula>"Menor"</formula>
    </cfRule>
    <cfRule type="cellIs" dxfId="12219" priority="13140" operator="equal">
      <formula>"Leve"</formula>
    </cfRule>
  </conditionalFormatting>
  <conditionalFormatting sqref="CI168">
    <cfRule type="cellIs" dxfId="12218" priority="13131" operator="equal">
      <formula>"Catastrófico"</formula>
    </cfRule>
    <cfRule type="cellIs" dxfId="12217" priority="13132" operator="equal">
      <formula>"Mayor"</formula>
    </cfRule>
    <cfRule type="cellIs" dxfId="12216" priority="13133" operator="equal">
      <formula>"Moderado"</formula>
    </cfRule>
    <cfRule type="cellIs" dxfId="12215" priority="13134" operator="equal">
      <formula>"Menor"</formula>
    </cfRule>
    <cfRule type="cellIs" dxfId="12214" priority="13135" operator="equal">
      <formula>"Leve"</formula>
    </cfRule>
  </conditionalFormatting>
  <conditionalFormatting sqref="BZ168">
    <cfRule type="cellIs" dxfId="12213" priority="13126" operator="equal">
      <formula>"Catastrófico"</formula>
    </cfRule>
    <cfRule type="cellIs" dxfId="12212" priority="13127" operator="equal">
      <formula>"Mayor"</formula>
    </cfRule>
    <cfRule type="cellIs" dxfId="12211" priority="13128" operator="equal">
      <formula>"Moderado"</formula>
    </cfRule>
    <cfRule type="cellIs" dxfId="12210" priority="13129" operator="equal">
      <formula>"Menor"</formula>
    </cfRule>
    <cfRule type="cellIs" dxfId="12209" priority="13130" operator="equal">
      <formula>"Leve"</formula>
    </cfRule>
  </conditionalFormatting>
  <conditionalFormatting sqref="BZ168">
    <cfRule type="cellIs" dxfId="12208" priority="13121" operator="equal">
      <formula>"Catastrófico"</formula>
    </cfRule>
    <cfRule type="cellIs" dxfId="12207" priority="13122" operator="equal">
      <formula>"Mayor"</formula>
    </cfRule>
    <cfRule type="cellIs" dxfId="12206" priority="13123" operator="equal">
      <formula>"Moderado"</formula>
    </cfRule>
    <cfRule type="cellIs" dxfId="12205" priority="13124" operator="equal">
      <formula>"Menor"</formula>
    </cfRule>
    <cfRule type="cellIs" dxfId="12204" priority="13125" operator="equal">
      <formula>"Leve"</formula>
    </cfRule>
  </conditionalFormatting>
  <conditionalFormatting sqref="BQ168">
    <cfRule type="cellIs" dxfId="12203" priority="13116" operator="equal">
      <formula>"Catastrófico"</formula>
    </cfRule>
    <cfRule type="cellIs" dxfId="12202" priority="13117" operator="equal">
      <formula>"Mayor"</formula>
    </cfRule>
    <cfRule type="cellIs" dxfId="12201" priority="13118" operator="equal">
      <formula>"Moderado"</formula>
    </cfRule>
    <cfRule type="cellIs" dxfId="12200" priority="13119" operator="equal">
      <formula>"Menor"</formula>
    </cfRule>
    <cfRule type="cellIs" dxfId="12199" priority="13120" operator="equal">
      <formula>"Leve"</formula>
    </cfRule>
  </conditionalFormatting>
  <conditionalFormatting sqref="BQ168">
    <cfRule type="cellIs" dxfId="12198" priority="13111" operator="equal">
      <formula>"Catastrófico"</formula>
    </cfRule>
    <cfRule type="cellIs" dxfId="12197" priority="13112" operator="equal">
      <formula>"Mayor"</formula>
    </cfRule>
    <cfRule type="cellIs" dxfId="12196" priority="13113" operator="equal">
      <formula>"Moderado"</formula>
    </cfRule>
    <cfRule type="cellIs" dxfId="12195" priority="13114" operator="equal">
      <formula>"Menor"</formula>
    </cfRule>
    <cfRule type="cellIs" dxfId="12194" priority="13115" operator="equal">
      <formula>"Leve"</formula>
    </cfRule>
  </conditionalFormatting>
  <conditionalFormatting sqref="FS168">
    <cfRule type="cellIs" dxfId="12193" priority="13106" operator="equal">
      <formula>"Catastrófico"</formula>
    </cfRule>
    <cfRule type="cellIs" dxfId="12192" priority="13107" operator="equal">
      <formula>"Mayor"</formula>
    </cfRule>
    <cfRule type="cellIs" dxfId="12191" priority="13108" operator="equal">
      <formula>"Moderado"</formula>
    </cfRule>
    <cfRule type="cellIs" dxfId="12190" priority="13109" operator="equal">
      <formula>"Menor"</formula>
    </cfRule>
    <cfRule type="cellIs" dxfId="12189" priority="13110" operator="equal">
      <formula>"Leve"</formula>
    </cfRule>
  </conditionalFormatting>
  <conditionalFormatting sqref="BR168:BW168">
    <cfRule type="cellIs" dxfId="12188" priority="13096" operator="equal">
      <formula>"Catastrófico"</formula>
    </cfRule>
    <cfRule type="cellIs" dxfId="12187" priority="13097" operator="equal">
      <formula>"Mayor"</formula>
    </cfRule>
    <cfRule type="cellIs" dxfId="12186" priority="13098" operator="equal">
      <formula>"Moderado"</formula>
    </cfRule>
    <cfRule type="cellIs" dxfId="12185" priority="13099" operator="equal">
      <formula>"Menor"</formula>
    </cfRule>
    <cfRule type="cellIs" dxfId="12184" priority="13100" operator="equal">
      <formula>"Leve"</formula>
    </cfRule>
  </conditionalFormatting>
  <conditionalFormatting sqref="CA168:CC168">
    <cfRule type="cellIs" dxfId="12183" priority="13091" operator="equal">
      <formula>"Catastrófico"</formula>
    </cfRule>
    <cfRule type="cellIs" dxfId="12182" priority="13092" operator="equal">
      <formula>"Mayor"</formula>
    </cfRule>
    <cfRule type="cellIs" dxfId="12181" priority="13093" operator="equal">
      <formula>"Moderado"</formula>
    </cfRule>
    <cfRule type="cellIs" dxfId="12180" priority="13094" operator="equal">
      <formula>"Menor"</formula>
    </cfRule>
    <cfRule type="cellIs" dxfId="12179" priority="13095" operator="equal">
      <formula>"Leve"</formula>
    </cfRule>
  </conditionalFormatting>
  <conditionalFormatting sqref="CE168:CF168">
    <cfRule type="cellIs" dxfId="12178" priority="13086" operator="equal">
      <formula>"Catastrófico"</formula>
    </cfRule>
    <cfRule type="cellIs" dxfId="12177" priority="13087" operator="equal">
      <formula>"Mayor"</formula>
    </cfRule>
    <cfRule type="cellIs" dxfId="12176" priority="13088" operator="equal">
      <formula>"Moderado"</formula>
    </cfRule>
    <cfRule type="cellIs" dxfId="12175" priority="13089" operator="equal">
      <formula>"Menor"</formula>
    </cfRule>
    <cfRule type="cellIs" dxfId="12174" priority="13090" operator="equal">
      <formula>"Leve"</formula>
    </cfRule>
  </conditionalFormatting>
  <conditionalFormatting sqref="CM168">
    <cfRule type="cellIs" dxfId="12173" priority="13081" operator="equal">
      <formula>"Catastrófico"</formula>
    </cfRule>
    <cfRule type="cellIs" dxfId="12172" priority="13082" operator="equal">
      <formula>"Mayor"</formula>
    </cfRule>
    <cfRule type="cellIs" dxfId="12171" priority="13083" operator="equal">
      <formula>"Moderado"</formula>
    </cfRule>
    <cfRule type="cellIs" dxfId="12170" priority="13084" operator="equal">
      <formula>"Menor"</formula>
    </cfRule>
    <cfRule type="cellIs" dxfId="12169" priority="13085" operator="equal">
      <formula>"Leve"</formula>
    </cfRule>
  </conditionalFormatting>
  <conditionalFormatting sqref="CM168">
    <cfRule type="cellIs" dxfId="12168" priority="13076" operator="equal">
      <formula>"Catastrófico"</formula>
    </cfRule>
    <cfRule type="cellIs" dxfId="12167" priority="13077" operator="equal">
      <formula>"Mayor"</formula>
    </cfRule>
    <cfRule type="cellIs" dxfId="12166" priority="13078" operator="equal">
      <formula>"Moderado"</formula>
    </cfRule>
    <cfRule type="cellIs" dxfId="12165" priority="13079" operator="equal">
      <formula>"Menor"</formula>
    </cfRule>
    <cfRule type="cellIs" dxfId="12164" priority="13080" operator="equal">
      <formula>"Leve"</formula>
    </cfRule>
  </conditionalFormatting>
  <conditionalFormatting sqref="CJ168:CL168">
    <cfRule type="cellIs" dxfId="12163" priority="13071" operator="equal">
      <formula>"Catastrófico"</formula>
    </cfRule>
    <cfRule type="cellIs" dxfId="12162" priority="13072" operator="equal">
      <formula>"Mayor"</formula>
    </cfRule>
    <cfRule type="cellIs" dxfId="12161" priority="13073" operator="equal">
      <formula>"Moderado"</formula>
    </cfRule>
    <cfRule type="cellIs" dxfId="12160" priority="13074" operator="equal">
      <formula>"Menor"</formula>
    </cfRule>
    <cfRule type="cellIs" dxfId="12159" priority="13075" operator="equal">
      <formula>"Leve"</formula>
    </cfRule>
  </conditionalFormatting>
  <conditionalFormatting sqref="CN168:CO168">
    <cfRule type="cellIs" dxfId="12158" priority="13066" operator="equal">
      <formula>"Catastrófico"</formula>
    </cfRule>
    <cfRule type="cellIs" dxfId="12157" priority="13067" operator="equal">
      <formula>"Mayor"</formula>
    </cfRule>
    <cfRule type="cellIs" dxfId="12156" priority="13068" operator="equal">
      <formula>"Moderado"</formula>
    </cfRule>
    <cfRule type="cellIs" dxfId="12155" priority="13069" operator="equal">
      <formula>"Menor"</formula>
    </cfRule>
    <cfRule type="cellIs" dxfId="12154" priority="13070" operator="equal">
      <formula>"Leve"</formula>
    </cfRule>
  </conditionalFormatting>
  <conditionalFormatting sqref="CV168">
    <cfRule type="cellIs" dxfId="12153" priority="13061" operator="equal">
      <formula>"Catastrófico"</formula>
    </cfRule>
    <cfRule type="cellIs" dxfId="12152" priority="13062" operator="equal">
      <formula>"Mayor"</formula>
    </cfRule>
    <cfRule type="cellIs" dxfId="12151" priority="13063" operator="equal">
      <formula>"Moderado"</formula>
    </cfRule>
    <cfRule type="cellIs" dxfId="12150" priority="13064" operator="equal">
      <formula>"Menor"</formula>
    </cfRule>
    <cfRule type="cellIs" dxfId="12149" priority="13065" operator="equal">
      <formula>"Leve"</formula>
    </cfRule>
  </conditionalFormatting>
  <conditionalFormatting sqref="CV168">
    <cfRule type="cellIs" dxfId="12148" priority="13056" operator="equal">
      <formula>"Catastrófico"</formula>
    </cfRule>
    <cfRule type="cellIs" dxfId="12147" priority="13057" operator="equal">
      <formula>"Mayor"</formula>
    </cfRule>
    <cfRule type="cellIs" dxfId="12146" priority="13058" operator="equal">
      <formula>"Moderado"</formula>
    </cfRule>
    <cfRule type="cellIs" dxfId="12145" priority="13059" operator="equal">
      <formula>"Menor"</formula>
    </cfRule>
    <cfRule type="cellIs" dxfId="12144" priority="13060" operator="equal">
      <formula>"Leve"</formula>
    </cfRule>
  </conditionalFormatting>
  <conditionalFormatting sqref="CS168:CU168">
    <cfRule type="cellIs" dxfId="12143" priority="13051" operator="equal">
      <formula>"Catastrófico"</formula>
    </cfRule>
    <cfRule type="cellIs" dxfId="12142" priority="13052" operator="equal">
      <formula>"Mayor"</formula>
    </cfRule>
    <cfRule type="cellIs" dxfId="12141" priority="13053" operator="equal">
      <formula>"Moderado"</formula>
    </cfRule>
    <cfRule type="cellIs" dxfId="12140" priority="13054" operator="equal">
      <formula>"Menor"</formula>
    </cfRule>
    <cfRule type="cellIs" dxfId="12139" priority="13055" operator="equal">
      <formula>"Leve"</formula>
    </cfRule>
  </conditionalFormatting>
  <conditionalFormatting sqref="CW168:CX168">
    <cfRule type="cellIs" dxfId="12138" priority="13046" operator="equal">
      <formula>"Catastrófico"</formula>
    </cfRule>
    <cfRule type="cellIs" dxfId="12137" priority="13047" operator="equal">
      <formula>"Mayor"</formula>
    </cfRule>
    <cfRule type="cellIs" dxfId="12136" priority="13048" operator="equal">
      <formula>"Moderado"</formula>
    </cfRule>
    <cfRule type="cellIs" dxfId="12135" priority="13049" operator="equal">
      <formula>"Menor"</formula>
    </cfRule>
    <cfRule type="cellIs" dxfId="12134" priority="13050" operator="equal">
      <formula>"Leve"</formula>
    </cfRule>
  </conditionalFormatting>
  <conditionalFormatting sqref="BU173">
    <cfRule type="cellIs" dxfId="12133" priority="13041" operator="equal">
      <formula>"Catastrófico"</formula>
    </cfRule>
    <cfRule type="cellIs" dxfId="12132" priority="13042" operator="equal">
      <formula>"Mayor"</formula>
    </cfRule>
    <cfRule type="cellIs" dxfId="12131" priority="13043" operator="equal">
      <formula>"Moderado"</formula>
    </cfRule>
    <cfRule type="cellIs" dxfId="12130" priority="13044" operator="equal">
      <formula>"Menor"</formula>
    </cfRule>
    <cfRule type="cellIs" dxfId="12129" priority="13045" operator="equal">
      <formula>"Leve"</formula>
    </cfRule>
  </conditionalFormatting>
  <conditionalFormatting sqref="BO173">
    <cfRule type="cellIs" dxfId="12128" priority="13036" operator="equal">
      <formula>"Catastrófico"</formula>
    </cfRule>
    <cfRule type="cellIs" dxfId="12127" priority="13037" operator="equal">
      <formula>"Mayor"</formula>
    </cfRule>
    <cfRule type="cellIs" dxfId="12126" priority="13038" operator="equal">
      <formula>"Moderado"</formula>
    </cfRule>
    <cfRule type="cellIs" dxfId="12125" priority="13039" operator="equal">
      <formula>"Menor"</formula>
    </cfRule>
    <cfRule type="cellIs" dxfId="12124" priority="13040" operator="equal">
      <formula>"Leve"</formula>
    </cfRule>
  </conditionalFormatting>
  <conditionalFormatting sqref="BU173">
    <cfRule type="cellIs" dxfId="12123" priority="13031" operator="equal">
      <formula>"Catastrófico"</formula>
    </cfRule>
    <cfRule type="cellIs" dxfId="12122" priority="13032" operator="equal">
      <formula>"Mayor"</formula>
    </cfRule>
    <cfRule type="cellIs" dxfId="12121" priority="13033" operator="equal">
      <formula>"Moderado"</formula>
    </cfRule>
    <cfRule type="cellIs" dxfId="12120" priority="13034" operator="equal">
      <formula>"Menor"</formula>
    </cfRule>
    <cfRule type="cellIs" dxfId="12119" priority="13035" operator="equal">
      <formula>"Leve"</formula>
    </cfRule>
  </conditionalFormatting>
  <conditionalFormatting sqref="BP173">
    <cfRule type="cellIs" dxfId="12118" priority="13026" operator="equal">
      <formula>"Catastrófico"</formula>
    </cfRule>
    <cfRule type="cellIs" dxfId="12117" priority="13027" operator="equal">
      <formula>"Mayor"</formula>
    </cfRule>
    <cfRule type="cellIs" dxfId="12116" priority="13028" operator="equal">
      <formula>"Moderado"</formula>
    </cfRule>
    <cfRule type="cellIs" dxfId="12115" priority="13029" operator="equal">
      <formula>"Menor"</formula>
    </cfRule>
    <cfRule type="cellIs" dxfId="12114" priority="13030" operator="equal">
      <formula>"Leve"</formula>
    </cfRule>
  </conditionalFormatting>
  <conditionalFormatting sqref="CD173">
    <cfRule type="cellIs" dxfId="12113" priority="13021" operator="equal">
      <formula>"Catastrófico"</formula>
    </cfRule>
    <cfRule type="cellIs" dxfId="12112" priority="13022" operator="equal">
      <formula>"Mayor"</formula>
    </cfRule>
    <cfRule type="cellIs" dxfId="12111" priority="13023" operator="equal">
      <formula>"Moderado"</formula>
    </cfRule>
    <cfRule type="cellIs" dxfId="12110" priority="13024" operator="equal">
      <formula>"Menor"</formula>
    </cfRule>
    <cfRule type="cellIs" dxfId="12109" priority="13025" operator="equal">
      <formula>"Leve"</formula>
    </cfRule>
  </conditionalFormatting>
  <conditionalFormatting sqref="BX173">
    <cfRule type="cellIs" dxfId="12108" priority="13016" operator="equal">
      <formula>"Catastrófico"</formula>
    </cfRule>
    <cfRule type="cellIs" dxfId="12107" priority="13017" operator="equal">
      <formula>"Mayor"</formula>
    </cfRule>
    <cfRule type="cellIs" dxfId="12106" priority="13018" operator="equal">
      <formula>"Moderado"</formula>
    </cfRule>
    <cfRule type="cellIs" dxfId="12105" priority="13019" operator="equal">
      <formula>"Menor"</formula>
    </cfRule>
    <cfRule type="cellIs" dxfId="12104" priority="13020" operator="equal">
      <formula>"Leve"</formula>
    </cfRule>
  </conditionalFormatting>
  <conditionalFormatting sqref="CD173">
    <cfRule type="cellIs" dxfId="12103" priority="13011" operator="equal">
      <formula>"Catastrófico"</formula>
    </cfRule>
    <cfRule type="cellIs" dxfId="12102" priority="13012" operator="equal">
      <formula>"Mayor"</formula>
    </cfRule>
    <cfRule type="cellIs" dxfId="12101" priority="13013" operator="equal">
      <formula>"Moderado"</formula>
    </cfRule>
    <cfRule type="cellIs" dxfId="12100" priority="13014" operator="equal">
      <formula>"Menor"</formula>
    </cfRule>
    <cfRule type="cellIs" dxfId="12099" priority="13015" operator="equal">
      <formula>"Leve"</formula>
    </cfRule>
  </conditionalFormatting>
  <conditionalFormatting sqref="CB173">
    <cfRule type="cellIs" dxfId="12098" priority="13006" operator="equal">
      <formula>"Catastrófico"</formula>
    </cfRule>
    <cfRule type="cellIs" dxfId="12097" priority="13007" operator="equal">
      <formula>"Mayor"</formula>
    </cfRule>
    <cfRule type="cellIs" dxfId="12096" priority="13008" operator="equal">
      <formula>"Moderado"</formula>
    </cfRule>
    <cfRule type="cellIs" dxfId="12095" priority="13009" operator="equal">
      <formula>"Menor"</formula>
    </cfRule>
    <cfRule type="cellIs" dxfId="12094" priority="13010" operator="equal">
      <formula>"Leve"</formula>
    </cfRule>
  </conditionalFormatting>
  <conditionalFormatting sqref="BY173 CB173">
    <cfRule type="cellIs" dxfId="12093" priority="13001" operator="equal">
      <formula>"Catastrófico"</formula>
    </cfRule>
    <cfRule type="cellIs" dxfId="12092" priority="13002" operator="equal">
      <formula>"Mayor"</formula>
    </cfRule>
    <cfRule type="cellIs" dxfId="12091" priority="13003" operator="equal">
      <formula>"Moderado"</formula>
    </cfRule>
    <cfRule type="cellIs" dxfId="12090" priority="13004" operator="equal">
      <formula>"Menor"</formula>
    </cfRule>
    <cfRule type="cellIs" dxfId="12089" priority="13005" operator="equal">
      <formula>"Leve"</formula>
    </cfRule>
  </conditionalFormatting>
  <conditionalFormatting sqref="CA173">
    <cfRule type="cellIs" dxfId="12088" priority="12996" operator="equal">
      <formula>"Catastrófico"</formula>
    </cfRule>
    <cfRule type="cellIs" dxfId="12087" priority="12997" operator="equal">
      <formula>"Mayor"</formula>
    </cfRule>
    <cfRule type="cellIs" dxfId="12086" priority="12998" operator="equal">
      <formula>"Moderado"</formula>
    </cfRule>
    <cfRule type="cellIs" dxfId="12085" priority="12999" operator="equal">
      <formula>"Menor"</formula>
    </cfRule>
    <cfRule type="cellIs" dxfId="12084" priority="13000" operator="equal">
      <formula>"Leve"</formula>
    </cfRule>
  </conditionalFormatting>
  <conditionalFormatting sqref="CA173">
    <cfRule type="cellIs" dxfId="12083" priority="12991" operator="equal">
      <formula>"Catastrófico"</formula>
    </cfRule>
    <cfRule type="cellIs" dxfId="12082" priority="12992" operator="equal">
      <formula>"Mayor"</formula>
    </cfRule>
    <cfRule type="cellIs" dxfId="12081" priority="12993" operator="equal">
      <formula>"Moderado"</formula>
    </cfRule>
    <cfRule type="cellIs" dxfId="12080" priority="12994" operator="equal">
      <formula>"Menor"</formula>
    </cfRule>
    <cfRule type="cellIs" dxfId="12079" priority="12995" operator="equal">
      <formula>"Leve"</formula>
    </cfRule>
  </conditionalFormatting>
  <conditionalFormatting sqref="CM173">
    <cfRule type="cellIs" dxfId="12078" priority="12986" operator="equal">
      <formula>"Catastrófico"</formula>
    </cfRule>
    <cfRule type="cellIs" dxfId="12077" priority="12987" operator="equal">
      <formula>"Mayor"</formula>
    </cfRule>
    <cfRule type="cellIs" dxfId="12076" priority="12988" operator="equal">
      <formula>"Moderado"</formula>
    </cfRule>
    <cfRule type="cellIs" dxfId="12075" priority="12989" operator="equal">
      <formula>"Menor"</formula>
    </cfRule>
    <cfRule type="cellIs" dxfId="12074" priority="12990" operator="equal">
      <formula>"Leve"</formula>
    </cfRule>
  </conditionalFormatting>
  <conditionalFormatting sqref="CG173">
    <cfRule type="cellIs" dxfId="12073" priority="12981" operator="equal">
      <formula>"Catastrófico"</formula>
    </cfRule>
    <cfRule type="cellIs" dxfId="12072" priority="12982" operator="equal">
      <formula>"Mayor"</formula>
    </cfRule>
    <cfRule type="cellIs" dxfId="12071" priority="12983" operator="equal">
      <formula>"Moderado"</formula>
    </cfRule>
    <cfRule type="cellIs" dxfId="12070" priority="12984" operator="equal">
      <formula>"Menor"</formula>
    </cfRule>
    <cfRule type="cellIs" dxfId="12069" priority="12985" operator="equal">
      <formula>"Leve"</formula>
    </cfRule>
  </conditionalFormatting>
  <conditionalFormatting sqref="CM173">
    <cfRule type="cellIs" dxfId="12068" priority="12976" operator="equal">
      <formula>"Catastrófico"</formula>
    </cfRule>
    <cfRule type="cellIs" dxfId="12067" priority="12977" operator="equal">
      <formula>"Mayor"</formula>
    </cfRule>
    <cfRule type="cellIs" dxfId="12066" priority="12978" operator="equal">
      <formula>"Moderado"</formula>
    </cfRule>
    <cfRule type="cellIs" dxfId="12065" priority="12979" operator="equal">
      <formula>"Menor"</formula>
    </cfRule>
    <cfRule type="cellIs" dxfId="12064" priority="12980" operator="equal">
      <formula>"Leve"</formula>
    </cfRule>
  </conditionalFormatting>
  <conditionalFormatting sqref="CH173">
    <cfRule type="cellIs" dxfId="12063" priority="12971" operator="equal">
      <formula>"Catastrófico"</formula>
    </cfRule>
    <cfRule type="cellIs" dxfId="12062" priority="12972" operator="equal">
      <formula>"Mayor"</formula>
    </cfRule>
    <cfRule type="cellIs" dxfId="12061" priority="12973" operator="equal">
      <formula>"Moderado"</formula>
    </cfRule>
    <cfRule type="cellIs" dxfId="12060" priority="12974" operator="equal">
      <formula>"Menor"</formula>
    </cfRule>
    <cfRule type="cellIs" dxfId="12059" priority="12975" operator="equal">
      <formula>"Leve"</formula>
    </cfRule>
  </conditionalFormatting>
  <conditionalFormatting sqref="CP173">
    <cfRule type="cellIs" dxfId="12058" priority="12951" operator="equal">
      <formula>"Catastrófico"</formula>
    </cfRule>
    <cfRule type="cellIs" dxfId="12057" priority="12952" operator="equal">
      <formula>"Mayor"</formula>
    </cfRule>
    <cfRule type="cellIs" dxfId="12056" priority="12953" operator="equal">
      <formula>"Moderado"</formula>
    </cfRule>
    <cfRule type="cellIs" dxfId="12055" priority="12954" operator="equal">
      <formula>"Menor"</formula>
    </cfRule>
    <cfRule type="cellIs" dxfId="12054" priority="12955" operator="equal">
      <formula>"Leve"</formula>
    </cfRule>
  </conditionalFormatting>
  <conditionalFormatting sqref="CQ173">
    <cfRule type="cellIs" dxfId="12053" priority="12941" operator="equal">
      <formula>"Catastrófico"</formula>
    </cfRule>
    <cfRule type="cellIs" dxfId="12052" priority="12942" operator="equal">
      <formula>"Mayor"</formula>
    </cfRule>
    <cfRule type="cellIs" dxfId="12051" priority="12943" operator="equal">
      <formula>"Moderado"</formula>
    </cfRule>
    <cfRule type="cellIs" dxfId="12050" priority="12944" operator="equal">
      <formula>"Menor"</formula>
    </cfRule>
    <cfRule type="cellIs" dxfId="12049" priority="12945" operator="equal">
      <formula>"Leve"</formula>
    </cfRule>
  </conditionalFormatting>
  <conditionalFormatting sqref="CR173">
    <cfRule type="cellIs" dxfId="12048" priority="12921" operator="equal">
      <formula>"Catastrófico"</formula>
    </cfRule>
    <cfRule type="cellIs" dxfId="12047" priority="12922" operator="equal">
      <formula>"Mayor"</formula>
    </cfRule>
    <cfRule type="cellIs" dxfId="12046" priority="12923" operator="equal">
      <formula>"Moderado"</formula>
    </cfRule>
    <cfRule type="cellIs" dxfId="12045" priority="12924" operator="equal">
      <formula>"Menor"</formula>
    </cfRule>
    <cfRule type="cellIs" dxfId="12044" priority="12925" operator="equal">
      <formula>"Leve"</formula>
    </cfRule>
  </conditionalFormatting>
  <conditionalFormatting sqref="CR173">
    <cfRule type="cellIs" dxfId="12043" priority="12916" operator="equal">
      <formula>"Catastrófico"</formula>
    </cfRule>
    <cfRule type="cellIs" dxfId="12042" priority="12917" operator="equal">
      <formula>"Mayor"</formula>
    </cfRule>
    <cfRule type="cellIs" dxfId="12041" priority="12918" operator="equal">
      <formula>"Moderado"</formula>
    </cfRule>
    <cfRule type="cellIs" dxfId="12040" priority="12919" operator="equal">
      <formula>"Menor"</formula>
    </cfRule>
    <cfRule type="cellIs" dxfId="12039" priority="12920" operator="equal">
      <formula>"Leve"</formula>
    </cfRule>
  </conditionalFormatting>
  <conditionalFormatting sqref="CI173">
    <cfRule type="cellIs" dxfId="12038" priority="12901" operator="equal">
      <formula>"Catastrófico"</formula>
    </cfRule>
    <cfRule type="cellIs" dxfId="12037" priority="12902" operator="equal">
      <formula>"Mayor"</formula>
    </cfRule>
    <cfRule type="cellIs" dxfId="12036" priority="12903" operator="equal">
      <formula>"Moderado"</formula>
    </cfRule>
    <cfRule type="cellIs" dxfId="12035" priority="12904" operator="equal">
      <formula>"Menor"</formula>
    </cfRule>
    <cfRule type="cellIs" dxfId="12034" priority="12905" operator="equal">
      <formula>"Leve"</formula>
    </cfRule>
  </conditionalFormatting>
  <conditionalFormatting sqref="CI173">
    <cfRule type="cellIs" dxfId="12033" priority="12896" operator="equal">
      <formula>"Catastrófico"</formula>
    </cfRule>
    <cfRule type="cellIs" dxfId="12032" priority="12897" operator="equal">
      <formula>"Mayor"</formula>
    </cfRule>
    <cfRule type="cellIs" dxfId="12031" priority="12898" operator="equal">
      <formula>"Moderado"</formula>
    </cfRule>
    <cfRule type="cellIs" dxfId="12030" priority="12899" operator="equal">
      <formula>"Menor"</formula>
    </cfRule>
    <cfRule type="cellIs" dxfId="12029" priority="12900" operator="equal">
      <formula>"Leve"</formula>
    </cfRule>
  </conditionalFormatting>
  <conditionalFormatting sqref="CC173">
    <cfRule type="cellIs" dxfId="12028" priority="12891" operator="equal">
      <formula>"Catastrófico"</formula>
    </cfRule>
    <cfRule type="cellIs" dxfId="12027" priority="12892" operator="equal">
      <formula>"Mayor"</formula>
    </cfRule>
    <cfRule type="cellIs" dxfId="12026" priority="12893" operator="equal">
      <formula>"Moderado"</formula>
    </cfRule>
    <cfRule type="cellIs" dxfId="12025" priority="12894" operator="equal">
      <formula>"Menor"</formula>
    </cfRule>
    <cfRule type="cellIs" dxfId="12024" priority="12895" operator="equal">
      <formula>"Leve"</formula>
    </cfRule>
  </conditionalFormatting>
  <conditionalFormatting sqref="CC173">
    <cfRule type="cellIs" dxfId="12023" priority="12886" operator="equal">
      <formula>"Catastrófico"</formula>
    </cfRule>
    <cfRule type="cellIs" dxfId="12022" priority="12887" operator="equal">
      <formula>"Mayor"</formula>
    </cfRule>
    <cfRule type="cellIs" dxfId="12021" priority="12888" operator="equal">
      <formula>"Moderado"</formula>
    </cfRule>
    <cfRule type="cellIs" dxfId="12020" priority="12889" operator="equal">
      <formula>"Menor"</formula>
    </cfRule>
    <cfRule type="cellIs" dxfId="12019" priority="12890" operator="equal">
      <formula>"Leve"</formula>
    </cfRule>
  </conditionalFormatting>
  <conditionalFormatting sqref="BZ173">
    <cfRule type="cellIs" dxfId="12018" priority="12881" operator="equal">
      <formula>"Catastrófico"</formula>
    </cfRule>
    <cfRule type="cellIs" dxfId="12017" priority="12882" operator="equal">
      <formula>"Mayor"</formula>
    </cfRule>
    <cfRule type="cellIs" dxfId="12016" priority="12883" operator="equal">
      <formula>"Moderado"</formula>
    </cfRule>
    <cfRule type="cellIs" dxfId="12015" priority="12884" operator="equal">
      <formula>"Menor"</formula>
    </cfRule>
    <cfRule type="cellIs" dxfId="12014" priority="12885" operator="equal">
      <formula>"Leve"</formula>
    </cfRule>
  </conditionalFormatting>
  <conditionalFormatting sqref="BZ173">
    <cfRule type="cellIs" dxfId="12013" priority="12876" operator="equal">
      <formula>"Catastrófico"</formula>
    </cfRule>
    <cfRule type="cellIs" dxfId="12012" priority="12877" operator="equal">
      <formula>"Mayor"</formula>
    </cfRule>
    <cfRule type="cellIs" dxfId="12011" priority="12878" operator="equal">
      <formula>"Moderado"</formula>
    </cfRule>
    <cfRule type="cellIs" dxfId="12010" priority="12879" operator="equal">
      <formula>"Menor"</formula>
    </cfRule>
    <cfRule type="cellIs" dxfId="12009" priority="12880" operator="equal">
      <formula>"Leve"</formula>
    </cfRule>
  </conditionalFormatting>
  <conditionalFormatting sqref="BQ173">
    <cfRule type="cellIs" dxfId="12008" priority="12861" operator="equal">
      <formula>"Catastrófico"</formula>
    </cfRule>
    <cfRule type="cellIs" dxfId="12007" priority="12862" operator="equal">
      <formula>"Mayor"</formula>
    </cfRule>
    <cfRule type="cellIs" dxfId="12006" priority="12863" operator="equal">
      <formula>"Moderado"</formula>
    </cfRule>
    <cfRule type="cellIs" dxfId="12005" priority="12864" operator="equal">
      <formula>"Menor"</formula>
    </cfRule>
    <cfRule type="cellIs" dxfId="12004" priority="12865" operator="equal">
      <formula>"Leve"</formula>
    </cfRule>
  </conditionalFormatting>
  <conditionalFormatting sqref="BQ173">
    <cfRule type="cellIs" dxfId="12003" priority="12856" operator="equal">
      <formula>"Catastrófico"</formula>
    </cfRule>
    <cfRule type="cellIs" dxfId="12002" priority="12857" operator="equal">
      <formula>"Mayor"</formula>
    </cfRule>
    <cfRule type="cellIs" dxfId="12001" priority="12858" operator="equal">
      <formula>"Moderado"</formula>
    </cfRule>
    <cfRule type="cellIs" dxfId="12000" priority="12859" operator="equal">
      <formula>"Menor"</formula>
    </cfRule>
    <cfRule type="cellIs" dxfId="11999" priority="12860" operator="equal">
      <formula>"Leve"</formula>
    </cfRule>
  </conditionalFormatting>
  <conditionalFormatting sqref="FV169:FV172 FV187:FV190 FV174:FV185 FV192:FV233 FV235:FV251 FV253:FV268">
    <cfRule type="cellIs" dxfId="11998" priority="12851" operator="equal">
      <formula>"Catastrófico"</formula>
    </cfRule>
    <cfRule type="cellIs" dxfId="11997" priority="12852" operator="equal">
      <formula>"Mayor"</formula>
    </cfRule>
    <cfRule type="cellIs" dxfId="11996" priority="12853" operator="equal">
      <formula>"Moderado"</formula>
    </cfRule>
    <cfRule type="cellIs" dxfId="11995" priority="12854" operator="equal">
      <formula>"Menor"</formula>
    </cfRule>
    <cfRule type="cellIs" dxfId="11994" priority="12855" operator="equal">
      <formula>"Leve"</formula>
    </cfRule>
  </conditionalFormatting>
  <conditionalFormatting sqref="BR173:BT173">
    <cfRule type="cellIs" dxfId="11993" priority="12846" operator="equal">
      <formula>"Catastrófico"</formula>
    </cfRule>
    <cfRule type="cellIs" dxfId="11992" priority="12847" operator="equal">
      <formula>"Mayor"</formula>
    </cfRule>
    <cfRule type="cellIs" dxfId="11991" priority="12848" operator="equal">
      <formula>"Moderado"</formula>
    </cfRule>
    <cfRule type="cellIs" dxfId="11990" priority="12849" operator="equal">
      <formula>"Menor"</formula>
    </cfRule>
    <cfRule type="cellIs" dxfId="11989" priority="12850" operator="equal">
      <formula>"Leve"</formula>
    </cfRule>
  </conditionalFormatting>
  <conditionalFormatting sqref="BV173:BW173">
    <cfRule type="cellIs" dxfId="11988" priority="12836" operator="equal">
      <formula>"Catastrófico"</formula>
    </cfRule>
    <cfRule type="cellIs" dxfId="11987" priority="12837" operator="equal">
      <formula>"Mayor"</formula>
    </cfRule>
    <cfRule type="cellIs" dxfId="11986" priority="12838" operator="equal">
      <formula>"Moderado"</formula>
    </cfRule>
    <cfRule type="cellIs" dxfId="11985" priority="12839" operator="equal">
      <formula>"Menor"</formula>
    </cfRule>
    <cfRule type="cellIs" dxfId="11984" priority="12840" operator="equal">
      <formula>"Leve"</formula>
    </cfRule>
  </conditionalFormatting>
  <conditionalFormatting sqref="CE173:CF173">
    <cfRule type="cellIs" dxfId="11983" priority="12831" operator="equal">
      <formula>"Catastrófico"</formula>
    </cfRule>
    <cfRule type="cellIs" dxfId="11982" priority="12832" operator="equal">
      <formula>"Mayor"</formula>
    </cfRule>
    <cfRule type="cellIs" dxfId="11981" priority="12833" operator="equal">
      <formula>"Moderado"</formula>
    </cfRule>
    <cfRule type="cellIs" dxfId="11980" priority="12834" operator="equal">
      <formula>"Menor"</formula>
    </cfRule>
    <cfRule type="cellIs" dxfId="11979" priority="12835" operator="equal">
      <formula>"Leve"</formula>
    </cfRule>
  </conditionalFormatting>
  <conditionalFormatting sqref="CJ173:CL173">
    <cfRule type="cellIs" dxfId="11978" priority="12826" operator="equal">
      <formula>"Catastrófico"</formula>
    </cfRule>
    <cfRule type="cellIs" dxfId="11977" priority="12827" operator="equal">
      <formula>"Mayor"</formula>
    </cfRule>
    <cfRule type="cellIs" dxfId="11976" priority="12828" operator="equal">
      <formula>"Moderado"</formula>
    </cfRule>
    <cfRule type="cellIs" dxfId="11975" priority="12829" operator="equal">
      <formula>"Menor"</formula>
    </cfRule>
    <cfRule type="cellIs" dxfId="11974" priority="12830" operator="equal">
      <formula>"Leve"</formula>
    </cfRule>
  </conditionalFormatting>
  <conditionalFormatting sqref="CN173:CO173">
    <cfRule type="cellIs" dxfId="11973" priority="12821" operator="equal">
      <formula>"Catastrófico"</formula>
    </cfRule>
    <cfRule type="cellIs" dxfId="11972" priority="12822" operator="equal">
      <formula>"Mayor"</formula>
    </cfRule>
    <cfRule type="cellIs" dxfId="11971" priority="12823" operator="equal">
      <formula>"Moderado"</formula>
    </cfRule>
    <cfRule type="cellIs" dxfId="11970" priority="12824" operator="equal">
      <formula>"Menor"</formula>
    </cfRule>
    <cfRule type="cellIs" dxfId="11969" priority="12825" operator="equal">
      <formula>"Leve"</formula>
    </cfRule>
  </conditionalFormatting>
  <conditionalFormatting sqref="CV173">
    <cfRule type="cellIs" dxfId="11968" priority="12816" operator="equal">
      <formula>"Catastrófico"</formula>
    </cfRule>
    <cfRule type="cellIs" dxfId="11967" priority="12817" operator="equal">
      <formula>"Mayor"</formula>
    </cfRule>
    <cfRule type="cellIs" dxfId="11966" priority="12818" operator="equal">
      <formula>"Moderado"</formula>
    </cfRule>
    <cfRule type="cellIs" dxfId="11965" priority="12819" operator="equal">
      <formula>"Menor"</formula>
    </cfRule>
    <cfRule type="cellIs" dxfId="11964" priority="12820" operator="equal">
      <formula>"Leve"</formula>
    </cfRule>
  </conditionalFormatting>
  <conditionalFormatting sqref="CV173">
    <cfRule type="cellIs" dxfId="11963" priority="12811" operator="equal">
      <formula>"Catastrófico"</formula>
    </cfRule>
    <cfRule type="cellIs" dxfId="11962" priority="12812" operator="equal">
      <formula>"Mayor"</formula>
    </cfRule>
    <cfRule type="cellIs" dxfId="11961" priority="12813" operator="equal">
      <formula>"Moderado"</formula>
    </cfRule>
    <cfRule type="cellIs" dxfId="11960" priority="12814" operator="equal">
      <formula>"Menor"</formula>
    </cfRule>
    <cfRule type="cellIs" dxfId="11959" priority="12815" operator="equal">
      <formula>"Leve"</formula>
    </cfRule>
  </conditionalFormatting>
  <conditionalFormatting sqref="CS173:CU173">
    <cfRule type="cellIs" dxfId="11958" priority="12806" operator="equal">
      <formula>"Catastrófico"</formula>
    </cfRule>
    <cfRule type="cellIs" dxfId="11957" priority="12807" operator="equal">
      <formula>"Mayor"</formula>
    </cfRule>
    <cfRule type="cellIs" dxfId="11956" priority="12808" operator="equal">
      <formula>"Moderado"</formula>
    </cfRule>
    <cfRule type="cellIs" dxfId="11955" priority="12809" operator="equal">
      <formula>"Menor"</formula>
    </cfRule>
    <cfRule type="cellIs" dxfId="11954" priority="12810" operator="equal">
      <formula>"Leve"</formula>
    </cfRule>
  </conditionalFormatting>
  <conditionalFormatting sqref="CW173:CX173">
    <cfRule type="cellIs" dxfId="11953" priority="12801" operator="equal">
      <formula>"Catastrófico"</formula>
    </cfRule>
    <cfRule type="cellIs" dxfId="11952" priority="12802" operator="equal">
      <formula>"Mayor"</formula>
    </cfRule>
    <cfRule type="cellIs" dxfId="11951" priority="12803" operator="equal">
      <formula>"Moderado"</formula>
    </cfRule>
    <cfRule type="cellIs" dxfId="11950" priority="12804" operator="equal">
      <formula>"Menor"</formula>
    </cfRule>
    <cfRule type="cellIs" dxfId="11949" priority="12805" operator="equal">
      <formula>"Leve"</formula>
    </cfRule>
  </conditionalFormatting>
  <conditionalFormatting sqref="FY167">
    <cfRule type="cellIs" dxfId="11948" priority="12796" operator="equal">
      <formula>"Catastrófico"</formula>
    </cfRule>
    <cfRule type="cellIs" dxfId="11947" priority="12797" operator="equal">
      <formula>"Mayor"</formula>
    </cfRule>
    <cfRule type="cellIs" dxfId="11946" priority="12798" operator="equal">
      <formula>"Moderado"</formula>
    </cfRule>
    <cfRule type="cellIs" dxfId="11945" priority="12799" operator="equal">
      <formula>"Menor"</formula>
    </cfRule>
    <cfRule type="cellIs" dxfId="11944" priority="12800" operator="equal">
      <formula>"Leve"</formula>
    </cfRule>
  </conditionalFormatting>
  <conditionalFormatting sqref="BP161:BQ161">
    <cfRule type="cellIs" dxfId="11943" priority="12786" operator="equal">
      <formula>"Catastrófico"</formula>
    </cfRule>
    <cfRule type="cellIs" dxfId="11942" priority="12787" operator="equal">
      <formula>"Mayor"</formula>
    </cfRule>
    <cfRule type="cellIs" dxfId="11941" priority="12788" operator="equal">
      <formula>"Moderado"</formula>
    </cfRule>
    <cfRule type="cellIs" dxfId="11940" priority="12789" operator="equal">
      <formula>"Menor"</formula>
    </cfRule>
    <cfRule type="cellIs" dxfId="11939" priority="12790" operator="equal">
      <formula>"Leve"</formula>
    </cfRule>
  </conditionalFormatting>
  <conditionalFormatting sqref="CS161:CU161">
    <cfRule type="cellIs" dxfId="11938" priority="12781" operator="equal">
      <formula>"Catastrófico"</formula>
    </cfRule>
    <cfRule type="cellIs" dxfId="11937" priority="12782" operator="equal">
      <formula>"Mayor"</formula>
    </cfRule>
    <cfRule type="cellIs" dxfId="11936" priority="12783" operator="equal">
      <formula>"Moderado"</formula>
    </cfRule>
    <cfRule type="cellIs" dxfId="11935" priority="12784" operator="equal">
      <formula>"Menor"</formula>
    </cfRule>
    <cfRule type="cellIs" dxfId="11934" priority="12785" operator="equal">
      <formula>"Leve"</formula>
    </cfRule>
  </conditionalFormatting>
  <conditionalFormatting sqref="CV161">
    <cfRule type="cellIs" dxfId="11933" priority="12776" operator="equal">
      <formula>"Catastrófico"</formula>
    </cfRule>
    <cfRule type="cellIs" dxfId="11932" priority="12777" operator="equal">
      <formula>"Mayor"</formula>
    </cfRule>
    <cfRule type="cellIs" dxfId="11931" priority="12778" operator="equal">
      <formula>"Moderado"</formula>
    </cfRule>
    <cfRule type="cellIs" dxfId="11930" priority="12779" operator="equal">
      <formula>"Menor"</formula>
    </cfRule>
    <cfRule type="cellIs" dxfId="11929" priority="12780" operator="equal">
      <formula>"Leve"</formula>
    </cfRule>
  </conditionalFormatting>
  <conditionalFormatting sqref="CH161:CL161">
    <cfRule type="cellIs" dxfId="11928" priority="12771" operator="equal">
      <formula>"Catastrófico"</formula>
    </cfRule>
    <cfRule type="cellIs" dxfId="11927" priority="12772" operator="equal">
      <formula>"Mayor"</formula>
    </cfRule>
    <cfRule type="cellIs" dxfId="11926" priority="12773" operator="equal">
      <formula>"Moderado"</formula>
    </cfRule>
    <cfRule type="cellIs" dxfId="11925" priority="12774" operator="equal">
      <formula>"Menor"</formula>
    </cfRule>
    <cfRule type="cellIs" dxfId="11924" priority="12775" operator="equal">
      <formula>"Leve"</formula>
    </cfRule>
  </conditionalFormatting>
  <conditionalFormatting sqref="CM161">
    <cfRule type="cellIs" dxfId="11923" priority="12766" operator="equal">
      <formula>"Catastrófico"</formula>
    </cfRule>
    <cfRule type="cellIs" dxfId="11922" priority="12767" operator="equal">
      <formula>"Mayor"</formula>
    </cfRule>
    <cfRule type="cellIs" dxfId="11921" priority="12768" operator="equal">
      <formula>"Moderado"</formula>
    </cfRule>
    <cfRule type="cellIs" dxfId="11920" priority="12769" operator="equal">
      <formula>"Menor"</formula>
    </cfRule>
    <cfRule type="cellIs" dxfId="11919" priority="12770" operator="equal">
      <formula>"Leve"</formula>
    </cfRule>
  </conditionalFormatting>
  <conditionalFormatting sqref="CN161:CO161">
    <cfRule type="cellIs" dxfId="11918" priority="12761" operator="equal">
      <formula>"Catastrófico"</formula>
    </cfRule>
    <cfRule type="cellIs" dxfId="11917" priority="12762" operator="equal">
      <formula>"Mayor"</formula>
    </cfRule>
    <cfRule type="cellIs" dxfId="11916" priority="12763" operator="equal">
      <formula>"Moderado"</formula>
    </cfRule>
    <cfRule type="cellIs" dxfId="11915" priority="12764" operator="equal">
      <formula>"Menor"</formula>
    </cfRule>
    <cfRule type="cellIs" dxfId="11914" priority="12765" operator="equal">
      <formula>"Leve"</formula>
    </cfRule>
  </conditionalFormatting>
  <conditionalFormatting sqref="BY161:CC161">
    <cfRule type="cellIs" dxfId="11913" priority="12756" operator="equal">
      <formula>"Catastrófico"</formula>
    </cfRule>
    <cfRule type="cellIs" dxfId="11912" priority="12757" operator="equal">
      <formula>"Mayor"</formula>
    </cfRule>
    <cfRule type="cellIs" dxfId="11911" priority="12758" operator="equal">
      <formula>"Moderado"</formula>
    </cfRule>
    <cfRule type="cellIs" dxfId="11910" priority="12759" operator="equal">
      <formula>"Menor"</formula>
    </cfRule>
    <cfRule type="cellIs" dxfId="11909" priority="12760" operator="equal">
      <formula>"Leve"</formula>
    </cfRule>
  </conditionalFormatting>
  <conditionalFormatting sqref="CD161">
    <cfRule type="cellIs" dxfId="11908" priority="12751" operator="equal">
      <formula>"Catastrófico"</formula>
    </cfRule>
    <cfRule type="cellIs" dxfId="11907" priority="12752" operator="equal">
      <formula>"Mayor"</formula>
    </cfRule>
    <cfRule type="cellIs" dxfId="11906" priority="12753" operator="equal">
      <formula>"Moderado"</formula>
    </cfRule>
    <cfRule type="cellIs" dxfId="11905" priority="12754" operator="equal">
      <formula>"Menor"</formula>
    </cfRule>
    <cfRule type="cellIs" dxfId="11904" priority="12755" operator="equal">
      <formula>"Leve"</formula>
    </cfRule>
  </conditionalFormatting>
  <conditionalFormatting sqref="CE161:CF161">
    <cfRule type="cellIs" dxfId="11903" priority="12746" operator="equal">
      <formula>"Catastrófico"</formula>
    </cfRule>
    <cfRule type="cellIs" dxfId="11902" priority="12747" operator="equal">
      <formula>"Mayor"</formula>
    </cfRule>
    <cfRule type="cellIs" dxfId="11901" priority="12748" operator="equal">
      <formula>"Moderado"</formula>
    </cfRule>
    <cfRule type="cellIs" dxfId="11900" priority="12749" operator="equal">
      <formula>"Menor"</formula>
    </cfRule>
    <cfRule type="cellIs" dxfId="11899" priority="12750" operator="equal">
      <formula>"Leve"</formula>
    </cfRule>
  </conditionalFormatting>
  <conditionalFormatting sqref="BU161">
    <cfRule type="cellIs" dxfId="11898" priority="12736" operator="equal">
      <formula>"Catastrófico"</formula>
    </cfRule>
    <cfRule type="cellIs" dxfId="11897" priority="12737" operator="equal">
      <formula>"Mayor"</formula>
    </cfRule>
    <cfRule type="cellIs" dxfId="11896" priority="12738" operator="equal">
      <formula>"Moderado"</formula>
    </cfRule>
    <cfRule type="cellIs" dxfId="11895" priority="12739" operator="equal">
      <formula>"Menor"</formula>
    </cfRule>
    <cfRule type="cellIs" dxfId="11894" priority="12740" operator="equal">
      <formula>"Leve"</formula>
    </cfRule>
  </conditionalFormatting>
  <conditionalFormatting sqref="FS161">
    <cfRule type="cellIs" dxfId="11893" priority="12731" operator="equal">
      <formula>"Catastrófico"</formula>
    </cfRule>
    <cfRule type="cellIs" dxfId="11892" priority="12732" operator="equal">
      <formula>"Mayor"</formula>
    </cfRule>
    <cfRule type="cellIs" dxfId="11891" priority="12733" operator="equal">
      <formula>"Moderado"</formula>
    </cfRule>
    <cfRule type="cellIs" dxfId="11890" priority="12734" operator="equal">
      <formula>"Menor"</formula>
    </cfRule>
    <cfRule type="cellIs" dxfId="11889" priority="12735" operator="equal">
      <formula>"Leve"</formula>
    </cfRule>
  </conditionalFormatting>
  <conditionalFormatting sqref="CR83">
    <cfRule type="cellIs" dxfId="11888" priority="12721" operator="equal">
      <formula>"Catastrófico"</formula>
    </cfRule>
    <cfRule type="cellIs" dxfId="11887" priority="12722" operator="equal">
      <formula>"Mayor"</formula>
    </cfRule>
    <cfRule type="cellIs" dxfId="11886" priority="12723" operator="equal">
      <formula>"Moderado"</formula>
    </cfRule>
    <cfRule type="cellIs" dxfId="11885" priority="12724" operator="equal">
      <formula>"Menor"</formula>
    </cfRule>
    <cfRule type="cellIs" dxfId="11884" priority="12725" operator="equal">
      <formula>"Leve"</formula>
    </cfRule>
  </conditionalFormatting>
  <conditionalFormatting sqref="CT83:CX83">
    <cfRule type="cellIs" dxfId="11883" priority="12716" operator="equal">
      <formula>"Catastrófico"</formula>
    </cfRule>
    <cfRule type="cellIs" dxfId="11882" priority="12717" operator="equal">
      <formula>"Mayor"</formula>
    </cfRule>
    <cfRule type="cellIs" dxfId="11881" priority="12718" operator="equal">
      <formula>"Moderado"</formula>
    </cfRule>
    <cfRule type="cellIs" dxfId="11880" priority="12719" operator="equal">
      <formula>"Menor"</formula>
    </cfRule>
    <cfRule type="cellIs" dxfId="11879" priority="12720" operator="equal">
      <formula>"Leve"</formula>
    </cfRule>
  </conditionalFormatting>
  <conditionalFormatting sqref="CS83">
    <cfRule type="cellIs" dxfId="11878" priority="12726" operator="equal">
      <formula>"Catastrófico"</formula>
    </cfRule>
    <cfRule type="cellIs" dxfId="11877" priority="12727" operator="equal">
      <formula>"Mayor"</formula>
    </cfRule>
    <cfRule type="cellIs" dxfId="11876" priority="12728" operator="equal">
      <formula>"Moderado"</formula>
    </cfRule>
    <cfRule type="cellIs" dxfId="11875" priority="12729" operator="equal">
      <formula>"Menor"</formula>
    </cfRule>
    <cfRule type="cellIs" dxfId="11874" priority="12730" operator="equal">
      <formula>"Leve"</formula>
    </cfRule>
  </conditionalFormatting>
  <conditionalFormatting sqref="CQ83">
    <cfRule type="cellIs" dxfId="11873" priority="12711" operator="equal">
      <formula>"Catastrófico"</formula>
    </cfRule>
    <cfRule type="cellIs" dxfId="11872" priority="12712" operator="equal">
      <formula>"Mayor"</formula>
    </cfRule>
    <cfRule type="cellIs" dxfId="11871" priority="12713" operator="equal">
      <formula>"Moderado"</formula>
    </cfRule>
    <cfRule type="cellIs" dxfId="11870" priority="12714" operator="equal">
      <formula>"Menor"</formula>
    </cfRule>
    <cfRule type="cellIs" dxfId="11869" priority="12715" operator="equal">
      <formula>"Leve"</formula>
    </cfRule>
  </conditionalFormatting>
  <conditionalFormatting sqref="CQ83">
    <cfRule type="cellIs" dxfId="11868" priority="12706" operator="equal">
      <formula>"Catastrófico"</formula>
    </cfRule>
    <cfRule type="cellIs" dxfId="11867" priority="12707" operator="equal">
      <formula>"Mayor"</formula>
    </cfRule>
    <cfRule type="cellIs" dxfId="11866" priority="12708" operator="equal">
      <formula>"Moderado"</formula>
    </cfRule>
    <cfRule type="cellIs" dxfId="11865" priority="12709" operator="equal">
      <formula>"Menor"</formula>
    </cfRule>
    <cfRule type="cellIs" dxfId="11864" priority="12710" operator="equal">
      <formula>"Leve"</formula>
    </cfRule>
  </conditionalFormatting>
  <conditionalFormatting sqref="CS84:CX84">
    <cfRule type="cellIs" dxfId="11863" priority="12696" operator="equal">
      <formula>"Catastrófico"</formula>
    </cfRule>
    <cfRule type="cellIs" dxfId="11862" priority="12697" operator="equal">
      <formula>"Mayor"</formula>
    </cfRule>
    <cfRule type="cellIs" dxfId="11861" priority="12698" operator="equal">
      <formula>"Moderado"</formula>
    </cfRule>
    <cfRule type="cellIs" dxfId="11860" priority="12699" operator="equal">
      <formula>"Menor"</formula>
    </cfRule>
    <cfRule type="cellIs" dxfId="11859" priority="12700" operator="equal">
      <formula>"Leve"</formula>
    </cfRule>
  </conditionalFormatting>
  <conditionalFormatting sqref="CQ84">
    <cfRule type="cellIs" dxfId="11858" priority="12691" operator="equal">
      <formula>"Catastrófico"</formula>
    </cfRule>
    <cfRule type="cellIs" dxfId="11857" priority="12692" operator="equal">
      <formula>"Mayor"</formula>
    </cfRule>
    <cfRule type="cellIs" dxfId="11856" priority="12693" operator="equal">
      <formula>"Moderado"</formula>
    </cfRule>
    <cfRule type="cellIs" dxfId="11855" priority="12694" operator="equal">
      <formula>"Menor"</formula>
    </cfRule>
    <cfRule type="cellIs" dxfId="11854" priority="12695" operator="equal">
      <formula>"Leve"</formula>
    </cfRule>
  </conditionalFormatting>
  <conditionalFormatting sqref="CR84">
    <cfRule type="cellIs" dxfId="11853" priority="12701" operator="equal">
      <formula>"Catastrófico"</formula>
    </cfRule>
    <cfRule type="cellIs" dxfId="11852" priority="12702" operator="equal">
      <formula>"Mayor"</formula>
    </cfRule>
    <cfRule type="cellIs" dxfId="11851" priority="12703" operator="equal">
      <formula>"Moderado"</formula>
    </cfRule>
    <cfRule type="cellIs" dxfId="11850" priority="12704" operator="equal">
      <formula>"Menor"</formula>
    </cfRule>
    <cfRule type="cellIs" dxfId="11849" priority="12705" operator="equal">
      <formula>"Leve"</formula>
    </cfRule>
  </conditionalFormatting>
  <conditionalFormatting sqref="FS84">
    <cfRule type="cellIs" dxfId="11848" priority="12656" operator="equal">
      <formula>"Catastrófico"</formula>
    </cfRule>
    <cfRule type="cellIs" dxfId="11847" priority="12657" operator="equal">
      <formula>"Mayor"</formula>
    </cfRule>
    <cfRule type="cellIs" dxfId="11846" priority="12658" operator="equal">
      <formula>"Moderado"</formula>
    </cfRule>
    <cfRule type="cellIs" dxfId="11845" priority="12659" operator="equal">
      <formula>"Menor"</formula>
    </cfRule>
    <cfRule type="cellIs" dxfId="11844" priority="12660" operator="equal">
      <formula>"Leve"</formula>
    </cfRule>
  </conditionalFormatting>
  <conditionalFormatting sqref="FU84">
    <cfRule type="cellIs" dxfId="11843" priority="12651" operator="equal">
      <formula>"Catastrófico"</formula>
    </cfRule>
    <cfRule type="cellIs" dxfId="11842" priority="12652" operator="equal">
      <formula>"Mayor"</formula>
    </cfRule>
    <cfRule type="cellIs" dxfId="11841" priority="12653" operator="equal">
      <formula>"Moderado"</formula>
    </cfRule>
    <cfRule type="cellIs" dxfId="11840" priority="12654" operator="equal">
      <formula>"Menor"</formula>
    </cfRule>
    <cfRule type="cellIs" dxfId="11839" priority="12655" operator="equal">
      <formula>"Leve"</formula>
    </cfRule>
  </conditionalFormatting>
  <conditionalFormatting sqref="CE84:CF84">
    <cfRule type="cellIs" dxfId="11838" priority="12646" operator="equal">
      <formula>"Catastrófico"</formula>
    </cfRule>
    <cfRule type="cellIs" dxfId="11837" priority="12647" operator="equal">
      <formula>"Mayor"</formula>
    </cfRule>
    <cfRule type="cellIs" dxfId="11836" priority="12648" operator="equal">
      <formula>"Moderado"</formula>
    </cfRule>
    <cfRule type="cellIs" dxfId="11835" priority="12649" operator="equal">
      <formula>"Menor"</formula>
    </cfRule>
    <cfRule type="cellIs" dxfId="11834" priority="12650" operator="equal">
      <formula>"Leve"</formula>
    </cfRule>
  </conditionalFormatting>
  <conditionalFormatting sqref="CJ84:CL84">
    <cfRule type="cellIs" dxfId="11833" priority="12641" operator="equal">
      <formula>"Catastrófico"</formula>
    </cfRule>
    <cfRule type="cellIs" dxfId="11832" priority="12642" operator="equal">
      <formula>"Mayor"</formula>
    </cfRule>
    <cfRule type="cellIs" dxfId="11831" priority="12643" operator="equal">
      <formula>"Moderado"</formula>
    </cfRule>
    <cfRule type="cellIs" dxfId="11830" priority="12644" operator="equal">
      <formula>"Menor"</formula>
    </cfRule>
    <cfRule type="cellIs" dxfId="11829" priority="12645" operator="equal">
      <formula>"Leve"</formula>
    </cfRule>
  </conditionalFormatting>
  <conditionalFormatting sqref="BP95:BW95">
    <cfRule type="cellIs" dxfId="11828" priority="12636" operator="equal">
      <formula>"Catastrófico"</formula>
    </cfRule>
    <cfRule type="cellIs" dxfId="11827" priority="12637" operator="equal">
      <formula>"Mayor"</formula>
    </cfRule>
    <cfRule type="cellIs" dxfId="11826" priority="12638" operator="equal">
      <formula>"Moderado"</formula>
    </cfRule>
    <cfRule type="cellIs" dxfId="11825" priority="12639" operator="equal">
      <formula>"Menor"</formula>
    </cfRule>
    <cfRule type="cellIs" dxfId="11824" priority="12640" operator="equal">
      <formula>"Leve"</formula>
    </cfRule>
  </conditionalFormatting>
  <conditionalFormatting sqref="BP95:BW95">
    <cfRule type="cellIs" dxfId="11823" priority="12631" operator="equal">
      <formula>"Catastrófico"</formula>
    </cfRule>
    <cfRule type="cellIs" dxfId="11822" priority="12632" operator="equal">
      <formula>"Mayor"</formula>
    </cfRule>
    <cfRule type="cellIs" dxfId="11821" priority="12633" operator="equal">
      <formula>"Moderado"</formula>
    </cfRule>
    <cfRule type="cellIs" dxfId="11820" priority="12634" operator="equal">
      <formula>"Menor"</formula>
    </cfRule>
    <cfRule type="cellIs" dxfId="11819" priority="12635" operator="equal">
      <formula>"Leve"</formula>
    </cfRule>
  </conditionalFormatting>
  <conditionalFormatting sqref="CR95:CX95">
    <cfRule type="cellIs" dxfId="11818" priority="12621" operator="equal">
      <formula>"Catastrófico"</formula>
    </cfRule>
    <cfRule type="cellIs" dxfId="11817" priority="12622" operator="equal">
      <formula>"Mayor"</formula>
    </cfRule>
    <cfRule type="cellIs" dxfId="11816" priority="12623" operator="equal">
      <formula>"Moderado"</formula>
    </cfRule>
    <cfRule type="cellIs" dxfId="11815" priority="12624" operator="equal">
      <formula>"Menor"</formula>
    </cfRule>
    <cfRule type="cellIs" dxfId="11814" priority="12625" operator="equal">
      <formula>"Leve"</formula>
    </cfRule>
  </conditionalFormatting>
  <conditionalFormatting sqref="CR95:CX95">
    <cfRule type="cellIs" dxfId="11813" priority="12616" operator="equal">
      <formula>"Catastrófico"</formula>
    </cfRule>
    <cfRule type="cellIs" dxfId="11812" priority="12617" operator="equal">
      <formula>"Mayor"</formula>
    </cfRule>
    <cfRule type="cellIs" dxfId="11811" priority="12618" operator="equal">
      <formula>"Moderado"</formula>
    </cfRule>
    <cfRule type="cellIs" dxfId="11810" priority="12619" operator="equal">
      <formula>"Menor"</formula>
    </cfRule>
    <cfRule type="cellIs" dxfId="11809" priority="12620" operator="equal">
      <formula>"Leve"</formula>
    </cfRule>
  </conditionalFormatting>
  <conditionalFormatting sqref="CP95">
    <cfRule type="cellIs" dxfId="11808" priority="12626" operator="equal">
      <formula>"Catastrófico"</formula>
    </cfRule>
    <cfRule type="cellIs" dxfId="11807" priority="12627" operator="equal">
      <formula>"Mayor"</formula>
    </cfRule>
    <cfRule type="cellIs" dxfId="11806" priority="12628" operator="equal">
      <formula>"Moderado"</formula>
    </cfRule>
    <cfRule type="cellIs" dxfId="11805" priority="12629" operator="equal">
      <formula>"Menor"</formula>
    </cfRule>
    <cfRule type="cellIs" dxfId="11804" priority="12630" operator="equal">
      <formula>"Leve"</formula>
    </cfRule>
  </conditionalFormatting>
  <conditionalFormatting sqref="CG95">
    <cfRule type="cellIs" dxfId="11803" priority="12611" operator="equal">
      <formula>"Catastrófico"</formula>
    </cfRule>
    <cfRule type="cellIs" dxfId="11802" priority="12612" operator="equal">
      <formula>"Mayor"</formula>
    </cfRule>
    <cfRule type="cellIs" dxfId="11801" priority="12613" operator="equal">
      <formula>"Moderado"</formula>
    </cfRule>
    <cfRule type="cellIs" dxfId="11800" priority="12614" operator="equal">
      <formula>"Menor"</formula>
    </cfRule>
    <cfRule type="cellIs" dxfId="11799" priority="12615" operator="equal">
      <formula>"Leve"</formula>
    </cfRule>
  </conditionalFormatting>
  <conditionalFormatting sqref="BX95">
    <cfRule type="cellIs" dxfId="11798" priority="12606" operator="equal">
      <formula>"Catastrófico"</formula>
    </cfRule>
    <cfRule type="cellIs" dxfId="11797" priority="12607" operator="equal">
      <formula>"Mayor"</formula>
    </cfRule>
    <cfRule type="cellIs" dxfId="11796" priority="12608" operator="equal">
      <formula>"Moderado"</formula>
    </cfRule>
    <cfRule type="cellIs" dxfId="11795" priority="12609" operator="equal">
      <formula>"Menor"</formula>
    </cfRule>
    <cfRule type="cellIs" dxfId="11794" priority="12610" operator="equal">
      <formula>"Leve"</formula>
    </cfRule>
  </conditionalFormatting>
  <conditionalFormatting sqref="BZ95:CF95">
    <cfRule type="cellIs" dxfId="11793" priority="12601" operator="equal">
      <formula>"Catastrófico"</formula>
    </cfRule>
    <cfRule type="cellIs" dxfId="11792" priority="12602" operator="equal">
      <formula>"Mayor"</formula>
    </cfRule>
    <cfRule type="cellIs" dxfId="11791" priority="12603" operator="equal">
      <formula>"Moderado"</formula>
    </cfRule>
    <cfRule type="cellIs" dxfId="11790" priority="12604" operator="equal">
      <formula>"Menor"</formula>
    </cfRule>
    <cfRule type="cellIs" dxfId="11789" priority="12605" operator="equal">
      <formula>"Leve"</formula>
    </cfRule>
  </conditionalFormatting>
  <conditionalFormatting sqref="BZ95:CF95">
    <cfRule type="cellIs" dxfId="11788" priority="12596" operator="equal">
      <formula>"Catastrófico"</formula>
    </cfRule>
    <cfRule type="cellIs" dxfId="11787" priority="12597" operator="equal">
      <formula>"Mayor"</formula>
    </cfRule>
    <cfRule type="cellIs" dxfId="11786" priority="12598" operator="equal">
      <formula>"Moderado"</formula>
    </cfRule>
    <cfRule type="cellIs" dxfId="11785" priority="12599" operator="equal">
      <formula>"Menor"</formula>
    </cfRule>
    <cfRule type="cellIs" dxfId="11784" priority="12600" operator="equal">
      <formula>"Leve"</formula>
    </cfRule>
  </conditionalFormatting>
  <conditionalFormatting sqref="CI95:CO95">
    <cfRule type="cellIs" dxfId="11783" priority="12591" operator="equal">
      <formula>"Catastrófico"</formula>
    </cfRule>
    <cfRule type="cellIs" dxfId="11782" priority="12592" operator="equal">
      <formula>"Mayor"</formula>
    </cfRule>
    <cfRule type="cellIs" dxfId="11781" priority="12593" operator="equal">
      <formula>"Moderado"</formula>
    </cfRule>
    <cfRule type="cellIs" dxfId="11780" priority="12594" operator="equal">
      <formula>"Menor"</formula>
    </cfRule>
    <cfRule type="cellIs" dxfId="11779" priority="12595" operator="equal">
      <formula>"Leve"</formula>
    </cfRule>
  </conditionalFormatting>
  <conditionalFormatting sqref="CI95:CO95">
    <cfRule type="cellIs" dxfId="11778" priority="12586" operator="equal">
      <formula>"Catastrófico"</formula>
    </cfRule>
    <cfRule type="cellIs" dxfId="11777" priority="12587" operator="equal">
      <formula>"Mayor"</formula>
    </cfRule>
    <cfRule type="cellIs" dxfId="11776" priority="12588" operator="equal">
      <formula>"Moderado"</formula>
    </cfRule>
    <cfRule type="cellIs" dxfId="11775" priority="12589" operator="equal">
      <formula>"Menor"</formula>
    </cfRule>
    <cfRule type="cellIs" dxfId="11774" priority="12590" operator="equal">
      <formula>"Leve"</formula>
    </cfRule>
  </conditionalFormatting>
  <conditionalFormatting sqref="BY95">
    <cfRule type="cellIs" dxfId="11773" priority="12581" operator="equal">
      <formula>"Catastrófico"</formula>
    </cfRule>
    <cfRule type="cellIs" dxfId="11772" priority="12582" operator="equal">
      <formula>"Mayor"</formula>
    </cfRule>
    <cfRule type="cellIs" dxfId="11771" priority="12583" operator="equal">
      <formula>"Moderado"</formula>
    </cfRule>
    <cfRule type="cellIs" dxfId="11770" priority="12584" operator="equal">
      <formula>"Menor"</formula>
    </cfRule>
    <cfRule type="cellIs" dxfId="11769" priority="12585" operator="equal">
      <formula>"Leve"</formula>
    </cfRule>
  </conditionalFormatting>
  <conditionalFormatting sqref="BY95">
    <cfRule type="cellIs" dxfId="11768" priority="12576" operator="equal">
      <formula>"Catastrófico"</formula>
    </cfRule>
    <cfRule type="cellIs" dxfId="11767" priority="12577" operator="equal">
      <formula>"Mayor"</formula>
    </cfRule>
    <cfRule type="cellIs" dxfId="11766" priority="12578" operator="equal">
      <formula>"Moderado"</formula>
    </cfRule>
    <cfRule type="cellIs" dxfId="11765" priority="12579" operator="equal">
      <formula>"Menor"</formula>
    </cfRule>
    <cfRule type="cellIs" dxfId="11764" priority="12580" operator="equal">
      <formula>"Leve"</formula>
    </cfRule>
  </conditionalFormatting>
  <conditionalFormatting sqref="CH95">
    <cfRule type="cellIs" dxfId="11763" priority="12571" operator="equal">
      <formula>"Catastrófico"</formula>
    </cfRule>
    <cfRule type="cellIs" dxfId="11762" priority="12572" operator="equal">
      <formula>"Mayor"</formula>
    </cfRule>
    <cfRule type="cellIs" dxfId="11761" priority="12573" operator="equal">
      <formula>"Moderado"</formula>
    </cfRule>
    <cfRule type="cellIs" dxfId="11760" priority="12574" operator="equal">
      <formula>"Menor"</formula>
    </cfRule>
    <cfRule type="cellIs" dxfId="11759" priority="12575" operator="equal">
      <formula>"Leve"</formula>
    </cfRule>
  </conditionalFormatting>
  <conditionalFormatting sqref="CH95">
    <cfRule type="cellIs" dxfId="11758" priority="12566" operator="equal">
      <formula>"Catastrófico"</formula>
    </cfRule>
    <cfRule type="cellIs" dxfId="11757" priority="12567" operator="equal">
      <formula>"Mayor"</formula>
    </cfRule>
    <cfRule type="cellIs" dxfId="11756" priority="12568" operator="equal">
      <formula>"Moderado"</formula>
    </cfRule>
    <cfRule type="cellIs" dxfId="11755" priority="12569" operator="equal">
      <formula>"Menor"</formula>
    </cfRule>
    <cfRule type="cellIs" dxfId="11754" priority="12570" operator="equal">
      <formula>"Leve"</formula>
    </cfRule>
  </conditionalFormatting>
  <conditionalFormatting sqref="CQ95">
    <cfRule type="cellIs" dxfId="11753" priority="12561" operator="equal">
      <formula>"Catastrófico"</formula>
    </cfRule>
    <cfRule type="cellIs" dxfId="11752" priority="12562" operator="equal">
      <formula>"Mayor"</formula>
    </cfRule>
    <cfRule type="cellIs" dxfId="11751" priority="12563" operator="equal">
      <formula>"Moderado"</formula>
    </cfRule>
    <cfRule type="cellIs" dxfId="11750" priority="12564" operator="equal">
      <formula>"Menor"</formula>
    </cfRule>
    <cfRule type="cellIs" dxfId="11749" priority="12565" operator="equal">
      <formula>"Leve"</formula>
    </cfRule>
  </conditionalFormatting>
  <conditionalFormatting sqref="CQ95">
    <cfRule type="cellIs" dxfId="11748" priority="12556" operator="equal">
      <formula>"Catastrófico"</formula>
    </cfRule>
    <cfRule type="cellIs" dxfId="11747" priority="12557" operator="equal">
      <formula>"Mayor"</formula>
    </cfRule>
    <cfRule type="cellIs" dxfId="11746" priority="12558" operator="equal">
      <formula>"Moderado"</formula>
    </cfRule>
    <cfRule type="cellIs" dxfId="11745" priority="12559" operator="equal">
      <formula>"Menor"</formula>
    </cfRule>
    <cfRule type="cellIs" dxfId="11744" priority="12560" operator="equal">
      <formula>"Leve"</formula>
    </cfRule>
  </conditionalFormatting>
  <conditionalFormatting sqref="BO77">
    <cfRule type="cellIs" dxfId="11743" priority="12551" operator="equal">
      <formula>"Catastrófico"</formula>
    </cfRule>
    <cfRule type="cellIs" dxfId="11742" priority="12552" operator="equal">
      <formula>"Mayor"</formula>
    </cfRule>
    <cfRule type="cellIs" dxfId="11741" priority="12553" operator="equal">
      <formula>"Moderado"</formula>
    </cfRule>
    <cfRule type="cellIs" dxfId="11740" priority="12554" operator="equal">
      <formula>"Menor"</formula>
    </cfRule>
    <cfRule type="cellIs" dxfId="11739" priority="12555" operator="equal">
      <formula>"Leve"</formula>
    </cfRule>
  </conditionalFormatting>
  <conditionalFormatting sqref="CP77">
    <cfRule type="cellIs" dxfId="11738" priority="12546" operator="equal">
      <formula>"Catastrófico"</formula>
    </cfRule>
    <cfRule type="cellIs" dxfId="11737" priority="12547" operator="equal">
      <formula>"Mayor"</formula>
    </cfRule>
    <cfRule type="cellIs" dxfId="11736" priority="12548" operator="equal">
      <formula>"Moderado"</formula>
    </cfRule>
    <cfRule type="cellIs" dxfId="11735" priority="12549" operator="equal">
      <formula>"Menor"</formula>
    </cfRule>
    <cfRule type="cellIs" dxfId="11734" priority="12550" operator="equal">
      <formula>"Leve"</formula>
    </cfRule>
  </conditionalFormatting>
  <conditionalFormatting sqref="CG77">
    <cfRule type="cellIs" dxfId="11733" priority="12541" operator="equal">
      <formula>"Catastrófico"</formula>
    </cfRule>
    <cfRule type="cellIs" dxfId="11732" priority="12542" operator="equal">
      <formula>"Mayor"</formula>
    </cfRule>
    <cfRule type="cellIs" dxfId="11731" priority="12543" operator="equal">
      <formula>"Moderado"</formula>
    </cfRule>
    <cfRule type="cellIs" dxfId="11730" priority="12544" operator="equal">
      <formula>"Menor"</formula>
    </cfRule>
    <cfRule type="cellIs" dxfId="11729" priority="12545" operator="equal">
      <formula>"Leve"</formula>
    </cfRule>
  </conditionalFormatting>
  <conditionalFormatting sqref="BX77">
    <cfRule type="cellIs" dxfId="11728" priority="12536" operator="equal">
      <formula>"Catastrófico"</formula>
    </cfRule>
    <cfRule type="cellIs" dxfId="11727" priority="12537" operator="equal">
      <formula>"Mayor"</formula>
    </cfRule>
    <cfRule type="cellIs" dxfId="11726" priority="12538" operator="equal">
      <formula>"Moderado"</formula>
    </cfRule>
    <cfRule type="cellIs" dxfId="11725" priority="12539" operator="equal">
      <formula>"Menor"</formula>
    </cfRule>
    <cfRule type="cellIs" dxfId="11724" priority="12540" operator="equal">
      <formula>"Leve"</formula>
    </cfRule>
  </conditionalFormatting>
  <conditionalFormatting sqref="BU77">
    <cfRule type="cellIs" dxfId="11723" priority="12531" operator="equal">
      <formula>"Catastrófico"</formula>
    </cfRule>
    <cfRule type="cellIs" dxfId="11722" priority="12532" operator="equal">
      <formula>"Mayor"</formula>
    </cfRule>
    <cfRule type="cellIs" dxfId="11721" priority="12533" operator="equal">
      <formula>"Moderado"</formula>
    </cfRule>
    <cfRule type="cellIs" dxfId="11720" priority="12534" operator="equal">
      <formula>"Menor"</formula>
    </cfRule>
    <cfRule type="cellIs" dxfId="11719" priority="12535" operator="equal">
      <formula>"Leve"</formula>
    </cfRule>
  </conditionalFormatting>
  <conditionalFormatting sqref="FY65">
    <cfRule type="cellIs" dxfId="11718" priority="12336" operator="equal">
      <formula>"Catastrófico"</formula>
    </cfRule>
    <cfRule type="cellIs" dxfId="11717" priority="12337" operator="equal">
      <formula>"Mayor"</formula>
    </cfRule>
    <cfRule type="cellIs" dxfId="11716" priority="12338" operator="equal">
      <formula>"Moderado"</formula>
    </cfRule>
    <cfRule type="cellIs" dxfId="11715" priority="12339" operator="equal">
      <formula>"Menor"</formula>
    </cfRule>
    <cfRule type="cellIs" dxfId="11714" priority="12340" operator="equal">
      <formula>"Leve"</formula>
    </cfRule>
  </conditionalFormatting>
  <conditionalFormatting sqref="BP29:BW29">
    <cfRule type="cellIs" dxfId="11713" priority="12331" operator="equal">
      <formula>"Catastrófico"</formula>
    </cfRule>
    <cfRule type="cellIs" dxfId="11712" priority="12332" operator="equal">
      <formula>"Mayor"</formula>
    </cfRule>
    <cfRule type="cellIs" dxfId="11711" priority="12333" operator="equal">
      <formula>"Moderado"</formula>
    </cfRule>
    <cfRule type="cellIs" dxfId="11710" priority="12334" operator="equal">
      <formula>"Menor"</formula>
    </cfRule>
    <cfRule type="cellIs" dxfId="11709" priority="12335" operator="equal">
      <formula>"Leve"</formula>
    </cfRule>
  </conditionalFormatting>
  <conditionalFormatting sqref="BO29">
    <cfRule type="cellIs" dxfId="11708" priority="12326" operator="equal">
      <formula>"Catastrófico"</formula>
    </cfRule>
    <cfRule type="cellIs" dxfId="11707" priority="12327" operator="equal">
      <formula>"Mayor"</formula>
    </cfRule>
    <cfRule type="cellIs" dxfId="11706" priority="12328" operator="equal">
      <formula>"Moderado"</formula>
    </cfRule>
    <cfRule type="cellIs" dxfId="11705" priority="12329" operator="equal">
      <formula>"Menor"</formula>
    </cfRule>
    <cfRule type="cellIs" dxfId="11704" priority="12330" operator="equal">
      <formula>"Leve"</formula>
    </cfRule>
  </conditionalFormatting>
  <conditionalFormatting sqref="BP29:BW29">
    <cfRule type="cellIs" dxfId="11703" priority="12321" operator="equal">
      <formula>"Catastrófico"</formula>
    </cfRule>
    <cfRule type="cellIs" dxfId="11702" priority="12322" operator="equal">
      <formula>"Mayor"</formula>
    </cfRule>
    <cfRule type="cellIs" dxfId="11701" priority="12323" operator="equal">
      <formula>"Moderado"</formula>
    </cfRule>
    <cfRule type="cellIs" dxfId="11700" priority="12324" operator="equal">
      <formula>"Menor"</formula>
    </cfRule>
    <cfRule type="cellIs" dxfId="11699" priority="12325" operator="equal">
      <formula>"Leve"</formula>
    </cfRule>
  </conditionalFormatting>
  <conditionalFormatting sqref="BU29">
    <cfRule type="cellIs" dxfId="11698" priority="12316" operator="equal">
      <formula>"Catastrófico"</formula>
    </cfRule>
    <cfRule type="cellIs" dxfId="11697" priority="12317" operator="equal">
      <formula>"Mayor"</formula>
    </cfRule>
    <cfRule type="cellIs" dxfId="11696" priority="12318" operator="equal">
      <formula>"Moderado"</formula>
    </cfRule>
    <cfRule type="cellIs" dxfId="11695" priority="12319" operator="equal">
      <formula>"Menor"</formula>
    </cfRule>
    <cfRule type="cellIs" dxfId="11694" priority="12320" operator="equal">
      <formula>"Leve"</formula>
    </cfRule>
  </conditionalFormatting>
  <conditionalFormatting sqref="BY29:BZ29 CB29:CF29">
    <cfRule type="cellIs" dxfId="11693" priority="12311" operator="equal">
      <formula>"Catastrófico"</formula>
    </cfRule>
    <cfRule type="cellIs" dxfId="11692" priority="12312" operator="equal">
      <formula>"Mayor"</formula>
    </cfRule>
    <cfRule type="cellIs" dxfId="11691" priority="12313" operator="equal">
      <formula>"Moderado"</formula>
    </cfRule>
    <cfRule type="cellIs" dxfId="11690" priority="12314" operator="equal">
      <formula>"Menor"</formula>
    </cfRule>
    <cfRule type="cellIs" dxfId="11689" priority="12315" operator="equal">
      <formula>"Leve"</formula>
    </cfRule>
  </conditionalFormatting>
  <conditionalFormatting sqref="BX29">
    <cfRule type="cellIs" dxfId="11688" priority="12306" operator="equal">
      <formula>"Catastrófico"</formula>
    </cfRule>
    <cfRule type="cellIs" dxfId="11687" priority="12307" operator="equal">
      <formula>"Mayor"</formula>
    </cfRule>
    <cfRule type="cellIs" dxfId="11686" priority="12308" operator="equal">
      <formula>"Moderado"</formula>
    </cfRule>
    <cfRule type="cellIs" dxfId="11685" priority="12309" operator="equal">
      <formula>"Menor"</formula>
    </cfRule>
    <cfRule type="cellIs" dxfId="11684" priority="12310" operator="equal">
      <formula>"Leve"</formula>
    </cfRule>
  </conditionalFormatting>
  <conditionalFormatting sqref="BY29:BZ29 CB29:CF29">
    <cfRule type="cellIs" dxfId="11683" priority="12301" operator="equal">
      <formula>"Catastrófico"</formula>
    </cfRule>
    <cfRule type="cellIs" dxfId="11682" priority="12302" operator="equal">
      <formula>"Mayor"</formula>
    </cfRule>
    <cfRule type="cellIs" dxfId="11681" priority="12303" operator="equal">
      <formula>"Moderado"</formula>
    </cfRule>
    <cfRule type="cellIs" dxfId="11680" priority="12304" operator="equal">
      <formula>"Menor"</formula>
    </cfRule>
    <cfRule type="cellIs" dxfId="11679" priority="12305" operator="equal">
      <formula>"Leve"</formula>
    </cfRule>
  </conditionalFormatting>
  <conditionalFormatting sqref="CD29">
    <cfRule type="cellIs" dxfId="11678" priority="12296" operator="equal">
      <formula>"Catastrófico"</formula>
    </cfRule>
    <cfRule type="cellIs" dxfId="11677" priority="12297" operator="equal">
      <formula>"Mayor"</formula>
    </cfRule>
    <cfRule type="cellIs" dxfId="11676" priority="12298" operator="equal">
      <formula>"Moderado"</formula>
    </cfRule>
    <cfRule type="cellIs" dxfId="11675" priority="12299" operator="equal">
      <formula>"Menor"</formula>
    </cfRule>
    <cfRule type="cellIs" dxfId="11674" priority="12300" operator="equal">
      <formula>"Leve"</formula>
    </cfRule>
  </conditionalFormatting>
  <conditionalFormatting sqref="CH29:CO29">
    <cfRule type="cellIs" dxfId="11673" priority="12291" operator="equal">
      <formula>"Catastrófico"</formula>
    </cfRule>
    <cfRule type="cellIs" dxfId="11672" priority="12292" operator="equal">
      <formula>"Mayor"</formula>
    </cfRule>
    <cfRule type="cellIs" dxfId="11671" priority="12293" operator="equal">
      <formula>"Moderado"</formula>
    </cfRule>
    <cfRule type="cellIs" dxfId="11670" priority="12294" operator="equal">
      <formula>"Menor"</formula>
    </cfRule>
    <cfRule type="cellIs" dxfId="11669" priority="12295" operator="equal">
      <formula>"Leve"</formula>
    </cfRule>
  </conditionalFormatting>
  <conditionalFormatting sqref="CG29">
    <cfRule type="cellIs" dxfId="11668" priority="12286" operator="equal">
      <formula>"Catastrófico"</formula>
    </cfRule>
    <cfRule type="cellIs" dxfId="11667" priority="12287" operator="equal">
      <formula>"Mayor"</formula>
    </cfRule>
    <cfRule type="cellIs" dxfId="11666" priority="12288" operator="equal">
      <formula>"Moderado"</formula>
    </cfRule>
    <cfRule type="cellIs" dxfId="11665" priority="12289" operator="equal">
      <formula>"Menor"</formula>
    </cfRule>
    <cfRule type="cellIs" dxfId="11664" priority="12290" operator="equal">
      <formula>"Leve"</formula>
    </cfRule>
  </conditionalFormatting>
  <conditionalFormatting sqref="CH29:CO29">
    <cfRule type="cellIs" dxfId="11663" priority="12281" operator="equal">
      <formula>"Catastrófico"</formula>
    </cfRule>
    <cfRule type="cellIs" dxfId="11662" priority="12282" operator="equal">
      <formula>"Mayor"</formula>
    </cfRule>
    <cfRule type="cellIs" dxfId="11661" priority="12283" operator="equal">
      <formula>"Moderado"</formula>
    </cfRule>
    <cfRule type="cellIs" dxfId="11660" priority="12284" operator="equal">
      <formula>"Menor"</formula>
    </cfRule>
    <cfRule type="cellIs" dxfId="11659" priority="12285" operator="equal">
      <formula>"Leve"</formula>
    </cfRule>
  </conditionalFormatting>
  <conditionalFormatting sqref="CM29">
    <cfRule type="cellIs" dxfId="11658" priority="12276" operator="equal">
      <formula>"Catastrófico"</formula>
    </cfRule>
    <cfRule type="cellIs" dxfId="11657" priority="12277" operator="equal">
      <formula>"Mayor"</formula>
    </cfRule>
    <cfRule type="cellIs" dxfId="11656" priority="12278" operator="equal">
      <formula>"Moderado"</formula>
    </cfRule>
    <cfRule type="cellIs" dxfId="11655" priority="12279" operator="equal">
      <formula>"Menor"</formula>
    </cfRule>
    <cfRule type="cellIs" dxfId="11654" priority="12280" operator="equal">
      <formula>"Leve"</formula>
    </cfRule>
  </conditionalFormatting>
  <conditionalFormatting sqref="CQ29:CR29 CT29:CX29">
    <cfRule type="cellIs" dxfId="11653" priority="12271" operator="equal">
      <formula>"Catastrófico"</formula>
    </cfRule>
    <cfRule type="cellIs" dxfId="11652" priority="12272" operator="equal">
      <formula>"Mayor"</formula>
    </cfRule>
    <cfRule type="cellIs" dxfId="11651" priority="12273" operator="equal">
      <formula>"Moderado"</formula>
    </cfRule>
    <cfRule type="cellIs" dxfId="11650" priority="12274" operator="equal">
      <formula>"Menor"</formula>
    </cfRule>
    <cfRule type="cellIs" dxfId="11649" priority="12275" operator="equal">
      <formula>"Leve"</formula>
    </cfRule>
  </conditionalFormatting>
  <conditionalFormatting sqref="CP29">
    <cfRule type="cellIs" dxfId="11648" priority="12266" operator="equal">
      <formula>"Catastrófico"</formula>
    </cfRule>
    <cfRule type="cellIs" dxfId="11647" priority="12267" operator="equal">
      <formula>"Mayor"</formula>
    </cfRule>
    <cfRule type="cellIs" dxfId="11646" priority="12268" operator="equal">
      <formula>"Moderado"</formula>
    </cfRule>
    <cfRule type="cellIs" dxfId="11645" priority="12269" operator="equal">
      <formula>"Menor"</formula>
    </cfRule>
    <cfRule type="cellIs" dxfId="11644" priority="12270" operator="equal">
      <formula>"Leve"</formula>
    </cfRule>
  </conditionalFormatting>
  <conditionalFormatting sqref="CQ29:CR29 CT29:CX29">
    <cfRule type="cellIs" dxfId="11643" priority="12261" operator="equal">
      <formula>"Catastrófico"</formula>
    </cfRule>
    <cfRule type="cellIs" dxfId="11642" priority="12262" operator="equal">
      <formula>"Mayor"</formula>
    </cfRule>
    <cfRule type="cellIs" dxfId="11641" priority="12263" operator="equal">
      <formula>"Moderado"</formula>
    </cfRule>
    <cfRule type="cellIs" dxfId="11640" priority="12264" operator="equal">
      <formula>"Menor"</formula>
    </cfRule>
    <cfRule type="cellIs" dxfId="11639" priority="12265" operator="equal">
      <formula>"Leve"</formula>
    </cfRule>
  </conditionalFormatting>
  <conditionalFormatting sqref="CV29">
    <cfRule type="cellIs" dxfId="11638" priority="12256" operator="equal">
      <formula>"Catastrófico"</formula>
    </cfRule>
    <cfRule type="cellIs" dxfId="11637" priority="12257" operator="equal">
      <formula>"Mayor"</formula>
    </cfRule>
    <cfRule type="cellIs" dxfId="11636" priority="12258" operator="equal">
      <formula>"Moderado"</formula>
    </cfRule>
    <cfRule type="cellIs" dxfId="11635" priority="12259" operator="equal">
      <formula>"Menor"</formula>
    </cfRule>
    <cfRule type="cellIs" dxfId="11634" priority="12260" operator="equal">
      <formula>"Leve"</formula>
    </cfRule>
  </conditionalFormatting>
  <conditionalFormatting sqref="CA29">
    <cfRule type="cellIs" dxfId="11633" priority="12251" operator="equal">
      <formula>"Catastrófico"</formula>
    </cfRule>
    <cfRule type="cellIs" dxfId="11632" priority="12252" operator="equal">
      <formula>"Mayor"</formula>
    </cfRule>
    <cfRule type="cellIs" dxfId="11631" priority="12253" operator="equal">
      <formula>"Moderado"</formula>
    </cfRule>
    <cfRule type="cellIs" dxfId="11630" priority="12254" operator="equal">
      <formula>"Menor"</formula>
    </cfRule>
    <cfRule type="cellIs" dxfId="11629" priority="12255" operator="equal">
      <formula>"Leve"</formula>
    </cfRule>
  </conditionalFormatting>
  <conditionalFormatting sqref="CA29">
    <cfRule type="cellIs" dxfId="11628" priority="12246" operator="equal">
      <formula>"Catastrófico"</formula>
    </cfRule>
    <cfRule type="cellIs" dxfId="11627" priority="12247" operator="equal">
      <formula>"Mayor"</formula>
    </cfRule>
    <cfRule type="cellIs" dxfId="11626" priority="12248" operator="equal">
      <formula>"Moderado"</formula>
    </cfRule>
    <cfRule type="cellIs" dxfId="11625" priority="12249" operator="equal">
      <formula>"Menor"</formula>
    </cfRule>
    <cfRule type="cellIs" dxfId="11624" priority="12250" operator="equal">
      <formula>"Leve"</formula>
    </cfRule>
  </conditionalFormatting>
  <conditionalFormatting sqref="CS29">
    <cfRule type="cellIs" dxfId="11623" priority="12241" operator="equal">
      <formula>"Catastrófico"</formula>
    </cfRule>
    <cfRule type="cellIs" dxfId="11622" priority="12242" operator="equal">
      <formula>"Mayor"</formula>
    </cfRule>
    <cfRule type="cellIs" dxfId="11621" priority="12243" operator="equal">
      <formula>"Moderado"</formula>
    </cfRule>
    <cfRule type="cellIs" dxfId="11620" priority="12244" operator="equal">
      <formula>"Menor"</formula>
    </cfRule>
    <cfRule type="cellIs" dxfId="11619" priority="12245" operator="equal">
      <formula>"Leve"</formula>
    </cfRule>
  </conditionalFormatting>
  <conditionalFormatting sqref="CS29">
    <cfRule type="cellIs" dxfId="11618" priority="12236" operator="equal">
      <formula>"Catastrófico"</formula>
    </cfRule>
    <cfRule type="cellIs" dxfId="11617" priority="12237" operator="equal">
      <formula>"Mayor"</formula>
    </cfRule>
    <cfRule type="cellIs" dxfId="11616" priority="12238" operator="equal">
      <formula>"Moderado"</formula>
    </cfRule>
    <cfRule type="cellIs" dxfId="11615" priority="12239" operator="equal">
      <formula>"Menor"</formula>
    </cfRule>
    <cfRule type="cellIs" dxfId="11614" priority="12240" operator="equal">
      <formula>"Leve"</formula>
    </cfRule>
  </conditionalFormatting>
  <conditionalFormatting sqref="BP35:BW35">
    <cfRule type="cellIs" dxfId="11613" priority="12231" operator="equal">
      <formula>"Catastrófico"</formula>
    </cfRule>
    <cfRule type="cellIs" dxfId="11612" priority="12232" operator="equal">
      <formula>"Mayor"</formula>
    </cfRule>
    <cfRule type="cellIs" dxfId="11611" priority="12233" operator="equal">
      <formula>"Moderado"</formula>
    </cfRule>
    <cfRule type="cellIs" dxfId="11610" priority="12234" operator="equal">
      <formula>"Menor"</formula>
    </cfRule>
    <cfRule type="cellIs" dxfId="11609" priority="12235" operator="equal">
      <formula>"Leve"</formula>
    </cfRule>
  </conditionalFormatting>
  <conditionalFormatting sqref="BO35:BO36">
    <cfRule type="cellIs" dxfId="11608" priority="12226" operator="equal">
      <formula>"Catastrófico"</formula>
    </cfRule>
    <cfRule type="cellIs" dxfId="11607" priority="12227" operator="equal">
      <formula>"Mayor"</formula>
    </cfRule>
    <cfRule type="cellIs" dxfId="11606" priority="12228" operator="equal">
      <formula>"Moderado"</formula>
    </cfRule>
    <cfRule type="cellIs" dxfId="11605" priority="12229" operator="equal">
      <formula>"Menor"</formula>
    </cfRule>
    <cfRule type="cellIs" dxfId="11604" priority="12230" operator="equal">
      <formula>"Leve"</formula>
    </cfRule>
  </conditionalFormatting>
  <conditionalFormatting sqref="BP36:BQ36">
    <cfRule type="cellIs" dxfId="11603" priority="12221" operator="equal">
      <formula>"Catastrófico"</formula>
    </cfRule>
    <cfRule type="cellIs" dxfId="11602" priority="12222" operator="equal">
      <formula>"Mayor"</formula>
    </cfRule>
    <cfRule type="cellIs" dxfId="11601" priority="12223" operator="equal">
      <formula>"Moderado"</formula>
    </cfRule>
    <cfRule type="cellIs" dxfId="11600" priority="12224" operator="equal">
      <formula>"Menor"</formula>
    </cfRule>
    <cfRule type="cellIs" dxfId="11599" priority="12225" operator="equal">
      <formula>"Leve"</formula>
    </cfRule>
  </conditionalFormatting>
  <conditionalFormatting sqref="BU35:BU36">
    <cfRule type="cellIs" dxfId="11598" priority="12216" operator="equal">
      <formula>"Catastrófico"</formula>
    </cfRule>
    <cfRule type="cellIs" dxfId="11597" priority="12217" operator="equal">
      <formula>"Mayor"</formula>
    </cfRule>
    <cfRule type="cellIs" dxfId="11596" priority="12218" operator="equal">
      <formula>"Moderado"</formula>
    </cfRule>
    <cfRule type="cellIs" dxfId="11595" priority="12219" operator="equal">
      <formula>"Menor"</formula>
    </cfRule>
    <cfRule type="cellIs" dxfId="11594" priority="12220" operator="equal">
      <formula>"Leve"</formula>
    </cfRule>
  </conditionalFormatting>
  <conditionalFormatting sqref="BP35:BW35">
    <cfRule type="cellIs" dxfId="11593" priority="12211" operator="equal">
      <formula>"Catastrófico"</formula>
    </cfRule>
    <cfRule type="cellIs" dxfId="11592" priority="12212" operator="equal">
      <formula>"Mayor"</formula>
    </cfRule>
    <cfRule type="cellIs" dxfId="11591" priority="12213" operator="equal">
      <formula>"Moderado"</formula>
    </cfRule>
    <cfRule type="cellIs" dxfId="11590" priority="12214" operator="equal">
      <formula>"Menor"</formula>
    </cfRule>
    <cfRule type="cellIs" dxfId="11589" priority="12215" operator="equal">
      <formula>"Leve"</formula>
    </cfRule>
  </conditionalFormatting>
  <conditionalFormatting sqref="BZ35 CB35:CF35">
    <cfRule type="cellIs" dxfId="11588" priority="12206" operator="equal">
      <formula>"Catastrófico"</formula>
    </cfRule>
    <cfRule type="cellIs" dxfId="11587" priority="12207" operator="equal">
      <formula>"Mayor"</formula>
    </cfRule>
    <cfRule type="cellIs" dxfId="11586" priority="12208" operator="equal">
      <formula>"Moderado"</formula>
    </cfRule>
    <cfRule type="cellIs" dxfId="11585" priority="12209" operator="equal">
      <formula>"Menor"</formula>
    </cfRule>
    <cfRule type="cellIs" dxfId="11584" priority="12210" operator="equal">
      <formula>"Leve"</formula>
    </cfRule>
  </conditionalFormatting>
  <conditionalFormatting sqref="BX35:BX36">
    <cfRule type="cellIs" dxfId="11583" priority="12201" operator="equal">
      <formula>"Catastrófico"</formula>
    </cfRule>
    <cfRule type="cellIs" dxfId="11582" priority="12202" operator="equal">
      <formula>"Mayor"</formula>
    </cfRule>
    <cfRule type="cellIs" dxfId="11581" priority="12203" operator="equal">
      <formula>"Moderado"</formula>
    </cfRule>
    <cfRule type="cellIs" dxfId="11580" priority="12204" operator="equal">
      <formula>"Menor"</formula>
    </cfRule>
    <cfRule type="cellIs" dxfId="11579" priority="12205" operator="equal">
      <formula>"Leve"</formula>
    </cfRule>
  </conditionalFormatting>
  <conditionalFormatting sqref="BZ35 CB35:CF35">
    <cfRule type="cellIs" dxfId="11578" priority="12196" operator="equal">
      <formula>"Catastrófico"</formula>
    </cfRule>
    <cfRule type="cellIs" dxfId="11577" priority="12197" operator="equal">
      <formula>"Mayor"</formula>
    </cfRule>
    <cfRule type="cellIs" dxfId="11576" priority="12198" operator="equal">
      <formula>"Moderado"</formula>
    </cfRule>
    <cfRule type="cellIs" dxfId="11575" priority="12199" operator="equal">
      <formula>"Menor"</formula>
    </cfRule>
    <cfRule type="cellIs" dxfId="11574" priority="12200" operator="equal">
      <formula>"Leve"</formula>
    </cfRule>
  </conditionalFormatting>
  <conditionalFormatting sqref="CD35:CD36">
    <cfRule type="cellIs" dxfId="11573" priority="12191" operator="equal">
      <formula>"Catastrófico"</formula>
    </cfRule>
    <cfRule type="cellIs" dxfId="11572" priority="12192" operator="equal">
      <formula>"Mayor"</formula>
    </cfRule>
    <cfRule type="cellIs" dxfId="11571" priority="12193" operator="equal">
      <formula>"Moderado"</formula>
    </cfRule>
    <cfRule type="cellIs" dxfId="11570" priority="12194" operator="equal">
      <formula>"Menor"</formula>
    </cfRule>
    <cfRule type="cellIs" dxfId="11569" priority="12195" operator="equal">
      <formula>"Leve"</formula>
    </cfRule>
  </conditionalFormatting>
  <conditionalFormatting sqref="CI35:CO35 CJ36">
    <cfRule type="cellIs" dxfId="11568" priority="12186" operator="equal">
      <formula>"Catastrófico"</formula>
    </cfRule>
    <cfRule type="cellIs" dxfId="11567" priority="12187" operator="equal">
      <formula>"Mayor"</formula>
    </cfRule>
    <cfRule type="cellIs" dxfId="11566" priority="12188" operator="equal">
      <formula>"Moderado"</formula>
    </cfRule>
    <cfRule type="cellIs" dxfId="11565" priority="12189" operator="equal">
      <formula>"Menor"</formula>
    </cfRule>
    <cfRule type="cellIs" dxfId="11564" priority="12190" operator="equal">
      <formula>"Leve"</formula>
    </cfRule>
  </conditionalFormatting>
  <conditionalFormatting sqref="CG35:CG36">
    <cfRule type="cellIs" dxfId="11563" priority="12181" operator="equal">
      <formula>"Catastrófico"</formula>
    </cfRule>
    <cfRule type="cellIs" dxfId="11562" priority="12182" operator="equal">
      <formula>"Mayor"</formula>
    </cfRule>
    <cfRule type="cellIs" dxfId="11561" priority="12183" operator="equal">
      <formula>"Moderado"</formula>
    </cfRule>
    <cfRule type="cellIs" dxfId="11560" priority="12184" operator="equal">
      <formula>"Menor"</formula>
    </cfRule>
    <cfRule type="cellIs" dxfId="11559" priority="12185" operator="equal">
      <formula>"Leve"</formula>
    </cfRule>
  </conditionalFormatting>
  <conditionalFormatting sqref="CI35:CO35 CJ36">
    <cfRule type="cellIs" dxfId="11558" priority="12176" operator="equal">
      <formula>"Catastrófico"</formula>
    </cfRule>
    <cfRule type="cellIs" dxfId="11557" priority="12177" operator="equal">
      <formula>"Mayor"</formula>
    </cfRule>
    <cfRule type="cellIs" dxfId="11556" priority="12178" operator="equal">
      <formula>"Moderado"</formula>
    </cfRule>
    <cfRule type="cellIs" dxfId="11555" priority="12179" operator="equal">
      <formula>"Menor"</formula>
    </cfRule>
    <cfRule type="cellIs" dxfId="11554" priority="12180" operator="equal">
      <formula>"Leve"</formula>
    </cfRule>
  </conditionalFormatting>
  <conditionalFormatting sqref="CM35:CM36">
    <cfRule type="cellIs" dxfId="11553" priority="12171" operator="equal">
      <formula>"Catastrófico"</formula>
    </cfRule>
    <cfRule type="cellIs" dxfId="11552" priority="12172" operator="equal">
      <formula>"Mayor"</formula>
    </cfRule>
    <cfRule type="cellIs" dxfId="11551" priority="12173" operator="equal">
      <formula>"Moderado"</formula>
    </cfRule>
    <cfRule type="cellIs" dxfId="11550" priority="12174" operator="equal">
      <formula>"Menor"</formula>
    </cfRule>
    <cfRule type="cellIs" dxfId="11549" priority="12175" operator="equal">
      <formula>"Leve"</formula>
    </cfRule>
  </conditionalFormatting>
  <conditionalFormatting sqref="CR35:CR36 CT35:CX36">
    <cfRule type="cellIs" dxfId="11548" priority="12166" operator="equal">
      <formula>"Catastrófico"</formula>
    </cfRule>
    <cfRule type="cellIs" dxfId="11547" priority="12167" operator="equal">
      <formula>"Mayor"</formula>
    </cfRule>
    <cfRule type="cellIs" dxfId="11546" priority="12168" operator="equal">
      <formula>"Moderado"</formula>
    </cfRule>
    <cfRule type="cellIs" dxfId="11545" priority="12169" operator="equal">
      <formula>"Menor"</formula>
    </cfRule>
    <cfRule type="cellIs" dxfId="11544" priority="12170" operator="equal">
      <formula>"Leve"</formula>
    </cfRule>
  </conditionalFormatting>
  <conditionalFormatting sqref="CP35:CP36">
    <cfRule type="cellIs" dxfId="11543" priority="12161" operator="equal">
      <formula>"Catastrófico"</formula>
    </cfRule>
    <cfRule type="cellIs" dxfId="11542" priority="12162" operator="equal">
      <formula>"Mayor"</formula>
    </cfRule>
    <cfRule type="cellIs" dxfId="11541" priority="12163" operator="equal">
      <formula>"Moderado"</formula>
    </cfRule>
    <cfRule type="cellIs" dxfId="11540" priority="12164" operator="equal">
      <formula>"Menor"</formula>
    </cfRule>
    <cfRule type="cellIs" dxfId="11539" priority="12165" operator="equal">
      <formula>"Leve"</formula>
    </cfRule>
  </conditionalFormatting>
  <conditionalFormatting sqref="CR35:CR36 CT35:CX36">
    <cfRule type="cellIs" dxfId="11538" priority="12156" operator="equal">
      <formula>"Catastrófico"</formula>
    </cfRule>
    <cfRule type="cellIs" dxfId="11537" priority="12157" operator="equal">
      <formula>"Mayor"</formula>
    </cfRule>
    <cfRule type="cellIs" dxfId="11536" priority="12158" operator="equal">
      <formula>"Moderado"</formula>
    </cfRule>
    <cfRule type="cellIs" dxfId="11535" priority="12159" operator="equal">
      <formula>"Menor"</formula>
    </cfRule>
    <cfRule type="cellIs" dxfId="11534" priority="12160" operator="equal">
      <formula>"Leve"</formula>
    </cfRule>
  </conditionalFormatting>
  <conditionalFormatting sqref="CV35:CV36">
    <cfRule type="cellIs" dxfId="11533" priority="12151" operator="equal">
      <formula>"Catastrófico"</formula>
    </cfRule>
    <cfRule type="cellIs" dxfId="11532" priority="12152" operator="equal">
      <formula>"Mayor"</formula>
    </cfRule>
    <cfRule type="cellIs" dxfId="11531" priority="12153" operator="equal">
      <formula>"Moderado"</formula>
    </cfRule>
    <cfRule type="cellIs" dxfId="11530" priority="12154" operator="equal">
      <formula>"Menor"</formula>
    </cfRule>
    <cfRule type="cellIs" dxfId="11529" priority="12155" operator="equal">
      <formula>"Leve"</formula>
    </cfRule>
  </conditionalFormatting>
  <conditionalFormatting sqref="CA35:CA36">
    <cfRule type="cellIs" dxfId="11528" priority="12146" operator="equal">
      <formula>"Catastrófico"</formula>
    </cfRule>
    <cfRule type="cellIs" dxfId="11527" priority="12147" operator="equal">
      <formula>"Mayor"</formula>
    </cfRule>
    <cfRule type="cellIs" dxfId="11526" priority="12148" operator="equal">
      <formula>"Moderado"</formula>
    </cfRule>
    <cfRule type="cellIs" dxfId="11525" priority="12149" operator="equal">
      <formula>"Menor"</formula>
    </cfRule>
    <cfRule type="cellIs" dxfId="11524" priority="12150" operator="equal">
      <formula>"Leve"</formula>
    </cfRule>
  </conditionalFormatting>
  <conditionalFormatting sqref="CA35:CA36">
    <cfRule type="cellIs" dxfId="11523" priority="12141" operator="equal">
      <formula>"Catastrófico"</formula>
    </cfRule>
    <cfRule type="cellIs" dxfId="11522" priority="12142" operator="equal">
      <formula>"Mayor"</formula>
    </cfRule>
    <cfRule type="cellIs" dxfId="11521" priority="12143" operator="equal">
      <formula>"Moderado"</formula>
    </cfRule>
    <cfRule type="cellIs" dxfId="11520" priority="12144" operator="equal">
      <formula>"Menor"</formula>
    </cfRule>
    <cfRule type="cellIs" dxfId="11519" priority="12145" operator="equal">
      <formula>"Leve"</formula>
    </cfRule>
  </conditionalFormatting>
  <conditionalFormatting sqref="CS35:CS36">
    <cfRule type="cellIs" dxfId="11518" priority="12136" operator="equal">
      <formula>"Catastrófico"</formula>
    </cfRule>
    <cfRule type="cellIs" dxfId="11517" priority="12137" operator="equal">
      <formula>"Mayor"</formula>
    </cfRule>
    <cfRule type="cellIs" dxfId="11516" priority="12138" operator="equal">
      <formula>"Moderado"</formula>
    </cfRule>
    <cfRule type="cellIs" dxfId="11515" priority="12139" operator="equal">
      <formula>"Menor"</formula>
    </cfRule>
    <cfRule type="cellIs" dxfId="11514" priority="12140" operator="equal">
      <formula>"Leve"</formula>
    </cfRule>
  </conditionalFormatting>
  <conditionalFormatting sqref="CS35:CS36">
    <cfRule type="cellIs" dxfId="11513" priority="12131" operator="equal">
      <formula>"Catastrófico"</formula>
    </cfRule>
    <cfRule type="cellIs" dxfId="11512" priority="12132" operator="equal">
      <formula>"Mayor"</formula>
    </cfRule>
    <cfRule type="cellIs" dxfId="11511" priority="12133" operator="equal">
      <formula>"Moderado"</formula>
    </cfRule>
    <cfRule type="cellIs" dxfId="11510" priority="12134" operator="equal">
      <formula>"Menor"</formula>
    </cfRule>
    <cfRule type="cellIs" dxfId="11509" priority="12135" operator="equal">
      <formula>"Leve"</formula>
    </cfRule>
  </conditionalFormatting>
  <conditionalFormatting sqref="BY35">
    <cfRule type="cellIs" dxfId="11508" priority="12126" operator="equal">
      <formula>"Catastrófico"</formula>
    </cfRule>
    <cfRule type="cellIs" dxfId="11507" priority="12127" operator="equal">
      <formula>"Mayor"</formula>
    </cfRule>
    <cfRule type="cellIs" dxfId="11506" priority="12128" operator="equal">
      <formula>"Moderado"</formula>
    </cfRule>
    <cfRule type="cellIs" dxfId="11505" priority="12129" operator="equal">
      <formula>"Menor"</formula>
    </cfRule>
    <cfRule type="cellIs" dxfId="11504" priority="12130" operator="equal">
      <formula>"Leve"</formula>
    </cfRule>
  </conditionalFormatting>
  <conditionalFormatting sqref="BY35">
    <cfRule type="cellIs" dxfId="11503" priority="12121" operator="equal">
      <formula>"Catastrófico"</formula>
    </cfRule>
    <cfRule type="cellIs" dxfId="11502" priority="12122" operator="equal">
      <formula>"Mayor"</formula>
    </cfRule>
    <cfRule type="cellIs" dxfId="11501" priority="12123" operator="equal">
      <formula>"Moderado"</formula>
    </cfRule>
    <cfRule type="cellIs" dxfId="11500" priority="12124" operator="equal">
      <formula>"Menor"</formula>
    </cfRule>
    <cfRule type="cellIs" dxfId="11499" priority="12125" operator="equal">
      <formula>"Leve"</formula>
    </cfRule>
  </conditionalFormatting>
  <conditionalFormatting sqref="CH35">
    <cfRule type="cellIs" dxfId="11498" priority="12116" operator="equal">
      <formula>"Catastrófico"</formula>
    </cfRule>
    <cfRule type="cellIs" dxfId="11497" priority="12117" operator="equal">
      <formula>"Mayor"</formula>
    </cfRule>
    <cfRule type="cellIs" dxfId="11496" priority="12118" operator="equal">
      <formula>"Moderado"</formula>
    </cfRule>
    <cfRule type="cellIs" dxfId="11495" priority="12119" operator="equal">
      <formula>"Menor"</formula>
    </cfRule>
    <cfRule type="cellIs" dxfId="11494" priority="12120" operator="equal">
      <formula>"Leve"</formula>
    </cfRule>
  </conditionalFormatting>
  <conditionalFormatting sqref="CH35">
    <cfRule type="cellIs" dxfId="11493" priority="12111" operator="equal">
      <formula>"Catastrófico"</formula>
    </cfRule>
    <cfRule type="cellIs" dxfId="11492" priority="12112" operator="equal">
      <formula>"Mayor"</formula>
    </cfRule>
    <cfRule type="cellIs" dxfId="11491" priority="12113" operator="equal">
      <formula>"Moderado"</formula>
    </cfRule>
    <cfRule type="cellIs" dxfId="11490" priority="12114" operator="equal">
      <formula>"Menor"</formula>
    </cfRule>
    <cfRule type="cellIs" dxfId="11489" priority="12115" operator="equal">
      <formula>"Leve"</formula>
    </cfRule>
  </conditionalFormatting>
  <conditionalFormatting sqref="CQ35">
    <cfRule type="cellIs" dxfId="11488" priority="12106" operator="equal">
      <formula>"Catastrófico"</formula>
    </cfRule>
    <cfRule type="cellIs" dxfId="11487" priority="12107" operator="equal">
      <formula>"Mayor"</formula>
    </cfRule>
    <cfRule type="cellIs" dxfId="11486" priority="12108" operator="equal">
      <formula>"Moderado"</formula>
    </cfRule>
    <cfRule type="cellIs" dxfId="11485" priority="12109" operator="equal">
      <formula>"Menor"</formula>
    </cfRule>
    <cfRule type="cellIs" dxfId="11484" priority="12110" operator="equal">
      <formula>"Leve"</formula>
    </cfRule>
  </conditionalFormatting>
  <conditionalFormatting sqref="CQ35">
    <cfRule type="cellIs" dxfId="11483" priority="12101" operator="equal">
      <formula>"Catastrófico"</formula>
    </cfRule>
    <cfRule type="cellIs" dxfId="11482" priority="12102" operator="equal">
      <formula>"Mayor"</formula>
    </cfRule>
    <cfRule type="cellIs" dxfId="11481" priority="12103" operator="equal">
      <formula>"Moderado"</formula>
    </cfRule>
    <cfRule type="cellIs" dxfId="11480" priority="12104" operator="equal">
      <formula>"Menor"</formula>
    </cfRule>
    <cfRule type="cellIs" dxfId="11479" priority="12105" operator="equal">
      <formula>"Leve"</formula>
    </cfRule>
  </conditionalFormatting>
  <conditionalFormatting sqref="BR36">
    <cfRule type="cellIs" dxfId="11478" priority="12096" operator="equal">
      <formula>"Catastrófico"</formula>
    </cfRule>
    <cfRule type="cellIs" dxfId="11477" priority="12097" operator="equal">
      <formula>"Mayor"</formula>
    </cfRule>
    <cfRule type="cellIs" dxfId="11476" priority="12098" operator="equal">
      <formula>"Moderado"</formula>
    </cfRule>
    <cfRule type="cellIs" dxfId="11475" priority="12099" operator="equal">
      <formula>"Menor"</formula>
    </cfRule>
    <cfRule type="cellIs" dxfId="11474" priority="12100" operator="equal">
      <formula>"Leve"</formula>
    </cfRule>
  </conditionalFormatting>
  <conditionalFormatting sqref="BR36">
    <cfRule type="cellIs" dxfId="11473" priority="12091" operator="equal">
      <formula>"Catastrófico"</formula>
    </cfRule>
    <cfRule type="cellIs" dxfId="11472" priority="12092" operator="equal">
      <formula>"Mayor"</formula>
    </cfRule>
    <cfRule type="cellIs" dxfId="11471" priority="12093" operator="equal">
      <formula>"Moderado"</formula>
    </cfRule>
    <cfRule type="cellIs" dxfId="11470" priority="12094" operator="equal">
      <formula>"Menor"</formula>
    </cfRule>
    <cfRule type="cellIs" dxfId="11469" priority="12095" operator="equal">
      <formula>"Leve"</formula>
    </cfRule>
  </conditionalFormatting>
  <conditionalFormatting sqref="BS36:BT36">
    <cfRule type="cellIs" dxfId="11468" priority="12086" operator="equal">
      <formula>"Catastrófico"</formula>
    </cfRule>
    <cfRule type="cellIs" dxfId="11467" priority="12087" operator="equal">
      <formula>"Mayor"</formula>
    </cfRule>
    <cfRule type="cellIs" dxfId="11466" priority="12088" operator="equal">
      <formula>"Moderado"</formula>
    </cfRule>
    <cfRule type="cellIs" dxfId="11465" priority="12089" operator="equal">
      <formula>"Menor"</formula>
    </cfRule>
    <cfRule type="cellIs" dxfId="11464" priority="12090" operator="equal">
      <formula>"Leve"</formula>
    </cfRule>
  </conditionalFormatting>
  <conditionalFormatting sqref="BS36:BT36">
    <cfRule type="cellIs" dxfId="11463" priority="12081" operator="equal">
      <formula>"Catastrófico"</formula>
    </cfRule>
    <cfRule type="cellIs" dxfId="11462" priority="12082" operator="equal">
      <formula>"Mayor"</formula>
    </cfRule>
    <cfRule type="cellIs" dxfId="11461" priority="12083" operator="equal">
      <formula>"Moderado"</formula>
    </cfRule>
    <cfRule type="cellIs" dxfId="11460" priority="12084" operator="equal">
      <formula>"Menor"</formula>
    </cfRule>
    <cfRule type="cellIs" dxfId="11459" priority="12085" operator="equal">
      <formula>"Leve"</formula>
    </cfRule>
  </conditionalFormatting>
  <conditionalFormatting sqref="BU36:BW36">
    <cfRule type="cellIs" dxfId="11458" priority="12076" operator="equal">
      <formula>"Catastrófico"</formula>
    </cfRule>
    <cfRule type="cellIs" dxfId="11457" priority="12077" operator="equal">
      <formula>"Mayor"</formula>
    </cfRule>
    <cfRule type="cellIs" dxfId="11456" priority="12078" operator="equal">
      <formula>"Moderado"</formula>
    </cfRule>
    <cfRule type="cellIs" dxfId="11455" priority="12079" operator="equal">
      <formula>"Menor"</formula>
    </cfRule>
    <cfRule type="cellIs" dxfId="11454" priority="12080" operator="equal">
      <formula>"Leve"</formula>
    </cfRule>
  </conditionalFormatting>
  <conditionalFormatting sqref="BU36:BW36">
    <cfRule type="cellIs" dxfId="11453" priority="12071" operator="equal">
      <formula>"Catastrófico"</formula>
    </cfRule>
    <cfRule type="cellIs" dxfId="11452" priority="12072" operator="equal">
      <formula>"Mayor"</formula>
    </cfRule>
    <cfRule type="cellIs" dxfId="11451" priority="12073" operator="equal">
      <formula>"Moderado"</formula>
    </cfRule>
    <cfRule type="cellIs" dxfId="11450" priority="12074" operator="equal">
      <formula>"Menor"</formula>
    </cfRule>
    <cfRule type="cellIs" dxfId="11449" priority="12075" operator="equal">
      <formula>"Leve"</formula>
    </cfRule>
  </conditionalFormatting>
  <conditionalFormatting sqref="BY36:BZ36">
    <cfRule type="cellIs" dxfId="11448" priority="12066" operator="equal">
      <formula>"Catastrófico"</formula>
    </cfRule>
    <cfRule type="cellIs" dxfId="11447" priority="12067" operator="equal">
      <formula>"Mayor"</formula>
    </cfRule>
    <cfRule type="cellIs" dxfId="11446" priority="12068" operator="equal">
      <formula>"Moderado"</formula>
    </cfRule>
    <cfRule type="cellIs" dxfId="11445" priority="12069" operator="equal">
      <formula>"Menor"</formula>
    </cfRule>
    <cfRule type="cellIs" dxfId="11444" priority="12070" operator="equal">
      <formula>"Leve"</formula>
    </cfRule>
  </conditionalFormatting>
  <conditionalFormatting sqref="CB36:CD36">
    <cfRule type="cellIs" dxfId="11443" priority="12061" operator="equal">
      <formula>"Catastrófico"</formula>
    </cfRule>
    <cfRule type="cellIs" dxfId="11442" priority="12062" operator="equal">
      <formula>"Mayor"</formula>
    </cfRule>
    <cfRule type="cellIs" dxfId="11441" priority="12063" operator="equal">
      <formula>"Moderado"</formula>
    </cfRule>
    <cfRule type="cellIs" dxfId="11440" priority="12064" operator="equal">
      <formula>"Menor"</formula>
    </cfRule>
    <cfRule type="cellIs" dxfId="11439" priority="12065" operator="equal">
      <formula>"Leve"</formula>
    </cfRule>
  </conditionalFormatting>
  <conditionalFormatting sqref="CB36:CD36">
    <cfRule type="cellIs" dxfId="11438" priority="12056" operator="equal">
      <formula>"Catastrófico"</formula>
    </cfRule>
    <cfRule type="cellIs" dxfId="11437" priority="12057" operator="equal">
      <formula>"Mayor"</formula>
    </cfRule>
    <cfRule type="cellIs" dxfId="11436" priority="12058" operator="equal">
      <formula>"Moderado"</formula>
    </cfRule>
    <cfRule type="cellIs" dxfId="11435" priority="12059" operator="equal">
      <formula>"Menor"</formula>
    </cfRule>
    <cfRule type="cellIs" dxfId="11434" priority="12060" operator="equal">
      <formula>"Leve"</formula>
    </cfRule>
  </conditionalFormatting>
  <conditionalFormatting sqref="CE36:CF36">
    <cfRule type="cellIs" dxfId="11433" priority="12051" operator="equal">
      <formula>"Catastrófico"</formula>
    </cfRule>
    <cfRule type="cellIs" dxfId="11432" priority="12052" operator="equal">
      <formula>"Mayor"</formula>
    </cfRule>
    <cfRule type="cellIs" dxfId="11431" priority="12053" operator="equal">
      <formula>"Moderado"</formula>
    </cfRule>
    <cfRule type="cellIs" dxfId="11430" priority="12054" operator="equal">
      <formula>"Menor"</formula>
    </cfRule>
    <cfRule type="cellIs" dxfId="11429" priority="12055" operator="equal">
      <formula>"Leve"</formula>
    </cfRule>
  </conditionalFormatting>
  <conditionalFormatting sqref="CE36:CF36">
    <cfRule type="cellIs" dxfId="11428" priority="12046" operator="equal">
      <formula>"Catastrófico"</formula>
    </cfRule>
    <cfRule type="cellIs" dxfId="11427" priority="12047" operator="equal">
      <formula>"Mayor"</formula>
    </cfRule>
    <cfRule type="cellIs" dxfId="11426" priority="12048" operator="equal">
      <formula>"Moderado"</formula>
    </cfRule>
    <cfRule type="cellIs" dxfId="11425" priority="12049" operator="equal">
      <formula>"Menor"</formula>
    </cfRule>
    <cfRule type="cellIs" dxfId="11424" priority="12050" operator="equal">
      <formula>"Leve"</formula>
    </cfRule>
  </conditionalFormatting>
  <conditionalFormatting sqref="CH36:CI36">
    <cfRule type="cellIs" dxfId="11423" priority="12041" operator="equal">
      <formula>"Catastrófico"</formula>
    </cfRule>
    <cfRule type="cellIs" dxfId="11422" priority="12042" operator="equal">
      <formula>"Mayor"</formula>
    </cfRule>
    <cfRule type="cellIs" dxfId="11421" priority="12043" operator="equal">
      <formula>"Moderado"</formula>
    </cfRule>
    <cfRule type="cellIs" dxfId="11420" priority="12044" operator="equal">
      <formula>"Menor"</formula>
    </cfRule>
    <cfRule type="cellIs" dxfId="11419" priority="12045" operator="equal">
      <formula>"Leve"</formula>
    </cfRule>
  </conditionalFormatting>
  <conditionalFormatting sqref="CK36:CO36">
    <cfRule type="cellIs" dxfId="11418" priority="12036" operator="equal">
      <formula>"Catastrófico"</formula>
    </cfRule>
    <cfRule type="cellIs" dxfId="11417" priority="12037" operator="equal">
      <formula>"Mayor"</formula>
    </cfRule>
    <cfRule type="cellIs" dxfId="11416" priority="12038" operator="equal">
      <formula>"Moderado"</formula>
    </cfRule>
    <cfRule type="cellIs" dxfId="11415" priority="12039" operator="equal">
      <formula>"Menor"</formula>
    </cfRule>
    <cfRule type="cellIs" dxfId="11414" priority="12040" operator="equal">
      <formula>"Leve"</formula>
    </cfRule>
  </conditionalFormatting>
  <conditionalFormatting sqref="CK36:CO36">
    <cfRule type="cellIs" dxfId="11413" priority="12031" operator="equal">
      <formula>"Catastrófico"</formula>
    </cfRule>
    <cfRule type="cellIs" dxfId="11412" priority="12032" operator="equal">
      <formula>"Mayor"</formula>
    </cfRule>
    <cfRule type="cellIs" dxfId="11411" priority="12033" operator="equal">
      <formula>"Moderado"</formula>
    </cfRule>
    <cfRule type="cellIs" dxfId="11410" priority="12034" operator="equal">
      <formula>"Menor"</formula>
    </cfRule>
    <cfRule type="cellIs" dxfId="11409" priority="12035" operator="equal">
      <formula>"Leve"</formula>
    </cfRule>
  </conditionalFormatting>
  <conditionalFormatting sqref="CQ36">
    <cfRule type="cellIs" dxfId="11408" priority="12026" operator="equal">
      <formula>"Catastrófico"</formula>
    </cfRule>
    <cfRule type="cellIs" dxfId="11407" priority="12027" operator="equal">
      <formula>"Mayor"</formula>
    </cfRule>
    <cfRule type="cellIs" dxfId="11406" priority="12028" operator="equal">
      <formula>"Moderado"</formula>
    </cfRule>
    <cfRule type="cellIs" dxfId="11405" priority="12029" operator="equal">
      <formula>"Menor"</formula>
    </cfRule>
    <cfRule type="cellIs" dxfId="11404" priority="12030" operator="equal">
      <formula>"Leve"</formula>
    </cfRule>
  </conditionalFormatting>
  <conditionalFormatting sqref="CQ36">
    <cfRule type="cellIs" dxfId="11403" priority="12021" operator="equal">
      <formula>"Catastrófico"</formula>
    </cfRule>
    <cfRule type="cellIs" dxfId="11402" priority="12022" operator="equal">
      <formula>"Mayor"</formula>
    </cfRule>
    <cfRule type="cellIs" dxfId="11401" priority="12023" operator="equal">
      <formula>"Moderado"</formula>
    </cfRule>
    <cfRule type="cellIs" dxfId="11400" priority="12024" operator="equal">
      <formula>"Menor"</formula>
    </cfRule>
    <cfRule type="cellIs" dxfId="11399" priority="12025" operator="equal">
      <formula>"Leve"</formula>
    </cfRule>
  </conditionalFormatting>
  <conditionalFormatting sqref="FY36 FU36:FW36">
    <cfRule type="cellIs" dxfId="11398" priority="12016" operator="equal">
      <formula>"Catastrófico"</formula>
    </cfRule>
    <cfRule type="cellIs" dxfId="11397" priority="12017" operator="equal">
      <formula>"Mayor"</formula>
    </cfRule>
    <cfRule type="cellIs" dxfId="11396" priority="12018" operator="equal">
      <formula>"Moderado"</formula>
    </cfRule>
    <cfRule type="cellIs" dxfId="11395" priority="12019" operator="equal">
      <formula>"Menor"</formula>
    </cfRule>
    <cfRule type="cellIs" dxfId="11394" priority="12020" operator="equal">
      <formula>"Leve"</formula>
    </cfRule>
  </conditionalFormatting>
  <conditionalFormatting sqref="FX36">
    <cfRule type="cellIs" dxfId="11393" priority="12011" operator="equal">
      <formula>"Catastrófico"</formula>
    </cfRule>
    <cfRule type="cellIs" dxfId="11392" priority="12012" operator="equal">
      <formula>"Mayor"</formula>
    </cfRule>
    <cfRule type="cellIs" dxfId="11391" priority="12013" operator="equal">
      <formula>"Moderado"</formula>
    </cfRule>
    <cfRule type="cellIs" dxfId="11390" priority="12014" operator="equal">
      <formula>"Menor"</formula>
    </cfRule>
    <cfRule type="cellIs" dxfId="11389" priority="12015" operator="equal">
      <formula>"Leve"</formula>
    </cfRule>
  </conditionalFormatting>
  <conditionalFormatting sqref="FX36">
    <cfRule type="cellIs" dxfId="11388" priority="12006" operator="equal">
      <formula>"Catastrófico"</formula>
    </cfRule>
    <cfRule type="cellIs" dxfId="11387" priority="12007" operator="equal">
      <formula>"Mayor"</formula>
    </cfRule>
    <cfRule type="cellIs" dxfId="11386" priority="12008" operator="equal">
      <formula>"Moderado"</formula>
    </cfRule>
    <cfRule type="cellIs" dxfId="11385" priority="12009" operator="equal">
      <formula>"Menor"</formula>
    </cfRule>
    <cfRule type="cellIs" dxfId="11384" priority="12010" operator="equal">
      <formula>"Leve"</formula>
    </cfRule>
  </conditionalFormatting>
  <conditionalFormatting sqref="FS36">
    <cfRule type="cellIs" dxfId="11383" priority="12001" operator="equal">
      <formula>"Catastrófico"</formula>
    </cfRule>
    <cfRule type="cellIs" dxfId="11382" priority="12002" operator="equal">
      <formula>"Mayor"</formula>
    </cfRule>
    <cfRule type="cellIs" dxfId="11381" priority="12003" operator="equal">
      <formula>"Moderado"</formula>
    </cfRule>
    <cfRule type="cellIs" dxfId="11380" priority="12004" operator="equal">
      <formula>"Menor"</formula>
    </cfRule>
    <cfRule type="cellIs" dxfId="11379" priority="12005" operator="equal">
      <formula>"Leve"</formula>
    </cfRule>
  </conditionalFormatting>
  <conditionalFormatting sqref="FZ36">
    <cfRule type="cellIs" dxfId="11378" priority="11996" operator="equal">
      <formula>"Catastrófico"</formula>
    </cfRule>
    <cfRule type="cellIs" dxfId="11377" priority="11997" operator="equal">
      <formula>"Mayor"</formula>
    </cfRule>
    <cfRule type="cellIs" dxfId="11376" priority="11998" operator="equal">
      <formula>"Moderado"</formula>
    </cfRule>
    <cfRule type="cellIs" dxfId="11375" priority="11999" operator="equal">
      <formula>"Menor"</formula>
    </cfRule>
    <cfRule type="cellIs" dxfId="11374" priority="12000" operator="equal">
      <formula>"Leve"</formula>
    </cfRule>
  </conditionalFormatting>
  <conditionalFormatting sqref="FT36">
    <cfRule type="cellIs" dxfId="11373" priority="11991" operator="equal">
      <formula>"Catastrófico"</formula>
    </cfRule>
    <cfRule type="cellIs" dxfId="11372" priority="11992" operator="equal">
      <formula>"Mayor"</formula>
    </cfRule>
    <cfRule type="cellIs" dxfId="11371" priority="11993" operator="equal">
      <formula>"Moderado"</formula>
    </cfRule>
    <cfRule type="cellIs" dxfId="11370" priority="11994" operator="equal">
      <formula>"Menor"</formula>
    </cfRule>
    <cfRule type="cellIs" dxfId="11369" priority="11995" operator="equal">
      <formula>"Leve"</formula>
    </cfRule>
  </conditionalFormatting>
  <conditionalFormatting sqref="BO41:BO43">
    <cfRule type="cellIs" dxfId="11368" priority="11986" operator="equal">
      <formula>"Catastrófico"</formula>
    </cfRule>
    <cfRule type="cellIs" dxfId="11367" priority="11987" operator="equal">
      <formula>"Mayor"</formula>
    </cfRule>
    <cfRule type="cellIs" dxfId="11366" priority="11988" operator="equal">
      <formula>"Moderado"</formula>
    </cfRule>
    <cfRule type="cellIs" dxfId="11365" priority="11989" operator="equal">
      <formula>"Menor"</formula>
    </cfRule>
    <cfRule type="cellIs" dxfId="11364" priority="11990" operator="equal">
      <formula>"Leve"</formula>
    </cfRule>
  </conditionalFormatting>
  <conditionalFormatting sqref="BP42:BW43">
    <cfRule type="cellIs" dxfId="11363" priority="11981" operator="equal">
      <formula>"Catastrófico"</formula>
    </cfRule>
    <cfRule type="cellIs" dxfId="11362" priority="11982" operator="equal">
      <formula>"Mayor"</formula>
    </cfRule>
    <cfRule type="cellIs" dxfId="11361" priority="11983" operator="equal">
      <formula>"Moderado"</formula>
    </cfRule>
    <cfRule type="cellIs" dxfId="11360" priority="11984" operator="equal">
      <formula>"Menor"</formula>
    </cfRule>
    <cfRule type="cellIs" dxfId="11359" priority="11985" operator="equal">
      <formula>"Leve"</formula>
    </cfRule>
  </conditionalFormatting>
  <conditionalFormatting sqref="BU41:BU43">
    <cfRule type="cellIs" dxfId="11358" priority="11976" operator="equal">
      <formula>"Catastrófico"</formula>
    </cfRule>
    <cfRule type="cellIs" dxfId="11357" priority="11977" operator="equal">
      <formula>"Mayor"</formula>
    </cfRule>
    <cfRule type="cellIs" dxfId="11356" priority="11978" operator="equal">
      <formula>"Moderado"</formula>
    </cfRule>
    <cfRule type="cellIs" dxfId="11355" priority="11979" operator="equal">
      <formula>"Menor"</formula>
    </cfRule>
    <cfRule type="cellIs" dxfId="11354" priority="11980" operator="equal">
      <formula>"Leve"</formula>
    </cfRule>
  </conditionalFormatting>
  <conditionalFormatting sqref="BP41:BQ41">
    <cfRule type="cellIs" dxfId="11353" priority="11971" operator="equal">
      <formula>"Catastrófico"</formula>
    </cfRule>
    <cfRule type="cellIs" dxfId="11352" priority="11972" operator="equal">
      <formula>"Mayor"</formula>
    </cfRule>
    <cfRule type="cellIs" dxfId="11351" priority="11973" operator="equal">
      <formula>"Moderado"</formula>
    </cfRule>
    <cfRule type="cellIs" dxfId="11350" priority="11974" operator="equal">
      <formula>"Menor"</formula>
    </cfRule>
    <cfRule type="cellIs" dxfId="11349" priority="11975" operator="equal">
      <formula>"Leve"</formula>
    </cfRule>
  </conditionalFormatting>
  <conditionalFormatting sqref="BX41">
    <cfRule type="cellIs" dxfId="11348" priority="11966" operator="equal">
      <formula>"Catastrófico"</formula>
    </cfRule>
    <cfRule type="cellIs" dxfId="11347" priority="11967" operator="equal">
      <formula>"Mayor"</formula>
    </cfRule>
    <cfRule type="cellIs" dxfId="11346" priority="11968" operator="equal">
      <formula>"Moderado"</formula>
    </cfRule>
    <cfRule type="cellIs" dxfId="11345" priority="11969" operator="equal">
      <formula>"Menor"</formula>
    </cfRule>
    <cfRule type="cellIs" dxfId="11344" priority="11970" operator="equal">
      <formula>"Leve"</formula>
    </cfRule>
  </conditionalFormatting>
  <conditionalFormatting sqref="CD41">
    <cfRule type="cellIs" dxfId="11343" priority="11961" operator="equal">
      <formula>"Catastrófico"</formula>
    </cfRule>
    <cfRule type="cellIs" dxfId="11342" priority="11962" operator="equal">
      <formula>"Mayor"</formula>
    </cfRule>
    <cfRule type="cellIs" dxfId="11341" priority="11963" operator="equal">
      <formula>"Moderado"</formula>
    </cfRule>
    <cfRule type="cellIs" dxfId="11340" priority="11964" operator="equal">
      <formula>"Menor"</formula>
    </cfRule>
    <cfRule type="cellIs" dxfId="11339" priority="11965" operator="equal">
      <formula>"Leve"</formula>
    </cfRule>
  </conditionalFormatting>
  <conditionalFormatting sqref="CJ41">
    <cfRule type="cellIs" dxfId="11338" priority="11956" operator="equal">
      <formula>"Catastrófico"</formula>
    </cfRule>
    <cfRule type="cellIs" dxfId="11337" priority="11957" operator="equal">
      <formula>"Mayor"</formula>
    </cfRule>
    <cfRule type="cellIs" dxfId="11336" priority="11958" operator="equal">
      <formula>"Moderado"</formula>
    </cfRule>
    <cfRule type="cellIs" dxfId="11335" priority="11959" operator="equal">
      <formula>"Menor"</formula>
    </cfRule>
    <cfRule type="cellIs" dxfId="11334" priority="11960" operator="equal">
      <formula>"Leve"</formula>
    </cfRule>
  </conditionalFormatting>
  <conditionalFormatting sqref="CG41">
    <cfRule type="cellIs" dxfId="11333" priority="11951" operator="equal">
      <formula>"Catastrófico"</formula>
    </cfRule>
    <cfRule type="cellIs" dxfId="11332" priority="11952" operator="equal">
      <formula>"Mayor"</formula>
    </cfRule>
    <cfRule type="cellIs" dxfId="11331" priority="11953" operator="equal">
      <formula>"Moderado"</formula>
    </cfRule>
    <cfRule type="cellIs" dxfId="11330" priority="11954" operator="equal">
      <formula>"Menor"</formula>
    </cfRule>
    <cfRule type="cellIs" dxfId="11329" priority="11955" operator="equal">
      <formula>"Leve"</formula>
    </cfRule>
  </conditionalFormatting>
  <conditionalFormatting sqref="CJ41">
    <cfRule type="cellIs" dxfId="11328" priority="11946" operator="equal">
      <formula>"Catastrófico"</formula>
    </cfRule>
    <cfRule type="cellIs" dxfId="11327" priority="11947" operator="equal">
      <formula>"Mayor"</formula>
    </cfRule>
    <cfRule type="cellIs" dxfId="11326" priority="11948" operator="equal">
      <formula>"Moderado"</formula>
    </cfRule>
    <cfRule type="cellIs" dxfId="11325" priority="11949" operator="equal">
      <formula>"Menor"</formula>
    </cfRule>
    <cfRule type="cellIs" dxfId="11324" priority="11950" operator="equal">
      <formula>"Leve"</formula>
    </cfRule>
  </conditionalFormatting>
  <conditionalFormatting sqref="CM41">
    <cfRule type="cellIs" dxfId="11323" priority="11941" operator="equal">
      <formula>"Catastrófico"</formula>
    </cfRule>
    <cfRule type="cellIs" dxfId="11322" priority="11942" operator="equal">
      <formula>"Mayor"</formula>
    </cfRule>
    <cfRule type="cellIs" dxfId="11321" priority="11943" operator="equal">
      <formula>"Moderado"</formula>
    </cfRule>
    <cfRule type="cellIs" dxfId="11320" priority="11944" operator="equal">
      <formula>"Menor"</formula>
    </cfRule>
    <cfRule type="cellIs" dxfId="11319" priority="11945" operator="equal">
      <formula>"Leve"</formula>
    </cfRule>
  </conditionalFormatting>
  <conditionalFormatting sqref="CR41 CT41:CX41">
    <cfRule type="cellIs" dxfId="11318" priority="11936" operator="equal">
      <formula>"Catastrófico"</formula>
    </cfRule>
    <cfRule type="cellIs" dxfId="11317" priority="11937" operator="equal">
      <formula>"Mayor"</formula>
    </cfRule>
    <cfRule type="cellIs" dxfId="11316" priority="11938" operator="equal">
      <formula>"Moderado"</formula>
    </cfRule>
    <cfRule type="cellIs" dxfId="11315" priority="11939" operator="equal">
      <formula>"Menor"</formula>
    </cfRule>
    <cfRule type="cellIs" dxfId="11314" priority="11940" operator="equal">
      <formula>"Leve"</formula>
    </cfRule>
  </conditionalFormatting>
  <conditionalFormatting sqref="CP41">
    <cfRule type="cellIs" dxfId="11313" priority="11931" operator="equal">
      <formula>"Catastrófico"</formula>
    </cfRule>
    <cfRule type="cellIs" dxfId="11312" priority="11932" operator="equal">
      <formula>"Mayor"</formula>
    </cfRule>
    <cfRule type="cellIs" dxfId="11311" priority="11933" operator="equal">
      <formula>"Moderado"</formula>
    </cfRule>
    <cfRule type="cellIs" dxfId="11310" priority="11934" operator="equal">
      <formula>"Menor"</formula>
    </cfRule>
    <cfRule type="cellIs" dxfId="11309" priority="11935" operator="equal">
      <formula>"Leve"</formula>
    </cfRule>
  </conditionalFormatting>
  <conditionalFormatting sqref="CR41 CT41:CX41">
    <cfRule type="cellIs" dxfId="11308" priority="11926" operator="equal">
      <formula>"Catastrófico"</formula>
    </cfRule>
    <cfRule type="cellIs" dxfId="11307" priority="11927" operator="equal">
      <formula>"Mayor"</formula>
    </cfRule>
    <cfRule type="cellIs" dxfId="11306" priority="11928" operator="equal">
      <formula>"Moderado"</formula>
    </cfRule>
    <cfRule type="cellIs" dxfId="11305" priority="11929" operator="equal">
      <formula>"Menor"</formula>
    </cfRule>
    <cfRule type="cellIs" dxfId="11304" priority="11930" operator="equal">
      <formula>"Leve"</formula>
    </cfRule>
  </conditionalFormatting>
  <conditionalFormatting sqref="CV41">
    <cfRule type="cellIs" dxfId="11303" priority="11921" operator="equal">
      <formula>"Catastrófico"</formula>
    </cfRule>
    <cfRule type="cellIs" dxfId="11302" priority="11922" operator="equal">
      <formula>"Mayor"</formula>
    </cfRule>
    <cfRule type="cellIs" dxfId="11301" priority="11923" operator="equal">
      <formula>"Moderado"</formula>
    </cfRule>
    <cfRule type="cellIs" dxfId="11300" priority="11924" operator="equal">
      <formula>"Menor"</formula>
    </cfRule>
    <cfRule type="cellIs" dxfId="11299" priority="11925" operator="equal">
      <formula>"Leve"</formula>
    </cfRule>
  </conditionalFormatting>
  <conditionalFormatting sqref="CA41">
    <cfRule type="cellIs" dxfId="11298" priority="11916" operator="equal">
      <formula>"Catastrófico"</formula>
    </cfRule>
    <cfRule type="cellIs" dxfId="11297" priority="11917" operator="equal">
      <formula>"Mayor"</formula>
    </cfRule>
    <cfRule type="cellIs" dxfId="11296" priority="11918" operator="equal">
      <formula>"Moderado"</formula>
    </cfRule>
    <cfRule type="cellIs" dxfId="11295" priority="11919" operator="equal">
      <formula>"Menor"</formula>
    </cfRule>
    <cfRule type="cellIs" dxfId="11294" priority="11920" operator="equal">
      <formula>"Leve"</formula>
    </cfRule>
  </conditionalFormatting>
  <conditionalFormatting sqref="CA41">
    <cfRule type="cellIs" dxfId="11293" priority="11911" operator="equal">
      <formula>"Catastrófico"</formula>
    </cfRule>
    <cfRule type="cellIs" dxfId="11292" priority="11912" operator="equal">
      <formula>"Mayor"</formula>
    </cfRule>
    <cfRule type="cellIs" dxfId="11291" priority="11913" operator="equal">
      <formula>"Moderado"</formula>
    </cfRule>
    <cfRule type="cellIs" dxfId="11290" priority="11914" operator="equal">
      <formula>"Menor"</formula>
    </cfRule>
    <cfRule type="cellIs" dxfId="11289" priority="11915" operator="equal">
      <formula>"Leve"</formula>
    </cfRule>
  </conditionalFormatting>
  <conditionalFormatting sqref="CS41">
    <cfRule type="cellIs" dxfId="11288" priority="11906" operator="equal">
      <formula>"Catastrófico"</formula>
    </cfRule>
    <cfRule type="cellIs" dxfId="11287" priority="11907" operator="equal">
      <formula>"Mayor"</formula>
    </cfRule>
    <cfRule type="cellIs" dxfId="11286" priority="11908" operator="equal">
      <formula>"Moderado"</formula>
    </cfRule>
    <cfRule type="cellIs" dxfId="11285" priority="11909" operator="equal">
      <formula>"Menor"</formula>
    </cfRule>
    <cfRule type="cellIs" dxfId="11284" priority="11910" operator="equal">
      <formula>"Leve"</formula>
    </cfRule>
  </conditionalFormatting>
  <conditionalFormatting sqref="CS41">
    <cfRule type="cellIs" dxfId="11283" priority="11901" operator="equal">
      <formula>"Catastrófico"</formula>
    </cfRule>
    <cfRule type="cellIs" dxfId="11282" priority="11902" operator="equal">
      <formula>"Mayor"</formula>
    </cfRule>
    <cfRule type="cellIs" dxfId="11281" priority="11903" operator="equal">
      <formula>"Moderado"</formula>
    </cfRule>
    <cfRule type="cellIs" dxfId="11280" priority="11904" operator="equal">
      <formula>"Menor"</formula>
    </cfRule>
    <cfRule type="cellIs" dxfId="11279" priority="11905" operator="equal">
      <formula>"Leve"</formula>
    </cfRule>
  </conditionalFormatting>
  <conditionalFormatting sqref="BR41">
    <cfRule type="cellIs" dxfId="11278" priority="11896" operator="equal">
      <formula>"Catastrófico"</formula>
    </cfRule>
    <cfRule type="cellIs" dxfId="11277" priority="11897" operator="equal">
      <formula>"Mayor"</formula>
    </cfRule>
    <cfRule type="cellIs" dxfId="11276" priority="11898" operator="equal">
      <formula>"Moderado"</formula>
    </cfRule>
    <cfRule type="cellIs" dxfId="11275" priority="11899" operator="equal">
      <formula>"Menor"</formula>
    </cfRule>
    <cfRule type="cellIs" dxfId="11274" priority="11900" operator="equal">
      <formula>"Leve"</formula>
    </cfRule>
  </conditionalFormatting>
  <conditionalFormatting sqref="BR41">
    <cfRule type="cellIs" dxfId="11273" priority="11891" operator="equal">
      <formula>"Catastrófico"</formula>
    </cfRule>
    <cfRule type="cellIs" dxfId="11272" priority="11892" operator="equal">
      <formula>"Mayor"</formula>
    </cfRule>
    <cfRule type="cellIs" dxfId="11271" priority="11893" operator="equal">
      <formula>"Moderado"</formula>
    </cfRule>
    <cfRule type="cellIs" dxfId="11270" priority="11894" operator="equal">
      <formula>"Menor"</formula>
    </cfRule>
    <cfRule type="cellIs" dxfId="11269" priority="11895" operator="equal">
      <formula>"Leve"</formula>
    </cfRule>
  </conditionalFormatting>
  <conditionalFormatting sqref="BS41:BT41">
    <cfRule type="cellIs" dxfId="11268" priority="11886" operator="equal">
      <formula>"Catastrófico"</formula>
    </cfRule>
    <cfRule type="cellIs" dxfId="11267" priority="11887" operator="equal">
      <formula>"Mayor"</formula>
    </cfRule>
    <cfRule type="cellIs" dxfId="11266" priority="11888" operator="equal">
      <formula>"Moderado"</formula>
    </cfRule>
    <cfRule type="cellIs" dxfId="11265" priority="11889" operator="equal">
      <formula>"Menor"</formula>
    </cfRule>
    <cfRule type="cellIs" dxfId="11264" priority="11890" operator="equal">
      <formula>"Leve"</formula>
    </cfRule>
  </conditionalFormatting>
  <conditionalFormatting sqref="BS41:BT41">
    <cfRule type="cellIs" dxfId="11263" priority="11881" operator="equal">
      <formula>"Catastrófico"</formula>
    </cfRule>
    <cfRule type="cellIs" dxfId="11262" priority="11882" operator="equal">
      <formula>"Mayor"</formula>
    </cfRule>
    <cfRule type="cellIs" dxfId="11261" priority="11883" operator="equal">
      <formula>"Moderado"</formula>
    </cfRule>
    <cfRule type="cellIs" dxfId="11260" priority="11884" operator="equal">
      <formula>"Menor"</formula>
    </cfRule>
    <cfRule type="cellIs" dxfId="11259" priority="11885" operator="equal">
      <formula>"Leve"</formula>
    </cfRule>
  </conditionalFormatting>
  <conditionalFormatting sqref="BU41:BW41">
    <cfRule type="cellIs" dxfId="11258" priority="11876" operator="equal">
      <formula>"Catastrófico"</formula>
    </cfRule>
    <cfRule type="cellIs" dxfId="11257" priority="11877" operator="equal">
      <formula>"Mayor"</formula>
    </cfRule>
    <cfRule type="cellIs" dxfId="11256" priority="11878" operator="equal">
      <formula>"Moderado"</formula>
    </cfRule>
    <cfRule type="cellIs" dxfId="11255" priority="11879" operator="equal">
      <formula>"Menor"</formula>
    </cfRule>
    <cfRule type="cellIs" dxfId="11254" priority="11880" operator="equal">
      <formula>"Leve"</formula>
    </cfRule>
  </conditionalFormatting>
  <conditionalFormatting sqref="BU41:BW41">
    <cfRule type="cellIs" dxfId="11253" priority="11871" operator="equal">
      <formula>"Catastrófico"</formula>
    </cfRule>
    <cfRule type="cellIs" dxfId="11252" priority="11872" operator="equal">
      <formula>"Mayor"</formula>
    </cfRule>
    <cfRule type="cellIs" dxfId="11251" priority="11873" operator="equal">
      <formula>"Moderado"</formula>
    </cfRule>
    <cfRule type="cellIs" dxfId="11250" priority="11874" operator="equal">
      <formula>"Menor"</formula>
    </cfRule>
    <cfRule type="cellIs" dxfId="11249" priority="11875" operator="equal">
      <formula>"Leve"</formula>
    </cfRule>
  </conditionalFormatting>
  <conditionalFormatting sqref="BY41:BZ41">
    <cfRule type="cellIs" dxfId="11248" priority="11866" operator="equal">
      <formula>"Catastrófico"</formula>
    </cfRule>
    <cfRule type="cellIs" dxfId="11247" priority="11867" operator="equal">
      <formula>"Mayor"</formula>
    </cfRule>
    <cfRule type="cellIs" dxfId="11246" priority="11868" operator="equal">
      <formula>"Moderado"</formula>
    </cfRule>
    <cfRule type="cellIs" dxfId="11245" priority="11869" operator="equal">
      <formula>"Menor"</formula>
    </cfRule>
    <cfRule type="cellIs" dxfId="11244" priority="11870" operator="equal">
      <formula>"Leve"</formula>
    </cfRule>
  </conditionalFormatting>
  <conditionalFormatting sqref="CB41:CD41">
    <cfRule type="cellIs" dxfId="11243" priority="11861" operator="equal">
      <formula>"Catastrófico"</formula>
    </cfRule>
    <cfRule type="cellIs" dxfId="11242" priority="11862" operator="equal">
      <formula>"Mayor"</formula>
    </cfRule>
    <cfRule type="cellIs" dxfId="11241" priority="11863" operator="equal">
      <formula>"Moderado"</formula>
    </cfRule>
    <cfRule type="cellIs" dxfId="11240" priority="11864" operator="equal">
      <formula>"Menor"</formula>
    </cfRule>
    <cfRule type="cellIs" dxfId="11239" priority="11865" operator="equal">
      <formula>"Leve"</formula>
    </cfRule>
  </conditionalFormatting>
  <conditionalFormatting sqref="CB41:CD41">
    <cfRule type="cellIs" dxfId="11238" priority="11856" operator="equal">
      <formula>"Catastrófico"</formula>
    </cfRule>
    <cfRule type="cellIs" dxfId="11237" priority="11857" operator="equal">
      <formula>"Mayor"</formula>
    </cfRule>
    <cfRule type="cellIs" dxfId="11236" priority="11858" operator="equal">
      <formula>"Moderado"</formula>
    </cfRule>
    <cfRule type="cellIs" dxfId="11235" priority="11859" operator="equal">
      <formula>"Menor"</formula>
    </cfRule>
    <cfRule type="cellIs" dxfId="11234" priority="11860" operator="equal">
      <formula>"Leve"</formula>
    </cfRule>
  </conditionalFormatting>
  <conditionalFormatting sqref="CE41:CF41">
    <cfRule type="cellIs" dxfId="11233" priority="11851" operator="equal">
      <formula>"Catastrófico"</formula>
    </cfRule>
    <cfRule type="cellIs" dxfId="11232" priority="11852" operator="equal">
      <formula>"Mayor"</formula>
    </cfRule>
    <cfRule type="cellIs" dxfId="11231" priority="11853" operator="equal">
      <formula>"Moderado"</formula>
    </cfRule>
    <cfRule type="cellIs" dxfId="11230" priority="11854" operator="equal">
      <formula>"Menor"</formula>
    </cfRule>
    <cfRule type="cellIs" dxfId="11229" priority="11855" operator="equal">
      <formula>"Leve"</formula>
    </cfRule>
  </conditionalFormatting>
  <conditionalFormatting sqref="CE41:CF41">
    <cfRule type="cellIs" dxfId="11228" priority="11846" operator="equal">
      <formula>"Catastrófico"</formula>
    </cfRule>
    <cfRule type="cellIs" dxfId="11227" priority="11847" operator="equal">
      <formula>"Mayor"</formula>
    </cfRule>
    <cfRule type="cellIs" dxfId="11226" priority="11848" operator="equal">
      <formula>"Moderado"</formula>
    </cfRule>
    <cfRule type="cellIs" dxfId="11225" priority="11849" operator="equal">
      <formula>"Menor"</formula>
    </cfRule>
    <cfRule type="cellIs" dxfId="11224" priority="11850" operator="equal">
      <formula>"Leve"</formula>
    </cfRule>
  </conditionalFormatting>
  <conditionalFormatting sqref="CH41:CI41">
    <cfRule type="cellIs" dxfId="11223" priority="11841" operator="equal">
      <formula>"Catastrófico"</formula>
    </cfRule>
    <cfRule type="cellIs" dxfId="11222" priority="11842" operator="equal">
      <formula>"Mayor"</formula>
    </cfRule>
    <cfRule type="cellIs" dxfId="11221" priority="11843" operator="equal">
      <formula>"Moderado"</formula>
    </cfRule>
    <cfRule type="cellIs" dxfId="11220" priority="11844" operator="equal">
      <formula>"Menor"</formula>
    </cfRule>
    <cfRule type="cellIs" dxfId="11219" priority="11845" operator="equal">
      <formula>"Leve"</formula>
    </cfRule>
  </conditionalFormatting>
  <conditionalFormatting sqref="CK41:CO41">
    <cfRule type="cellIs" dxfId="11218" priority="11836" operator="equal">
      <formula>"Catastrófico"</formula>
    </cfRule>
    <cfRule type="cellIs" dxfId="11217" priority="11837" operator="equal">
      <formula>"Mayor"</formula>
    </cfRule>
    <cfRule type="cellIs" dxfId="11216" priority="11838" operator="equal">
      <formula>"Moderado"</formula>
    </cfRule>
    <cfRule type="cellIs" dxfId="11215" priority="11839" operator="equal">
      <formula>"Menor"</formula>
    </cfRule>
    <cfRule type="cellIs" dxfId="11214" priority="11840" operator="equal">
      <formula>"Leve"</formula>
    </cfRule>
  </conditionalFormatting>
  <conditionalFormatting sqref="CK41:CO41">
    <cfRule type="cellIs" dxfId="11213" priority="11831" operator="equal">
      <formula>"Catastrófico"</formula>
    </cfRule>
    <cfRule type="cellIs" dxfId="11212" priority="11832" operator="equal">
      <formula>"Mayor"</formula>
    </cfRule>
    <cfRule type="cellIs" dxfId="11211" priority="11833" operator="equal">
      <formula>"Moderado"</formula>
    </cfRule>
    <cfRule type="cellIs" dxfId="11210" priority="11834" operator="equal">
      <formula>"Menor"</formula>
    </cfRule>
    <cfRule type="cellIs" dxfId="11209" priority="11835" operator="equal">
      <formula>"Leve"</formula>
    </cfRule>
  </conditionalFormatting>
  <conditionalFormatting sqref="CQ41">
    <cfRule type="cellIs" dxfId="11208" priority="11826" operator="equal">
      <formula>"Catastrófico"</formula>
    </cfRule>
    <cfRule type="cellIs" dxfId="11207" priority="11827" operator="equal">
      <formula>"Mayor"</formula>
    </cfRule>
    <cfRule type="cellIs" dxfId="11206" priority="11828" operator="equal">
      <formula>"Moderado"</formula>
    </cfRule>
    <cfRule type="cellIs" dxfId="11205" priority="11829" operator="equal">
      <formula>"Menor"</formula>
    </cfRule>
    <cfRule type="cellIs" dxfId="11204" priority="11830" operator="equal">
      <formula>"Leve"</formula>
    </cfRule>
  </conditionalFormatting>
  <conditionalFormatting sqref="CQ41">
    <cfRule type="cellIs" dxfId="11203" priority="11821" operator="equal">
      <formula>"Catastrófico"</formula>
    </cfRule>
    <cfRule type="cellIs" dxfId="11202" priority="11822" operator="equal">
      <formula>"Mayor"</formula>
    </cfRule>
    <cfRule type="cellIs" dxfId="11201" priority="11823" operator="equal">
      <formula>"Moderado"</formula>
    </cfRule>
    <cfRule type="cellIs" dxfId="11200" priority="11824" operator="equal">
      <formula>"Menor"</formula>
    </cfRule>
    <cfRule type="cellIs" dxfId="11199" priority="11825" operator="equal">
      <formula>"Leve"</formula>
    </cfRule>
  </conditionalFormatting>
  <conditionalFormatting sqref="BX43">
    <cfRule type="cellIs" dxfId="11198" priority="11816" operator="equal">
      <formula>"Catastrófico"</formula>
    </cfRule>
    <cfRule type="cellIs" dxfId="11197" priority="11817" operator="equal">
      <formula>"Mayor"</formula>
    </cfRule>
    <cfRule type="cellIs" dxfId="11196" priority="11818" operator="equal">
      <formula>"Moderado"</formula>
    </cfRule>
    <cfRule type="cellIs" dxfId="11195" priority="11819" operator="equal">
      <formula>"Menor"</formula>
    </cfRule>
    <cfRule type="cellIs" dxfId="11194" priority="11820" operator="equal">
      <formula>"Leve"</formula>
    </cfRule>
  </conditionalFormatting>
  <conditionalFormatting sqref="BY43:CF43">
    <cfRule type="cellIs" dxfId="11193" priority="11811" operator="equal">
      <formula>"Catastrófico"</formula>
    </cfRule>
    <cfRule type="cellIs" dxfId="11192" priority="11812" operator="equal">
      <formula>"Mayor"</formula>
    </cfRule>
    <cfRule type="cellIs" dxfId="11191" priority="11813" operator="equal">
      <formula>"Moderado"</formula>
    </cfRule>
    <cfRule type="cellIs" dxfId="11190" priority="11814" operator="equal">
      <formula>"Menor"</formula>
    </cfRule>
    <cfRule type="cellIs" dxfId="11189" priority="11815" operator="equal">
      <formula>"Leve"</formula>
    </cfRule>
  </conditionalFormatting>
  <conditionalFormatting sqref="CD43">
    <cfRule type="cellIs" dxfId="11188" priority="11806" operator="equal">
      <formula>"Catastrófico"</formula>
    </cfRule>
    <cfRule type="cellIs" dxfId="11187" priority="11807" operator="equal">
      <formula>"Mayor"</formula>
    </cfRule>
    <cfRule type="cellIs" dxfId="11186" priority="11808" operator="equal">
      <formula>"Moderado"</formula>
    </cfRule>
    <cfRule type="cellIs" dxfId="11185" priority="11809" operator="equal">
      <formula>"Menor"</formula>
    </cfRule>
    <cfRule type="cellIs" dxfId="11184" priority="11810" operator="equal">
      <formula>"Leve"</formula>
    </cfRule>
  </conditionalFormatting>
  <conditionalFormatting sqref="CG43">
    <cfRule type="cellIs" dxfId="11183" priority="11801" operator="equal">
      <formula>"Catastrófico"</formula>
    </cfRule>
    <cfRule type="cellIs" dxfId="11182" priority="11802" operator="equal">
      <formula>"Mayor"</formula>
    </cfRule>
    <cfRule type="cellIs" dxfId="11181" priority="11803" operator="equal">
      <formula>"Moderado"</formula>
    </cfRule>
    <cfRule type="cellIs" dxfId="11180" priority="11804" operator="equal">
      <formula>"Menor"</formula>
    </cfRule>
    <cfRule type="cellIs" dxfId="11179" priority="11805" operator="equal">
      <formula>"Leve"</formula>
    </cfRule>
  </conditionalFormatting>
  <conditionalFormatting sqref="CH43:CO43">
    <cfRule type="cellIs" dxfId="11178" priority="11796" operator="equal">
      <formula>"Catastrófico"</formula>
    </cfRule>
    <cfRule type="cellIs" dxfId="11177" priority="11797" operator="equal">
      <formula>"Mayor"</formula>
    </cfRule>
    <cfRule type="cellIs" dxfId="11176" priority="11798" operator="equal">
      <formula>"Moderado"</formula>
    </cfRule>
    <cfRule type="cellIs" dxfId="11175" priority="11799" operator="equal">
      <formula>"Menor"</formula>
    </cfRule>
    <cfRule type="cellIs" dxfId="11174" priority="11800" operator="equal">
      <formula>"Leve"</formula>
    </cfRule>
  </conditionalFormatting>
  <conditionalFormatting sqref="CM43">
    <cfRule type="cellIs" dxfId="11173" priority="11791" operator="equal">
      <formula>"Catastrófico"</formula>
    </cfRule>
    <cfRule type="cellIs" dxfId="11172" priority="11792" operator="equal">
      <formula>"Mayor"</formula>
    </cfRule>
    <cfRule type="cellIs" dxfId="11171" priority="11793" operator="equal">
      <formula>"Moderado"</formula>
    </cfRule>
    <cfRule type="cellIs" dxfId="11170" priority="11794" operator="equal">
      <formula>"Menor"</formula>
    </cfRule>
    <cfRule type="cellIs" dxfId="11169" priority="11795" operator="equal">
      <formula>"Leve"</formula>
    </cfRule>
  </conditionalFormatting>
  <conditionalFormatting sqref="CP43">
    <cfRule type="cellIs" dxfId="11168" priority="11786" operator="equal">
      <formula>"Catastrófico"</formula>
    </cfRule>
    <cfRule type="cellIs" dxfId="11167" priority="11787" operator="equal">
      <formula>"Mayor"</formula>
    </cfRule>
    <cfRule type="cellIs" dxfId="11166" priority="11788" operator="equal">
      <formula>"Moderado"</formula>
    </cfRule>
    <cfRule type="cellIs" dxfId="11165" priority="11789" operator="equal">
      <formula>"Menor"</formula>
    </cfRule>
    <cfRule type="cellIs" dxfId="11164" priority="11790" operator="equal">
      <formula>"Leve"</formula>
    </cfRule>
  </conditionalFormatting>
  <conditionalFormatting sqref="CQ43:CX43">
    <cfRule type="cellIs" dxfId="11163" priority="11781" operator="equal">
      <formula>"Catastrófico"</formula>
    </cfRule>
    <cfRule type="cellIs" dxfId="11162" priority="11782" operator="equal">
      <formula>"Mayor"</formula>
    </cfRule>
    <cfRule type="cellIs" dxfId="11161" priority="11783" operator="equal">
      <formula>"Moderado"</formula>
    </cfRule>
    <cfRule type="cellIs" dxfId="11160" priority="11784" operator="equal">
      <formula>"Menor"</formula>
    </cfRule>
    <cfRule type="cellIs" dxfId="11159" priority="11785" operator="equal">
      <formula>"Leve"</formula>
    </cfRule>
  </conditionalFormatting>
  <conditionalFormatting sqref="CV43">
    <cfRule type="cellIs" dxfId="11158" priority="11776" operator="equal">
      <formula>"Catastrófico"</formula>
    </cfRule>
    <cfRule type="cellIs" dxfId="11157" priority="11777" operator="equal">
      <formula>"Mayor"</formula>
    </cfRule>
    <cfRule type="cellIs" dxfId="11156" priority="11778" operator="equal">
      <formula>"Moderado"</formula>
    </cfRule>
    <cfRule type="cellIs" dxfId="11155" priority="11779" operator="equal">
      <formula>"Menor"</formula>
    </cfRule>
    <cfRule type="cellIs" dxfId="11154" priority="11780" operator="equal">
      <formula>"Leve"</formula>
    </cfRule>
  </conditionalFormatting>
  <conditionalFormatting sqref="BX42">
    <cfRule type="cellIs" dxfId="11153" priority="11771" operator="equal">
      <formula>"Catastrófico"</formula>
    </cfRule>
    <cfRule type="cellIs" dxfId="11152" priority="11772" operator="equal">
      <formula>"Mayor"</formula>
    </cfRule>
    <cfRule type="cellIs" dxfId="11151" priority="11773" operator="equal">
      <formula>"Moderado"</formula>
    </cfRule>
    <cfRule type="cellIs" dxfId="11150" priority="11774" operator="equal">
      <formula>"Menor"</formula>
    </cfRule>
    <cfRule type="cellIs" dxfId="11149" priority="11775" operator="equal">
      <formula>"Leve"</formula>
    </cfRule>
  </conditionalFormatting>
  <conditionalFormatting sqref="BZ42:CF42">
    <cfRule type="cellIs" dxfId="11148" priority="11766" operator="equal">
      <formula>"Catastrófico"</formula>
    </cfRule>
    <cfRule type="cellIs" dxfId="11147" priority="11767" operator="equal">
      <formula>"Mayor"</formula>
    </cfRule>
    <cfRule type="cellIs" dxfId="11146" priority="11768" operator="equal">
      <formula>"Moderado"</formula>
    </cfRule>
    <cfRule type="cellIs" dxfId="11145" priority="11769" operator="equal">
      <formula>"Menor"</formula>
    </cfRule>
    <cfRule type="cellIs" dxfId="11144" priority="11770" operator="equal">
      <formula>"Leve"</formula>
    </cfRule>
  </conditionalFormatting>
  <conditionalFormatting sqref="CD42">
    <cfRule type="cellIs" dxfId="11143" priority="11761" operator="equal">
      <formula>"Catastrófico"</formula>
    </cfRule>
    <cfRule type="cellIs" dxfId="11142" priority="11762" operator="equal">
      <formula>"Mayor"</formula>
    </cfRule>
    <cfRule type="cellIs" dxfId="11141" priority="11763" operator="equal">
      <formula>"Moderado"</formula>
    </cfRule>
    <cfRule type="cellIs" dxfId="11140" priority="11764" operator="equal">
      <formula>"Menor"</formula>
    </cfRule>
    <cfRule type="cellIs" dxfId="11139" priority="11765" operator="equal">
      <formula>"Leve"</formula>
    </cfRule>
  </conditionalFormatting>
  <conditionalFormatting sqref="CG42">
    <cfRule type="cellIs" dxfId="11138" priority="11756" operator="equal">
      <formula>"Catastrófico"</formula>
    </cfRule>
    <cfRule type="cellIs" dxfId="11137" priority="11757" operator="equal">
      <formula>"Mayor"</formula>
    </cfRule>
    <cfRule type="cellIs" dxfId="11136" priority="11758" operator="equal">
      <formula>"Moderado"</formula>
    </cfRule>
    <cfRule type="cellIs" dxfId="11135" priority="11759" operator="equal">
      <formula>"Menor"</formula>
    </cfRule>
    <cfRule type="cellIs" dxfId="11134" priority="11760" operator="equal">
      <formula>"Leve"</formula>
    </cfRule>
  </conditionalFormatting>
  <conditionalFormatting sqref="CI42:CO42">
    <cfRule type="cellIs" dxfId="11133" priority="11751" operator="equal">
      <formula>"Catastrófico"</formula>
    </cfRule>
    <cfRule type="cellIs" dxfId="11132" priority="11752" operator="equal">
      <formula>"Mayor"</formula>
    </cfRule>
    <cfRule type="cellIs" dxfId="11131" priority="11753" operator="equal">
      <formula>"Moderado"</formula>
    </cfRule>
    <cfRule type="cellIs" dxfId="11130" priority="11754" operator="equal">
      <formula>"Menor"</formula>
    </cfRule>
    <cfRule type="cellIs" dxfId="11129" priority="11755" operator="equal">
      <formula>"Leve"</formula>
    </cfRule>
  </conditionalFormatting>
  <conditionalFormatting sqref="CM42">
    <cfRule type="cellIs" dxfId="11128" priority="11746" operator="equal">
      <formula>"Catastrófico"</formula>
    </cfRule>
    <cfRule type="cellIs" dxfId="11127" priority="11747" operator="equal">
      <formula>"Mayor"</formula>
    </cfRule>
    <cfRule type="cellIs" dxfId="11126" priority="11748" operator="equal">
      <formula>"Moderado"</formula>
    </cfRule>
    <cfRule type="cellIs" dxfId="11125" priority="11749" operator="equal">
      <formula>"Menor"</formula>
    </cfRule>
    <cfRule type="cellIs" dxfId="11124" priority="11750" operator="equal">
      <formula>"Leve"</formula>
    </cfRule>
  </conditionalFormatting>
  <conditionalFormatting sqref="CP42">
    <cfRule type="cellIs" dxfId="11123" priority="11741" operator="equal">
      <formula>"Catastrófico"</formula>
    </cfRule>
    <cfRule type="cellIs" dxfId="11122" priority="11742" operator="equal">
      <formula>"Mayor"</formula>
    </cfRule>
    <cfRule type="cellIs" dxfId="11121" priority="11743" operator="equal">
      <formula>"Moderado"</formula>
    </cfRule>
    <cfRule type="cellIs" dxfId="11120" priority="11744" operator="equal">
      <formula>"Menor"</formula>
    </cfRule>
    <cfRule type="cellIs" dxfId="11119" priority="11745" operator="equal">
      <formula>"Leve"</formula>
    </cfRule>
  </conditionalFormatting>
  <conditionalFormatting sqref="CR42:CX42">
    <cfRule type="cellIs" dxfId="11118" priority="11736" operator="equal">
      <formula>"Catastrófico"</formula>
    </cfRule>
    <cfRule type="cellIs" dxfId="11117" priority="11737" operator="equal">
      <formula>"Mayor"</formula>
    </cfRule>
    <cfRule type="cellIs" dxfId="11116" priority="11738" operator="equal">
      <formula>"Moderado"</formula>
    </cfRule>
    <cfRule type="cellIs" dxfId="11115" priority="11739" operator="equal">
      <formula>"Menor"</formula>
    </cfRule>
    <cfRule type="cellIs" dxfId="11114" priority="11740" operator="equal">
      <formula>"Leve"</formula>
    </cfRule>
  </conditionalFormatting>
  <conditionalFormatting sqref="CV42">
    <cfRule type="cellIs" dxfId="11113" priority="11731" operator="equal">
      <formula>"Catastrófico"</formula>
    </cfRule>
    <cfRule type="cellIs" dxfId="11112" priority="11732" operator="equal">
      <formula>"Mayor"</formula>
    </cfRule>
    <cfRule type="cellIs" dxfId="11111" priority="11733" operator="equal">
      <formula>"Moderado"</formula>
    </cfRule>
    <cfRule type="cellIs" dxfId="11110" priority="11734" operator="equal">
      <formula>"Menor"</formula>
    </cfRule>
    <cfRule type="cellIs" dxfId="11109" priority="11735" operator="equal">
      <formula>"Leve"</formula>
    </cfRule>
  </conditionalFormatting>
  <conditionalFormatting sqref="BY42">
    <cfRule type="cellIs" dxfId="11108" priority="11726" operator="equal">
      <formula>"Catastrófico"</formula>
    </cfRule>
    <cfRule type="cellIs" dxfId="11107" priority="11727" operator="equal">
      <formula>"Mayor"</formula>
    </cfRule>
    <cfRule type="cellIs" dxfId="11106" priority="11728" operator="equal">
      <formula>"Moderado"</formula>
    </cfRule>
    <cfRule type="cellIs" dxfId="11105" priority="11729" operator="equal">
      <formula>"Menor"</formula>
    </cfRule>
    <cfRule type="cellIs" dxfId="11104" priority="11730" operator="equal">
      <formula>"Leve"</formula>
    </cfRule>
  </conditionalFormatting>
  <conditionalFormatting sqref="CH42">
    <cfRule type="cellIs" dxfId="11103" priority="11721" operator="equal">
      <formula>"Catastrófico"</formula>
    </cfRule>
    <cfRule type="cellIs" dxfId="11102" priority="11722" operator="equal">
      <formula>"Mayor"</formula>
    </cfRule>
    <cfRule type="cellIs" dxfId="11101" priority="11723" operator="equal">
      <formula>"Moderado"</formula>
    </cfRule>
    <cfRule type="cellIs" dxfId="11100" priority="11724" operator="equal">
      <formula>"Menor"</formula>
    </cfRule>
    <cfRule type="cellIs" dxfId="11099" priority="11725" operator="equal">
      <formula>"Leve"</formula>
    </cfRule>
  </conditionalFormatting>
  <conditionalFormatting sqref="CQ42">
    <cfRule type="cellIs" dxfId="11098" priority="11716" operator="equal">
      <formula>"Catastrófico"</formula>
    </cfRule>
    <cfRule type="cellIs" dxfId="11097" priority="11717" operator="equal">
      <formula>"Mayor"</formula>
    </cfRule>
    <cfRule type="cellIs" dxfId="11096" priority="11718" operator="equal">
      <formula>"Moderado"</formula>
    </cfRule>
    <cfRule type="cellIs" dxfId="11095" priority="11719" operator="equal">
      <formula>"Menor"</formula>
    </cfRule>
    <cfRule type="cellIs" dxfId="11094" priority="11720" operator="equal">
      <formula>"Leve"</formula>
    </cfRule>
  </conditionalFormatting>
  <conditionalFormatting sqref="FS42:FS43">
    <cfRule type="cellIs" dxfId="11093" priority="11706" operator="equal">
      <formula>"Catastrófico"</formula>
    </cfRule>
    <cfRule type="cellIs" dxfId="11092" priority="11707" operator="equal">
      <formula>"Mayor"</formula>
    </cfRule>
    <cfRule type="cellIs" dxfId="11091" priority="11708" operator="equal">
      <formula>"Moderado"</formula>
    </cfRule>
    <cfRule type="cellIs" dxfId="11090" priority="11709" operator="equal">
      <formula>"Menor"</formula>
    </cfRule>
    <cfRule type="cellIs" dxfId="11089" priority="11710" operator="equal">
      <formula>"Leve"</formula>
    </cfRule>
  </conditionalFormatting>
  <conditionalFormatting sqref="FS42:FS43">
    <cfRule type="cellIs" dxfId="11088" priority="11711" operator="equal">
      <formula>"Catastrófico"</formula>
    </cfRule>
    <cfRule type="cellIs" dxfId="11087" priority="11712" operator="equal">
      <formula>"Mayor"</formula>
    </cfRule>
    <cfRule type="cellIs" dxfId="11086" priority="11713" operator="equal">
      <formula>"Moderado"</formula>
    </cfRule>
    <cfRule type="cellIs" dxfId="11085" priority="11714" operator="equal">
      <formula>"Menor"</formula>
    </cfRule>
    <cfRule type="cellIs" dxfId="11084" priority="11715" operator="equal">
      <formula>"Leve"</formula>
    </cfRule>
  </conditionalFormatting>
  <conditionalFormatting sqref="FT42">
    <cfRule type="cellIs" dxfId="11083" priority="11701" operator="equal">
      <formula>"Catastrófico"</formula>
    </cfRule>
    <cfRule type="cellIs" dxfId="11082" priority="11702" operator="equal">
      <formula>"Mayor"</formula>
    </cfRule>
    <cfRule type="cellIs" dxfId="11081" priority="11703" operator="equal">
      <formula>"Moderado"</formula>
    </cfRule>
    <cfRule type="cellIs" dxfId="11080" priority="11704" operator="equal">
      <formula>"Menor"</formula>
    </cfRule>
    <cfRule type="cellIs" dxfId="11079" priority="11705" operator="equal">
      <formula>"Leve"</formula>
    </cfRule>
  </conditionalFormatting>
  <conditionalFormatting sqref="FT43">
    <cfRule type="cellIs" dxfId="11078" priority="11696" operator="equal">
      <formula>"Catastrófico"</formula>
    </cfRule>
    <cfRule type="cellIs" dxfId="11077" priority="11697" operator="equal">
      <formula>"Mayor"</formula>
    </cfRule>
    <cfRule type="cellIs" dxfId="11076" priority="11698" operator="equal">
      <formula>"Moderado"</formula>
    </cfRule>
    <cfRule type="cellIs" dxfId="11075" priority="11699" operator="equal">
      <formula>"Menor"</formula>
    </cfRule>
    <cfRule type="cellIs" dxfId="11074" priority="11700" operator="equal">
      <formula>"Leve"</formula>
    </cfRule>
  </conditionalFormatting>
  <conditionalFormatting sqref="FX43">
    <cfRule type="cellIs" dxfId="11073" priority="11686" operator="equal">
      <formula>"Catastrófico"</formula>
    </cfRule>
    <cfRule type="cellIs" dxfId="11072" priority="11687" operator="equal">
      <formula>"Mayor"</formula>
    </cfRule>
    <cfRule type="cellIs" dxfId="11071" priority="11688" operator="equal">
      <formula>"Moderado"</formula>
    </cfRule>
    <cfRule type="cellIs" dxfId="11070" priority="11689" operator="equal">
      <formula>"Menor"</formula>
    </cfRule>
    <cfRule type="cellIs" dxfId="11069" priority="11690" operator="equal">
      <formula>"Leve"</formula>
    </cfRule>
  </conditionalFormatting>
  <conditionalFormatting sqref="FX43">
    <cfRule type="cellIs" dxfId="11068" priority="11681" operator="equal">
      <formula>"Catastrófico"</formula>
    </cfRule>
    <cfRule type="cellIs" dxfId="11067" priority="11682" operator="equal">
      <formula>"Mayor"</formula>
    </cfRule>
    <cfRule type="cellIs" dxfId="11066" priority="11683" operator="equal">
      <formula>"Moderado"</formula>
    </cfRule>
    <cfRule type="cellIs" dxfId="11065" priority="11684" operator="equal">
      <formula>"Menor"</formula>
    </cfRule>
    <cfRule type="cellIs" dxfId="11064" priority="11685" operator="equal">
      <formula>"Leve"</formula>
    </cfRule>
  </conditionalFormatting>
  <conditionalFormatting sqref="FZ43">
    <cfRule type="cellIs" dxfId="11063" priority="11676" operator="equal">
      <formula>"Catastrófico"</formula>
    </cfRule>
    <cfRule type="cellIs" dxfId="11062" priority="11677" operator="equal">
      <formula>"Mayor"</formula>
    </cfRule>
    <cfRule type="cellIs" dxfId="11061" priority="11678" operator="equal">
      <formula>"Moderado"</formula>
    </cfRule>
    <cfRule type="cellIs" dxfId="11060" priority="11679" operator="equal">
      <formula>"Menor"</formula>
    </cfRule>
    <cfRule type="cellIs" dxfId="11059" priority="11680" operator="equal">
      <formula>"Leve"</formula>
    </cfRule>
  </conditionalFormatting>
  <conditionalFormatting sqref="BP245:BW245">
    <cfRule type="cellIs" dxfId="11058" priority="11671" operator="equal">
      <formula>"Catastrófico"</formula>
    </cfRule>
    <cfRule type="cellIs" dxfId="11057" priority="11672" operator="equal">
      <formula>"Mayor"</formula>
    </cfRule>
    <cfRule type="cellIs" dxfId="11056" priority="11673" operator="equal">
      <formula>"Moderado"</formula>
    </cfRule>
    <cfRule type="cellIs" dxfId="11055" priority="11674" operator="equal">
      <formula>"Menor"</formula>
    </cfRule>
    <cfRule type="cellIs" dxfId="11054" priority="11675" operator="equal">
      <formula>"Leve"</formula>
    </cfRule>
  </conditionalFormatting>
  <conditionalFormatting sqref="BO245">
    <cfRule type="cellIs" dxfId="11053" priority="11666" operator="equal">
      <formula>"Catastrófico"</formula>
    </cfRule>
    <cfRule type="cellIs" dxfId="11052" priority="11667" operator="equal">
      <formula>"Mayor"</formula>
    </cfRule>
    <cfRule type="cellIs" dxfId="11051" priority="11668" operator="equal">
      <formula>"Moderado"</formula>
    </cfRule>
    <cfRule type="cellIs" dxfId="11050" priority="11669" operator="equal">
      <formula>"Menor"</formula>
    </cfRule>
    <cfRule type="cellIs" dxfId="11049" priority="11670" operator="equal">
      <formula>"Leve"</formula>
    </cfRule>
  </conditionalFormatting>
  <conditionalFormatting sqref="CK245:CL245">
    <cfRule type="cellIs" dxfId="11048" priority="11661" operator="equal">
      <formula>"Catastrófico"</formula>
    </cfRule>
    <cfRule type="cellIs" dxfId="11047" priority="11662" operator="equal">
      <formula>"Mayor"</formula>
    </cfRule>
    <cfRule type="cellIs" dxfId="11046" priority="11663" operator="equal">
      <formula>"Moderado"</formula>
    </cfRule>
    <cfRule type="cellIs" dxfId="11045" priority="11664" operator="equal">
      <formula>"Menor"</formula>
    </cfRule>
    <cfRule type="cellIs" dxfId="11044" priority="11665" operator="equal">
      <formula>"Leve"</formula>
    </cfRule>
  </conditionalFormatting>
  <conditionalFormatting sqref="BU245">
    <cfRule type="cellIs" dxfId="11043" priority="11656" operator="equal">
      <formula>"Catastrófico"</formula>
    </cfRule>
    <cfRule type="cellIs" dxfId="11042" priority="11657" operator="equal">
      <formula>"Mayor"</formula>
    </cfRule>
    <cfRule type="cellIs" dxfId="11041" priority="11658" operator="equal">
      <formula>"Moderado"</formula>
    </cfRule>
    <cfRule type="cellIs" dxfId="11040" priority="11659" operator="equal">
      <formula>"Menor"</formula>
    </cfRule>
    <cfRule type="cellIs" dxfId="11039" priority="11660" operator="equal">
      <formula>"Leve"</formula>
    </cfRule>
  </conditionalFormatting>
  <conditionalFormatting sqref="CJ245">
    <cfRule type="cellIs" dxfId="11038" priority="11651" operator="equal">
      <formula>"Catastrófico"</formula>
    </cfRule>
    <cfRule type="cellIs" dxfId="11037" priority="11652" operator="equal">
      <formula>"Mayor"</formula>
    </cfRule>
    <cfRule type="cellIs" dxfId="11036" priority="11653" operator="equal">
      <formula>"Moderado"</formula>
    </cfRule>
    <cfRule type="cellIs" dxfId="11035" priority="11654" operator="equal">
      <formula>"Menor"</formula>
    </cfRule>
    <cfRule type="cellIs" dxfId="11034" priority="11655" operator="equal">
      <formula>"Leve"</formula>
    </cfRule>
  </conditionalFormatting>
  <conditionalFormatting sqref="CJ245">
    <cfRule type="cellIs" dxfId="11033" priority="11646" operator="equal">
      <formula>"Catastrófico"</formula>
    </cfRule>
    <cfRule type="cellIs" dxfId="11032" priority="11647" operator="equal">
      <formula>"Mayor"</formula>
    </cfRule>
    <cfRule type="cellIs" dxfId="11031" priority="11648" operator="equal">
      <formula>"Moderado"</formula>
    </cfRule>
    <cfRule type="cellIs" dxfId="11030" priority="11649" operator="equal">
      <formula>"Menor"</formula>
    </cfRule>
    <cfRule type="cellIs" dxfId="11029" priority="11650" operator="equal">
      <formula>"Leve"</formula>
    </cfRule>
  </conditionalFormatting>
  <conditionalFormatting sqref="BY245:CF245">
    <cfRule type="cellIs" dxfId="11028" priority="11641" operator="equal">
      <formula>"Catastrófico"</formula>
    </cfRule>
    <cfRule type="cellIs" dxfId="11027" priority="11642" operator="equal">
      <formula>"Mayor"</formula>
    </cfRule>
    <cfRule type="cellIs" dxfId="11026" priority="11643" operator="equal">
      <formula>"Moderado"</formula>
    </cfRule>
    <cfRule type="cellIs" dxfId="11025" priority="11644" operator="equal">
      <formula>"Menor"</formula>
    </cfRule>
    <cfRule type="cellIs" dxfId="11024" priority="11645" operator="equal">
      <formula>"Leve"</formula>
    </cfRule>
  </conditionalFormatting>
  <conditionalFormatting sqref="BX245">
    <cfRule type="cellIs" dxfId="11023" priority="11636" operator="equal">
      <formula>"Catastrófico"</formula>
    </cfRule>
    <cfRule type="cellIs" dxfId="11022" priority="11637" operator="equal">
      <formula>"Mayor"</formula>
    </cfRule>
    <cfRule type="cellIs" dxfId="11021" priority="11638" operator="equal">
      <formula>"Moderado"</formula>
    </cfRule>
    <cfRule type="cellIs" dxfId="11020" priority="11639" operator="equal">
      <formula>"Menor"</formula>
    </cfRule>
    <cfRule type="cellIs" dxfId="11019" priority="11640" operator="equal">
      <formula>"Leve"</formula>
    </cfRule>
  </conditionalFormatting>
  <conditionalFormatting sqref="CD245">
    <cfRule type="cellIs" dxfId="11018" priority="11631" operator="equal">
      <formula>"Catastrófico"</formula>
    </cfRule>
    <cfRule type="cellIs" dxfId="11017" priority="11632" operator="equal">
      <formula>"Mayor"</formula>
    </cfRule>
    <cfRule type="cellIs" dxfId="11016" priority="11633" operator="equal">
      <formula>"Moderado"</formula>
    </cfRule>
    <cfRule type="cellIs" dxfId="11015" priority="11634" operator="equal">
      <formula>"Menor"</formula>
    </cfRule>
    <cfRule type="cellIs" dxfId="11014" priority="11635" operator="equal">
      <formula>"Leve"</formula>
    </cfRule>
  </conditionalFormatting>
  <conditionalFormatting sqref="CG245">
    <cfRule type="cellIs" dxfId="11013" priority="11626" operator="equal">
      <formula>"Catastrófico"</formula>
    </cfRule>
    <cfRule type="cellIs" dxfId="11012" priority="11627" operator="equal">
      <formula>"Mayor"</formula>
    </cfRule>
    <cfRule type="cellIs" dxfId="11011" priority="11628" operator="equal">
      <formula>"Moderado"</formula>
    </cfRule>
    <cfRule type="cellIs" dxfId="11010" priority="11629" operator="equal">
      <formula>"Menor"</formula>
    </cfRule>
    <cfRule type="cellIs" dxfId="11009" priority="11630" operator="equal">
      <formula>"Leve"</formula>
    </cfRule>
  </conditionalFormatting>
  <conditionalFormatting sqref="CH245:CI245">
    <cfRule type="cellIs" dxfId="11008" priority="11621" operator="equal">
      <formula>"Catastrófico"</formula>
    </cfRule>
    <cfRule type="cellIs" dxfId="11007" priority="11622" operator="equal">
      <formula>"Mayor"</formula>
    </cfRule>
    <cfRule type="cellIs" dxfId="11006" priority="11623" operator="equal">
      <formula>"Moderado"</formula>
    </cfRule>
    <cfRule type="cellIs" dxfId="11005" priority="11624" operator="equal">
      <formula>"Menor"</formula>
    </cfRule>
    <cfRule type="cellIs" dxfId="11004" priority="11625" operator="equal">
      <formula>"Leve"</formula>
    </cfRule>
  </conditionalFormatting>
  <conditionalFormatting sqref="CM245:CO245">
    <cfRule type="cellIs" dxfId="11003" priority="11616" operator="equal">
      <formula>"Catastrófico"</formula>
    </cfRule>
    <cfRule type="cellIs" dxfId="11002" priority="11617" operator="equal">
      <formula>"Mayor"</formula>
    </cfRule>
    <cfRule type="cellIs" dxfId="11001" priority="11618" operator="equal">
      <formula>"Moderado"</formula>
    </cfRule>
    <cfRule type="cellIs" dxfId="11000" priority="11619" operator="equal">
      <formula>"Menor"</formula>
    </cfRule>
    <cfRule type="cellIs" dxfId="10999" priority="11620" operator="equal">
      <formula>"Leve"</formula>
    </cfRule>
  </conditionalFormatting>
  <conditionalFormatting sqref="CM245">
    <cfRule type="cellIs" dxfId="10998" priority="11611" operator="equal">
      <formula>"Catastrófico"</formula>
    </cfRule>
    <cfRule type="cellIs" dxfId="10997" priority="11612" operator="equal">
      <formula>"Mayor"</formula>
    </cfRule>
    <cfRule type="cellIs" dxfId="10996" priority="11613" operator="equal">
      <formula>"Moderado"</formula>
    </cfRule>
    <cfRule type="cellIs" dxfId="10995" priority="11614" operator="equal">
      <formula>"Menor"</formula>
    </cfRule>
    <cfRule type="cellIs" dxfId="10994" priority="11615" operator="equal">
      <formula>"Leve"</formula>
    </cfRule>
  </conditionalFormatting>
  <conditionalFormatting sqref="CQ245:CX245">
    <cfRule type="cellIs" dxfId="10993" priority="11606" operator="equal">
      <formula>"Catastrófico"</formula>
    </cfRule>
    <cfRule type="cellIs" dxfId="10992" priority="11607" operator="equal">
      <formula>"Mayor"</formula>
    </cfRule>
    <cfRule type="cellIs" dxfId="10991" priority="11608" operator="equal">
      <formula>"Moderado"</formula>
    </cfRule>
    <cfRule type="cellIs" dxfId="10990" priority="11609" operator="equal">
      <formula>"Menor"</formula>
    </cfRule>
    <cfRule type="cellIs" dxfId="10989" priority="11610" operator="equal">
      <formula>"Leve"</formula>
    </cfRule>
  </conditionalFormatting>
  <conditionalFormatting sqref="CP245">
    <cfRule type="cellIs" dxfId="10988" priority="11601" operator="equal">
      <formula>"Catastrófico"</formula>
    </cfRule>
    <cfRule type="cellIs" dxfId="10987" priority="11602" operator="equal">
      <formula>"Mayor"</formula>
    </cfRule>
    <cfRule type="cellIs" dxfId="10986" priority="11603" operator="equal">
      <formula>"Moderado"</formula>
    </cfRule>
    <cfRule type="cellIs" dxfId="10985" priority="11604" operator="equal">
      <formula>"Menor"</formula>
    </cfRule>
    <cfRule type="cellIs" dxfId="10984" priority="11605" operator="equal">
      <formula>"Leve"</formula>
    </cfRule>
  </conditionalFormatting>
  <conditionalFormatting sqref="CV245">
    <cfRule type="cellIs" dxfId="10983" priority="11596" operator="equal">
      <formula>"Catastrófico"</formula>
    </cfRule>
    <cfRule type="cellIs" dxfId="10982" priority="11597" operator="equal">
      <formula>"Mayor"</formula>
    </cfRule>
    <cfRule type="cellIs" dxfId="10981" priority="11598" operator="equal">
      <formula>"Moderado"</formula>
    </cfRule>
    <cfRule type="cellIs" dxfId="10980" priority="11599" operator="equal">
      <formula>"Menor"</formula>
    </cfRule>
    <cfRule type="cellIs" dxfId="10979" priority="11600" operator="equal">
      <formula>"Leve"</formula>
    </cfRule>
  </conditionalFormatting>
  <conditionalFormatting sqref="FY245 FU245 FW245">
    <cfRule type="cellIs" dxfId="10978" priority="11591" operator="equal">
      <formula>"Catastrófico"</formula>
    </cfRule>
    <cfRule type="cellIs" dxfId="10977" priority="11592" operator="equal">
      <formula>"Mayor"</formula>
    </cfRule>
    <cfRule type="cellIs" dxfId="10976" priority="11593" operator="equal">
      <formula>"Moderado"</formula>
    </cfRule>
    <cfRule type="cellIs" dxfId="10975" priority="11594" operator="equal">
      <formula>"Menor"</formula>
    </cfRule>
    <cfRule type="cellIs" dxfId="10974" priority="11595" operator="equal">
      <formula>"Leve"</formula>
    </cfRule>
  </conditionalFormatting>
  <conditionalFormatting sqref="FX245">
    <cfRule type="cellIs" dxfId="10973" priority="11586" operator="equal">
      <formula>"Catastrófico"</formula>
    </cfRule>
    <cfRule type="cellIs" dxfId="10972" priority="11587" operator="equal">
      <formula>"Mayor"</formula>
    </cfRule>
    <cfRule type="cellIs" dxfId="10971" priority="11588" operator="equal">
      <formula>"Moderado"</formula>
    </cfRule>
    <cfRule type="cellIs" dxfId="10970" priority="11589" operator="equal">
      <formula>"Menor"</formula>
    </cfRule>
    <cfRule type="cellIs" dxfId="10969" priority="11590" operator="equal">
      <formula>"Leve"</formula>
    </cfRule>
  </conditionalFormatting>
  <conditionalFormatting sqref="FX245">
    <cfRule type="cellIs" dxfId="10968" priority="11581" operator="equal">
      <formula>"Catastrófico"</formula>
    </cfRule>
    <cfRule type="cellIs" dxfId="10967" priority="11582" operator="equal">
      <formula>"Mayor"</formula>
    </cfRule>
    <cfRule type="cellIs" dxfId="10966" priority="11583" operator="equal">
      <formula>"Moderado"</formula>
    </cfRule>
    <cfRule type="cellIs" dxfId="10965" priority="11584" operator="equal">
      <formula>"Menor"</formula>
    </cfRule>
    <cfRule type="cellIs" dxfId="10964" priority="11585" operator="equal">
      <formula>"Leve"</formula>
    </cfRule>
  </conditionalFormatting>
  <conditionalFormatting sqref="FS245">
    <cfRule type="cellIs" dxfId="10963" priority="11571" operator="equal">
      <formula>"Catastrófico"</formula>
    </cfRule>
    <cfRule type="cellIs" dxfId="10962" priority="11572" operator="equal">
      <formula>"Mayor"</formula>
    </cfRule>
    <cfRule type="cellIs" dxfId="10961" priority="11573" operator="equal">
      <formula>"Moderado"</formula>
    </cfRule>
    <cfRule type="cellIs" dxfId="10960" priority="11574" operator="equal">
      <formula>"Menor"</formula>
    </cfRule>
    <cfRule type="cellIs" dxfId="10959" priority="11575" operator="equal">
      <formula>"Leve"</formula>
    </cfRule>
  </conditionalFormatting>
  <conditionalFormatting sqref="FS245">
    <cfRule type="cellIs" dxfId="10958" priority="11576" operator="equal">
      <formula>"Catastrófico"</formula>
    </cfRule>
    <cfRule type="cellIs" dxfId="10957" priority="11577" operator="equal">
      <formula>"Mayor"</formula>
    </cfRule>
    <cfRule type="cellIs" dxfId="10956" priority="11578" operator="equal">
      <formula>"Moderado"</formula>
    </cfRule>
    <cfRule type="cellIs" dxfId="10955" priority="11579" operator="equal">
      <formula>"Menor"</formula>
    </cfRule>
    <cfRule type="cellIs" dxfId="10954" priority="11580" operator="equal">
      <formula>"Leve"</formula>
    </cfRule>
  </conditionalFormatting>
  <conditionalFormatting sqref="FZ245">
    <cfRule type="cellIs" dxfId="10953" priority="11561" operator="equal">
      <formula>"Catastrófico"</formula>
    </cfRule>
    <cfRule type="cellIs" dxfId="10952" priority="11562" operator="equal">
      <formula>"Mayor"</formula>
    </cfRule>
    <cfRule type="cellIs" dxfId="10951" priority="11563" operator="equal">
      <formula>"Moderado"</formula>
    </cfRule>
    <cfRule type="cellIs" dxfId="10950" priority="11564" operator="equal">
      <formula>"Menor"</formula>
    </cfRule>
    <cfRule type="cellIs" dxfId="10949" priority="11565" operator="equal">
      <formula>"Leve"</formula>
    </cfRule>
  </conditionalFormatting>
  <conditionalFormatting sqref="FZ245">
    <cfRule type="cellIs" dxfId="10948" priority="11566" operator="equal">
      <formula>"Catastrófico"</formula>
    </cfRule>
    <cfRule type="cellIs" dxfId="10947" priority="11567" operator="equal">
      <formula>"Mayor"</formula>
    </cfRule>
    <cfRule type="cellIs" dxfId="10946" priority="11568" operator="equal">
      <formula>"Moderado"</formula>
    </cfRule>
    <cfRule type="cellIs" dxfId="10945" priority="11569" operator="equal">
      <formula>"Menor"</formula>
    </cfRule>
    <cfRule type="cellIs" dxfId="10944" priority="11570" operator="equal">
      <formula>"Leve"</formula>
    </cfRule>
  </conditionalFormatting>
  <conditionalFormatting sqref="FT245">
    <cfRule type="cellIs" dxfId="10943" priority="11556" operator="equal">
      <formula>"Catastrófico"</formula>
    </cfRule>
    <cfRule type="cellIs" dxfId="10942" priority="11557" operator="equal">
      <formula>"Mayor"</formula>
    </cfRule>
    <cfRule type="cellIs" dxfId="10941" priority="11558" operator="equal">
      <formula>"Moderado"</formula>
    </cfRule>
    <cfRule type="cellIs" dxfId="10940" priority="11559" operator="equal">
      <formula>"Menor"</formula>
    </cfRule>
    <cfRule type="cellIs" dxfId="10939" priority="11560" operator="equal">
      <formula>"Leve"</formula>
    </cfRule>
  </conditionalFormatting>
  <conditionalFormatting sqref="BU251:BW251 BS251">
    <cfRule type="cellIs" dxfId="10938" priority="11551" operator="equal">
      <formula>"Catastrófico"</formula>
    </cfRule>
    <cfRule type="cellIs" dxfId="10937" priority="11552" operator="equal">
      <formula>"Mayor"</formula>
    </cfRule>
    <cfRule type="cellIs" dxfId="10936" priority="11553" operator="equal">
      <formula>"Moderado"</formula>
    </cfRule>
    <cfRule type="cellIs" dxfId="10935" priority="11554" operator="equal">
      <formula>"Menor"</formula>
    </cfRule>
    <cfRule type="cellIs" dxfId="10934" priority="11555" operator="equal">
      <formula>"Leve"</formula>
    </cfRule>
  </conditionalFormatting>
  <conditionalFormatting sqref="BO251">
    <cfRule type="cellIs" dxfId="10933" priority="11546" operator="equal">
      <formula>"Catastrófico"</formula>
    </cfRule>
    <cfRule type="cellIs" dxfId="10932" priority="11547" operator="equal">
      <formula>"Mayor"</formula>
    </cfRule>
    <cfRule type="cellIs" dxfId="10931" priority="11548" operator="equal">
      <formula>"Moderado"</formula>
    </cfRule>
    <cfRule type="cellIs" dxfId="10930" priority="11549" operator="equal">
      <formula>"Menor"</formula>
    </cfRule>
    <cfRule type="cellIs" dxfId="10929" priority="11550" operator="equal">
      <formula>"Leve"</formula>
    </cfRule>
  </conditionalFormatting>
  <conditionalFormatting sqref="BU251">
    <cfRule type="cellIs" dxfId="10928" priority="11541" operator="equal">
      <formula>"Catastrófico"</formula>
    </cfRule>
    <cfRule type="cellIs" dxfId="10927" priority="11542" operator="equal">
      <formula>"Mayor"</formula>
    </cfRule>
    <cfRule type="cellIs" dxfId="10926" priority="11543" operator="equal">
      <formula>"Moderado"</formula>
    </cfRule>
    <cfRule type="cellIs" dxfId="10925" priority="11544" operator="equal">
      <formula>"Menor"</formula>
    </cfRule>
    <cfRule type="cellIs" dxfId="10924" priority="11545" operator="equal">
      <formula>"Leve"</formula>
    </cfRule>
  </conditionalFormatting>
  <conditionalFormatting sqref="CD251:CF251 BY251:CB251">
    <cfRule type="cellIs" dxfId="10923" priority="11536" operator="equal">
      <formula>"Catastrófico"</formula>
    </cfRule>
    <cfRule type="cellIs" dxfId="10922" priority="11537" operator="equal">
      <formula>"Mayor"</formula>
    </cfRule>
    <cfRule type="cellIs" dxfId="10921" priority="11538" operator="equal">
      <formula>"Moderado"</formula>
    </cfRule>
    <cfRule type="cellIs" dxfId="10920" priority="11539" operator="equal">
      <formula>"Menor"</formula>
    </cfRule>
    <cfRule type="cellIs" dxfId="10919" priority="11540" operator="equal">
      <formula>"Leve"</formula>
    </cfRule>
  </conditionalFormatting>
  <conditionalFormatting sqref="BX251">
    <cfRule type="cellIs" dxfId="10918" priority="11531" operator="equal">
      <formula>"Catastrófico"</formula>
    </cfRule>
    <cfRule type="cellIs" dxfId="10917" priority="11532" operator="equal">
      <formula>"Mayor"</formula>
    </cfRule>
    <cfRule type="cellIs" dxfId="10916" priority="11533" operator="equal">
      <formula>"Moderado"</formula>
    </cfRule>
    <cfRule type="cellIs" dxfId="10915" priority="11534" operator="equal">
      <formula>"Menor"</formula>
    </cfRule>
    <cfRule type="cellIs" dxfId="10914" priority="11535" operator="equal">
      <formula>"Leve"</formula>
    </cfRule>
  </conditionalFormatting>
  <conditionalFormatting sqref="CD251">
    <cfRule type="cellIs" dxfId="10913" priority="11526" operator="equal">
      <formula>"Catastrófico"</formula>
    </cfRule>
    <cfRule type="cellIs" dxfId="10912" priority="11527" operator="equal">
      <formula>"Mayor"</formula>
    </cfRule>
    <cfRule type="cellIs" dxfId="10911" priority="11528" operator="equal">
      <formula>"Moderado"</formula>
    </cfRule>
    <cfRule type="cellIs" dxfId="10910" priority="11529" operator="equal">
      <formula>"Menor"</formula>
    </cfRule>
    <cfRule type="cellIs" dxfId="10909" priority="11530" operator="equal">
      <formula>"Leve"</formula>
    </cfRule>
  </conditionalFormatting>
  <conditionalFormatting sqref="CH251:CO251">
    <cfRule type="cellIs" dxfId="10908" priority="11521" operator="equal">
      <formula>"Catastrófico"</formula>
    </cfRule>
    <cfRule type="cellIs" dxfId="10907" priority="11522" operator="equal">
      <formula>"Mayor"</formula>
    </cfRule>
    <cfRule type="cellIs" dxfId="10906" priority="11523" operator="equal">
      <formula>"Moderado"</formula>
    </cfRule>
    <cfRule type="cellIs" dxfId="10905" priority="11524" operator="equal">
      <formula>"Menor"</formula>
    </cfRule>
    <cfRule type="cellIs" dxfId="10904" priority="11525" operator="equal">
      <formula>"Leve"</formula>
    </cfRule>
  </conditionalFormatting>
  <conditionalFormatting sqref="CG251">
    <cfRule type="cellIs" dxfId="10903" priority="11516" operator="equal">
      <formula>"Catastrófico"</formula>
    </cfRule>
    <cfRule type="cellIs" dxfId="10902" priority="11517" operator="equal">
      <formula>"Mayor"</formula>
    </cfRule>
    <cfRule type="cellIs" dxfId="10901" priority="11518" operator="equal">
      <formula>"Moderado"</formula>
    </cfRule>
    <cfRule type="cellIs" dxfId="10900" priority="11519" operator="equal">
      <formula>"Menor"</formula>
    </cfRule>
    <cfRule type="cellIs" dxfId="10899" priority="11520" operator="equal">
      <formula>"Leve"</formula>
    </cfRule>
  </conditionalFormatting>
  <conditionalFormatting sqref="CM251">
    <cfRule type="cellIs" dxfId="10898" priority="11511" operator="equal">
      <formula>"Catastrófico"</formula>
    </cfRule>
    <cfRule type="cellIs" dxfId="10897" priority="11512" operator="equal">
      <formula>"Mayor"</formula>
    </cfRule>
    <cfRule type="cellIs" dxfId="10896" priority="11513" operator="equal">
      <formula>"Moderado"</formula>
    </cfRule>
    <cfRule type="cellIs" dxfId="10895" priority="11514" operator="equal">
      <formula>"Menor"</formula>
    </cfRule>
    <cfRule type="cellIs" dxfId="10894" priority="11515" operator="equal">
      <formula>"Leve"</formula>
    </cfRule>
  </conditionalFormatting>
  <conditionalFormatting sqref="CQ251:CX251">
    <cfRule type="cellIs" dxfId="10893" priority="11506" operator="equal">
      <formula>"Catastrófico"</formula>
    </cfRule>
    <cfRule type="cellIs" dxfId="10892" priority="11507" operator="equal">
      <formula>"Mayor"</formula>
    </cfRule>
    <cfRule type="cellIs" dxfId="10891" priority="11508" operator="equal">
      <formula>"Moderado"</formula>
    </cfRule>
    <cfRule type="cellIs" dxfId="10890" priority="11509" operator="equal">
      <formula>"Menor"</formula>
    </cfRule>
    <cfRule type="cellIs" dxfId="10889" priority="11510" operator="equal">
      <formula>"Leve"</formula>
    </cfRule>
  </conditionalFormatting>
  <conditionalFormatting sqref="CP251">
    <cfRule type="cellIs" dxfId="10888" priority="11501" operator="equal">
      <formula>"Catastrófico"</formula>
    </cfRule>
    <cfRule type="cellIs" dxfId="10887" priority="11502" operator="equal">
      <formula>"Mayor"</formula>
    </cfRule>
    <cfRule type="cellIs" dxfId="10886" priority="11503" operator="equal">
      <formula>"Moderado"</formula>
    </cfRule>
    <cfRule type="cellIs" dxfId="10885" priority="11504" operator="equal">
      <formula>"Menor"</formula>
    </cfRule>
    <cfRule type="cellIs" dxfId="10884" priority="11505" operator="equal">
      <formula>"Leve"</formula>
    </cfRule>
  </conditionalFormatting>
  <conditionalFormatting sqref="CV251">
    <cfRule type="cellIs" dxfId="10883" priority="11496" operator="equal">
      <formula>"Catastrófico"</formula>
    </cfRule>
    <cfRule type="cellIs" dxfId="10882" priority="11497" operator="equal">
      <formula>"Mayor"</formula>
    </cfRule>
    <cfRule type="cellIs" dxfId="10881" priority="11498" operator="equal">
      <formula>"Moderado"</formula>
    </cfRule>
    <cfRule type="cellIs" dxfId="10880" priority="11499" operator="equal">
      <formula>"Menor"</formula>
    </cfRule>
    <cfRule type="cellIs" dxfId="10879" priority="11500" operator="equal">
      <formula>"Leve"</formula>
    </cfRule>
  </conditionalFormatting>
  <conditionalFormatting sqref="CC251">
    <cfRule type="cellIs" dxfId="10878" priority="11491" operator="equal">
      <formula>"Catastrófico"</formula>
    </cfRule>
    <cfRule type="cellIs" dxfId="10877" priority="11492" operator="equal">
      <formula>"Mayor"</formula>
    </cfRule>
    <cfRule type="cellIs" dxfId="10876" priority="11493" operator="equal">
      <formula>"Moderado"</formula>
    </cfRule>
    <cfRule type="cellIs" dxfId="10875" priority="11494" operator="equal">
      <formula>"Menor"</formula>
    </cfRule>
    <cfRule type="cellIs" dxfId="10874" priority="11495" operator="equal">
      <formula>"Leve"</formula>
    </cfRule>
  </conditionalFormatting>
  <conditionalFormatting sqref="BT251">
    <cfRule type="cellIs" dxfId="10873" priority="11486" operator="equal">
      <formula>"Catastrófico"</formula>
    </cfRule>
    <cfRule type="cellIs" dxfId="10872" priority="11487" operator="equal">
      <formula>"Mayor"</formula>
    </cfRule>
    <cfRule type="cellIs" dxfId="10871" priority="11488" operator="equal">
      <formula>"Moderado"</formula>
    </cfRule>
    <cfRule type="cellIs" dxfId="10870" priority="11489" operator="equal">
      <formula>"Menor"</formula>
    </cfRule>
    <cfRule type="cellIs" dxfId="10869" priority="11490" operator="equal">
      <formula>"Leve"</formula>
    </cfRule>
  </conditionalFormatting>
  <conditionalFormatting sqref="BR251">
    <cfRule type="cellIs" dxfId="10868" priority="11481" operator="equal">
      <formula>"Catastrófico"</formula>
    </cfRule>
    <cfRule type="cellIs" dxfId="10867" priority="11482" operator="equal">
      <formula>"Mayor"</formula>
    </cfRule>
    <cfRule type="cellIs" dxfId="10866" priority="11483" operator="equal">
      <formula>"Moderado"</formula>
    </cfRule>
    <cfRule type="cellIs" dxfId="10865" priority="11484" operator="equal">
      <formula>"Menor"</formula>
    </cfRule>
    <cfRule type="cellIs" dxfId="10864" priority="11485" operator="equal">
      <formula>"Leve"</formula>
    </cfRule>
  </conditionalFormatting>
  <conditionalFormatting sqref="BQ251">
    <cfRule type="cellIs" dxfId="10863" priority="11476" operator="equal">
      <formula>"Catastrófico"</formula>
    </cfRule>
    <cfRule type="cellIs" dxfId="10862" priority="11477" operator="equal">
      <formula>"Mayor"</formula>
    </cfRule>
    <cfRule type="cellIs" dxfId="10861" priority="11478" operator="equal">
      <formula>"Moderado"</formula>
    </cfRule>
    <cfRule type="cellIs" dxfId="10860" priority="11479" operator="equal">
      <formula>"Menor"</formula>
    </cfRule>
    <cfRule type="cellIs" dxfId="10859" priority="11480" operator="equal">
      <formula>"Leve"</formula>
    </cfRule>
  </conditionalFormatting>
  <conditionalFormatting sqref="BP251">
    <cfRule type="cellIs" dxfId="10858" priority="11471" operator="equal">
      <formula>"Catastrófico"</formula>
    </cfRule>
    <cfRule type="cellIs" dxfId="10857" priority="11472" operator="equal">
      <formula>"Mayor"</formula>
    </cfRule>
    <cfRule type="cellIs" dxfId="10856" priority="11473" operator="equal">
      <formula>"Moderado"</formula>
    </cfRule>
    <cfRule type="cellIs" dxfId="10855" priority="11474" operator="equal">
      <formula>"Menor"</formula>
    </cfRule>
    <cfRule type="cellIs" dxfId="10854" priority="11475" operator="equal">
      <formula>"Leve"</formula>
    </cfRule>
  </conditionalFormatting>
  <conditionalFormatting sqref="BP252">
    <cfRule type="cellIs" dxfId="10853" priority="11466" operator="equal">
      <formula>"Catastrófico"</formula>
    </cfRule>
    <cfRule type="cellIs" dxfId="10852" priority="11467" operator="equal">
      <formula>"Mayor"</formula>
    </cfRule>
    <cfRule type="cellIs" dxfId="10851" priority="11468" operator="equal">
      <formula>"Moderado"</formula>
    </cfRule>
    <cfRule type="cellIs" dxfId="10850" priority="11469" operator="equal">
      <formula>"Menor"</formula>
    </cfRule>
    <cfRule type="cellIs" dxfId="10849" priority="11470" operator="equal">
      <formula>"Leve"</formula>
    </cfRule>
  </conditionalFormatting>
  <conditionalFormatting sqref="FW251 FY252">
    <cfRule type="cellIs" dxfId="10848" priority="11461" operator="equal">
      <formula>"Catastrófico"</formula>
    </cfRule>
    <cfRule type="cellIs" dxfId="10847" priority="11462" operator="equal">
      <formula>"Mayor"</formula>
    </cfRule>
    <cfRule type="cellIs" dxfId="10846" priority="11463" operator="equal">
      <formula>"Moderado"</formula>
    </cfRule>
    <cfRule type="cellIs" dxfId="10845" priority="11464" operator="equal">
      <formula>"Menor"</formula>
    </cfRule>
    <cfRule type="cellIs" dxfId="10844" priority="11465" operator="equal">
      <formula>"Leve"</formula>
    </cfRule>
  </conditionalFormatting>
  <conditionalFormatting sqref="FX251:FX252">
    <cfRule type="cellIs" dxfId="10843" priority="11456" operator="equal">
      <formula>"Catastrófico"</formula>
    </cfRule>
    <cfRule type="cellIs" dxfId="10842" priority="11457" operator="equal">
      <formula>"Mayor"</formula>
    </cfRule>
    <cfRule type="cellIs" dxfId="10841" priority="11458" operator="equal">
      <formula>"Moderado"</formula>
    </cfRule>
    <cfRule type="cellIs" dxfId="10840" priority="11459" operator="equal">
      <formula>"Menor"</formula>
    </cfRule>
    <cfRule type="cellIs" dxfId="10839" priority="11460" operator="equal">
      <formula>"Leve"</formula>
    </cfRule>
  </conditionalFormatting>
  <conditionalFormatting sqref="FX251:FX252">
    <cfRule type="cellIs" dxfId="10838" priority="11451" operator="equal">
      <formula>"Catastrófico"</formula>
    </cfRule>
    <cfRule type="cellIs" dxfId="10837" priority="11452" operator="equal">
      <formula>"Mayor"</formula>
    </cfRule>
    <cfRule type="cellIs" dxfId="10836" priority="11453" operator="equal">
      <formula>"Moderado"</formula>
    </cfRule>
    <cfRule type="cellIs" dxfId="10835" priority="11454" operator="equal">
      <formula>"Menor"</formula>
    </cfRule>
    <cfRule type="cellIs" dxfId="10834" priority="11455" operator="equal">
      <formula>"Leve"</formula>
    </cfRule>
  </conditionalFormatting>
  <conditionalFormatting sqref="FZ251:FZ252">
    <cfRule type="cellIs" dxfId="10833" priority="11446" operator="equal">
      <formula>"Catastrófico"</formula>
    </cfRule>
    <cfRule type="cellIs" dxfId="10832" priority="11447" operator="equal">
      <formula>"Mayor"</formula>
    </cfRule>
    <cfRule type="cellIs" dxfId="10831" priority="11448" operator="equal">
      <formula>"Moderado"</formula>
    </cfRule>
    <cfRule type="cellIs" dxfId="10830" priority="11449" operator="equal">
      <formula>"Menor"</formula>
    </cfRule>
    <cfRule type="cellIs" dxfId="10829" priority="11450" operator="equal">
      <formula>"Leve"</formula>
    </cfRule>
  </conditionalFormatting>
  <conditionalFormatting sqref="FS252:FU252">
    <cfRule type="cellIs" dxfId="10828" priority="11436" operator="equal">
      <formula>"Catastrófico"</formula>
    </cfRule>
    <cfRule type="cellIs" dxfId="10827" priority="11437" operator="equal">
      <formula>"Mayor"</formula>
    </cfRule>
    <cfRule type="cellIs" dxfId="10826" priority="11438" operator="equal">
      <formula>"Moderado"</formula>
    </cfRule>
    <cfRule type="cellIs" dxfId="10825" priority="11439" operator="equal">
      <formula>"Menor"</formula>
    </cfRule>
    <cfRule type="cellIs" dxfId="10824" priority="11440" operator="equal">
      <formula>"Leve"</formula>
    </cfRule>
  </conditionalFormatting>
  <conditionalFormatting sqref="FV252">
    <cfRule type="cellIs" dxfId="10823" priority="11431" operator="equal">
      <formula>"Catastrófico"</formula>
    </cfRule>
    <cfRule type="cellIs" dxfId="10822" priority="11432" operator="equal">
      <formula>"Mayor"</formula>
    </cfRule>
    <cfRule type="cellIs" dxfId="10821" priority="11433" operator="equal">
      <formula>"Moderado"</formula>
    </cfRule>
    <cfRule type="cellIs" dxfId="10820" priority="11434" operator="equal">
      <formula>"Menor"</formula>
    </cfRule>
    <cfRule type="cellIs" dxfId="10819" priority="11435" operator="equal">
      <formula>"Leve"</formula>
    </cfRule>
  </conditionalFormatting>
  <conditionalFormatting sqref="BP191:BQ191 BT191:BW191">
    <cfRule type="cellIs" dxfId="10818" priority="11426" operator="equal">
      <formula>"Catastrófico"</formula>
    </cfRule>
    <cfRule type="cellIs" dxfId="10817" priority="11427" operator="equal">
      <formula>"Mayor"</formula>
    </cfRule>
    <cfRule type="cellIs" dxfId="10816" priority="11428" operator="equal">
      <formula>"Moderado"</formula>
    </cfRule>
    <cfRule type="cellIs" dxfId="10815" priority="11429" operator="equal">
      <formula>"Menor"</formula>
    </cfRule>
    <cfRule type="cellIs" dxfId="10814" priority="11430" operator="equal">
      <formula>"Leve"</formula>
    </cfRule>
  </conditionalFormatting>
  <conditionalFormatting sqref="BO191">
    <cfRule type="cellIs" dxfId="10813" priority="11421" operator="equal">
      <formula>"Catastrófico"</formula>
    </cfRule>
    <cfRule type="cellIs" dxfId="10812" priority="11422" operator="equal">
      <formula>"Mayor"</formula>
    </cfRule>
    <cfRule type="cellIs" dxfId="10811" priority="11423" operator="equal">
      <formula>"Moderado"</formula>
    </cfRule>
    <cfRule type="cellIs" dxfId="10810" priority="11424" operator="equal">
      <formula>"Menor"</formula>
    </cfRule>
    <cfRule type="cellIs" dxfId="10809" priority="11425" operator="equal">
      <formula>"Leve"</formula>
    </cfRule>
  </conditionalFormatting>
  <conditionalFormatting sqref="CP191">
    <cfRule type="cellIs" dxfId="10808" priority="11416" operator="equal">
      <formula>"Catastrófico"</formula>
    </cfRule>
    <cfRule type="cellIs" dxfId="10807" priority="11417" operator="equal">
      <formula>"Mayor"</formula>
    </cfRule>
    <cfRule type="cellIs" dxfId="10806" priority="11418" operator="equal">
      <formula>"Moderado"</formula>
    </cfRule>
    <cfRule type="cellIs" dxfId="10805" priority="11419" operator="equal">
      <formula>"Menor"</formula>
    </cfRule>
    <cfRule type="cellIs" dxfId="10804" priority="11420" operator="equal">
      <formula>"Leve"</formula>
    </cfRule>
  </conditionalFormatting>
  <conditionalFormatting sqref="BY191:CC191">
    <cfRule type="cellIs" dxfId="10803" priority="11406" operator="equal">
      <formula>"Catastrófico"</formula>
    </cfRule>
    <cfRule type="cellIs" dxfId="10802" priority="11407" operator="equal">
      <formula>"Mayor"</formula>
    </cfRule>
    <cfRule type="cellIs" dxfId="10801" priority="11408" operator="equal">
      <formula>"Moderado"</formula>
    </cfRule>
    <cfRule type="cellIs" dxfId="10800" priority="11409" operator="equal">
      <formula>"Menor"</formula>
    </cfRule>
    <cfRule type="cellIs" dxfId="10799" priority="11410" operator="equal">
      <formula>"Leve"</formula>
    </cfRule>
  </conditionalFormatting>
  <conditionalFormatting sqref="CG191">
    <cfRule type="cellIs" dxfId="10798" priority="11411" operator="equal">
      <formula>"Catastrófico"</formula>
    </cfRule>
    <cfRule type="cellIs" dxfId="10797" priority="11412" operator="equal">
      <formula>"Mayor"</formula>
    </cfRule>
    <cfRule type="cellIs" dxfId="10796" priority="11413" operator="equal">
      <formula>"Moderado"</formula>
    </cfRule>
    <cfRule type="cellIs" dxfId="10795" priority="11414" operator="equal">
      <formula>"Menor"</formula>
    </cfRule>
    <cfRule type="cellIs" dxfId="10794" priority="11415" operator="equal">
      <formula>"Leve"</formula>
    </cfRule>
  </conditionalFormatting>
  <conditionalFormatting sqref="BX191">
    <cfRule type="cellIs" dxfId="10793" priority="11401" operator="equal">
      <formula>"Catastrófico"</formula>
    </cfRule>
    <cfRule type="cellIs" dxfId="10792" priority="11402" operator="equal">
      <formula>"Mayor"</formula>
    </cfRule>
    <cfRule type="cellIs" dxfId="10791" priority="11403" operator="equal">
      <formula>"Moderado"</formula>
    </cfRule>
    <cfRule type="cellIs" dxfId="10790" priority="11404" operator="equal">
      <formula>"Menor"</formula>
    </cfRule>
    <cfRule type="cellIs" dxfId="10789" priority="11405" operator="equal">
      <formula>"Leve"</formula>
    </cfRule>
  </conditionalFormatting>
  <conditionalFormatting sqref="BU191">
    <cfRule type="cellIs" dxfId="10788" priority="11396" operator="equal">
      <formula>"Catastrófico"</formula>
    </cfRule>
    <cfRule type="cellIs" dxfId="10787" priority="11397" operator="equal">
      <formula>"Mayor"</formula>
    </cfRule>
    <cfRule type="cellIs" dxfId="10786" priority="11398" operator="equal">
      <formula>"Moderado"</formula>
    </cfRule>
    <cfRule type="cellIs" dxfId="10785" priority="11399" operator="equal">
      <formula>"Menor"</formula>
    </cfRule>
    <cfRule type="cellIs" dxfId="10784" priority="11400" operator="equal">
      <formula>"Leve"</formula>
    </cfRule>
  </conditionalFormatting>
  <conditionalFormatting sqref="BR191">
    <cfRule type="cellIs" dxfId="10783" priority="11391" operator="equal">
      <formula>"Catastrófico"</formula>
    </cfRule>
    <cfRule type="cellIs" dxfId="10782" priority="11392" operator="equal">
      <formula>"Mayor"</formula>
    </cfRule>
    <cfRule type="cellIs" dxfId="10781" priority="11393" operator="equal">
      <formula>"Moderado"</formula>
    </cfRule>
    <cfRule type="cellIs" dxfId="10780" priority="11394" operator="equal">
      <formula>"Menor"</formula>
    </cfRule>
    <cfRule type="cellIs" dxfId="10779" priority="11395" operator="equal">
      <formula>"Leve"</formula>
    </cfRule>
  </conditionalFormatting>
  <conditionalFormatting sqref="BR191">
    <cfRule type="cellIs" dxfId="10778" priority="11386" operator="equal">
      <formula>"Catastrófico"</formula>
    </cfRule>
    <cfRule type="cellIs" dxfId="10777" priority="11387" operator="equal">
      <formula>"Mayor"</formula>
    </cfRule>
    <cfRule type="cellIs" dxfId="10776" priority="11388" operator="equal">
      <formula>"Moderado"</formula>
    </cfRule>
    <cfRule type="cellIs" dxfId="10775" priority="11389" operator="equal">
      <formula>"Menor"</formula>
    </cfRule>
    <cfRule type="cellIs" dxfId="10774" priority="11390" operator="equal">
      <formula>"Leve"</formula>
    </cfRule>
  </conditionalFormatting>
  <conditionalFormatting sqref="BS191">
    <cfRule type="cellIs" dxfId="10773" priority="11381" operator="equal">
      <formula>"Catastrófico"</formula>
    </cfRule>
    <cfRule type="cellIs" dxfId="10772" priority="11382" operator="equal">
      <formula>"Mayor"</formula>
    </cfRule>
    <cfRule type="cellIs" dxfId="10771" priority="11383" operator="equal">
      <formula>"Moderado"</formula>
    </cfRule>
    <cfRule type="cellIs" dxfId="10770" priority="11384" operator="equal">
      <formula>"Menor"</formula>
    </cfRule>
    <cfRule type="cellIs" dxfId="10769" priority="11385" operator="equal">
      <formula>"Leve"</formula>
    </cfRule>
  </conditionalFormatting>
  <conditionalFormatting sqref="BS191">
    <cfRule type="cellIs" dxfId="10768" priority="11376" operator="equal">
      <formula>"Catastrófico"</formula>
    </cfRule>
    <cfRule type="cellIs" dxfId="10767" priority="11377" operator="equal">
      <formula>"Mayor"</formula>
    </cfRule>
    <cfRule type="cellIs" dxfId="10766" priority="11378" operator="equal">
      <formula>"Moderado"</formula>
    </cfRule>
    <cfRule type="cellIs" dxfId="10765" priority="11379" operator="equal">
      <formula>"Menor"</formula>
    </cfRule>
    <cfRule type="cellIs" dxfId="10764" priority="11380" operator="equal">
      <formula>"Leve"</formula>
    </cfRule>
  </conditionalFormatting>
  <conditionalFormatting sqref="CD191:CF191">
    <cfRule type="cellIs" dxfId="10763" priority="11371" operator="equal">
      <formula>"Catastrófico"</formula>
    </cfRule>
    <cfRule type="cellIs" dxfId="10762" priority="11372" operator="equal">
      <formula>"Mayor"</formula>
    </cfRule>
    <cfRule type="cellIs" dxfId="10761" priority="11373" operator="equal">
      <formula>"Moderado"</formula>
    </cfRule>
    <cfRule type="cellIs" dxfId="10760" priority="11374" operator="equal">
      <formula>"Menor"</formula>
    </cfRule>
    <cfRule type="cellIs" dxfId="10759" priority="11375" operator="equal">
      <formula>"Leve"</formula>
    </cfRule>
  </conditionalFormatting>
  <conditionalFormatting sqref="CD191">
    <cfRule type="cellIs" dxfId="10758" priority="11366" operator="equal">
      <formula>"Catastrófico"</formula>
    </cfRule>
    <cfRule type="cellIs" dxfId="10757" priority="11367" operator="equal">
      <formula>"Mayor"</formula>
    </cfRule>
    <cfRule type="cellIs" dxfId="10756" priority="11368" operator="equal">
      <formula>"Moderado"</formula>
    </cfRule>
    <cfRule type="cellIs" dxfId="10755" priority="11369" operator="equal">
      <formula>"Menor"</formula>
    </cfRule>
    <cfRule type="cellIs" dxfId="10754" priority="11370" operator="equal">
      <formula>"Leve"</formula>
    </cfRule>
  </conditionalFormatting>
  <conditionalFormatting sqref="CH191:CL191">
    <cfRule type="cellIs" dxfId="10753" priority="11361" operator="equal">
      <formula>"Catastrófico"</formula>
    </cfRule>
    <cfRule type="cellIs" dxfId="10752" priority="11362" operator="equal">
      <formula>"Mayor"</formula>
    </cfRule>
    <cfRule type="cellIs" dxfId="10751" priority="11363" operator="equal">
      <formula>"Moderado"</formula>
    </cfRule>
    <cfRule type="cellIs" dxfId="10750" priority="11364" operator="equal">
      <formula>"Menor"</formula>
    </cfRule>
    <cfRule type="cellIs" dxfId="10749" priority="11365" operator="equal">
      <formula>"Leve"</formula>
    </cfRule>
  </conditionalFormatting>
  <conditionalFormatting sqref="CM191:CO191">
    <cfRule type="cellIs" dxfId="10748" priority="11356" operator="equal">
      <formula>"Catastrófico"</formula>
    </cfRule>
    <cfRule type="cellIs" dxfId="10747" priority="11357" operator="equal">
      <formula>"Mayor"</formula>
    </cfRule>
    <cfRule type="cellIs" dxfId="10746" priority="11358" operator="equal">
      <formula>"Moderado"</formula>
    </cfRule>
    <cfRule type="cellIs" dxfId="10745" priority="11359" operator="equal">
      <formula>"Menor"</formula>
    </cfRule>
    <cfRule type="cellIs" dxfId="10744" priority="11360" operator="equal">
      <formula>"Leve"</formula>
    </cfRule>
  </conditionalFormatting>
  <conditionalFormatting sqref="CM191">
    <cfRule type="cellIs" dxfId="10743" priority="11351" operator="equal">
      <formula>"Catastrófico"</formula>
    </cfRule>
    <cfRule type="cellIs" dxfId="10742" priority="11352" operator="equal">
      <formula>"Mayor"</formula>
    </cfRule>
    <cfRule type="cellIs" dxfId="10741" priority="11353" operator="equal">
      <formula>"Moderado"</formula>
    </cfRule>
    <cfRule type="cellIs" dxfId="10740" priority="11354" operator="equal">
      <formula>"Menor"</formula>
    </cfRule>
    <cfRule type="cellIs" dxfId="10739" priority="11355" operator="equal">
      <formula>"Leve"</formula>
    </cfRule>
  </conditionalFormatting>
  <conditionalFormatting sqref="CQ191:CU191">
    <cfRule type="cellIs" dxfId="10738" priority="11346" operator="equal">
      <formula>"Catastrófico"</formula>
    </cfRule>
    <cfRule type="cellIs" dxfId="10737" priority="11347" operator="equal">
      <formula>"Mayor"</formula>
    </cfRule>
    <cfRule type="cellIs" dxfId="10736" priority="11348" operator="equal">
      <formula>"Moderado"</formula>
    </cfRule>
    <cfRule type="cellIs" dxfId="10735" priority="11349" operator="equal">
      <formula>"Menor"</formula>
    </cfRule>
    <cfRule type="cellIs" dxfId="10734" priority="11350" operator="equal">
      <formula>"Leve"</formula>
    </cfRule>
  </conditionalFormatting>
  <conditionalFormatting sqref="CV191:CX191">
    <cfRule type="cellIs" dxfId="10733" priority="11341" operator="equal">
      <formula>"Catastrófico"</formula>
    </cfRule>
    <cfRule type="cellIs" dxfId="10732" priority="11342" operator="equal">
      <formula>"Mayor"</formula>
    </cfRule>
    <cfRule type="cellIs" dxfId="10731" priority="11343" operator="equal">
      <formula>"Moderado"</formula>
    </cfRule>
    <cfRule type="cellIs" dxfId="10730" priority="11344" operator="equal">
      <formula>"Menor"</formula>
    </cfRule>
    <cfRule type="cellIs" dxfId="10729" priority="11345" operator="equal">
      <formula>"Leve"</formula>
    </cfRule>
  </conditionalFormatting>
  <conditionalFormatting sqref="CV191">
    <cfRule type="cellIs" dxfId="10728" priority="11336" operator="equal">
      <formula>"Catastrófico"</formula>
    </cfRule>
    <cfRule type="cellIs" dxfId="10727" priority="11337" operator="equal">
      <formula>"Mayor"</formula>
    </cfRule>
    <cfRule type="cellIs" dxfId="10726" priority="11338" operator="equal">
      <formula>"Moderado"</formula>
    </cfRule>
    <cfRule type="cellIs" dxfId="10725" priority="11339" operator="equal">
      <formula>"Menor"</formula>
    </cfRule>
    <cfRule type="cellIs" dxfId="10724" priority="11340" operator="equal">
      <formula>"Leve"</formula>
    </cfRule>
  </conditionalFormatting>
  <conditionalFormatting sqref="BT197:BW197">
    <cfRule type="cellIs" dxfId="10723" priority="11331" operator="equal">
      <formula>"Catastrófico"</formula>
    </cfRule>
    <cfRule type="cellIs" dxfId="10722" priority="11332" operator="equal">
      <formula>"Mayor"</formula>
    </cfRule>
    <cfRule type="cellIs" dxfId="10721" priority="11333" operator="equal">
      <formula>"Moderado"</formula>
    </cfRule>
    <cfRule type="cellIs" dxfId="10720" priority="11334" operator="equal">
      <formula>"Menor"</formula>
    </cfRule>
    <cfRule type="cellIs" dxfId="10719" priority="11335" operator="equal">
      <formula>"Leve"</formula>
    </cfRule>
  </conditionalFormatting>
  <conditionalFormatting sqref="BO197">
    <cfRule type="cellIs" dxfId="10718" priority="11326" operator="equal">
      <formula>"Catastrófico"</formula>
    </cfRule>
    <cfRule type="cellIs" dxfId="10717" priority="11327" operator="equal">
      <formula>"Mayor"</formula>
    </cfRule>
    <cfRule type="cellIs" dxfId="10716" priority="11328" operator="equal">
      <formula>"Moderado"</formula>
    </cfRule>
    <cfRule type="cellIs" dxfId="10715" priority="11329" operator="equal">
      <formula>"Menor"</formula>
    </cfRule>
    <cfRule type="cellIs" dxfId="10714" priority="11330" operator="equal">
      <formula>"Leve"</formula>
    </cfRule>
  </conditionalFormatting>
  <conditionalFormatting sqref="BT197:BW197">
    <cfRule type="cellIs" dxfId="10713" priority="11321" operator="equal">
      <formula>"Catastrófico"</formula>
    </cfRule>
    <cfRule type="cellIs" dxfId="10712" priority="11322" operator="equal">
      <formula>"Mayor"</formula>
    </cfRule>
    <cfRule type="cellIs" dxfId="10711" priority="11323" operator="equal">
      <formula>"Moderado"</formula>
    </cfRule>
    <cfRule type="cellIs" dxfId="10710" priority="11324" operator="equal">
      <formula>"Menor"</formula>
    </cfRule>
    <cfRule type="cellIs" dxfId="10709" priority="11325" operator="equal">
      <formula>"Leve"</formula>
    </cfRule>
  </conditionalFormatting>
  <conditionalFormatting sqref="CQ197:CU197">
    <cfRule type="cellIs" dxfId="10708" priority="11306" operator="equal">
      <formula>"Catastrófico"</formula>
    </cfRule>
    <cfRule type="cellIs" dxfId="10707" priority="11307" operator="equal">
      <formula>"Mayor"</formula>
    </cfRule>
    <cfRule type="cellIs" dxfId="10706" priority="11308" operator="equal">
      <formula>"Moderado"</formula>
    </cfRule>
    <cfRule type="cellIs" dxfId="10705" priority="11309" operator="equal">
      <formula>"Menor"</formula>
    </cfRule>
    <cfRule type="cellIs" dxfId="10704" priority="11310" operator="equal">
      <formula>"Leve"</formula>
    </cfRule>
  </conditionalFormatting>
  <conditionalFormatting sqref="CQ197:CU197">
    <cfRule type="cellIs" dxfId="10703" priority="11316" operator="equal">
      <formula>"Catastrófico"</formula>
    </cfRule>
    <cfRule type="cellIs" dxfId="10702" priority="11317" operator="equal">
      <formula>"Mayor"</formula>
    </cfRule>
    <cfRule type="cellIs" dxfId="10701" priority="11318" operator="equal">
      <formula>"Moderado"</formula>
    </cfRule>
    <cfRule type="cellIs" dxfId="10700" priority="11319" operator="equal">
      <formula>"Menor"</formula>
    </cfRule>
    <cfRule type="cellIs" dxfId="10699" priority="11320" operator="equal">
      <formula>"Leve"</formula>
    </cfRule>
  </conditionalFormatting>
  <conditionalFormatting sqref="CP197">
    <cfRule type="cellIs" dxfId="10698" priority="11311" operator="equal">
      <formula>"Catastrófico"</formula>
    </cfRule>
    <cfRule type="cellIs" dxfId="10697" priority="11312" operator="equal">
      <formula>"Mayor"</formula>
    </cfRule>
    <cfRule type="cellIs" dxfId="10696" priority="11313" operator="equal">
      <formula>"Moderado"</formula>
    </cfRule>
    <cfRule type="cellIs" dxfId="10695" priority="11314" operator="equal">
      <formula>"Menor"</formula>
    </cfRule>
    <cfRule type="cellIs" dxfId="10694" priority="11315" operator="equal">
      <formula>"Leve"</formula>
    </cfRule>
  </conditionalFormatting>
  <conditionalFormatting sqref="CG197">
    <cfRule type="cellIs" dxfId="10693" priority="11301" operator="equal">
      <formula>"Catastrófico"</formula>
    </cfRule>
    <cfRule type="cellIs" dxfId="10692" priority="11302" operator="equal">
      <formula>"Mayor"</formula>
    </cfRule>
    <cfRule type="cellIs" dxfId="10691" priority="11303" operator="equal">
      <formula>"Moderado"</formula>
    </cfRule>
    <cfRule type="cellIs" dxfId="10690" priority="11304" operator="equal">
      <formula>"Menor"</formula>
    </cfRule>
    <cfRule type="cellIs" dxfId="10689" priority="11305" operator="equal">
      <formula>"Leve"</formula>
    </cfRule>
  </conditionalFormatting>
  <conditionalFormatting sqref="BX197">
    <cfRule type="cellIs" dxfId="10688" priority="11296" operator="equal">
      <formula>"Catastrófico"</formula>
    </cfRule>
    <cfRule type="cellIs" dxfId="10687" priority="11297" operator="equal">
      <formula>"Mayor"</formula>
    </cfRule>
    <cfRule type="cellIs" dxfId="10686" priority="11298" operator="equal">
      <formula>"Moderado"</formula>
    </cfRule>
    <cfRule type="cellIs" dxfId="10685" priority="11299" operator="equal">
      <formula>"Menor"</formula>
    </cfRule>
    <cfRule type="cellIs" dxfId="10684" priority="11300" operator="equal">
      <formula>"Leve"</formula>
    </cfRule>
  </conditionalFormatting>
  <conditionalFormatting sqref="BU197">
    <cfRule type="cellIs" dxfId="10683" priority="11291" operator="equal">
      <formula>"Catastrófico"</formula>
    </cfRule>
    <cfRule type="cellIs" dxfId="10682" priority="11292" operator="equal">
      <formula>"Mayor"</formula>
    </cfRule>
    <cfRule type="cellIs" dxfId="10681" priority="11293" operator="equal">
      <formula>"Moderado"</formula>
    </cfRule>
    <cfRule type="cellIs" dxfId="10680" priority="11294" operator="equal">
      <formula>"Menor"</formula>
    </cfRule>
    <cfRule type="cellIs" dxfId="10679" priority="11295" operator="equal">
      <formula>"Leve"</formula>
    </cfRule>
  </conditionalFormatting>
  <conditionalFormatting sqref="BP197:BQ197">
    <cfRule type="cellIs" dxfId="10678" priority="11286" operator="equal">
      <formula>"Catastrófico"</formula>
    </cfRule>
    <cfRule type="cellIs" dxfId="10677" priority="11287" operator="equal">
      <formula>"Mayor"</formula>
    </cfRule>
    <cfRule type="cellIs" dxfId="10676" priority="11288" operator="equal">
      <formula>"Moderado"</formula>
    </cfRule>
    <cfRule type="cellIs" dxfId="10675" priority="11289" operator="equal">
      <formula>"Menor"</formula>
    </cfRule>
    <cfRule type="cellIs" dxfId="10674" priority="11290" operator="equal">
      <formula>"Leve"</formula>
    </cfRule>
  </conditionalFormatting>
  <conditionalFormatting sqref="BP197:BQ197">
    <cfRule type="cellIs" dxfId="10673" priority="11281" operator="equal">
      <formula>"Catastrófico"</formula>
    </cfRule>
    <cfRule type="cellIs" dxfId="10672" priority="11282" operator="equal">
      <formula>"Mayor"</formula>
    </cfRule>
    <cfRule type="cellIs" dxfId="10671" priority="11283" operator="equal">
      <formula>"Moderado"</formula>
    </cfRule>
    <cfRule type="cellIs" dxfId="10670" priority="11284" operator="equal">
      <formula>"Menor"</formula>
    </cfRule>
    <cfRule type="cellIs" dxfId="10669" priority="11285" operator="equal">
      <formula>"Leve"</formula>
    </cfRule>
  </conditionalFormatting>
  <conditionalFormatting sqref="BR197:BS197">
    <cfRule type="cellIs" dxfId="10668" priority="11276" operator="equal">
      <formula>"Catastrófico"</formula>
    </cfRule>
    <cfRule type="cellIs" dxfId="10667" priority="11277" operator="equal">
      <formula>"Mayor"</formula>
    </cfRule>
    <cfRule type="cellIs" dxfId="10666" priority="11278" operator="equal">
      <formula>"Moderado"</formula>
    </cfRule>
    <cfRule type="cellIs" dxfId="10665" priority="11279" operator="equal">
      <formula>"Menor"</formula>
    </cfRule>
    <cfRule type="cellIs" dxfId="10664" priority="11280" operator="equal">
      <formula>"Leve"</formula>
    </cfRule>
  </conditionalFormatting>
  <conditionalFormatting sqref="BR197:BS197">
    <cfRule type="cellIs" dxfId="10663" priority="11271" operator="equal">
      <formula>"Catastrófico"</formula>
    </cfRule>
    <cfRule type="cellIs" dxfId="10662" priority="11272" operator="equal">
      <formula>"Mayor"</formula>
    </cfRule>
    <cfRule type="cellIs" dxfId="10661" priority="11273" operator="equal">
      <formula>"Moderado"</formula>
    </cfRule>
    <cfRule type="cellIs" dxfId="10660" priority="11274" operator="equal">
      <formula>"Menor"</formula>
    </cfRule>
    <cfRule type="cellIs" dxfId="10659" priority="11275" operator="equal">
      <formula>"Leve"</formula>
    </cfRule>
  </conditionalFormatting>
  <conditionalFormatting sqref="CC197:CF197">
    <cfRule type="cellIs" dxfId="10658" priority="11266" operator="equal">
      <formula>"Catastrófico"</formula>
    </cfRule>
    <cfRule type="cellIs" dxfId="10657" priority="11267" operator="equal">
      <formula>"Mayor"</formula>
    </cfRule>
    <cfRule type="cellIs" dxfId="10656" priority="11268" operator="equal">
      <formula>"Moderado"</formula>
    </cfRule>
    <cfRule type="cellIs" dxfId="10655" priority="11269" operator="equal">
      <formula>"Menor"</formula>
    </cfRule>
    <cfRule type="cellIs" dxfId="10654" priority="11270" operator="equal">
      <formula>"Leve"</formula>
    </cfRule>
  </conditionalFormatting>
  <conditionalFormatting sqref="CC197:CF197">
    <cfRule type="cellIs" dxfId="10653" priority="11261" operator="equal">
      <formula>"Catastrófico"</formula>
    </cfRule>
    <cfRule type="cellIs" dxfId="10652" priority="11262" operator="equal">
      <formula>"Mayor"</formula>
    </cfRule>
    <cfRule type="cellIs" dxfId="10651" priority="11263" operator="equal">
      <formula>"Moderado"</formula>
    </cfRule>
    <cfRule type="cellIs" dxfId="10650" priority="11264" operator="equal">
      <formula>"Menor"</formula>
    </cfRule>
    <cfRule type="cellIs" dxfId="10649" priority="11265" operator="equal">
      <formula>"Leve"</formula>
    </cfRule>
  </conditionalFormatting>
  <conditionalFormatting sqref="CD197">
    <cfRule type="cellIs" dxfId="10648" priority="11256" operator="equal">
      <formula>"Catastrófico"</formula>
    </cfRule>
    <cfRule type="cellIs" dxfId="10647" priority="11257" operator="equal">
      <formula>"Mayor"</formula>
    </cfRule>
    <cfRule type="cellIs" dxfId="10646" priority="11258" operator="equal">
      <formula>"Moderado"</formula>
    </cfRule>
    <cfRule type="cellIs" dxfId="10645" priority="11259" operator="equal">
      <formula>"Menor"</formula>
    </cfRule>
    <cfRule type="cellIs" dxfId="10644" priority="11260" operator="equal">
      <formula>"Leve"</formula>
    </cfRule>
  </conditionalFormatting>
  <conditionalFormatting sqref="BY197:BZ197">
    <cfRule type="cellIs" dxfId="10643" priority="11251" operator="equal">
      <formula>"Catastrófico"</formula>
    </cfRule>
    <cfRule type="cellIs" dxfId="10642" priority="11252" operator="equal">
      <formula>"Mayor"</formula>
    </cfRule>
    <cfRule type="cellIs" dxfId="10641" priority="11253" operator="equal">
      <formula>"Moderado"</formula>
    </cfRule>
    <cfRule type="cellIs" dxfId="10640" priority="11254" operator="equal">
      <formula>"Menor"</formula>
    </cfRule>
    <cfRule type="cellIs" dxfId="10639" priority="11255" operator="equal">
      <formula>"Leve"</formula>
    </cfRule>
  </conditionalFormatting>
  <conditionalFormatting sqref="BY197:BZ197">
    <cfRule type="cellIs" dxfId="10638" priority="11246" operator="equal">
      <formula>"Catastrófico"</formula>
    </cfRule>
    <cfRule type="cellIs" dxfId="10637" priority="11247" operator="equal">
      <formula>"Mayor"</formula>
    </cfRule>
    <cfRule type="cellIs" dxfId="10636" priority="11248" operator="equal">
      <formula>"Moderado"</formula>
    </cfRule>
    <cfRule type="cellIs" dxfId="10635" priority="11249" operator="equal">
      <formula>"Menor"</formula>
    </cfRule>
    <cfRule type="cellIs" dxfId="10634" priority="11250" operator="equal">
      <formula>"Leve"</formula>
    </cfRule>
  </conditionalFormatting>
  <conditionalFormatting sqref="CA197:CB197">
    <cfRule type="cellIs" dxfId="10633" priority="11241" operator="equal">
      <formula>"Catastrófico"</formula>
    </cfRule>
    <cfRule type="cellIs" dxfId="10632" priority="11242" operator="equal">
      <formula>"Mayor"</formula>
    </cfRule>
    <cfRule type="cellIs" dxfId="10631" priority="11243" operator="equal">
      <formula>"Moderado"</formula>
    </cfRule>
    <cfRule type="cellIs" dxfId="10630" priority="11244" operator="equal">
      <formula>"Menor"</formula>
    </cfRule>
    <cfRule type="cellIs" dxfId="10629" priority="11245" operator="equal">
      <formula>"Leve"</formula>
    </cfRule>
  </conditionalFormatting>
  <conditionalFormatting sqref="CA197:CB197">
    <cfRule type="cellIs" dxfId="10628" priority="11236" operator="equal">
      <formula>"Catastrófico"</formula>
    </cfRule>
    <cfRule type="cellIs" dxfId="10627" priority="11237" operator="equal">
      <formula>"Mayor"</formula>
    </cfRule>
    <cfRule type="cellIs" dxfId="10626" priority="11238" operator="equal">
      <formula>"Moderado"</formula>
    </cfRule>
    <cfRule type="cellIs" dxfId="10625" priority="11239" operator="equal">
      <formula>"Menor"</formula>
    </cfRule>
    <cfRule type="cellIs" dxfId="10624" priority="11240" operator="equal">
      <formula>"Leve"</formula>
    </cfRule>
  </conditionalFormatting>
  <conditionalFormatting sqref="CL197:CO197">
    <cfRule type="cellIs" dxfId="10623" priority="11231" operator="equal">
      <formula>"Catastrófico"</formula>
    </cfRule>
    <cfRule type="cellIs" dxfId="10622" priority="11232" operator="equal">
      <formula>"Mayor"</formula>
    </cfRule>
    <cfRule type="cellIs" dxfId="10621" priority="11233" operator="equal">
      <formula>"Moderado"</formula>
    </cfRule>
    <cfRule type="cellIs" dxfId="10620" priority="11234" operator="equal">
      <formula>"Menor"</formula>
    </cfRule>
    <cfRule type="cellIs" dxfId="10619" priority="11235" operator="equal">
      <formula>"Leve"</formula>
    </cfRule>
  </conditionalFormatting>
  <conditionalFormatting sqref="CL197:CO197">
    <cfRule type="cellIs" dxfId="10618" priority="11226" operator="equal">
      <formula>"Catastrófico"</formula>
    </cfRule>
    <cfRule type="cellIs" dxfId="10617" priority="11227" operator="equal">
      <formula>"Mayor"</formula>
    </cfRule>
    <cfRule type="cellIs" dxfId="10616" priority="11228" operator="equal">
      <formula>"Moderado"</formula>
    </cfRule>
    <cfRule type="cellIs" dxfId="10615" priority="11229" operator="equal">
      <formula>"Menor"</formula>
    </cfRule>
    <cfRule type="cellIs" dxfId="10614" priority="11230" operator="equal">
      <formula>"Leve"</formula>
    </cfRule>
  </conditionalFormatting>
  <conditionalFormatting sqref="CM197">
    <cfRule type="cellIs" dxfId="10613" priority="11221" operator="equal">
      <formula>"Catastrófico"</formula>
    </cfRule>
    <cfRule type="cellIs" dxfId="10612" priority="11222" operator="equal">
      <formula>"Mayor"</formula>
    </cfRule>
    <cfRule type="cellIs" dxfId="10611" priority="11223" operator="equal">
      <formula>"Moderado"</formula>
    </cfRule>
    <cfRule type="cellIs" dxfId="10610" priority="11224" operator="equal">
      <formula>"Menor"</formula>
    </cfRule>
    <cfRule type="cellIs" dxfId="10609" priority="11225" operator="equal">
      <formula>"Leve"</formula>
    </cfRule>
  </conditionalFormatting>
  <conditionalFormatting sqref="CH197:CI197">
    <cfRule type="cellIs" dxfId="10608" priority="11216" operator="equal">
      <formula>"Catastrófico"</formula>
    </cfRule>
    <cfRule type="cellIs" dxfId="10607" priority="11217" operator="equal">
      <formula>"Mayor"</formula>
    </cfRule>
    <cfRule type="cellIs" dxfId="10606" priority="11218" operator="equal">
      <formula>"Moderado"</formula>
    </cfRule>
    <cfRule type="cellIs" dxfId="10605" priority="11219" operator="equal">
      <formula>"Menor"</formula>
    </cfRule>
    <cfRule type="cellIs" dxfId="10604" priority="11220" operator="equal">
      <formula>"Leve"</formula>
    </cfRule>
  </conditionalFormatting>
  <conditionalFormatting sqref="CH197:CI197">
    <cfRule type="cellIs" dxfId="10603" priority="11211" operator="equal">
      <formula>"Catastrófico"</formula>
    </cfRule>
    <cfRule type="cellIs" dxfId="10602" priority="11212" operator="equal">
      <formula>"Mayor"</formula>
    </cfRule>
    <cfRule type="cellIs" dxfId="10601" priority="11213" operator="equal">
      <formula>"Moderado"</formula>
    </cfRule>
    <cfRule type="cellIs" dxfId="10600" priority="11214" operator="equal">
      <formula>"Menor"</formula>
    </cfRule>
    <cfRule type="cellIs" dxfId="10599" priority="11215" operator="equal">
      <formula>"Leve"</formula>
    </cfRule>
  </conditionalFormatting>
  <conditionalFormatting sqref="CJ197:CK197">
    <cfRule type="cellIs" dxfId="10598" priority="11206" operator="equal">
      <formula>"Catastrófico"</formula>
    </cfRule>
    <cfRule type="cellIs" dxfId="10597" priority="11207" operator="equal">
      <formula>"Mayor"</formula>
    </cfRule>
    <cfRule type="cellIs" dxfId="10596" priority="11208" operator="equal">
      <formula>"Moderado"</formula>
    </cfRule>
    <cfRule type="cellIs" dxfId="10595" priority="11209" operator="equal">
      <formula>"Menor"</formula>
    </cfRule>
    <cfRule type="cellIs" dxfId="10594" priority="11210" operator="equal">
      <formula>"Leve"</formula>
    </cfRule>
  </conditionalFormatting>
  <conditionalFormatting sqref="CJ197:CK197">
    <cfRule type="cellIs" dxfId="10593" priority="11201" operator="equal">
      <formula>"Catastrófico"</formula>
    </cfRule>
    <cfRule type="cellIs" dxfId="10592" priority="11202" operator="equal">
      <formula>"Mayor"</formula>
    </cfRule>
    <cfRule type="cellIs" dxfId="10591" priority="11203" operator="equal">
      <formula>"Moderado"</formula>
    </cfRule>
    <cfRule type="cellIs" dxfId="10590" priority="11204" operator="equal">
      <formula>"Menor"</formula>
    </cfRule>
    <cfRule type="cellIs" dxfId="10589" priority="11205" operator="equal">
      <formula>"Leve"</formula>
    </cfRule>
  </conditionalFormatting>
  <conditionalFormatting sqref="CV197:CX197">
    <cfRule type="cellIs" dxfId="10588" priority="11196" operator="equal">
      <formula>"Catastrófico"</formula>
    </cfRule>
    <cfRule type="cellIs" dxfId="10587" priority="11197" operator="equal">
      <formula>"Mayor"</formula>
    </cfRule>
    <cfRule type="cellIs" dxfId="10586" priority="11198" operator="equal">
      <formula>"Moderado"</formula>
    </cfRule>
    <cfRule type="cellIs" dxfId="10585" priority="11199" operator="equal">
      <formula>"Menor"</formula>
    </cfRule>
    <cfRule type="cellIs" dxfId="10584" priority="11200" operator="equal">
      <formula>"Leve"</formula>
    </cfRule>
  </conditionalFormatting>
  <conditionalFormatting sqref="CV197">
    <cfRule type="cellIs" dxfId="10583" priority="11191" operator="equal">
      <formula>"Catastrófico"</formula>
    </cfRule>
    <cfRule type="cellIs" dxfId="10582" priority="11192" operator="equal">
      <formula>"Mayor"</formula>
    </cfRule>
    <cfRule type="cellIs" dxfId="10581" priority="11193" operator="equal">
      <formula>"Moderado"</formula>
    </cfRule>
    <cfRule type="cellIs" dxfId="10580" priority="11194" operator="equal">
      <formula>"Menor"</formula>
    </cfRule>
    <cfRule type="cellIs" dxfId="10579" priority="11195" operator="equal">
      <formula>"Leve"</formula>
    </cfRule>
  </conditionalFormatting>
  <conditionalFormatting sqref="BR203:BW203">
    <cfRule type="cellIs" dxfId="10578" priority="11186" operator="equal">
      <formula>"Catastrófico"</formula>
    </cfRule>
    <cfRule type="cellIs" dxfId="10577" priority="11187" operator="equal">
      <formula>"Mayor"</formula>
    </cfRule>
    <cfRule type="cellIs" dxfId="10576" priority="11188" operator="equal">
      <formula>"Moderado"</formula>
    </cfRule>
    <cfRule type="cellIs" dxfId="10575" priority="11189" operator="equal">
      <formula>"Menor"</formula>
    </cfRule>
    <cfRule type="cellIs" dxfId="10574" priority="11190" operator="equal">
      <formula>"Leve"</formula>
    </cfRule>
  </conditionalFormatting>
  <conditionalFormatting sqref="BO203">
    <cfRule type="cellIs" dxfId="10573" priority="11181" operator="equal">
      <formula>"Catastrófico"</formula>
    </cfRule>
    <cfRule type="cellIs" dxfId="10572" priority="11182" operator="equal">
      <formula>"Mayor"</formula>
    </cfRule>
    <cfRule type="cellIs" dxfId="10571" priority="11183" operator="equal">
      <formula>"Moderado"</formula>
    </cfRule>
    <cfRule type="cellIs" dxfId="10570" priority="11184" operator="equal">
      <formula>"Menor"</formula>
    </cfRule>
    <cfRule type="cellIs" dxfId="10569" priority="11185" operator="equal">
      <formula>"Leve"</formula>
    </cfRule>
  </conditionalFormatting>
  <conditionalFormatting sqref="BR203:BW203">
    <cfRule type="cellIs" dxfId="10568" priority="11176" operator="equal">
      <formula>"Catastrófico"</formula>
    </cfRule>
    <cfRule type="cellIs" dxfId="10567" priority="11177" operator="equal">
      <formula>"Mayor"</formula>
    </cfRule>
    <cfRule type="cellIs" dxfId="10566" priority="11178" operator="equal">
      <formula>"Moderado"</formula>
    </cfRule>
    <cfRule type="cellIs" dxfId="10565" priority="11179" operator="equal">
      <formula>"Menor"</formula>
    </cfRule>
    <cfRule type="cellIs" dxfId="10564" priority="11180" operator="equal">
      <formula>"Leve"</formula>
    </cfRule>
  </conditionalFormatting>
  <conditionalFormatting sqref="CP203">
    <cfRule type="cellIs" dxfId="10563" priority="11171" operator="equal">
      <formula>"Catastrófico"</formula>
    </cfRule>
    <cfRule type="cellIs" dxfId="10562" priority="11172" operator="equal">
      <formula>"Mayor"</formula>
    </cfRule>
    <cfRule type="cellIs" dxfId="10561" priority="11173" operator="equal">
      <formula>"Moderado"</formula>
    </cfRule>
    <cfRule type="cellIs" dxfId="10560" priority="11174" operator="equal">
      <formula>"Menor"</formula>
    </cfRule>
    <cfRule type="cellIs" dxfId="10559" priority="11175" operator="equal">
      <formula>"Leve"</formula>
    </cfRule>
  </conditionalFormatting>
  <conditionalFormatting sqref="CG203">
    <cfRule type="cellIs" dxfId="10558" priority="11166" operator="equal">
      <formula>"Catastrófico"</formula>
    </cfRule>
    <cfRule type="cellIs" dxfId="10557" priority="11167" operator="equal">
      <formula>"Mayor"</formula>
    </cfRule>
    <cfRule type="cellIs" dxfId="10556" priority="11168" operator="equal">
      <formula>"Moderado"</formula>
    </cfRule>
    <cfRule type="cellIs" dxfId="10555" priority="11169" operator="equal">
      <formula>"Menor"</formula>
    </cfRule>
    <cfRule type="cellIs" dxfId="10554" priority="11170" operator="equal">
      <formula>"Leve"</formula>
    </cfRule>
  </conditionalFormatting>
  <conditionalFormatting sqref="BX203">
    <cfRule type="cellIs" dxfId="10553" priority="11161" operator="equal">
      <formula>"Catastrófico"</formula>
    </cfRule>
    <cfRule type="cellIs" dxfId="10552" priority="11162" operator="equal">
      <formula>"Mayor"</formula>
    </cfRule>
    <cfRule type="cellIs" dxfId="10551" priority="11163" operator="equal">
      <formula>"Moderado"</formula>
    </cfRule>
    <cfRule type="cellIs" dxfId="10550" priority="11164" operator="equal">
      <formula>"Menor"</formula>
    </cfRule>
    <cfRule type="cellIs" dxfId="10549" priority="11165" operator="equal">
      <formula>"Leve"</formula>
    </cfRule>
  </conditionalFormatting>
  <conditionalFormatting sqref="BU203">
    <cfRule type="cellIs" dxfId="10548" priority="11156" operator="equal">
      <formula>"Catastrófico"</formula>
    </cfRule>
    <cfRule type="cellIs" dxfId="10547" priority="11157" operator="equal">
      <formula>"Mayor"</formula>
    </cfRule>
    <cfRule type="cellIs" dxfId="10546" priority="11158" operator="equal">
      <formula>"Moderado"</formula>
    </cfRule>
    <cfRule type="cellIs" dxfId="10545" priority="11159" operator="equal">
      <formula>"Menor"</formula>
    </cfRule>
    <cfRule type="cellIs" dxfId="10544" priority="11160" operator="equal">
      <formula>"Leve"</formula>
    </cfRule>
  </conditionalFormatting>
  <conditionalFormatting sqref="BP203:BQ203">
    <cfRule type="cellIs" dxfId="10543" priority="11151" operator="equal">
      <formula>"Catastrófico"</formula>
    </cfRule>
    <cfRule type="cellIs" dxfId="10542" priority="11152" operator="equal">
      <formula>"Mayor"</formula>
    </cfRule>
    <cfRule type="cellIs" dxfId="10541" priority="11153" operator="equal">
      <formula>"Moderado"</formula>
    </cfRule>
    <cfRule type="cellIs" dxfId="10540" priority="11154" operator="equal">
      <formula>"Menor"</formula>
    </cfRule>
    <cfRule type="cellIs" dxfId="10539" priority="11155" operator="equal">
      <formula>"Leve"</formula>
    </cfRule>
  </conditionalFormatting>
  <conditionalFormatting sqref="BP203:BQ203">
    <cfRule type="cellIs" dxfId="10538" priority="11146" operator="equal">
      <formula>"Catastrófico"</formula>
    </cfRule>
    <cfRule type="cellIs" dxfId="10537" priority="11147" operator="equal">
      <formula>"Mayor"</formula>
    </cfRule>
    <cfRule type="cellIs" dxfId="10536" priority="11148" operator="equal">
      <formula>"Moderado"</formula>
    </cfRule>
    <cfRule type="cellIs" dxfId="10535" priority="11149" operator="equal">
      <formula>"Menor"</formula>
    </cfRule>
    <cfRule type="cellIs" dxfId="10534" priority="11150" operator="equal">
      <formula>"Leve"</formula>
    </cfRule>
  </conditionalFormatting>
  <conditionalFormatting sqref="BU203:BW203">
    <cfRule type="cellIs" dxfId="10533" priority="11141" operator="equal">
      <formula>"Catastrófico"</formula>
    </cfRule>
    <cfRule type="cellIs" dxfId="10532" priority="11142" operator="equal">
      <formula>"Mayor"</formula>
    </cfRule>
    <cfRule type="cellIs" dxfId="10531" priority="11143" operator="equal">
      <formula>"Moderado"</formula>
    </cfRule>
    <cfRule type="cellIs" dxfId="10530" priority="11144" operator="equal">
      <formula>"Menor"</formula>
    </cfRule>
    <cfRule type="cellIs" dxfId="10529" priority="11145" operator="equal">
      <formula>"Leve"</formula>
    </cfRule>
  </conditionalFormatting>
  <conditionalFormatting sqref="CD203:CF203">
    <cfRule type="cellIs" dxfId="10528" priority="11136" operator="equal">
      <formula>"Catastrófico"</formula>
    </cfRule>
    <cfRule type="cellIs" dxfId="10527" priority="11137" operator="equal">
      <formula>"Mayor"</formula>
    </cfRule>
    <cfRule type="cellIs" dxfId="10526" priority="11138" operator="equal">
      <formula>"Moderado"</formula>
    </cfRule>
    <cfRule type="cellIs" dxfId="10525" priority="11139" operator="equal">
      <formula>"Menor"</formula>
    </cfRule>
    <cfRule type="cellIs" dxfId="10524" priority="11140" operator="equal">
      <formula>"Leve"</formula>
    </cfRule>
  </conditionalFormatting>
  <conditionalFormatting sqref="CD203:CF203">
    <cfRule type="cellIs" dxfId="10523" priority="11131" operator="equal">
      <formula>"Catastrófico"</formula>
    </cfRule>
    <cfRule type="cellIs" dxfId="10522" priority="11132" operator="equal">
      <formula>"Mayor"</formula>
    </cfRule>
    <cfRule type="cellIs" dxfId="10521" priority="11133" operator="equal">
      <formula>"Moderado"</formula>
    </cfRule>
    <cfRule type="cellIs" dxfId="10520" priority="11134" operator="equal">
      <formula>"Menor"</formula>
    </cfRule>
    <cfRule type="cellIs" dxfId="10519" priority="11135" operator="equal">
      <formula>"Leve"</formula>
    </cfRule>
  </conditionalFormatting>
  <conditionalFormatting sqref="CD203">
    <cfRule type="cellIs" dxfId="10518" priority="11126" operator="equal">
      <formula>"Catastrófico"</formula>
    </cfRule>
    <cfRule type="cellIs" dxfId="10517" priority="11127" operator="equal">
      <formula>"Mayor"</formula>
    </cfRule>
    <cfRule type="cellIs" dxfId="10516" priority="11128" operator="equal">
      <formula>"Moderado"</formula>
    </cfRule>
    <cfRule type="cellIs" dxfId="10515" priority="11129" operator="equal">
      <formula>"Menor"</formula>
    </cfRule>
    <cfRule type="cellIs" dxfId="10514" priority="11130" operator="equal">
      <formula>"Leve"</formula>
    </cfRule>
  </conditionalFormatting>
  <conditionalFormatting sqref="BY203:BZ203">
    <cfRule type="cellIs" dxfId="10513" priority="11121" operator="equal">
      <formula>"Catastrófico"</formula>
    </cfRule>
    <cfRule type="cellIs" dxfId="10512" priority="11122" operator="equal">
      <formula>"Mayor"</formula>
    </cfRule>
    <cfRule type="cellIs" dxfId="10511" priority="11123" operator="equal">
      <formula>"Moderado"</formula>
    </cfRule>
    <cfRule type="cellIs" dxfId="10510" priority="11124" operator="equal">
      <formula>"Menor"</formula>
    </cfRule>
    <cfRule type="cellIs" dxfId="10509" priority="11125" operator="equal">
      <formula>"Leve"</formula>
    </cfRule>
  </conditionalFormatting>
  <conditionalFormatting sqref="BY203:BZ203">
    <cfRule type="cellIs" dxfId="10508" priority="11116" operator="equal">
      <formula>"Catastrófico"</formula>
    </cfRule>
    <cfRule type="cellIs" dxfId="10507" priority="11117" operator="equal">
      <formula>"Mayor"</formula>
    </cfRule>
    <cfRule type="cellIs" dxfId="10506" priority="11118" operator="equal">
      <formula>"Moderado"</formula>
    </cfRule>
    <cfRule type="cellIs" dxfId="10505" priority="11119" operator="equal">
      <formula>"Menor"</formula>
    </cfRule>
    <cfRule type="cellIs" dxfId="10504" priority="11120" operator="equal">
      <formula>"Leve"</formula>
    </cfRule>
  </conditionalFormatting>
  <conditionalFormatting sqref="CD203:CF203">
    <cfRule type="cellIs" dxfId="10503" priority="11111" operator="equal">
      <formula>"Catastrófico"</formula>
    </cfRule>
    <cfRule type="cellIs" dxfId="10502" priority="11112" operator="equal">
      <formula>"Mayor"</formula>
    </cfRule>
    <cfRule type="cellIs" dxfId="10501" priority="11113" operator="equal">
      <formula>"Moderado"</formula>
    </cfRule>
    <cfRule type="cellIs" dxfId="10500" priority="11114" operator="equal">
      <formula>"Menor"</formula>
    </cfRule>
    <cfRule type="cellIs" dxfId="10499" priority="11115" operator="equal">
      <formula>"Leve"</formula>
    </cfRule>
  </conditionalFormatting>
  <conditionalFormatting sqref="CM203:CO203">
    <cfRule type="cellIs" dxfId="10498" priority="11106" operator="equal">
      <formula>"Catastrófico"</formula>
    </cfRule>
    <cfRule type="cellIs" dxfId="10497" priority="11107" operator="equal">
      <formula>"Mayor"</formula>
    </cfRule>
    <cfRule type="cellIs" dxfId="10496" priority="11108" operator="equal">
      <formula>"Moderado"</formula>
    </cfRule>
    <cfRule type="cellIs" dxfId="10495" priority="11109" operator="equal">
      <formula>"Menor"</formula>
    </cfRule>
    <cfRule type="cellIs" dxfId="10494" priority="11110" operator="equal">
      <formula>"Leve"</formula>
    </cfRule>
  </conditionalFormatting>
  <conditionalFormatting sqref="CM203:CO203">
    <cfRule type="cellIs" dxfId="10493" priority="11101" operator="equal">
      <formula>"Catastrófico"</formula>
    </cfRule>
    <cfRule type="cellIs" dxfId="10492" priority="11102" operator="equal">
      <formula>"Mayor"</formula>
    </cfRule>
    <cfRule type="cellIs" dxfId="10491" priority="11103" operator="equal">
      <formula>"Moderado"</formula>
    </cfRule>
    <cfRule type="cellIs" dxfId="10490" priority="11104" operator="equal">
      <formula>"Menor"</formula>
    </cfRule>
    <cfRule type="cellIs" dxfId="10489" priority="11105" operator="equal">
      <formula>"Leve"</formula>
    </cfRule>
  </conditionalFormatting>
  <conditionalFormatting sqref="CM203">
    <cfRule type="cellIs" dxfId="10488" priority="11096" operator="equal">
      <formula>"Catastrófico"</formula>
    </cfRule>
    <cfRule type="cellIs" dxfId="10487" priority="11097" operator="equal">
      <formula>"Mayor"</formula>
    </cfRule>
    <cfRule type="cellIs" dxfId="10486" priority="11098" operator="equal">
      <formula>"Moderado"</formula>
    </cfRule>
    <cfRule type="cellIs" dxfId="10485" priority="11099" operator="equal">
      <formula>"Menor"</formula>
    </cfRule>
    <cfRule type="cellIs" dxfId="10484" priority="11100" operator="equal">
      <formula>"Leve"</formula>
    </cfRule>
  </conditionalFormatting>
  <conditionalFormatting sqref="CH203:CI203">
    <cfRule type="cellIs" dxfId="10483" priority="11091" operator="equal">
      <formula>"Catastrófico"</formula>
    </cfRule>
    <cfRule type="cellIs" dxfId="10482" priority="11092" operator="equal">
      <formula>"Mayor"</formula>
    </cfRule>
    <cfRule type="cellIs" dxfId="10481" priority="11093" operator="equal">
      <formula>"Moderado"</formula>
    </cfRule>
    <cfRule type="cellIs" dxfId="10480" priority="11094" operator="equal">
      <formula>"Menor"</formula>
    </cfRule>
    <cfRule type="cellIs" dxfId="10479" priority="11095" operator="equal">
      <formula>"Leve"</formula>
    </cfRule>
  </conditionalFormatting>
  <conditionalFormatting sqref="CH203:CI203">
    <cfRule type="cellIs" dxfId="10478" priority="11086" operator="equal">
      <formula>"Catastrófico"</formula>
    </cfRule>
    <cfRule type="cellIs" dxfId="10477" priority="11087" operator="equal">
      <formula>"Mayor"</formula>
    </cfRule>
    <cfRule type="cellIs" dxfId="10476" priority="11088" operator="equal">
      <formula>"Moderado"</formula>
    </cfRule>
    <cfRule type="cellIs" dxfId="10475" priority="11089" operator="equal">
      <formula>"Menor"</formula>
    </cfRule>
    <cfRule type="cellIs" dxfId="10474" priority="11090" operator="equal">
      <formula>"Leve"</formula>
    </cfRule>
  </conditionalFormatting>
  <conditionalFormatting sqref="CM203:CO203">
    <cfRule type="cellIs" dxfId="10473" priority="11081" operator="equal">
      <formula>"Catastrófico"</formula>
    </cfRule>
    <cfRule type="cellIs" dxfId="10472" priority="11082" operator="equal">
      <formula>"Mayor"</formula>
    </cfRule>
    <cfRule type="cellIs" dxfId="10471" priority="11083" operator="equal">
      <formula>"Moderado"</formula>
    </cfRule>
    <cfRule type="cellIs" dxfId="10470" priority="11084" operator="equal">
      <formula>"Menor"</formula>
    </cfRule>
    <cfRule type="cellIs" dxfId="10469" priority="11085" operator="equal">
      <formula>"Leve"</formula>
    </cfRule>
  </conditionalFormatting>
  <conditionalFormatting sqref="CV203:CX203">
    <cfRule type="cellIs" dxfId="10468" priority="11076" operator="equal">
      <formula>"Catastrófico"</formula>
    </cfRule>
    <cfRule type="cellIs" dxfId="10467" priority="11077" operator="equal">
      <formula>"Mayor"</formula>
    </cfRule>
    <cfRule type="cellIs" dxfId="10466" priority="11078" operator="equal">
      <formula>"Moderado"</formula>
    </cfRule>
    <cfRule type="cellIs" dxfId="10465" priority="11079" operator="equal">
      <formula>"Menor"</formula>
    </cfRule>
    <cfRule type="cellIs" dxfId="10464" priority="11080" operator="equal">
      <formula>"Leve"</formula>
    </cfRule>
  </conditionalFormatting>
  <conditionalFormatting sqref="CV203:CX203">
    <cfRule type="cellIs" dxfId="10463" priority="11071" operator="equal">
      <formula>"Catastrófico"</formula>
    </cfRule>
    <cfRule type="cellIs" dxfId="10462" priority="11072" operator="equal">
      <formula>"Mayor"</formula>
    </cfRule>
    <cfRule type="cellIs" dxfId="10461" priority="11073" operator="equal">
      <formula>"Moderado"</formula>
    </cfRule>
    <cfRule type="cellIs" dxfId="10460" priority="11074" operator="equal">
      <formula>"Menor"</formula>
    </cfRule>
    <cfRule type="cellIs" dxfId="10459" priority="11075" operator="equal">
      <formula>"Leve"</formula>
    </cfRule>
  </conditionalFormatting>
  <conditionalFormatting sqref="CV203">
    <cfRule type="cellIs" dxfId="10458" priority="11066" operator="equal">
      <formula>"Catastrófico"</formula>
    </cfRule>
    <cfRule type="cellIs" dxfId="10457" priority="11067" operator="equal">
      <formula>"Mayor"</formula>
    </cfRule>
    <cfRule type="cellIs" dxfId="10456" priority="11068" operator="equal">
      <formula>"Moderado"</formula>
    </cfRule>
    <cfRule type="cellIs" dxfId="10455" priority="11069" operator="equal">
      <formula>"Menor"</formula>
    </cfRule>
    <cfRule type="cellIs" dxfId="10454" priority="11070" operator="equal">
      <formula>"Leve"</formula>
    </cfRule>
  </conditionalFormatting>
  <conditionalFormatting sqref="CQ203:CR203">
    <cfRule type="cellIs" dxfId="10453" priority="11061" operator="equal">
      <formula>"Catastrófico"</formula>
    </cfRule>
    <cfRule type="cellIs" dxfId="10452" priority="11062" operator="equal">
      <formula>"Mayor"</formula>
    </cfRule>
    <cfRule type="cellIs" dxfId="10451" priority="11063" operator="equal">
      <formula>"Moderado"</formula>
    </cfRule>
    <cfRule type="cellIs" dxfId="10450" priority="11064" operator="equal">
      <formula>"Menor"</formula>
    </cfRule>
    <cfRule type="cellIs" dxfId="10449" priority="11065" operator="equal">
      <formula>"Leve"</formula>
    </cfRule>
  </conditionalFormatting>
  <conditionalFormatting sqref="CQ203:CR203">
    <cfRule type="cellIs" dxfId="10448" priority="11056" operator="equal">
      <formula>"Catastrófico"</formula>
    </cfRule>
    <cfRule type="cellIs" dxfId="10447" priority="11057" operator="equal">
      <formula>"Mayor"</formula>
    </cfRule>
    <cfRule type="cellIs" dxfId="10446" priority="11058" operator="equal">
      <formula>"Moderado"</formula>
    </cfRule>
    <cfRule type="cellIs" dxfId="10445" priority="11059" operator="equal">
      <formula>"Menor"</formula>
    </cfRule>
    <cfRule type="cellIs" dxfId="10444" priority="11060" operator="equal">
      <formula>"Leve"</formula>
    </cfRule>
  </conditionalFormatting>
  <conditionalFormatting sqref="CV203:CX203">
    <cfRule type="cellIs" dxfId="10443" priority="11051" operator="equal">
      <formula>"Catastrófico"</formula>
    </cfRule>
    <cfRule type="cellIs" dxfId="10442" priority="11052" operator="equal">
      <formula>"Mayor"</formula>
    </cfRule>
    <cfRule type="cellIs" dxfId="10441" priority="11053" operator="equal">
      <formula>"Moderado"</formula>
    </cfRule>
    <cfRule type="cellIs" dxfId="10440" priority="11054" operator="equal">
      <formula>"Menor"</formula>
    </cfRule>
    <cfRule type="cellIs" dxfId="10439" priority="11055" operator="equal">
      <formula>"Leve"</formula>
    </cfRule>
  </conditionalFormatting>
  <conditionalFormatting sqref="CA203:CC203">
    <cfRule type="cellIs" dxfId="10438" priority="11046" operator="equal">
      <formula>"Catastrófico"</formula>
    </cfRule>
    <cfRule type="cellIs" dxfId="10437" priority="11047" operator="equal">
      <formula>"Mayor"</formula>
    </cfRule>
    <cfRule type="cellIs" dxfId="10436" priority="11048" operator="equal">
      <formula>"Moderado"</formula>
    </cfRule>
    <cfRule type="cellIs" dxfId="10435" priority="11049" operator="equal">
      <formula>"Menor"</formula>
    </cfRule>
    <cfRule type="cellIs" dxfId="10434" priority="11050" operator="equal">
      <formula>"Leve"</formula>
    </cfRule>
  </conditionalFormatting>
  <conditionalFormatting sqref="CA203:CC203">
    <cfRule type="cellIs" dxfId="10433" priority="11041" operator="equal">
      <formula>"Catastrófico"</formula>
    </cfRule>
    <cfRule type="cellIs" dxfId="10432" priority="11042" operator="equal">
      <formula>"Mayor"</formula>
    </cfRule>
    <cfRule type="cellIs" dxfId="10431" priority="11043" operator="equal">
      <formula>"Moderado"</formula>
    </cfRule>
    <cfRule type="cellIs" dxfId="10430" priority="11044" operator="equal">
      <formula>"Menor"</formula>
    </cfRule>
    <cfRule type="cellIs" dxfId="10429" priority="11045" operator="equal">
      <formula>"Leve"</formula>
    </cfRule>
  </conditionalFormatting>
  <conditionalFormatting sqref="CJ203:CL203">
    <cfRule type="cellIs" dxfId="10428" priority="11036" operator="equal">
      <formula>"Catastrófico"</formula>
    </cfRule>
    <cfRule type="cellIs" dxfId="10427" priority="11037" operator="equal">
      <formula>"Mayor"</formula>
    </cfRule>
    <cfRule type="cellIs" dxfId="10426" priority="11038" operator="equal">
      <formula>"Moderado"</formula>
    </cfRule>
    <cfRule type="cellIs" dxfId="10425" priority="11039" operator="equal">
      <formula>"Menor"</formula>
    </cfRule>
    <cfRule type="cellIs" dxfId="10424" priority="11040" operator="equal">
      <formula>"Leve"</formula>
    </cfRule>
  </conditionalFormatting>
  <conditionalFormatting sqref="CJ203:CL203">
    <cfRule type="cellIs" dxfId="10423" priority="11031" operator="equal">
      <formula>"Catastrófico"</formula>
    </cfRule>
    <cfRule type="cellIs" dxfId="10422" priority="11032" operator="equal">
      <formula>"Mayor"</formula>
    </cfRule>
    <cfRule type="cellIs" dxfId="10421" priority="11033" operator="equal">
      <formula>"Moderado"</formula>
    </cfRule>
    <cfRule type="cellIs" dxfId="10420" priority="11034" operator="equal">
      <formula>"Menor"</formula>
    </cfRule>
    <cfRule type="cellIs" dxfId="10419" priority="11035" operator="equal">
      <formula>"Leve"</formula>
    </cfRule>
  </conditionalFormatting>
  <conditionalFormatting sqref="CS203:CU203">
    <cfRule type="cellIs" dxfId="10418" priority="11026" operator="equal">
      <formula>"Catastrófico"</formula>
    </cfRule>
    <cfRule type="cellIs" dxfId="10417" priority="11027" operator="equal">
      <formula>"Mayor"</formula>
    </cfRule>
    <cfRule type="cellIs" dxfId="10416" priority="11028" operator="equal">
      <formula>"Moderado"</formula>
    </cfRule>
    <cfRule type="cellIs" dxfId="10415" priority="11029" operator="equal">
      <formula>"Menor"</formula>
    </cfRule>
    <cfRule type="cellIs" dxfId="10414" priority="11030" operator="equal">
      <formula>"Leve"</formula>
    </cfRule>
  </conditionalFormatting>
  <conditionalFormatting sqref="CS203:CU203">
    <cfRule type="cellIs" dxfId="10413" priority="11021" operator="equal">
      <formula>"Catastrófico"</formula>
    </cfRule>
    <cfRule type="cellIs" dxfId="10412" priority="11022" operator="equal">
      <formula>"Mayor"</formula>
    </cfRule>
    <cfRule type="cellIs" dxfId="10411" priority="11023" operator="equal">
      <formula>"Moderado"</formula>
    </cfRule>
    <cfRule type="cellIs" dxfId="10410" priority="11024" operator="equal">
      <formula>"Menor"</formula>
    </cfRule>
    <cfRule type="cellIs" dxfId="10409" priority="11025" operator="equal">
      <formula>"Leve"</formula>
    </cfRule>
  </conditionalFormatting>
  <conditionalFormatting sqref="BT209:BW209">
    <cfRule type="cellIs" dxfId="10408" priority="11016" operator="equal">
      <formula>"Catastrófico"</formula>
    </cfRule>
    <cfRule type="cellIs" dxfId="10407" priority="11017" operator="equal">
      <formula>"Mayor"</formula>
    </cfRule>
    <cfRule type="cellIs" dxfId="10406" priority="11018" operator="equal">
      <formula>"Moderado"</formula>
    </cfRule>
    <cfRule type="cellIs" dxfId="10405" priority="11019" operator="equal">
      <formula>"Menor"</formula>
    </cfRule>
    <cfRule type="cellIs" dxfId="10404" priority="11020" operator="equal">
      <formula>"Leve"</formula>
    </cfRule>
  </conditionalFormatting>
  <conditionalFormatting sqref="BO209">
    <cfRule type="cellIs" dxfId="10403" priority="11011" operator="equal">
      <formula>"Catastrófico"</formula>
    </cfRule>
    <cfRule type="cellIs" dxfId="10402" priority="11012" operator="equal">
      <formula>"Mayor"</formula>
    </cfRule>
    <cfRule type="cellIs" dxfId="10401" priority="11013" operator="equal">
      <formula>"Moderado"</formula>
    </cfRule>
    <cfRule type="cellIs" dxfId="10400" priority="11014" operator="equal">
      <formula>"Menor"</formula>
    </cfRule>
    <cfRule type="cellIs" dxfId="10399" priority="11015" operator="equal">
      <formula>"Leve"</formula>
    </cfRule>
  </conditionalFormatting>
  <conditionalFormatting sqref="BT209:BW209">
    <cfRule type="cellIs" dxfId="10398" priority="11006" operator="equal">
      <formula>"Catastrófico"</formula>
    </cfRule>
    <cfRule type="cellIs" dxfId="10397" priority="11007" operator="equal">
      <formula>"Mayor"</formula>
    </cfRule>
    <cfRule type="cellIs" dxfId="10396" priority="11008" operator="equal">
      <formula>"Moderado"</formula>
    </cfRule>
    <cfRule type="cellIs" dxfId="10395" priority="11009" operator="equal">
      <formula>"Menor"</formula>
    </cfRule>
    <cfRule type="cellIs" dxfId="10394" priority="11010" operator="equal">
      <formula>"Leve"</formula>
    </cfRule>
  </conditionalFormatting>
  <conditionalFormatting sqref="CP209">
    <cfRule type="cellIs" dxfId="10393" priority="11001" operator="equal">
      <formula>"Catastrófico"</formula>
    </cfRule>
    <cfRule type="cellIs" dxfId="10392" priority="11002" operator="equal">
      <formula>"Mayor"</formula>
    </cfRule>
    <cfRule type="cellIs" dxfId="10391" priority="11003" operator="equal">
      <formula>"Moderado"</formula>
    </cfRule>
    <cfRule type="cellIs" dxfId="10390" priority="11004" operator="equal">
      <formula>"Menor"</formula>
    </cfRule>
    <cfRule type="cellIs" dxfId="10389" priority="11005" operator="equal">
      <formula>"Leve"</formula>
    </cfRule>
  </conditionalFormatting>
  <conditionalFormatting sqref="CG209">
    <cfRule type="cellIs" dxfId="10388" priority="10996" operator="equal">
      <formula>"Catastrófico"</formula>
    </cfRule>
    <cfRule type="cellIs" dxfId="10387" priority="10997" operator="equal">
      <formula>"Mayor"</formula>
    </cfRule>
    <cfRule type="cellIs" dxfId="10386" priority="10998" operator="equal">
      <formula>"Moderado"</formula>
    </cfRule>
    <cfRule type="cellIs" dxfId="10385" priority="10999" operator="equal">
      <formula>"Menor"</formula>
    </cfRule>
    <cfRule type="cellIs" dxfId="10384" priority="11000" operator="equal">
      <formula>"Leve"</formula>
    </cfRule>
  </conditionalFormatting>
  <conditionalFormatting sqref="BX209">
    <cfRule type="cellIs" dxfId="10383" priority="10991" operator="equal">
      <formula>"Catastrófico"</formula>
    </cfRule>
    <cfRule type="cellIs" dxfId="10382" priority="10992" operator="equal">
      <formula>"Mayor"</formula>
    </cfRule>
    <cfRule type="cellIs" dxfId="10381" priority="10993" operator="equal">
      <formula>"Moderado"</formula>
    </cfRule>
    <cfRule type="cellIs" dxfId="10380" priority="10994" operator="equal">
      <formula>"Menor"</formula>
    </cfRule>
    <cfRule type="cellIs" dxfId="10379" priority="10995" operator="equal">
      <formula>"Leve"</formula>
    </cfRule>
  </conditionalFormatting>
  <conditionalFormatting sqref="BU209">
    <cfRule type="cellIs" dxfId="10378" priority="10986" operator="equal">
      <formula>"Catastrófico"</formula>
    </cfRule>
    <cfRule type="cellIs" dxfId="10377" priority="10987" operator="equal">
      <formula>"Mayor"</formula>
    </cfRule>
    <cfRule type="cellIs" dxfId="10376" priority="10988" operator="equal">
      <formula>"Moderado"</formula>
    </cfRule>
    <cfRule type="cellIs" dxfId="10375" priority="10989" operator="equal">
      <formula>"Menor"</formula>
    </cfRule>
    <cfRule type="cellIs" dxfId="10374" priority="10990" operator="equal">
      <formula>"Leve"</formula>
    </cfRule>
  </conditionalFormatting>
  <conditionalFormatting sqref="BP209:BQ209">
    <cfRule type="cellIs" dxfId="10373" priority="10981" operator="equal">
      <formula>"Catastrófico"</formula>
    </cfRule>
    <cfRule type="cellIs" dxfId="10372" priority="10982" operator="equal">
      <formula>"Mayor"</formula>
    </cfRule>
    <cfRule type="cellIs" dxfId="10371" priority="10983" operator="equal">
      <formula>"Moderado"</formula>
    </cfRule>
    <cfRule type="cellIs" dxfId="10370" priority="10984" operator="equal">
      <formula>"Menor"</formula>
    </cfRule>
    <cfRule type="cellIs" dxfId="10369" priority="10985" operator="equal">
      <formula>"Leve"</formula>
    </cfRule>
  </conditionalFormatting>
  <conditionalFormatting sqref="BP209:BQ209">
    <cfRule type="cellIs" dxfId="10368" priority="10976" operator="equal">
      <formula>"Catastrófico"</formula>
    </cfRule>
    <cfRule type="cellIs" dxfId="10367" priority="10977" operator="equal">
      <formula>"Mayor"</formula>
    </cfRule>
    <cfRule type="cellIs" dxfId="10366" priority="10978" operator="equal">
      <formula>"Moderado"</formula>
    </cfRule>
    <cfRule type="cellIs" dxfId="10365" priority="10979" operator="equal">
      <formula>"Menor"</formula>
    </cfRule>
    <cfRule type="cellIs" dxfId="10364" priority="10980" operator="equal">
      <formula>"Leve"</formula>
    </cfRule>
  </conditionalFormatting>
  <conditionalFormatting sqref="BR209:BS209">
    <cfRule type="cellIs" dxfId="10363" priority="10971" operator="equal">
      <formula>"Catastrófico"</formula>
    </cfRule>
    <cfRule type="cellIs" dxfId="10362" priority="10972" operator="equal">
      <formula>"Mayor"</formula>
    </cfRule>
    <cfRule type="cellIs" dxfId="10361" priority="10973" operator="equal">
      <formula>"Moderado"</formula>
    </cfRule>
    <cfRule type="cellIs" dxfId="10360" priority="10974" operator="equal">
      <formula>"Menor"</formula>
    </cfRule>
    <cfRule type="cellIs" dxfId="10359" priority="10975" operator="equal">
      <formula>"Leve"</formula>
    </cfRule>
  </conditionalFormatting>
  <conditionalFormatting sqref="BR209:BS209">
    <cfRule type="cellIs" dxfId="10358" priority="10966" operator="equal">
      <formula>"Catastrófico"</formula>
    </cfRule>
    <cfRule type="cellIs" dxfId="10357" priority="10967" operator="equal">
      <formula>"Mayor"</formula>
    </cfRule>
    <cfRule type="cellIs" dxfId="10356" priority="10968" operator="equal">
      <formula>"Moderado"</formula>
    </cfRule>
    <cfRule type="cellIs" dxfId="10355" priority="10969" operator="equal">
      <formula>"Menor"</formula>
    </cfRule>
    <cfRule type="cellIs" dxfId="10354" priority="10970" operator="equal">
      <formula>"Leve"</formula>
    </cfRule>
  </conditionalFormatting>
  <conditionalFormatting sqref="BU209:BW209">
    <cfRule type="cellIs" dxfId="10353" priority="10961" operator="equal">
      <formula>"Catastrófico"</formula>
    </cfRule>
    <cfRule type="cellIs" dxfId="10352" priority="10962" operator="equal">
      <formula>"Mayor"</formula>
    </cfRule>
    <cfRule type="cellIs" dxfId="10351" priority="10963" operator="equal">
      <formula>"Moderado"</formula>
    </cfRule>
    <cfRule type="cellIs" dxfId="10350" priority="10964" operator="equal">
      <formula>"Menor"</formula>
    </cfRule>
    <cfRule type="cellIs" dxfId="10349" priority="10965" operator="equal">
      <formula>"Leve"</formula>
    </cfRule>
  </conditionalFormatting>
  <conditionalFormatting sqref="BU209:BW209">
    <cfRule type="cellIs" dxfId="10348" priority="10956" operator="equal">
      <formula>"Catastrófico"</formula>
    </cfRule>
    <cfRule type="cellIs" dxfId="10347" priority="10957" operator="equal">
      <formula>"Mayor"</formula>
    </cfRule>
    <cfRule type="cellIs" dxfId="10346" priority="10958" operator="equal">
      <formula>"Moderado"</formula>
    </cfRule>
    <cfRule type="cellIs" dxfId="10345" priority="10959" operator="equal">
      <formula>"Menor"</formula>
    </cfRule>
    <cfRule type="cellIs" dxfId="10344" priority="10960" operator="equal">
      <formula>"Leve"</formula>
    </cfRule>
  </conditionalFormatting>
  <conditionalFormatting sqref="CC209:CF209">
    <cfRule type="cellIs" dxfId="10343" priority="10951" operator="equal">
      <formula>"Catastrófico"</formula>
    </cfRule>
    <cfRule type="cellIs" dxfId="10342" priority="10952" operator="equal">
      <formula>"Mayor"</formula>
    </cfRule>
    <cfRule type="cellIs" dxfId="10341" priority="10953" operator="equal">
      <formula>"Moderado"</formula>
    </cfRule>
    <cfRule type="cellIs" dxfId="10340" priority="10954" operator="equal">
      <formula>"Menor"</formula>
    </cfRule>
    <cfRule type="cellIs" dxfId="10339" priority="10955" operator="equal">
      <formula>"Leve"</formula>
    </cfRule>
  </conditionalFormatting>
  <conditionalFormatting sqref="CC209:CF209">
    <cfRule type="cellIs" dxfId="10338" priority="10946" operator="equal">
      <formula>"Catastrófico"</formula>
    </cfRule>
    <cfRule type="cellIs" dxfId="10337" priority="10947" operator="equal">
      <formula>"Mayor"</formula>
    </cfRule>
    <cfRule type="cellIs" dxfId="10336" priority="10948" operator="equal">
      <formula>"Moderado"</formula>
    </cfRule>
    <cfRule type="cellIs" dxfId="10335" priority="10949" operator="equal">
      <formula>"Menor"</formula>
    </cfRule>
    <cfRule type="cellIs" dxfId="10334" priority="10950" operator="equal">
      <formula>"Leve"</formula>
    </cfRule>
  </conditionalFormatting>
  <conditionalFormatting sqref="CD209">
    <cfRule type="cellIs" dxfId="10333" priority="10941" operator="equal">
      <formula>"Catastrófico"</formula>
    </cfRule>
    <cfRule type="cellIs" dxfId="10332" priority="10942" operator="equal">
      <formula>"Mayor"</formula>
    </cfRule>
    <cfRule type="cellIs" dxfId="10331" priority="10943" operator="equal">
      <formula>"Moderado"</formula>
    </cfRule>
    <cfRule type="cellIs" dxfId="10330" priority="10944" operator="equal">
      <formula>"Menor"</formula>
    </cfRule>
    <cfRule type="cellIs" dxfId="10329" priority="10945" operator="equal">
      <formula>"Leve"</formula>
    </cfRule>
  </conditionalFormatting>
  <conditionalFormatting sqref="BY209:BZ209">
    <cfRule type="cellIs" dxfId="10328" priority="10936" operator="equal">
      <formula>"Catastrófico"</formula>
    </cfRule>
    <cfRule type="cellIs" dxfId="10327" priority="10937" operator="equal">
      <formula>"Mayor"</formula>
    </cfRule>
    <cfRule type="cellIs" dxfId="10326" priority="10938" operator="equal">
      <formula>"Moderado"</formula>
    </cfRule>
    <cfRule type="cellIs" dxfId="10325" priority="10939" operator="equal">
      <formula>"Menor"</formula>
    </cfRule>
    <cfRule type="cellIs" dxfId="10324" priority="10940" operator="equal">
      <formula>"Leve"</formula>
    </cfRule>
  </conditionalFormatting>
  <conditionalFormatting sqref="BY209:BZ209">
    <cfRule type="cellIs" dxfId="10323" priority="10931" operator="equal">
      <formula>"Catastrófico"</formula>
    </cfRule>
    <cfRule type="cellIs" dxfId="10322" priority="10932" operator="equal">
      <formula>"Mayor"</formula>
    </cfRule>
    <cfRule type="cellIs" dxfId="10321" priority="10933" operator="equal">
      <formula>"Moderado"</formula>
    </cfRule>
    <cfRule type="cellIs" dxfId="10320" priority="10934" operator="equal">
      <formula>"Menor"</formula>
    </cfRule>
    <cfRule type="cellIs" dxfId="10319" priority="10935" operator="equal">
      <formula>"Leve"</formula>
    </cfRule>
  </conditionalFormatting>
  <conditionalFormatting sqref="CB209">
    <cfRule type="cellIs" dxfId="10318" priority="10926" operator="equal">
      <formula>"Catastrófico"</formula>
    </cfRule>
    <cfRule type="cellIs" dxfId="10317" priority="10927" operator="equal">
      <formula>"Mayor"</formula>
    </cfRule>
    <cfRule type="cellIs" dxfId="10316" priority="10928" operator="equal">
      <formula>"Moderado"</formula>
    </cfRule>
    <cfRule type="cellIs" dxfId="10315" priority="10929" operator="equal">
      <formula>"Menor"</formula>
    </cfRule>
    <cfRule type="cellIs" dxfId="10314" priority="10930" operator="equal">
      <formula>"Leve"</formula>
    </cfRule>
  </conditionalFormatting>
  <conditionalFormatting sqref="CB209">
    <cfRule type="cellIs" dxfId="10313" priority="10921" operator="equal">
      <formula>"Catastrófico"</formula>
    </cfRule>
    <cfRule type="cellIs" dxfId="10312" priority="10922" operator="equal">
      <formula>"Mayor"</formula>
    </cfRule>
    <cfRule type="cellIs" dxfId="10311" priority="10923" operator="equal">
      <formula>"Moderado"</formula>
    </cfRule>
    <cfRule type="cellIs" dxfId="10310" priority="10924" operator="equal">
      <formula>"Menor"</formula>
    </cfRule>
    <cfRule type="cellIs" dxfId="10309" priority="10925" operator="equal">
      <formula>"Leve"</formula>
    </cfRule>
  </conditionalFormatting>
  <conditionalFormatting sqref="CD209:CF209">
    <cfRule type="cellIs" dxfId="10308" priority="10916" operator="equal">
      <formula>"Catastrófico"</formula>
    </cfRule>
    <cfRule type="cellIs" dxfId="10307" priority="10917" operator="equal">
      <formula>"Mayor"</formula>
    </cfRule>
    <cfRule type="cellIs" dxfId="10306" priority="10918" operator="equal">
      <formula>"Moderado"</formula>
    </cfRule>
    <cfRule type="cellIs" dxfId="10305" priority="10919" operator="equal">
      <formula>"Menor"</formula>
    </cfRule>
    <cfRule type="cellIs" dxfId="10304" priority="10920" operator="equal">
      <formula>"Leve"</formula>
    </cfRule>
  </conditionalFormatting>
  <conditionalFormatting sqref="CD209:CF209">
    <cfRule type="cellIs" dxfId="10303" priority="10911" operator="equal">
      <formula>"Catastrófico"</formula>
    </cfRule>
    <cfRule type="cellIs" dxfId="10302" priority="10912" operator="equal">
      <formula>"Mayor"</formula>
    </cfRule>
    <cfRule type="cellIs" dxfId="10301" priority="10913" operator="equal">
      <formula>"Moderado"</formula>
    </cfRule>
    <cfRule type="cellIs" dxfId="10300" priority="10914" operator="equal">
      <formula>"Menor"</formula>
    </cfRule>
    <cfRule type="cellIs" dxfId="10299" priority="10915" operator="equal">
      <formula>"Leve"</formula>
    </cfRule>
  </conditionalFormatting>
  <conditionalFormatting sqref="CL209:CO209">
    <cfRule type="cellIs" dxfId="10298" priority="10906" operator="equal">
      <formula>"Catastrófico"</formula>
    </cfRule>
    <cfRule type="cellIs" dxfId="10297" priority="10907" operator="equal">
      <formula>"Mayor"</formula>
    </cfRule>
    <cfRule type="cellIs" dxfId="10296" priority="10908" operator="equal">
      <formula>"Moderado"</formula>
    </cfRule>
    <cfRule type="cellIs" dxfId="10295" priority="10909" operator="equal">
      <formula>"Menor"</formula>
    </cfRule>
    <cfRule type="cellIs" dxfId="10294" priority="10910" operator="equal">
      <formula>"Leve"</formula>
    </cfRule>
  </conditionalFormatting>
  <conditionalFormatting sqref="CL209:CO209">
    <cfRule type="cellIs" dxfId="10293" priority="10901" operator="equal">
      <formula>"Catastrófico"</formula>
    </cfRule>
    <cfRule type="cellIs" dxfId="10292" priority="10902" operator="equal">
      <formula>"Mayor"</formula>
    </cfRule>
    <cfRule type="cellIs" dxfId="10291" priority="10903" operator="equal">
      <formula>"Moderado"</formula>
    </cfRule>
    <cfRule type="cellIs" dxfId="10290" priority="10904" operator="equal">
      <formula>"Menor"</formula>
    </cfRule>
    <cfRule type="cellIs" dxfId="10289" priority="10905" operator="equal">
      <formula>"Leve"</formula>
    </cfRule>
  </conditionalFormatting>
  <conditionalFormatting sqref="CM209">
    <cfRule type="cellIs" dxfId="10288" priority="10896" operator="equal">
      <formula>"Catastrófico"</formula>
    </cfRule>
    <cfRule type="cellIs" dxfId="10287" priority="10897" operator="equal">
      <formula>"Mayor"</formula>
    </cfRule>
    <cfRule type="cellIs" dxfId="10286" priority="10898" operator="equal">
      <formula>"Moderado"</formula>
    </cfRule>
    <cfRule type="cellIs" dxfId="10285" priority="10899" operator="equal">
      <formula>"Menor"</formula>
    </cfRule>
    <cfRule type="cellIs" dxfId="10284" priority="10900" operator="equal">
      <formula>"Leve"</formula>
    </cfRule>
  </conditionalFormatting>
  <conditionalFormatting sqref="CH209:CI209">
    <cfRule type="cellIs" dxfId="10283" priority="10891" operator="equal">
      <formula>"Catastrófico"</formula>
    </cfRule>
    <cfRule type="cellIs" dxfId="10282" priority="10892" operator="equal">
      <formula>"Mayor"</formula>
    </cfRule>
    <cfRule type="cellIs" dxfId="10281" priority="10893" operator="equal">
      <formula>"Moderado"</formula>
    </cfRule>
    <cfRule type="cellIs" dxfId="10280" priority="10894" operator="equal">
      <formula>"Menor"</formula>
    </cfRule>
    <cfRule type="cellIs" dxfId="10279" priority="10895" operator="equal">
      <formula>"Leve"</formula>
    </cfRule>
  </conditionalFormatting>
  <conditionalFormatting sqref="CH209:CI209">
    <cfRule type="cellIs" dxfId="10278" priority="10886" operator="equal">
      <formula>"Catastrófico"</formula>
    </cfRule>
    <cfRule type="cellIs" dxfId="10277" priority="10887" operator="equal">
      <formula>"Mayor"</formula>
    </cfRule>
    <cfRule type="cellIs" dxfId="10276" priority="10888" operator="equal">
      <formula>"Moderado"</formula>
    </cfRule>
    <cfRule type="cellIs" dxfId="10275" priority="10889" operator="equal">
      <formula>"Menor"</formula>
    </cfRule>
    <cfRule type="cellIs" dxfId="10274" priority="10890" operator="equal">
      <formula>"Leve"</formula>
    </cfRule>
  </conditionalFormatting>
  <conditionalFormatting sqref="CK209">
    <cfRule type="cellIs" dxfId="10273" priority="10881" operator="equal">
      <formula>"Catastrófico"</formula>
    </cfRule>
    <cfRule type="cellIs" dxfId="10272" priority="10882" operator="equal">
      <formula>"Mayor"</formula>
    </cfRule>
    <cfRule type="cellIs" dxfId="10271" priority="10883" operator="equal">
      <formula>"Moderado"</formula>
    </cfRule>
    <cfRule type="cellIs" dxfId="10270" priority="10884" operator="equal">
      <formula>"Menor"</formula>
    </cfRule>
    <cfRule type="cellIs" dxfId="10269" priority="10885" operator="equal">
      <formula>"Leve"</formula>
    </cfRule>
  </conditionalFormatting>
  <conditionalFormatting sqref="CK209">
    <cfRule type="cellIs" dxfId="10268" priority="10876" operator="equal">
      <formula>"Catastrófico"</formula>
    </cfRule>
    <cfRule type="cellIs" dxfId="10267" priority="10877" operator="equal">
      <formula>"Mayor"</formula>
    </cfRule>
    <cfRule type="cellIs" dxfId="10266" priority="10878" operator="equal">
      <formula>"Moderado"</formula>
    </cfRule>
    <cfRule type="cellIs" dxfId="10265" priority="10879" operator="equal">
      <formula>"Menor"</formula>
    </cfRule>
    <cfRule type="cellIs" dxfId="10264" priority="10880" operator="equal">
      <formula>"Leve"</formula>
    </cfRule>
  </conditionalFormatting>
  <conditionalFormatting sqref="CM209:CO209">
    <cfRule type="cellIs" dxfId="10263" priority="10871" operator="equal">
      <formula>"Catastrófico"</formula>
    </cfRule>
    <cfRule type="cellIs" dxfId="10262" priority="10872" operator="equal">
      <formula>"Mayor"</formula>
    </cfRule>
    <cfRule type="cellIs" dxfId="10261" priority="10873" operator="equal">
      <formula>"Moderado"</formula>
    </cfRule>
    <cfRule type="cellIs" dxfId="10260" priority="10874" operator="equal">
      <formula>"Menor"</formula>
    </cfRule>
    <cfRule type="cellIs" dxfId="10259" priority="10875" operator="equal">
      <formula>"Leve"</formula>
    </cfRule>
  </conditionalFormatting>
  <conditionalFormatting sqref="CM209:CO209">
    <cfRule type="cellIs" dxfId="10258" priority="10866" operator="equal">
      <formula>"Catastrófico"</formula>
    </cfRule>
    <cfRule type="cellIs" dxfId="10257" priority="10867" operator="equal">
      <formula>"Mayor"</formula>
    </cfRule>
    <cfRule type="cellIs" dxfId="10256" priority="10868" operator="equal">
      <formula>"Moderado"</formula>
    </cfRule>
    <cfRule type="cellIs" dxfId="10255" priority="10869" operator="equal">
      <formula>"Menor"</formula>
    </cfRule>
    <cfRule type="cellIs" dxfId="10254" priority="10870" operator="equal">
      <formula>"Leve"</formula>
    </cfRule>
  </conditionalFormatting>
  <conditionalFormatting sqref="CU209:CX209">
    <cfRule type="cellIs" dxfId="10253" priority="10861" operator="equal">
      <formula>"Catastrófico"</formula>
    </cfRule>
    <cfRule type="cellIs" dxfId="10252" priority="10862" operator="equal">
      <formula>"Mayor"</formula>
    </cfRule>
    <cfRule type="cellIs" dxfId="10251" priority="10863" operator="equal">
      <formula>"Moderado"</formula>
    </cfRule>
    <cfRule type="cellIs" dxfId="10250" priority="10864" operator="equal">
      <formula>"Menor"</formula>
    </cfRule>
    <cfRule type="cellIs" dxfId="10249" priority="10865" operator="equal">
      <formula>"Leve"</formula>
    </cfRule>
  </conditionalFormatting>
  <conditionalFormatting sqref="CU209:CX209">
    <cfRule type="cellIs" dxfId="10248" priority="10856" operator="equal">
      <formula>"Catastrófico"</formula>
    </cfRule>
    <cfRule type="cellIs" dxfId="10247" priority="10857" operator="equal">
      <formula>"Mayor"</formula>
    </cfRule>
    <cfRule type="cellIs" dxfId="10246" priority="10858" operator="equal">
      <formula>"Moderado"</formula>
    </cfRule>
    <cfRule type="cellIs" dxfId="10245" priority="10859" operator="equal">
      <formula>"Menor"</formula>
    </cfRule>
    <cfRule type="cellIs" dxfId="10244" priority="10860" operator="equal">
      <formula>"Leve"</formula>
    </cfRule>
  </conditionalFormatting>
  <conditionalFormatting sqref="CV209">
    <cfRule type="cellIs" dxfId="10243" priority="10851" operator="equal">
      <formula>"Catastrófico"</formula>
    </cfRule>
    <cfRule type="cellIs" dxfId="10242" priority="10852" operator="equal">
      <formula>"Mayor"</formula>
    </cfRule>
    <cfRule type="cellIs" dxfId="10241" priority="10853" operator="equal">
      <formula>"Moderado"</formula>
    </cfRule>
    <cfRule type="cellIs" dxfId="10240" priority="10854" operator="equal">
      <formula>"Menor"</formula>
    </cfRule>
    <cfRule type="cellIs" dxfId="10239" priority="10855" operator="equal">
      <formula>"Leve"</formula>
    </cfRule>
  </conditionalFormatting>
  <conditionalFormatting sqref="CQ209:CR209">
    <cfRule type="cellIs" dxfId="10238" priority="10846" operator="equal">
      <formula>"Catastrófico"</formula>
    </cfRule>
    <cfRule type="cellIs" dxfId="10237" priority="10847" operator="equal">
      <formula>"Mayor"</formula>
    </cfRule>
    <cfRule type="cellIs" dxfId="10236" priority="10848" operator="equal">
      <formula>"Moderado"</formula>
    </cfRule>
    <cfRule type="cellIs" dxfId="10235" priority="10849" operator="equal">
      <formula>"Menor"</formula>
    </cfRule>
    <cfRule type="cellIs" dxfId="10234" priority="10850" operator="equal">
      <formula>"Leve"</formula>
    </cfRule>
  </conditionalFormatting>
  <conditionalFormatting sqref="CQ209:CR209">
    <cfRule type="cellIs" dxfId="10233" priority="10841" operator="equal">
      <formula>"Catastrófico"</formula>
    </cfRule>
    <cfRule type="cellIs" dxfId="10232" priority="10842" operator="equal">
      <formula>"Mayor"</formula>
    </cfRule>
    <cfRule type="cellIs" dxfId="10231" priority="10843" operator="equal">
      <formula>"Moderado"</formula>
    </cfRule>
    <cfRule type="cellIs" dxfId="10230" priority="10844" operator="equal">
      <formula>"Menor"</formula>
    </cfRule>
    <cfRule type="cellIs" dxfId="10229" priority="10845" operator="equal">
      <formula>"Leve"</formula>
    </cfRule>
  </conditionalFormatting>
  <conditionalFormatting sqref="CT209">
    <cfRule type="cellIs" dxfId="10228" priority="10836" operator="equal">
      <formula>"Catastrófico"</formula>
    </cfRule>
    <cfRule type="cellIs" dxfId="10227" priority="10837" operator="equal">
      <formula>"Mayor"</formula>
    </cfRule>
    <cfRule type="cellIs" dxfId="10226" priority="10838" operator="equal">
      <formula>"Moderado"</formula>
    </cfRule>
    <cfRule type="cellIs" dxfId="10225" priority="10839" operator="equal">
      <formula>"Menor"</formula>
    </cfRule>
    <cfRule type="cellIs" dxfId="10224" priority="10840" operator="equal">
      <formula>"Leve"</formula>
    </cfRule>
  </conditionalFormatting>
  <conditionalFormatting sqref="CT209">
    <cfRule type="cellIs" dxfId="10223" priority="10831" operator="equal">
      <formula>"Catastrófico"</formula>
    </cfRule>
    <cfRule type="cellIs" dxfId="10222" priority="10832" operator="equal">
      <formula>"Mayor"</formula>
    </cfRule>
    <cfRule type="cellIs" dxfId="10221" priority="10833" operator="equal">
      <formula>"Moderado"</formula>
    </cfRule>
    <cfRule type="cellIs" dxfId="10220" priority="10834" operator="equal">
      <formula>"Menor"</formula>
    </cfRule>
    <cfRule type="cellIs" dxfId="10219" priority="10835" operator="equal">
      <formula>"Leve"</formula>
    </cfRule>
  </conditionalFormatting>
  <conditionalFormatting sqref="CV209:CX209">
    <cfRule type="cellIs" dxfId="10218" priority="10826" operator="equal">
      <formula>"Catastrófico"</formula>
    </cfRule>
    <cfRule type="cellIs" dxfId="10217" priority="10827" operator="equal">
      <formula>"Mayor"</formula>
    </cfRule>
    <cfRule type="cellIs" dxfId="10216" priority="10828" operator="equal">
      <formula>"Moderado"</formula>
    </cfRule>
    <cfRule type="cellIs" dxfId="10215" priority="10829" operator="equal">
      <formula>"Menor"</formula>
    </cfRule>
    <cfRule type="cellIs" dxfId="10214" priority="10830" operator="equal">
      <formula>"Leve"</formula>
    </cfRule>
  </conditionalFormatting>
  <conditionalFormatting sqref="CV209:CX209">
    <cfRule type="cellIs" dxfId="10213" priority="10821" operator="equal">
      <formula>"Catastrófico"</formula>
    </cfRule>
    <cfRule type="cellIs" dxfId="10212" priority="10822" operator="equal">
      <formula>"Mayor"</formula>
    </cfRule>
    <cfRule type="cellIs" dxfId="10211" priority="10823" operator="equal">
      <formula>"Moderado"</formula>
    </cfRule>
    <cfRule type="cellIs" dxfId="10210" priority="10824" operator="equal">
      <formula>"Menor"</formula>
    </cfRule>
    <cfRule type="cellIs" dxfId="10209" priority="10825" operator="equal">
      <formula>"Leve"</formula>
    </cfRule>
  </conditionalFormatting>
  <conditionalFormatting sqref="CA209">
    <cfRule type="cellIs" dxfId="10208" priority="10816" operator="equal">
      <formula>"Catastrófico"</formula>
    </cfRule>
    <cfRule type="cellIs" dxfId="10207" priority="10817" operator="equal">
      <formula>"Mayor"</formula>
    </cfRule>
    <cfRule type="cellIs" dxfId="10206" priority="10818" operator="equal">
      <formula>"Moderado"</formula>
    </cfRule>
    <cfRule type="cellIs" dxfId="10205" priority="10819" operator="equal">
      <formula>"Menor"</formula>
    </cfRule>
    <cfRule type="cellIs" dxfId="10204" priority="10820" operator="equal">
      <formula>"Leve"</formula>
    </cfRule>
  </conditionalFormatting>
  <conditionalFormatting sqref="CA209">
    <cfRule type="cellIs" dxfId="10203" priority="10811" operator="equal">
      <formula>"Catastrófico"</formula>
    </cfRule>
    <cfRule type="cellIs" dxfId="10202" priority="10812" operator="equal">
      <formula>"Mayor"</formula>
    </cfRule>
    <cfRule type="cellIs" dxfId="10201" priority="10813" operator="equal">
      <formula>"Moderado"</formula>
    </cfRule>
    <cfRule type="cellIs" dxfId="10200" priority="10814" operator="equal">
      <formula>"Menor"</formula>
    </cfRule>
    <cfRule type="cellIs" dxfId="10199" priority="10815" operator="equal">
      <formula>"Leve"</formula>
    </cfRule>
  </conditionalFormatting>
  <conditionalFormatting sqref="CJ209">
    <cfRule type="cellIs" dxfId="10198" priority="10806" operator="equal">
      <formula>"Catastrófico"</formula>
    </cfRule>
    <cfRule type="cellIs" dxfId="10197" priority="10807" operator="equal">
      <formula>"Mayor"</formula>
    </cfRule>
    <cfRule type="cellIs" dxfId="10196" priority="10808" operator="equal">
      <formula>"Moderado"</formula>
    </cfRule>
    <cfRule type="cellIs" dxfId="10195" priority="10809" operator="equal">
      <formula>"Menor"</formula>
    </cfRule>
    <cfRule type="cellIs" dxfId="10194" priority="10810" operator="equal">
      <formula>"Leve"</formula>
    </cfRule>
  </conditionalFormatting>
  <conditionalFormatting sqref="CJ209">
    <cfRule type="cellIs" dxfId="10193" priority="10801" operator="equal">
      <formula>"Catastrófico"</formula>
    </cfRule>
    <cfRule type="cellIs" dxfId="10192" priority="10802" operator="equal">
      <formula>"Mayor"</formula>
    </cfRule>
    <cfRule type="cellIs" dxfId="10191" priority="10803" operator="equal">
      <formula>"Moderado"</formula>
    </cfRule>
    <cfRule type="cellIs" dxfId="10190" priority="10804" operator="equal">
      <formula>"Menor"</formula>
    </cfRule>
    <cfRule type="cellIs" dxfId="10189" priority="10805" operator="equal">
      <formula>"Leve"</formula>
    </cfRule>
  </conditionalFormatting>
  <conditionalFormatting sqref="CS209">
    <cfRule type="cellIs" dxfId="10188" priority="10796" operator="equal">
      <formula>"Catastrófico"</formula>
    </cfRule>
    <cfRule type="cellIs" dxfId="10187" priority="10797" operator="equal">
      <formula>"Mayor"</formula>
    </cfRule>
    <cfRule type="cellIs" dxfId="10186" priority="10798" operator="equal">
      <formula>"Moderado"</formula>
    </cfRule>
    <cfRule type="cellIs" dxfId="10185" priority="10799" operator="equal">
      <formula>"Menor"</formula>
    </cfRule>
    <cfRule type="cellIs" dxfId="10184" priority="10800" operator="equal">
      <formula>"Leve"</formula>
    </cfRule>
  </conditionalFormatting>
  <conditionalFormatting sqref="CS209">
    <cfRule type="cellIs" dxfId="10183" priority="10791" operator="equal">
      <formula>"Catastrófico"</formula>
    </cfRule>
    <cfRule type="cellIs" dxfId="10182" priority="10792" operator="equal">
      <formula>"Mayor"</formula>
    </cfRule>
    <cfRule type="cellIs" dxfId="10181" priority="10793" operator="equal">
      <formula>"Moderado"</formula>
    </cfRule>
    <cfRule type="cellIs" dxfId="10180" priority="10794" operator="equal">
      <formula>"Menor"</formula>
    </cfRule>
    <cfRule type="cellIs" dxfId="10179" priority="10795" operator="equal">
      <formula>"Leve"</formula>
    </cfRule>
  </conditionalFormatting>
  <conditionalFormatting sqref="BP215:BW215">
    <cfRule type="cellIs" dxfId="10178" priority="10786" operator="equal">
      <formula>"Catastrófico"</formula>
    </cfRule>
    <cfRule type="cellIs" dxfId="10177" priority="10787" operator="equal">
      <formula>"Mayor"</formula>
    </cfRule>
    <cfRule type="cellIs" dxfId="10176" priority="10788" operator="equal">
      <formula>"Moderado"</formula>
    </cfRule>
    <cfRule type="cellIs" dxfId="10175" priority="10789" operator="equal">
      <formula>"Menor"</formula>
    </cfRule>
    <cfRule type="cellIs" dxfId="10174" priority="10790" operator="equal">
      <formula>"Leve"</formula>
    </cfRule>
  </conditionalFormatting>
  <conditionalFormatting sqref="BO215">
    <cfRule type="cellIs" dxfId="10173" priority="10781" operator="equal">
      <formula>"Catastrófico"</formula>
    </cfRule>
    <cfRule type="cellIs" dxfId="10172" priority="10782" operator="equal">
      <formula>"Mayor"</formula>
    </cfRule>
    <cfRule type="cellIs" dxfId="10171" priority="10783" operator="equal">
      <formula>"Moderado"</formula>
    </cfRule>
    <cfRule type="cellIs" dxfId="10170" priority="10784" operator="equal">
      <formula>"Menor"</formula>
    </cfRule>
    <cfRule type="cellIs" dxfId="10169" priority="10785" operator="equal">
      <formula>"Leve"</formula>
    </cfRule>
  </conditionalFormatting>
  <conditionalFormatting sqref="BP215:BW215">
    <cfRule type="cellIs" dxfId="10168" priority="10776" operator="equal">
      <formula>"Catastrófico"</formula>
    </cfRule>
    <cfRule type="cellIs" dxfId="10167" priority="10777" operator="equal">
      <formula>"Mayor"</formula>
    </cfRule>
    <cfRule type="cellIs" dxfId="10166" priority="10778" operator="equal">
      <formula>"Moderado"</formula>
    </cfRule>
    <cfRule type="cellIs" dxfId="10165" priority="10779" operator="equal">
      <formula>"Menor"</formula>
    </cfRule>
    <cfRule type="cellIs" dxfId="10164" priority="10780" operator="equal">
      <formula>"Leve"</formula>
    </cfRule>
  </conditionalFormatting>
  <conditionalFormatting sqref="BU215">
    <cfRule type="cellIs" dxfId="10163" priority="10771" operator="equal">
      <formula>"Catastrófico"</formula>
    </cfRule>
    <cfRule type="cellIs" dxfId="10162" priority="10772" operator="equal">
      <formula>"Mayor"</formula>
    </cfRule>
    <cfRule type="cellIs" dxfId="10161" priority="10773" operator="equal">
      <formula>"Moderado"</formula>
    </cfRule>
    <cfRule type="cellIs" dxfId="10160" priority="10774" operator="equal">
      <formula>"Menor"</formula>
    </cfRule>
    <cfRule type="cellIs" dxfId="10159" priority="10775" operator="equal">
      <formula>"Leve"</formula>
    </cfRule>
  </conditionalFormatting>
  <conditionalFormatting sqref="BU215:BW215">
    <cfRule type="cellIs" dxfId="10158" priority="10766" operator="equal">
      <formula>"Catastrófico"</formula>
    </cfRule>
    <cfRule type="cellIs" dxfId="10157" priority="10767" operator="equal">
      <formula>"Mayor"</formula>
    </cfRule>
    <cfRule type="cellIs" dxfId="10156" priority="10768" operator="equal">
      <formula>"Moderado"</formula>
    </cfRule>
    <cfRule type="cellIs" dxfId="10155" priority="10769" operator="equal">
      <formula>"Menor"</formula>
    </cfRule>
    <cfRule type="cellIs" dxfId="10154" priority="10770" operator="equal">
      <formula>"Leve"</formula>
    </cfRule>
  </conditionalFormatting>
  <conditionalFormatting sqref="BU215:BW215">
    <cfRule type="cellIs" dxfId="10153" priority="10761" operator="equal">
      <formula>"Catastrófico"</formula>
    </cfRule>
    <cfRule type="cellIs" dxfId="10152" priority="10762" operator="equal">
      <formula>"Mayor"</formula>
    </cfRule>
    <cfRule type="cellIs" dxfId="10151" priority="10763" operator="equal">
      <formula>"Moderado"</formula>
    </cfRule>
    <cfRule type="cellIs" dxfId="10150" priority="10764" operator="equal">
      <formula>"Menor"</formula>
    </cfRule>
    <cfRule type="cellIs" dxfId="10149" priority="10765" operator="equal">
      <formula>"Leve"</formula>
    </cfRule>
  </conditionalFormatting>
  <conditionalFormatting sqref="BU215:BW215">
    <cfRule type="cellIs" dxfId="10148" priority="10756" operator="equal">
      <formula>"Catastrófico"</formula>
    </cfRule>
    <cfRule type="cellIs" dxfId="10147" priority="10757" operator="equal">
      <formula>"Mayor"</formula>
    </cfRule>
    <cfRule type="cellIs" dxfId="10146" priority="10758" operator="equal">
      <formula>"Moderado"</formula>
    </cfRule>
    <cfRule type="cellIs" dxfId="10145" priority="10759" operator="equal">
      <formula>"Menor"</formula>
    </cfRule>
    <cfRule type="cellIs" dxfId="10144" priority="10760" operator="equal">
      <formula>"Leve"</formula>
    </cfRule>
  </conditionalFormatting>
  <conditionalFormatting sqref="BY215:CF215">
    <cfRule type="cellIs" dxfId="10143" priority="10751" operator="equal">
      <formula>"Catastrófico"</formula>
    </cfRule>
    <cfRule type="cellIs" dxfId="10142" priority="10752" operator="equal">
      <formula>"Mayor"</formula>
    </cfRule>
    <cfRule type="cellIs" dxfId="10141" priority="10753" operator="equal">
      <formula>"Moderado"</formula>
    </cfRule>
    <cfRule type="cellIs" dxfId="10140" priority="10754" operator="equal">
      <formula>"Menor"</formula>
    </cfRule>
    <cfRule type="cellIs" dxfId="10139" priority="10755" operator="equal">
      <formula>"Leve"</formula>
    </cfRule>
  </conditionalFormatting>
  <conditionalFormatting sqref="BX215">
    <cfRule type="cellIs" dxfId="10138" priority="10746" operator="equal">
      <formula>"Catastrófico"</formula>
    </cfRule>
    <cfRule type="cellIs" dxfId="10137" priority="10747" operator="equal">
      <formula>"Mayor"</formula>
    </cfRule>
    <cfRule type="cellIs" dxfId="10136" priority="10748" operator="equal">
      <formula>"Moderado"</formula>
    </cfRule>
    <cfRule type="cellIs" dxfId="10135" priority="10749" operator="equal">
      <formula>"Menor"</formula>
    </cfRule>
    <cfRule type="cellIs" dxfId="10134" priority="10750" operator="equal">
      <formula>"Leve"</formula>
    </cfRule>
  </conditionalFormatting>
  <conditionalFormatting sqref="BY215:CF215">
    <cfRule type="cellIs" dxfId="10133" priority="10741" operator="equal">
      <formula>"Catastrófico"</formula>
    </cfRule>
    <cfRule type="cellIs" dxfId="10132" priority="10742" operator="equal">
      <formula>"Mayor"</formula>
    </cfRule>
    <cfRule type="cellIs" dxfId="10131" priority="10743" operator="equal">
      <formula>"Moderado"</formula>
    </cfRule>
    <cfRule type="cellIs" dxfId="10130" priority="10744" operator="equal">
      <formula>"Menor"</formula>
    </cfRule>
    <cfRule type="cellIs" dxfId="10129" priority="10745" operator="equal">
      <formula>"Leve"</formula>
    </cfRule>
  </conditionalFormatting>
  <conditionalFormatting sqref="CD215">
    <cfRule type="cellIs" dxfId="10128" priority="10736" operator="equal">
      <formula>"Catastrófico"</formula>
    </cfRule>
    <cfRule type="cellIs" dxfId="10127" priority="10737" operator="equal">
      <formula>"Mayor"</formula>
    </cfRule>
    <cfRule type="cellIs" dxfId="10126" priority="10738" operator="equal">
      <formula>"Moderado"</formula>
    </cfRule>
    <cfRule type="cellIs" dxfId="10125" priority="10739" operator="equal">
      <formula>"Menor"</formula>
    </cfRule>
    <cfRule type="cellIs" dxfId="10124" priority="10740" operator="equal">
      <formula>"Leve"</formula>
    </cfRule>
  </conditionalFormatting>
  <conditionalFormatting sqref="CD215:CF215">
    <cfRule type="cellIs" dxfId="10123" priority="10731" operator="equal">
      <formula>"Catastrófico"</formula>
    </cfRule>
    <cfRule type="cellIs" dxfId="10122" priority="10732" operator="equal">
      <formula>"Mayor"</formula>
    </cfRule>
    <cfRule type="cellIs" dxfId="10121" priority="10733" operator="equal">
      <formula>"Moderado"</formula>
    </cfRule>
    <cfRule type="cellIs" dxfId="10120" priority="10734" operator="equal">
      <formula>"Menor"</formula>
    </cfRule>
    <cfRule type="cellIs" dxfId="10119" priority="10735" operator="equal">
      <formula>"Leve"</formula>
    </cfRule>
  </conditionalFormatting>
  <conditionalFormatting sqref="CD215:CF215">
    <cfRule type="cellIs" dxfId="10118" priority="10726" operator="equal">
      <formula>"Catastrófico"</formula>
    </cfRule>
    <cfRule type="cellIs" dxfId="10117" priority="10727" operator="equal">
      <formula>"Mayor"</formula>
    </cfRule>
    <cfRule type="cellIs" dxfId="10116" priority="10728" operator="equal">
      <formula>"Moderado"</formula>
    </cfRule>
    <cfRule type="cellIs" dxfId="10115" priority="10729" operator="equal">
      <formula>"Menor"</formula>
    </cfRule>
    <cfRule type="cellIs" dxfId="10114" priority="10730" operator="equal">
      <formula>"Leve"</formula>
    </cfRule>
  </conditionalFormatting>
  <conditionalFormatting sqref="CD215:CF215">
    <cfRule type="cellIs" dxfId="10113" priority="10721" operator="equal">
      <formula>"Catastrófico"</formula>
    </cfRule>
    <cfRule type="cellIs" dxfId="10112" priority="10722" operator="equal">
      <formula>"Mayor"</formula>
    </cfRule>
    <cfRule type="cellIs" dxfId="10111" priority="10723" operator="equal">
      <formula>"Moderado"</formula>
    </cfRule>
    <cfRule type="cellIs" dxfId="10110" priority="10724" operator="equal">
      <formula>"Menor"</formula>
    </cfRule>
    <cfRule type="cellIs" dxfId="10109" priority="10725" operator="equal">
      <formula>"Leve"</formula>
    </cfRule>
  </conditionalFormatting>
  <conditionalFormatting sqref="CH215:CO215">
    <cfRule type="cellIs" dxfId="10108" priority="10716" operator="equal">
      <formula>"Catastrófico"</formula>
    </cfRule>
    <cfRule type="cellIs" dxfId="10107" priority="10717" operator="equal">
      <formula>"Mayor"</formula>
    </cfRule>
    <cfRule type="cellIs" dxfId="10106" priority="10718" operator="equal">
      <formula>"Moderado"</formula>
    </cfRule>
    <cfRule type="cellIs" dxfId="10105" priority="10719" operator="equal">
      <formula>"Menor"</formula>
    </cfRule>
    <cfRule type="cellIs" dxfId="10104" priority="10720" operator="equal">
      <formula>"Leve"</formula>
    </cfRule>
  </conditionalFormatting>
  <conditionalFormatting sqref="CG215">
    <cfRule type="cellIs" dxfId="10103" priority="10711" operator="equal">
      <formula>"Catastrófico"</formula>
    </cfRule>
    <cfRule type="cellIs" dxfId="10102" priority="10712" operator="equal">
      <formula>"Mayor"</formula>
    </cfRule>
    <cfRule type="cellIs" dxfId="10101" priority="10713" operator="equal">
      <formula>"Moderado"</formula>
    </cfRule>
    <cfRule type="cellIs" dxfId="10100" priority="10714" operator="equal">
      <formula>"Menor"</formula>
    </cfRule>
    <cfRule type="cellIs" dxfId="10099" priority="10715" operator="equal">
      <formula>"Leve"</formula>
    </cfRule>
  </conditionalFormatting>
  <conditionalFormatting sqref="CH215:CO215">
    <cfRule type="cellIs" dxfId="10098" priority="10706" operator="equal">
      <formula>"Catastrófico"</formula>
    </cfRule>
    <cfRule type="cellIs" dxfId="10097" priority="10707" operator="equal">
      <formula>"Mayor"</formula>
    </cfRule>
    <cfRule type="cellIs" dxfId="10096" priority="10708" operator="equal">
      <formula>"Moderado"</formula>
    </cfRule>
    <cfRule type="cellIs" dxfId="10095" priority="10709" operator="equal">
      <formula>"Menor"</formula>
    </cfRule>
    <cfRule type="cellIs" dxfId="10094" priority="10710" operator="equal">
      <formula>"Leve"</formula>
    </cfRule>
  </conditionalFormatting>
  <conditionalFormatting sqref="CM215">
    <cfRule type="cellIs" dxfId="10093" priority="10701" operator="equal">
      <formula>"Catastrófico"</formula>
    </cfRule>
    <cfRule type="cellIs" dxfId="10092" priority="10702" operator="equal">
      <formula>"Mayor"</formula>
    </cfRule>
    <cfRule type="cellIs" dxfId="10091" priority="10703" operator="equal">
      <formula>"Moderado"</formula>
    </cfRule>
    <cfRule type="cellIs" dxfId="10090" priority="10704" operator="equal">
      <formula>"Menor"</formula>
    </cfRule>
    <cfRule type="cellIs" dxfId="10089" priority="10705" operator="equal">
      <formula>"Leve"</formula>
    </cfRule>
  </conditionalFormatting>
  <conditionalFormatting sqref="CM215:CO215">
    <cfRule type="cellIs" dxfId="10088" priority="10696" operator="equal">
      <formula>"Catastrófico"</formula>
    </cfRule>
    <cfRule type="cellIs" dxfId="10087" priority="10697" operator="equal">
      <formula>"Mayor"</formula>
    </cfRule>
    <cfRule type="cellIs" dxfId="10086" priority="10698" operator="equal">
      <formula>"Moderado"</formula>
    </cfRule>
    <cfRule type="cellIs" dxfId="10085" priority="10699" operator="equal">
      <formula>"Menor"</formula>
    </cfRule>
    <cfRule type="cellIs" dxfId="10084" priority="10700" operator="equal">
      <formula>"Leve"</formula>
    </cfRule>
  </conditionalFormatting>
  <conditionalFormatting sqref="CM215:CO215">
    <cfRule type="cellIs" dxfId="10083" priority="10691" operator="equal">
      <formula>"Catastrófico"</formula>
    </cfRule>
    <cfRule type="cellIs" dxfId="10082" priority="10692" operator="equal">
      <formula>"Mayor"</formula>
    </cfRule>
    <cfRule type="cellIs" dxfId="10081" priority="10693" operator="equal">
      <formula>"Moderado"</formula>
    </cfRule>
    <cfRule type="cellIs" dxfId="10080" priority="10694" operator="equal">
      <formula>"Menor"</formula>
    </cfRule>
    <cfRule type="cellIs" dxfId="10079" priority="10695" operator="equal">
      <formula>"Leve"</formula>
    </cfRule>
  </conditionalFormatting>
  <conditionalFormatting sqref="CM215:CO215">
    <cfRule type="cellIs" dxfId="10078" priority="10686" operator="equal">
      <formula>"Catastrófico"</formula>
    </cfRule>
    <cfRule type="cellIs" dxfId="10077" priority="10687" operator="equal">
      <formula>"Mayor"</formula>
    </cfRule>
    <cfRule type="cellIs" dxfId="10076" priority="10688" operator="equal">
      <formula>"Moderado"</formula>
    </cfRule>
    <cfRule type="cellIs" dxfId="10075" priority="10689" operator="equal">
      <formula>"Menor"</formula>
    </cfRule>
    <cfRule type="cellIs" dxfId="10074" priority="10690" operator="equal">
      <formula>"Leve"</formula>
    </cfRule>
  </conditionalFormatting>
  <conditionalFormatting sqref="CQ215:CX215">
    <cfRule type="cellIs" dxfId="10073" priority="10681" operator="equal">
      <formula>"Catastrófico"</formula>
    </cfRule>
    <cfRule type="cellIs" dxfId="10072" priority="10682" operator="equal">
      <formula>"Mayor"</formula>
    </cfRule>
    <cfRule type="cellIs" dxfId="10071" priority="10683" operator="equal">
      <formula>"Moderado"</formula>
    </cfRule>
    <cfRule type="cellIs" dxfId="10070" priority="10684" operator="equal">
      <formula>"Menor"</formula>
    </cfRule>
    <cfRule type="cellIs" dxfId="10069" priority="10685" operator="equal">
      <formula>"Leve"</formula>
    </cfRule>
  </conditionalFormatting>
  <conditionalFormatting sqref="CP215">
    <cfRule type="cellIs" dxfId="10068" priority="10676" operator="equal">
      <formula>"Catastrófico"</formula>
    </cfRule>
    <cfRule type="cellIs" dxfId="10067" priority="10677" operator="equal">
      <formula>"Mayor"</formula>
    </cfRule>
    <cfRule type="cellIs" dxfId="10066" priority="10678" operator="equal">
      <formula>"Moderado"</formula>
    </cfRule>
    <cfRule type="cellIs" dxfId="10065" priority="10679" operator="equal">
      <formula>"Menor"</formula>
    </cfRule>
    <cfRule type="cellIs" dxfId="10064" priority="10680" operator="equal">
      <formula>"Leve"</formula>
    </cfRule>
  </conditionalFormatting>
  <conditionalFormatting sqref="CQ215:CX215">
    <cfRule type="cellIs" dxfId="10063" priority="10671" operator="equal">
      <formula>"Catastrófico"</formula>
    </cfRule>
    <cfRule type="cellIs" dxfId="10062" priority="10672" operator="equal">
      <formula>"Mayor"</formula>
    </cfRule>
    <cfRule type="cellIs" dxfId="10061" priority="10673" operator="equal">
      <formula>"Moderado"</formula>
    </cfRule>
    <cfRule type="cellIs" dxfId="10060" priority="10674" operator="equal">
      <formula>"Menor"</formula>
    </cfRule>
    <cfRule type="cellIs" dxfId="10059" priority="10675" operator="equal">
      <formula>"Leve"</formula>
    </cfRule>
  </conditionalFormatting>
  <conditionalFormatting sqref="CV215">
    <cfRule type="cellIs" dxfId="10058" priority="10666" operator="equal">
      <formula>"Catastrófico"</formula>
    </cfRule>
    <cfRule type="cellIs" dxfId="10057" priority="10667" operator="equal">
      <formula>"Mayor"</formula>
    </cfRule>
    <cfRule type="cellIs" dxfId="10056" priority="10668" operator="equal">
      <formula>"Moderado"</formula>
    </cfRule>
    <cfRule type="cellIs" dxfId="10055" priority="10669" operator="equal">
      <formula>"Menor"</formula>
    </cfRule>
    <cfRule type="cellIs" dxfId="10054" priority="10670" operator="equal">
      <formula>"Leve"</formula>
    </cfRule>
  </conditionalFormatting>
  <conditionalFormatting sqref="CV215:CX215">
    <cfRule type="cellIs" dxfId="10053" priority="10661" operator="equal">
      <formula>"Catastrófico"</formula>
    </cfRule>
    <cfRule type="cellIs" dxfId="10052" priority="10662" operator="equal">
      <formula>"Mayor"</formula>
    </cfRule>
    <cfRule type="cellIs" dxfId="10051" priority="10663" operator="equal">
      <formula>"Moderado"</formula>
    </cfRule>
    <cfRule type="cellIs" dxfId="10050" priority="10664" operator="equal">
      <formula>"Menor"</formula>
    </cfRule>
    <cfRule type="cellIs" dxfId="10049" priority="10665" operator="equal">
      <formula>"Leve"</formula>
    </cfRule>
  </conditionalFormatting>
  <conditionalFormatting sqref="CV215:CX215">
    <cfRule type="cellIs" dxfId="10048" priority="10656" operator="equal">
      <formula>"Catastrófico"</formula>
    </cfRule>
    <cfRule type="cellIs" dxfId="10047" priority="10657" operator="equal">
      <formula>"Mayor"</formula>
    </cfRule>
    <cfRule type="cellIs" dxfId="10046" priority="10658" operator="equal">
      <formula>"Moderado"</formula>
    </cfRule>
    <cfRule type="cellIs" dxfId="10045" priority="10659" operator="equal">
      <formula>"Menor"</formula>
    </cfRule>
    <cfRule type="cellIs" dxfId="10044" priority="10660" operator="equal">
      <formula>"Leve"</formula>
    </cfRule>
  </conditionalFormatting>
  <conditionalFormatting sqref="CV215:CX215">
    <cfRule type="cellIs" dxfId="10043" priority="10651" operator="equal">
      <formula>"Catastrófico"</formula>
    </cfRule>
    <cfRule type="cellIs" dxfId="10042" priority="10652" operator="equal">
      <formula>"Mayor"</formula>
    </cfRule>
    <cfRule type="cellIs" dxfId="10041" priority="10653" operator="equal">
      <formula>"Moderado"</formula>
    </cfRule>
    <cfRule type="cellIs" dxfId="10040" priority="10654" operator="equal">
      <formula>"Menor"</formula>
    </cfRule>
    <cfRule type="cellIs" dxfId="10039" priority="10655" operator="equal">
      <formula>"Leve"</formula>
    </cfRule>
  </conditionalFormatting>
  <conditionalFormatting sqref="FY197">
    <cfRule type="cellIs" dxfId="10038" priority="10646" operator="equal">
      <formula>"Catastrófico"</formula>
    </cfRule>
    <cfRule type="cellIs" dxfId="10037" priority="10647" operator="equal">
      <formula>"Mayor"</formula>
    </cfRule>
    <cfRule type="cellIs" dxfId="10036" priority="10648" operator="equal">
      <formula>"Moderado"</formula>
    </cfRule>
    <cfRule type="cellIs" dxfId="10035" priority="10649" operator="equal">
      <formula>"Menor"</formula>
    </cfRule>
    <cfRule type="cellIs" dxfId="10034" priority="10650" operator="equal">
      <formula>"Leve"</formula>
    </cfRule>
  </conditionalFormatting>
  <conditionalFormatting sqref="FX197">
    <cfRule type="cellIs" dxfId="10033" priority="10641" operator="equal">
      <formula>"Catastrófico"</formula>
    </cfRule>
    <cfRule type="cellIs" dxfId="10032" priority="10642" operator="equal">
      <formula>"Mayor"</formula>
    </cfRule>
    <cfRule type="cellIs" dxfId="10031" priority="10643" operator="equal">
      <formula>"Moderado"</formula>
    </cfRule>
    <cfRule type="cellIs" dxfId="10030" priority="10644" operator="equal">
      <formula>"Menor"</formula>
    </cfRule>
    <cfRule type="cellIs" dxfId="10029" priority="10645" operator="equal">
      <formula>"Leve"</formula>
    </cfRule>
  </conditionalFormatting>
  <conditionalFormatting sqref="FX197">
    <cfRule type="cellIs" dxfId="10028" priority="10636" operator="equal">
      <formula>"Catastrófico"</formula>
    </cfRule>
    <cfRule type="cellIs" dxfId="10027" priority="10637" operator="equal">
      <formula>"Mayor"</formula>
    </cfRule>
    <cfRule type="cellIs" dxfId="10026" priority="10638" operator="equal">
      <formula>"Moderado"</formula>
    </cfRule>
    <cfRule type="cellIs" dxfId="10025" priority="10639" operator="equal">
      <formula>"Menor"</formula>
    </cfRule>
    <cfRule type="cellIs" dxfId="10024" priority="10640" operator="equal">
      <formula>"Leve"</formula>
    </cfRule>
  </conditionalFormatting>
  <conditionalFormatting sqref="FZ197">
    <cfRule type="cellIs" dxfId="10023" priority="10631" operator="equal">
      <formula>"Catastrófico"</formula>
    </cfRule>
    <cfRule type="cellIs" dxfId="10022" priority="10632" operator="equal">
      <formula>"Mayor"</formula>
    </cfRule>
    <cfRule type="cellIs" dxfId="10021" priority="10633" operator="equal">
      <formula>"Moderado"</formula>
    </cfRule>
    <cfRule type="cellIs" dxfId="10020" priority="10634" operator="equal">
      <formula>"Menor"</formula>
    </cfRule>
    <cfRule type="cellIs" dxfId="10019" priority="10635" operator="equal">
      <formula>"Leve"</formula>
    </cfRule>
  </conditionalFormatting>
  <conditionalFormatting sqref="FY203">
    <cfRule type="cellIs" dxfId="10018" priority="10626" operator="equal">
      <formula>"Catastrófico"</formula>
    </cfRule>
    <cfRule type="cellIs" dxfId="10017" priority="10627" operator="equal">
      <formula>"Mayor"</formula>
    </cfRule>
    <cfRule type="cellIs" dxfId="10016" priority="10628" operator="equal">
      <formula>"Moderado"</formula>
    </cfRule>
    <cfRule type="cellIs" dxfId="10015" priority="10629" operator="equal">
      <formula>"Menor"</formula>
    </cfRule>
    <cfRule type="cellIs" dxfId="10014" priority="10630" operator="equal">
      <formula>"Leve"</formula>
    </cfRule>
  </conditionalFormatting>
  <conditionalFormatting sqref="FZ203">
    <cfRule type="cellIs" dxfId="10013" priority="10621" operator="equal">
      <formula>"Catastrófico"</formula>
    </cfRule>
    <cfRule type="cellIs" dxfId="10012" priority="10622" operator="equal">
      <formula>"Mayor"</formula>
    </cfRule>
    <cfRule type="cellIs" dxfId="10011" priority="10623" operator="equal">
      <formula>"Moderado"</formula>
    </cfRule>
    <cfRule type="cellIs" dxfId="10010" priority="10624" operator="equal">
      <formula>"Menor"</formula>
    </cfRule>
    <cfRule type="cellIs" dxfId="10009" priority="10625" operator="equal">
      <formula>"Leve"</formula>
    </cfRule>
  </conditionalFormatting>
  <conditionalFormatting sqref="FS209">
    <cfRule type="cellIs" dxfId="10008" priority="10611" operator="equal">
      <formula>"Catastrófico"</formula>
    </cfRule>
    <cfRule type="cellIs" dxfId="10007" priority="10612" operator="equal">
      <formula>"Mayor"</formula>
    </cfRule>
    <cfRule type="cellIs" dxfId="10006" priority="10613" operator="equal">
      <formula>"Moderado"</formula>
    </cfRule>
    <cfRule type="cellIs" dxfId="10005" priority="10614" operator="equal">
      <formula>"Menor"</formula>
    </cfRule>
    <cfRule type="cellIs" dxfId="10004" priority="10615" operator="equal">
      <formula>"Leve"</formula>
    </cfRule>
  </conditionalFormatting>
  <conditionalFormatting sqref="FS209">
    <cfRule type="cellIs" dxfId="10003" priority="10616" operator="equal">
      <formula>"Catastrófico"</formula>
    </cfRule>
    <cfRule type="cellIs" dxfId="10002" priority="10617" operator="equal">
      <formula>"Mayor"</formula>
    </cfRule>
    <cfRule type="cellIs" dxfId="10001" priority="10618" operator="equal">
      <formula>"Moderado"</formula>
    </cfRule>
    <cfRule type="cellIs" dxfId="10000" priority="10619" operator="equal">
      <formula>"Menor"</formula>
    </cfRule>
    <cfRule type="cellIs" dxfId="9999" priority="10620" operator="equal">
      <formula>"Leve"</formula>
    </cfRule>
  </conditionalFormatting>
  <conditionalFormatting sqref="FT209">
    <cfRule type="cellIs" dxfId="9998" priority="10606" operator="equal">
      <formula>"Catastrófico"</formula>
    </cfRule>
    <cfRule type="cellIs" dxfId="9997" priority="10607" operator="equal">
      <formula>"Mayor"</formula>
    </cfRule>
    <cfRule type="cellIs" dxfId="9996" priority="10608" operator="equal">
      <formula>"Moderado"</formula>
    </cfRule>
    <cfRule type="cellIs" dxfId="9995" priority="10609" operator="equal">
      <formula>"Menor"</formula>
    </cfRule>
    <cfRule type="cellIs" dxfId="9994" priority="10610" operator="equal">
      <formula>"Leve"</formula>
    </cfRule>
  </conditionalFormatting>
  <conditionalFormatting sqref="FS215">
    <cfRule type="cellIs" dxfId="9993" priority="10596" operator="equal">
      <formula>"Catastrófico"</formula>
    </cfRule>
    <cfRule type="cellIs" dxfId="9992" priority="10597" operator="equal">
      <formula>"Mayor"</formula>
    </cfRule>
    <cfRule type="cellIs" dxfId="9991" priority="10598" operator="equal">
      <formula>"Moderado"</formula>
    </cfRule>
    <cfRule type="cellIs" dxfId="9990" priority="10599" operator="equal">
      <formula>"Menor"</formula>
    </cfRule>
    <cfRule type="cellIs" dxfId="9989" priority="10600" operator="equal">
      <formula>"Leve"</formula>
    </cfRule>
  </conditionalFormatting>
  <conditionalFormatting sqref="FS215">
    <cfRule type="cellIs" dxfId="9988" priority="10601" operator="equal">
      <formula>"Catastrófico"</formula>
    </cfRule>
    <cfRule type="cellIs" dxfId="9987" priority="10602" operator="equal">
      <formula>"Mayor"</formula>
    </cfRule>
    <cfRule type="cellIs" dxfId="9986" priority="10603" operator="equal">
      <formula>"Moderado"</formula>
    </cfRule>
    <cfRule type="cellIs" dxfId="9985" priority="10604" operator="equal">
      <formula>"Menor"</formula>
    </cfRule>
    <cfRule type="cellIs" dxfId="9984" priority="10605" operator="equal">
      <formula>"Leve"</formula>
    </cfRule>
  </conditionalFormatting>
  <conditionalFormatting sqref="FT215">
    <cfRule type="cellIs" dxfId="9983" priority="10591" operator="equal">
      <formula>"Catastrófico"</formula>
    </cfRule>
    <cfRule type="cellIs" dxfId="9982" priority="10592" operator="equal">
      <formula>"Mayor"</formula>
    </cfRule>
    <cfRule type="cellIs" dxfId="9981" priority="10593" operator="equal">
      <formula>"Moderado"</formula>
    </cfRule>
    <cfRule type="cellIs" dxfId="9980" priority="10594" operator="equal">
      <formula>"Menor"</formula>
    </cfRule>
    <cfRule type="cellIs" dxfId="9979" priority="10595" operator="equal">
      <formula>"Leve"</formula>
    </cfRule>
  </conditionalFormatting>
  <conditionalFormatting sqref="FW209">
    <cfRule type="cellIs" dxfId="9978" priority="10586" operator="equal">
      <formula>"Catastrófico"</formula>
    </cfRule>
    <cfRule type="cellIs" dxfId="9977" priority="10587" operator="equal">
      <formula>"Mayor"</formula>
    </cfRule>
    <cfRule type="cellIs" dxfId="9976" priority="10588" operator="equal">
      <formula>"Moderado"</formula>
    </cfRule>
    <cfRule type="cellIs" dxfId="9975" priority="10589" operator="equal">
      <formula>"Menor"</formula>
    </cfRule>
    <cfRule type="cellIs" dxfId="9974" priority="10590" operator="equal">
      <formula>"Leve"</formula>
    </cfRule>
  </conditionalFormatting>
  <conditionalFormatting sqref="FX209">
    <cfRule type="cellIs" dxfId="9973" priority="10581" operator="equal">
      <formula>"Catastrófico"</formula>
    </cfRule>
    <cfRule type="cellIs" dxfId="9972" priority="10582" operator="equal">
      <formula>"Mayor"</formula>
    </cfRule>
    <cfRule type="cellIs" dxfId="9971" priority="10583" operator="equal">
      <formula>"Moderado"</formula>
    </cfRule>
    <cfRule type="cellIs" dxfId="9970" priority="10584" operator="equal">
      <formula>"Menor"</formula>
    </cfRule>
    <cfRule type="cellIs" dxfId="9969" priority="10585" operator="equal">
      <formula>"Leve"</formula>
    </cfRule>
  </conditionalFormatting>
  <conditionalFormatting sqref="FX209">
    <cfRule type="cellIs" dxfId="9968" priority="10576" operator="equal">
      <formula>"Catastrófico"</formula>
    </cfRule>
    <cfRule type="cellIs" dxfId="9967" priority="10577" operator="equal">
      <formula>"Mayor"</formula>
    </cfRule>
    <cfRule type="cellIs" dxfId="9966" priority="10578" operator="equal">
      <formula>"Moderado"</formula>
    </cfRule>
    <cfRule type="cellIs" dxfId="9965" priority="10579" operator="equal">
      <formula>"Menor"</formula>
    </cfRule>
    <cfRule type="cellIs" dxfId="9964" priority="10580" operator="equal">
      <formula>"Leve"</formula>
    </cfRule>
  </conditionalFormatting>
  <conditionalFormatting sqref="FZ209">
    <cfRule type="cellIs" dxfId="9963" priority="10561" operator="equal">
      <formula>"Catastrófico"</formula>
    </cfRule>
    <cfRule type="cellIs" dxfId="9962" priority="10562" operator="equal">
      <formula>"Mayor"</formula>
    </cfRule>
    <cfRule type="cellIs" dxfId="9961" priority="10563" operator="equal">
      <formula>"Moderado"</formula>
    </cfRule>
    <cfRule type="cellIs" dxfId="9960" priority="10564" operator="equal">
      <formula>"Menor"</formula>
    </cfRule>
    <cfRule type="cellIs" dxfId="9959" priority="10565" operator="equal">
      <formula>"Leve"</formula>
    </cfRule>
  </conditionalFormatting>
  <conditionalFormatting sqref="FW215">
    <cfRule type="cellIs" dxfId="9958" priority="10556" operator="equal">
      <formula>"Catastrófico"</formula>
    </cfRule>
    <cfRule type="cellIs" dxfId="9957" priority="10557" operator="equal">
      <formula>"Mayor"</formula>
    </cfRule>
    <cfRule type="cellIs" dxfId="9956" priority="10558" operator="equal">
      <formula>"Moderado"</formula>
    </cfRule>
    <cfRule type="cellIs" dxfId="9955" priority="10559" operator="equal">
      <formula>"Menor"</formula>
    </cfRule>
    <cfRule type="cellIs" dxfId="9954" priority="10560" operator="equal">
      <formula>"Leve"</formula>
    </cfRule>
  </conditionalFormatting>
  <conditionalFormatting sqref="FX215">
    <cfRule type="cellIs" dxfId="9953" priority="10551" operator="equal">
      <formula>"Catastrófico"</formula>
    </cfRule>
    <cfRule type="cellIs" dxfId="9952" priority="10552" operator="equal">
      <formula>"Mayor"</formula>
    </cfRule>
    <cfRule type="cellIs" dxfId="9951" priority="10553" operator="equal">
      <formula>"Moderado"</formula>
    </cfRule>
    <cfRule type="cellIs" dxfId="9950" priority="10554" operator="equal">
      <formula>"Menor"</formula>
    </cfRule>
    <cfRule type="cellIs" dxfId="9949" priority="10555" operator="equal">
      <formula>"Leve"</formula>
    </cfRule>
  </conditionalFormatting>
  <conditionalFormatting sqref="FX215">
    <cfRule type="cellIs" dxfId="9948" priority="10546" operator="equal">
      <formula>"Catastrófico"</formula>
    </cfRule>
    <cfRule type="cellIs" dxfId="9947" priority="10547" operator="equal">
      <formula>"Mayor"</formula>
    </cfRule>
    <cfRule type="cellIs" dxfId="9946" priority="10548" operator="equal">
      <formula>"Moderado"</formula>
    </cfRule>
    <cfRule type="cellIs" dxfId="9945" priority="10549" operator="equal">
      <formula>"Menor"</formula>
    </cfRule>
    <cfRule type="cellIs" dxfId="9944" priority="10550" operator="equal">
      <formula>"Leve"</formula>
    </cfRule>
  </conditionalFormatting>
  <conditionalFormatting sqref="FY215">
    <cfRule type="cellIs" dxfId="9943" priority="10541" operator="equal">
      <formula>"Catastrófico"</formula>
    </cfRule>
    <cfRule type="cellIs" dxfId="9942" priority="10542" operator="equal">
      <formula>"Mayor"</formula>
    </cfRule>
    <cfRule type="cellIs" dxfId="9941" priority="10543" operator="equal">
      <formula>"Moderado"</formula>
    </cfRule>
    <cfRule type="cellIs" dxfId="9940" priority="10544" operator="equal">
      <formula>"Menor"</formula>
    </cfRule>
    <cfRule type="cellIs" dxfId="9939" priority="10545" operator="equal">
      <formula>"Leve"</formula>
    </cfRule>
  </conditionalFormatting>
  <conditionalFormatting sqref="FZ215">
    <cfRule type="cellIs" dxfId="9938" priority="10536" operator="equal">
      <formula>"Catastrófico"</formula>
    </cfRule>
    <cfRule type="cellIs" dxfId="9937" priority="10537" operator="equal">
      <formula>"Mayor"</formula>
    </cfRule>
    <cfRule type="cellIs" dxfId="9936" priority="10538" operator="equal">
      <formula>"Moderado"</formula>
    </cfRule>
    <cfRule type="cellIs" dxfId="9935" priority="10539" operator="equal">
      <formula>"Menor"</formula>
    </cfRule>
    <cfRule type="cellIs" dxfId="9934" priority="10540" operator="equal">
      <formula>"Leve"</formula>
    </cfRule>
  </conditionalFormatting>
  <conditionalFormatting sqref="BO47">
    <cfRule type="cellIs" dxfId="9933" priority="10531" operator="equal">
      <formula>"Catastrófico"</formula>
    </cfRule>
    <cfRule type="cellIs" dxfId="9932" priority="10532" operator="equal">
      <formula>"Mayor"</formula>
    </cfRule>
    <cfRule type="cellIs" dxfId="9931" priority="10533" operator="equal">
      <formula>"Moderado"</formula>
    </cfRule>
    <cfRule type="cellIs" dxfId="9930" priority="10534" operator="equal">
      <formula>"Menor"</formula>
    </cfRule>
    <cfRule type="cellIs" dxfId="9929" priority="10535" operator="equal">
      <formula>"Leve"</formula>
    </cfRule>
  </conditionalFormatting>
  <conditionalFormatting sqref="BQ47">
    <cfRule type="cellIs" dxfId="9928" priority="10526" operator="equal">
      <formula>"Catastrófico"</formula>
    </cfRule>
    <cfRule type="cellIs" dxfId="9927" priority="10527" operator="equal">
      <formula>"Mayor"</formula>
    </cfRule>
    <cfRule type="cellIs" dxfId="9926" priority="10528" operator="equal">
      <formula>"Moderado"</formula>
    </cfRule>
    <cfRule type="cellIs" dxfId="9925" priority="10529" operator="equal">
      <formula>"Menor"</formula>
    </cfRule>
    <cfRule type="cellIs" dxfId="9924" priority="10530" operator="equal">
      <formula>"Leve"</formula>
    </cfRule>
  </conditionalFormatting>
  <conditionalFormatting sqref="BQ47">
    <cfRule type="cellIs" dxfId="9923" priority="10521" operator="equal">
      <formula>"Catastrófico"</formula>
    </cfRule>
    <cfRule type="cellIs" dxfId="9922" priority="10522" operator="equal">
      <formula>"Mayor"</formula>
    </cfRule>
    <cfRule type="cellIs" dxfId="9921" priority="10523" operator="equal">
      <formula>"Moderado"</formula>
    </cfRule>
    <cfRule type="cellIs" dxfId="9920" priority="10524" operator="equal">
      <formula>"Menor"</formula>
    </cfRule>
    <cfRule type="cellIs" dxfId="9919" priority="10525" operator="equal">
      <formula>"Leve"</formula>
    </cfRule>
  </conditionalFormatting>
  <conditionalFormatting sqref="CS47:CX47">
    <cfRule type="cellIs" dxfId="9918" priority="10511" operator="equal">
      <formula>"Catastrófico"</formula>
    </cfRule>
    <cfRule type="cellIs" dxfId="9917" priority="10512" operator="equal">
      <formula>"Mayor"</formula>
    </cfRule>
    <cfRule type="cellIs" dxfId="9916" priority="10513" operator="equal">
      <formula>"Moderado"</formula>
    </cfRule>
    <cfRule type="cellIs" dxfId="9915" priority="10514" operator="equal">
      <formula>"Menor"</formula>
    </cfRule>
    <cfRule type="cellIs" dxfId="9914" priority="10515" operator="equal">
      <formula>"Leve"</formula>
    </cfRule>
  </conditionalFormatting>
  <conditionalFormatting sqref="CS47:CX47">
    <cfRule type="cellIs" dxfId="9913" priority="10506" operator="equal">
      <formula>"Catastrófico"</formula>
    </cfRule>
    <cfRule type="cellIs" dxfId="9912" priority="10507" operator="equal">
      <formula>"Mayor"</formula>
    </cfRule>
    <cfRule type="cellIs" dxfId="9911" priority="10508" operator="equal">
      <formula>"Moderado"</formula>
    </cfRule>
    <cfRule type="cellIs" dxfId="9910" priority="10509" operator="equal">
      <formula>"Menor"</formula>
    </cfRule>
    <cfRule type="cellIs" dxfId="9909" priority="10510" operator="equal">
      <formula>"Leve"</formula>
    </cfRule>
  </conditionalFormatting>
  <conditionalFormatting sqref="CP47">
    <cfRule type="cellIs" dxfId="9908" priority="10516" operator="equal">
      <formula>"Catastrófico"</formula>
    </cfRule>
    <cfRule type="cellIs" dxfId="9907" priority="10517" operator="equal">
      <formula>"Mayor"</formula>
    </cfRule>
    <cfRule type="cellIs" dxfId="9906" priority="10518" operator="equal">
      <formula>"Moderado"</formula>
    </cfRule>
    <cfRule type="cellIs" dxfId="9905" priority="10519" operator="equal">
      <formula>"Menor"</formula>
    </cfRule>
    <cfRule type="cellIs" dxfId="9904" priority="10520" operator="equal">
      <formula>"Leve"</formula>
    </cfRule>
  </conditionalFormatting>
  <conditionalFormatting sqref="CA47">
    <cfRule type="cellIs" dxfId="9903" priority="10501" operator="equal">
      <formula>"Catastrófico"</formula>
    </cfRule>
    <cfRule type="cellIs" dxfId="9902" priority="10502" operator="equal">
      <formula>"Mayor"</formula>
    </cfRule>
    <cfRule type="cellIs" dxfId="9901" priority="10503" operator="equal">
      <formula>"Moderado"</formula>
    </cfRule>
    <cfRule type="cellIs" dxfId="9900" priority="10504" operator="equal">
      <formula>"Menor"</formula>
    </cfRule>
    <cfRule type="cellIs" dxfId="9899" priority="10505" operator="equal">
      <formula>"Leve"</formula>
    </cfRule>
  </conditionalFormatting>
  <conditionalFormatting sqref="CA47">
    <cfRule type="cellIs" dxfId="9898" priority="10496" operator="equal">
      <formula>"Catastrófico"</formula>
    </cfRule>
    <cfRule type="cellIs" dxfId="9897" priority="10497" operator="equal">
      <formula>"Mayor"</formula>
    </cfRule>
    <cfRule type="cellIs" dxfId="9896" priority="10498" operator="equal">
      <formula>"Moderado"</formula>
    </cfRule>
    <cfRule type="cellIs" dxfId="9895" priority="10499" operator="equal">
      <formula>"Menor"</formula>
    </cfRule>
    <cfRule type="cellIs" dxfId="9894" priority="10500" operator="equal">
      <formula>"Leve"</formula>
    </cfRule>
  </conditionalFormatting>
  <conditionalFormatting sqref="CJ47:CO47">
    <cfRule type="cellIs" dxfId="9893" priority="10491" operator="equal">
      <formula>"Catastrófico"</formula>
    </cfRule>
    <cfRule type="cellIs" dxfId="9892" priority="10492" operator="equal">
      <formula>"Mayor"</formula>
    </cfRule>
    <cfRule type="cellIs" dxfId="9891" priority="10493" operator="equal">
      <formula>"Moderado"</formula>
    </cfRule>
    <cfRule type="cellIs" dxfId="9890" priority="10494" operator="equal">
      <formula>"Menor"</formula>
    </cfRule>
    <cfRule type="cellIs" dxfId="9889" priority="10495" operator="equal">
      <formula>"Leve"</formula>
    </cfRule>
  </conditionalFormatting>
  <conditionalFormatting sqref="CJ47:CO47">
    <cfRule type="cellIs" dxfId="9888" priority="10486" operator="equal">
      <formula>"Catastrófico"</formula>
    </cfRule>
    <cfRule type="cellIs" dxfId="9887" priority="10487" operator="equal">
      <formula>"Mayor"</formula>
    </cfRule>
    <cfRule type="cellIs" dxfId="9886" priority="10488" operator="equal">
      <formula>"Moderado"</formula>
    </cfRule>
    <cfRule type="cellIs" dxfId="9885" priority="10489" operator="equal">
      <formula>"Menor"</formula>
    </cfRule>
    <cfRule type="cellIs" dxfId="9884" priority="10490" operator="equal">
      <formula>"Leve"</formula>
    </cfRule>
  </conditionalFormatting>
  <conditionalFormatting sqref="CA47:CG47">
    <cfRule type="cellIs" dxfId="9883" priority="10481" operator="equal">
      <formula>"Catastrófico"</formula>
    </cfRule>
    <cfRule type="cellIs" dxfId="9882" priority="10482" operator="equal">
      <formula>"Mayor"</formula>
    </cfRule>
    <cfRule type="cellIs" dxfId="9881" priority="10483" operator="equal">
      <formula>"Moderado"</formula>
    </cfRule>
    <cfRule type="cellIs" dxfId="9880" priority="10484" operator="equal">
      <formula>"Menor"</formula>
    </cfRule>
    <cfRule type="cellIs" dxfId="9879" priority="10485" operator="equal">
      <formula>"Leve"</formula>
    </cfRule>
  </conditionalFormatting>
  <conditionalFormatting sqref="CA47:CG47">
    <cfRule type="cellIs" dxfId="9878" priority="10476" operator="equal">
      <formula>"Catastrófico"</formula>
    </cfRule>
    <cfRule type="cellIs" dxfId="9877" priority="10477" operator="equal">
      <formula>"Mayor"</formula>
    </cfRule>
    <cfRule type="cellIs" dxfId="9876" priority="10478" operator="equal">
      <formula>"Moderado"</formula>
    </cfRule>
    <cfRule type="cellIs" dxfId="9875" priority="10479" operator="equal">
      <formula>"Menor"</formula>
    </cfRule>
    <cfRule type="cellIs" dxfId="9874" priority="10480" operator="equal">
      <formula>"Leve"</formula>
    </cfRule>
  </conditionalFormatting>
  <conditionalFormatting sqref="BX47">
    <cfRule type="cellIs" dxfId="9873" priority="10471" operator="equal">
      <formula>"Catastrófico"</formula>
    </cfRule>
    <cfRule type="cellIs" dxfId="9872" priority="10472" operator="equal">
      <formula>"Mayor"</formula>
    </cfRule>
    <cfRule type="cellIs" dxfId="9871" priority="10473" operator="equal">
      <formula>"Moderado"</formula>
    </cfRule>
    <cfRule type="cellIs" dxfId="9870" priority="10474" operator="equal">
      <formula>"Menor"</formula>
    </cfRule>
    <cfRule type="cellIs" dxfId="9869" priority="10475" operator="equal">
      <formula>"Leve"</formula>
    </cfRule>
  </conditionalFormatting>
  <conditionalFormatting sqref="BX47">
    <cfRule type="cellIs" dxfId="9868" priority="10466" operator="equal">
      <formula>"Catastrófico"</formula>
    </cfRule>
    <cfRule type="cellIs" dxfId="9867" priority="10467" operator="equal">
      <formula>"Mayor"</formula>
    </cfRule>
    <cfRule type="cellIs" dxfId="9866" priority="10468" operator="equal">
      <formula>"Moderado"</formula>
    </cfRule>
    <cfRule type="cellIs" dxfId="9865" priority="10469" operator="equal">
      <formula>"Menor"</formula>
    </cfRule>
    <cfRule type="cellIs" dxfId="9864" priority="10470" operator="equal">
      <formula>"Leve"</formula>
    </cfRule>
  </conditionalFormatting>
  <conditionalFormatting sqref="BR47:BW47">
    <cfRule type="cellIs" dxfId="9863" priority="10461" operator="equal">
      <formula>"Catastrófico"</formula>
    </cfRule>
    <cfRule type="cellIs" dxfId="9862" priority="10462" operator="equal">
      <formula>"Mayor"</formula>
    </cfRule>
    <cfRule type="cellIs" dxfId="9861" priority="10463" operator="equal">
      <formula>"Moderado"</formula>
    </cfRule>
    <cfRule type="cellIs" dxfId="9860" priority="10464" operator="equal">
      <formula>"Menor"</formula>
    </cfRule>
    <cfRule type="cellIs" dxfId="9859" priority="10465" operator="equal">
      <formula>"Leve"</formula>
    </cfRule>
  </conditionalFormatting>
  <conditionalFormatting sqref="BR47:BW47">
    <cfRule type="cellIs" dxfId="9858" priority="10456" operator="equal">
      <formula>"Catastrófico"</formula>
    </cfRule>
    <cfRule type="cellIs" dxfId="9857" priority="10457" operator="equal">
      <formula>"Mayor"</formula>
    </cfRule>
    <cfRule type="cellIs" dxfId="9856" priority="10458" operator="equal">
      <formula>"Moderado"</formula>
    </cfRule>
    <cfRule type="cellIs" dxfId="9855" priority="10459" operator="equal">
      <formula>"Menor"</formula>
    </cfRule>
    <cfRule type="cellIs" dxfId="9854" priority="10460" operator="equal">
      <formula>"Leve"</formula>
    </cfRule>
  </conditionalFormatting>
  <conditionalFormatting sqref="BZ47">
    <cfRule type="cellIs" dxfId="9853" priority="10451" operator="equal">
      <formula>"Catastrófico"</formula>
    </cfRule>
    <cfRule type="cellIs" dxfId="9852" priority="10452" operator="equal">
      <formula>"Mayor"</formula>
    </cfRule>
    <cfRule type="cellIs" dxfId="9851" priority="10453" operator="equal">
      <formula>"Moderado"</formula>
    </cfRule>
    <cfRule type="cellIs" dxfId="9850" priority="10454" operator="equal">
      <formula>"Menor"</formula>
    </cfRule>
    <cfRule type="cellIs" dxfId="9849" priority="10455" operator="equal">
      <formula>"Leve"</formula>
    </cfRule>
  </conditionalFormatting>
  <conditionalFormatting sqref="BZ47">
    <cfRule type="cellIs" dxfId="9848" priority="10446" operator="equal">
      <formula>"Catastrófico"</formula>
    </cfRule>
    <cfRule type="cellIs" dxfId="9847" priority="10447" operator="equal">
      <formula>"Mayor"</formula>
    </cfRule>
    <cfRule type="cellIs" dxfId="9846" priority="10448" operator="equal">
      <formula>"Moderado"</formula>
    </cfRule>
    <cfRule type="cellIs" dxfId="9845" priority="10449" operator="equal">
      <formula>"Menor"</formula>
    </cfRule>
    <cfRule type="cellIs" dxfId="9844" priority="10450" operator="equal">
      <formula>"Leve"</formula>
    </cfRule>
  </conditionalFormatting>
  <conditionalFormatting sqref="CI47">
    <cfRule type="cellIs" dxfId="9843" priority="10441" operator="equal">
      <formula>"Catastrófico"</formula>
    </cfRule>
    <cfRule type="cellIs" dxfId="9842" priority="10442" operator="equal">
      <formula>"Mayor"</formula>
    </cfRule>
    <cfRule type="cellIs" dxfId="9841" priority="10443" operator="equal">
      <formula>"Moderado"</formula>
    </cfRule>
    <cfRule type="cellIs" dxfId="9840" priority="10444" operator="equal">
      <formula>"Menor"</formula>
    </cfRule>
    <cfRule type="cellIs" dxfId="9839" priority="10445" operator="equal">
      <formula>"Leve"</formula>
    </cfRule>
  </conditionalFormatting>
  <conditionalFormatting sqref="CI47">
    <cfRule type="cellIs" dxfId="9838" priority="10436" operator="equal">
      <formula>"Catastrófico"</formula>
    </cfRule>
    <cfRule type="cellIs" dxfId="9837" priority="10437" operator="equal">
      <formula>"Mayor"</formula>
    </cfRule>
    <cfRule type="cellIs" dxfId="9836" priority="10438" operator="equal">
      <formula>"Moderado"</formula>
    </cfRule>
    <cfRule type="cellIs" dxfId="9835" priority="10439" operator="equal">
      <formula>"Menor"</formula>
    </cfRule>
    <cfRule type="cellIs" dxfId="9834" priority="10440" operator="equal">
      <formula>"Leve"</formula>
    </cfRule>
  </conditionalFormatting>
  <conditionalFormatting sqref="CR47">
    <cfRule type="cellIs" dxfId="9833" priority="10431" operator="equal">
      <formula>"Catastrófico"</formula>
    </cfRule>
    <cfRule type="cellIs" dxfId="9832" priority="10432" operator="equal">
      <formula>"Mayor"</formula>
    </cfRule>
    <cfRule type="cellIs" dxfId="9831" priority="10433" operator="equal">
      <formula>"Moderado"</formula>
    </cfRule>
    <cfRule type="cellIs" dxfId="9830" priority="10434" operator="equal">
      <formula>"Menor"</formula>
    </cfRule>
    <cfRule type="cellIs" dxfId="9829" priority="10435" operator="equal">
      <formula>"Leve"</formula>
    </cfRule>
  </conditionalFormatting>
  <conditionalFormatting sqref="CR47">
    <cfRule type="cellIs" dxfId="9828" priority="10426" operator="equal">
      <formula>"Catastrófico"</formula>
    </cfRule>
    <cfRule type="cellIs" dxfId="9827" priority="10427" operator="equal">
      <formula>"Mayor"</formula>
    </cfRule>
    <cfRule type="cellIs" dxfId="9826" priority="10428" operator="equal">
      <formula>"Moderado"</formula>
    </cfRule>
    <cfRule type="cellIs" dxfId="9825" priority="10429" operator="equal">
      <formula>"Menor"</formula>
    </cfRule>
    <cfRule type="cellIs" dxfId="9824" priority="10430" operator="equal">
      <formula>"Leve"</formula>
    </cfRule>
  </conditionalFormatting>
  <conditionalFormatting sqref="BP47">
    <cfRule type="cellIs" dxfId="9823" priority="10421" operator="equal">
      <formula>"Catastrófico"</formula>
    </cfRule>
    <cfRule type="cellIs" dxfId="9822" priority="10422" operator="equal">
      <formula>"Mayor"</formula>
    </cfRule>
    <cfRule type="cellIs" dxfId="9821" priority="10423" operator="equal">
      <formula>"Moderado"</formula>
    </cfRule>
    <cfRule type="cellIs" dxfId="9820" priority="10424" operator="equal">
      <formula>"Menor"</formula>
    </cfRule>
    <cfRule type="cellIs" dxfId="9819" priority="10425" operator="equal">
      <formula>"Leve"</formula>
    </cfRule>
  </conditionalFormatting>
  <conditionalFormatting sqref="BP47">
    <cfRule type="cellIs" dxfId="9818" priority="10416" operator="equal">
      <formula>"Catastrófico"</formula>
    </cfRule>
    <cfRule type="cellIs" dxfId="9817" priority="10417" operator="equal">
      <formula>"Mayor"</formula>
    </cfRule>
    <cfRule type="cellIs" dxfId="9816" priority="10418" operator="equal">
      <formula>"Moderado"</formula>
    </cfRule>
    <cfRule type="cellIs" dxfId="9815" priority="10419" operator="equal">
      <formula>"Menor"</formula>
    </cfRule>
    <cfRule type="cellIs" dxfId="9814" priority="10420" operator="equal">
      <formula>"Leve"</formula>
    </cfRule>
  </conditionalFormatting>
  <conditionalFormatting sqref="BY47">
    <cfRule type="cellIs" dxfId="9813" priority="10411" operator="equal">
      <formula>"Catastrófico"</formula>
    </cfRule>
    <cfRule type="cellIs" dxfId="9812" priority="10412" operator="equal">
      <formula>"Mayor"</formula>
    </cfRule>
    <cfRule type="cellIs" dxfId="9811" priority="10413" operator="equal">
      <formula>"Moderado"</formula>
    </cfRule>
    <cfRule type="cellIs" dxfId="9810" priority="10414" operator="equal">
      <formula>"Menor"</formula>
    </cfRule>
    <cfRule type="cellIs" dxfId="9809" priority="10415" operator="equal">
      <formula>"Leve"</formula>
    </cfRule>
  </conditionalFormatting>
  <conditionalFormatting sqref="BY47">
    <cfRule type="cellIs" dxfId="9808" priority="10406" operator="equal">
      <formula>"Catastrófico"</formula>
    </cfRule>
    <cfRule type="cellIs" dxfId="9807" priority="10407" operator="equal">
      <formula>"Mayor"</formula>
    </cfRule>
    <cfRule type="cellIs" dxfId="9806" priority="10408" operator="equal">
      <formula>"Moderado"</formula>
    </cfRule>
    <cfRule type="cellIs" dxfId="9805" priority="10409" operator="equal">
      <formula>"Menor"</formula>
    </cfRule>
    <cfRule type="cellIs" dxfId="9804" priority="10410" operator="equal">
      <formula>"Leve"</formula>
    </cfRule>
  </conditionalFormatting>
  <conditionalFormatting sqref="CH47">
    <cfRule type="cellIs" dxfId="9803" priority="10401" operator="equal">
      <formula>"Catastrófico"</formula>
    </cfRule>
    <cfRule type="cellIs" dxfId="9802" priority="10402" operator="equal">
      <formula>"Mayor"</formula>
    </cfRule>
    <cfRule type="cellIs" dxfId="9801" priority="10403" operator="equal">
      <formula>"Moderado"</formula>
    </cfRule>
    <cfRule type="cellIs" dxfId="9800" priority="10404" operator="equal">
      <formula>"Menor"</formula>
    </cfRule>
    <cfRule type="cellIs" dxfId="9799" priority="10405" operator="equal">
      <formula>"Leve"</formula>
    </cfRule>
  </conditionalFormatting>
  <conditionalFormatting sqref="CH47">
    <cfRule type="cellIs" dxfId="9798" priority="10396" operator="equal">
      <formula>"Catastrófico"</formula>
    </cfRule>
    <cfRule type="cellIs" dxfId="9797" priority="10397" operator="equal">
      <formula>"Mayor"</formula>
    </cfRule>
    <cfRule type="cellIs" dxfId="9796" priority="10398" operator="equal">
      <formula>"Moderado"</formula>
    </cfRule>
    <cfRule type="cellIs" dxfId="9795" priority="10399" operator="equal">
      <formula>"Menor"</formula>
    </cfRule>
    <cfRule type="cellIs" dxfId="9794" priority="10400" operator="equal">
      <formula>"Leve"</formula>
    </cfRule>
  </conditionalFormatting>
  <conditionalFormatting sqref="CQ47">
    <cfRule type="cellIs" dxfId="9793" priority="10391" operator="equal">
      <formula>"Catastrófico"</formula>
    </cfRule>
    <cfRule type="cellIs" dxfId="9792" priority="10392" operator="equal">
      <formula>"Mayor"</formula>
    </cfRule>
    <cfRule type="cellIs" dxfId="9791" priority="10393" operator="equal">
      <formula>"Moderado"</formula>
    </cfRule>
    <cfRule type="cellIs" dxfId="9790" priority="10394" operator="equal">
      <formula>"Menor"</formula>
    </cfRule>
    <cfRule type="cellIs" dxfId="9789" priority="10395" operator="equal">
      <formula>"Leve"</formula>
    </cfRule>
  </conditionalFormatting>
  <conditionalFormatting sqref="CQ47">
    <cfRule type="cellIs" dxfId="9788" priority="10386" operator="equal">
      <formula>"Catastrófico"</formula>
    </cfRule>
    <cfRule type="cellIs" dxfId="9787" priority="10387" operator="equal">
      <formula>"Mayor"</formula>
    </cfRule>
    <cfRule type="cellIs" dxfId="9786" priority="10388" operator="equal">
      <formula>"Moderado"</formula>
    </cfRule>
    <cfRule type="cellIs" dxfId="9785" priority="10389" operator="equal">
      <formula>"Menor"</formula>
    </cfRule>
    <cfRule type="cellIs" dxfId="9784" priority="10390" operator="equal">
      <formula>"Leve"</formula>
    </cfRule>
  </conditionalFormatting>
  <conditionalFormatting sqref="BO53">
    <cfRule type="cellIs" dxfId="9783" priority="10381" operator="equal">
      <formula>"Catastrófico"</formula>
    </cfRule>
    <cfRule type="cellIs" dxfId="9782" priority="10382" operator="equal">
      <formula>"Mayor"</formula>
    </cfRule>
    <cfRule type="cellIs" dxfId="9781" priority="10383" operator="equal">
      <formula>"Moderado"</formula>
    </cfRule>
    <cfRule type="cellIs" dxfId="9780" priority="10384" operator="equal">
      <formula>"Menor"</formula>
    </cfRule>
    <cfRule type="cellIs" dxfId="9779" priority="10385" operator="equal">
      <formula>"Leve"</formula>
    </cfRule>
  </conditionalFormatting>
  <conditionalFormatting sqref="BP53:BQ53">
    <cfRule type="cellIs" dxfId="9778" priority="10376" operator="equal">
      <formula>"Catastrófico"</formula>
    </cfRule>
    <cfRule type="cellIs" dxfId="9777" priority="10377" operator="equal">
      <formula>"Mayor"</formula>
    </cfRule>
    <cfRule type="cellIs" dxfId="9776" priority="10378" operator="equal">
      <formula>"Moderado"</formula>
    </cfRule>
    <cfRule type="cellIs" dxfId="9775" priority="10379" operator="equal">
      <formula>"Menor"</formula>
    </cfRule>
    <cfRule type="cellIs" dxfId="9774" priority="10380" operator="equal">
      <formula>"Leve"</formula>
    </cfRule>
  </conditionalFormatting>
  <conditionalFormatting sqref="BP53:BQ53">
    <cfRule type="cellIs" dxfId="9773" priority="10371" operator="equal">
      <formula>"Catastrófico"</formula>
    </cfRule>
    <cfRule type="cellIs" dxfId="9772" priority="10372" operator="equal">
      <formula>"Mayor"</formula>
    </cfRule>
    <cfRule type="cellIs" dxfId="9771" priority="10373" operator="equal">
      <formula>"Moderado"</formula>
    </cfRule>
    <cfRule type="cellIs" dxfId="9770" priority="10374" operator="equal">
      <formula>"Menor"</formula>
    </cfRule>
    <cfRule type="cellIs" dxfId="9769" priority="10375" operator="equal">
      <formula>"Leve"</formula>
    </cfRule>
  </conditionalFormatting>
  <conditionalFormatting sqref="BR53:BW53">
    <cfRule type="cellIs" dxfId="9768" priority="10366" operator="equal">
      <formula>"Catastrófico"</formula>
    </cfRule>
    <cfRule type="cellIs" dxfId="9767" priority="10367" operator="equal">
      <formula>"Mayor"</formula>
    </cfRule>
    <cfRule type="cellIs" dxfId="9766" priority="10368" operator="equal">
      <formula>"Moderado"</formula>
    </cfRule>
    <cfRule type="cellIs" dxfId="9765" priority="10369" operator="equal">
      <formula>"Menor"</formula>
    </cfRule>
    <cfRule type="cellIs" dxfId="9764" priority="10370" operator="equal">
      <formula>"Leve"</formula>
    </cfRule>
  </conditionalFormatting>
  <conditionalFormatting sqref="BR53:BW53">
    <cfRule type="cellIs" dxfId="9763" priority="10361" operator="equal">
      <formula>"Catastrófico"</formula>
    </cfRule>
    <cfRule type="cellIs" dxfId="9762" priority="10362" operator="equal">
      <formula>"Mayor"</formula>
    </cfRule>
    <cfRule type="cellIs" dxfId="9761" priority="10363" operator="equal">
      <formula>"Moderado"</formula>
    </cfRule>
    <cfRule type="cellIs" dxfId="9760" priority="10364" operator="equal">
      <formula>"Menor"</formula>
    </cfRule>
    <cfRule type="cellIs" dxfId="9759" priority="10365" operator="equal">
      <formula>"Leve"</formula>
    </cfRule>
  </conditionalFormatting>
  <conditionalFormatting sqref="CP53">
    <cfRule type="cellIs" dxfId="9758" priority="10356" operator="equal">
      <formula>"Catastrófico"</formula>
    </cfRule>
    <cfRule type="cellIs" dxfId="9757" priority="10357" operator="equal">
      <formula>"Mayor"</formula>
    </cfRule>
    <cfRule type="cellIs" dxfId="9756" priority="10358" operator="equal">
      <formula>"Moderado"</formula>
    </cfRule>
    <cfRule type="cellIs" dxfId="9755" priority="10359" operator="equal">
      <formula>"Menor"</formula>
    </cfRule>
    <cfRule type="cellIs" dxfId="9754" priority="10360" operator="equal">
      <formula>"Leve"</formula>
    </cfRule>
  </conditionalFormatting>
  <conditionalFormatting sqref="CG53">
    <cfRule type="cellIs" dxfId="9753" priority="10351" operator="equal">
      <formula>"Catastrófico"</formula>
    </cfRule>
    <cfRule type="cellIs" dxfId="9752" priority="10352" operator="equal">
      <formula>"Mayor"</formula>
    </cfRule>
    <cfRule type="cellIs" dxfId="9751" priority="10353" operator="equal">
      <formula>"Moderado"</formula>
    </cfRule>
    <cfRule type="cellIs" dxfId="9750" priority="10354" operator="equal">
      <formula>"Menor"</formula>
    </cfRule>
    <cfRule type="cellIs" dxfId="9749" priority="10355" operator="equal">
      <formula>"Leve"</formula>
    </cfRule>
  </conditionalFormatting>
  <conditionalFormatting sqref="BX53">
    <cfRule type="cellIs" dxfId="9748" priority="10346" operator="equal">
      <formula>"Catastrófico"</formula>
    </cfRule>
    <cfRule type="cellIs" dxfId="9747" priority="10347" operator="equal">
      <formula>"Mayor"</formula>
    </cfRule>
    <cfRule type="cellIs" dxfId="9746" priority="10348" operator="equal">
      <formula>"Moderado"</formula>
    </cfRule>
    <cfRule type="cellIs" dxfId="9745" priority="10349" operator="equal">
      <formula>"Menor"</formula>
    </cfRule>
    <cfRule type="cellIs" dxfId="9744" priority="10350" operator="equal">
      <formula>"Leve"</formula>
    </cfRule>
  </conditionalFormatting>
  <conditionalFormatting sqref="CA53:CF53">
    <cfRule type="cellIs" dxfId="9743" priority="10341" operator="equal">
      <formula>"Catastrófico"</formula>
    </cfRule>
    <cfRule type="cellIs" dxfId="9742" priority="10342" operator="equal">
      <formula>"Mayor"</formula>
    </cfRule>
    <cfRule type="cellIs" dxfId="9741" priority="10343" operator="equal">
      <formula>"Moderado"</formula>
    </cfRule>
    <cfRule type="cellIs" dxfId="9740" priority="10344" operator="equal">
      <formula>"Menor"</formula>
    </cfRule>
    <cfRule type="cellIs" dxfId="9739" priority="10345" operator="equal">
      <formula>"Leve"</formula>
    </cfRule>
  </conditionalFormatting>
  <conditionalFormatting sqref="CA53:CF53">
    <cfRule type="cellIs" dxfId="9738" priority="10336" operator="equal">
      <formula>"Catastrófico"</formula>
    </cfRule>
    <cfRule type="cellIs" dxfId="9737" priority="10337" operator="equal">
      <formula>"Mayor"</formula>
    </cfRule>
    <cfRule type="cellIs" dxfId="9736" priority="10338" operator="equal">
      <formula>"Moderado"</formula>
    </cfRule>
    <cfRule type="cellIs" dxfId="9735" priority="10339" operator="equal">
      <formula>"Menor"</formula>
    </cfRule>
    <cfRule type="cellIs" dxfId="9734" priority="10340" operator="equal">
      <formula>"Leve"</formula>
    </cfRule>
  </conditionalFormatting>
  <conditionalFormatting sqref="CJ53:CO53">
    <cfRule type="cellIs" dxfId="9733" priority="10331" operator="equal">
      <formula>"Catastrófico"</formula>
    </cfRule>
    <cfRule type="cellIs" dxfId="9732" priority="10332" operator="equal">
      <formula>"Mayor"</formula>
    </cfRule>
    <cfRule type="cellIs" dxfId="9731" priority="10333" operator="equal">
      <formula>"Moderado"</formula>
    </cfRule>
    <cfRule type="cellIs" dxfId="9730" priority="10334" operator="equal">
      <formula>"Menor"</formula>
    </cfRule>
    <cfRule type="cellIs" dxfId="9729" priority="10335" operator="equal">
      <formula>"Leve"</formula>
    </cfRule>
  </conditionalFormatting>
  <conditionalFormatting sqref="CJ53:CO53">
    <cfRule type="cellIs" dxfId="9728" priority="10326" operator="equal">
      <formula>"Catastrófico"</formula>
    </cfRule>
    <cfRule type="cellIs" dxfId="9727" priority="10327" operator="equal">
      <formula>"Mayor"</formula>
    </cfRule>
    <cfRule type="cellIs" dxfId="9726" priority="10328" operator="equal">
      <formula>"Moderado"</formula>
    </cfRule>
    <cfRule type="cellIs" dxfId="9725" priority="10329" operator="equal">
      <formula>"Menor"</formula>
    </cfRule>
    <cfRule type="cellIs" dxfId="9724" priority="10330" operator="equal">
      <formula>"Leve"</formula>
    </cfRule>
  </conditionalFormatting>
  <conditionalFormatting sqref="CS53:CX53">
    <cfRule type="cellIs" dxfId="9723" priority="10321" operator="equal">
      <formula>"Catastrófico"</formula>
    </cfRule>
    <cfRule type="cellIs" dxfId="9722" priority="10322" operator="equal">
      <formula>"Mayor"</formula>
    </cfRule>
    <cfRule type="cellIs" dxfId="9721" priority="10323" operator="equal">
      <formula>"Moderado"</formula>
    </cfRule>
    <cfRule type="cellIs" dxfId="9720" priority="10324" operator="equal">
      <formula>"Menor"</formula>
    </cfRule>
    <cfRule type="cellIs" dxfId="9719" priority="10325" operator="equal">
      <formula>"Leve"</formula>
    </cfRule>
  </conditionalFormatting>
  <conditionalFormatting sqref="CS53:CX53">
    <cfRule type="cellIs" dxfId="9718" priority="10316" operator="equal">
      <formula>"Catastrófico"</formula>
    </cfRule>
    <cfRule type="cellIs" dxfId="9717" priority="10317" operator="equal">
      <formula>"Mayor"</formula>
    </cfRule>
    <cfRule type="cellIs" dxfId="9716" priority="10318" operator="equal">
      <formula>"Moderado"</formula>
    </cfRule>
    <cfRule type="cellIs" dxfId="9715" priority="10319" operator="equal">
      <formula>"Menor"</formula>
    </cfRule>
    <cfRule type="cellIs" dxfId="9714" priority="10320" operator="equal">
      <formula>"Leve"</formula>
    </cfRule>
  </conditionalFormatting>
  <conditionalFormatting sqref="BZ53">
    <cfRule type="cellIs" dxfId="9713" priority="10311" operator="equal">
      <formula>"Catastrófico"</formula>
    </cfRule>
    <cfRule type="cellIs" dxfId="9712" priority="10312" operator="equal">
      <formula>"Mayor"</formula>
    </cfRule>
    <cfRule type="cellIs" dxfId="9711" priority="10313" operator="equal">
      <formula>"Moderado"</formula>
    </cfRule>
    <cfRule type="cellIs" dxfId="9710" priority="10314" operator="equal">
      <formula>"Menor"</formula>
    </cfRule>
    <cfRule type="cellIs" dxfId="9709" priority="10315" operator="equal">
      <formula>"Leve"</formula>
    </cfRule>
  </conditionalFormatting>
  <conditionalFormatting sqref="BZ53">
    <cfRule type="cellIs" dxfId="9708" priority="10306" operator="equal">
      <formula>"Catastrófico"</formula>
    </cfRule>
    <cfRule type="cellIs" dxfId="9707" priority="10307" operator="equal">
      <formula>"Mayor"</formula>
    </cfRule>
    <cfRule type="cellIs" dxfId="9706" priority="10308" operator="equal">
      <formula>"Moderado"</formula>
    </cfRule>
    <cfRule type="cellIs" dxfId="9705" priority="10309" operator="equal">
      <formula>"Menor"</formula>
    </cfRule>
    <cfRule type="cellIs" dxfId="9704" priority="10310" operator="equal">
      <formula>"Leve"</formula>
    </cfRule>
  </conditionalFormatting>
  <conditionalFormatting sqref="CI53">
    <cfRule type="cellIs" dxfId="9703" priority="10301" operator="equal">
      <formula>"Catastrófico"</formula>
    </cfRule>
    <cfRule type="cellIs" dxfId="9702" priority="10302" operator="equal">
      <formula>"Mayor"</formula>
    </cfRule>
    <cfRule type="cellIs" dxfId="9701" priority="10303" operator="equal">
      <formula>"Moderado"</formula>
    </cfRule>
    <cfRule type="cellIs" dxfId="9700" priority="10304" operator="equal">
      <formula>"Menor"</formula>
    </cfRule>
    <cfRule type="cellIs" dxfId="9699" priority="10305" operator="equal">
      <formula>"Leve"</formula>
    </cfRule>
  </conditionalFormatting>
  <conditionalFormatting sqref="CI53">
    <cfRule type="cellIs" dxfId="9698" priority="10296" operator="equal">
      <formula>"Catastrófico"</formula>
    </cfRule>
    <cfRule type="cellIs" dxfId="9697" priority="10297" operator="equal">
      <formula>"Mayor"</formula>
    </cfRule>
    <cfRule type="cellIs" dxfId="9696" priority="10298" operator="equal">
      <formula>"Moderado"</formula>
    </cfRule>
    <cfRule type="cellIs" dxfId="9695" priority="10299" operator="equal">
      <formula>"Menor"</formula>
    </cfRule>
    <cfRule type="cellIs" dxfId="9694" priority="10300" operator="equal">
      <formula>"Leve"</formula>
    </cfRule>
  </conditionalFormatting>
  <conditionalFormatting sqref="CR53">
    <cfRule type="cellIs" dxfId="9693" priority="10291" operator="equal">
      <formula>"Catastrófico"</formula>
    </cfRule>
    <cfRule type="cellIs" dxfId="9692" priority="10292" operator="equal">
      <formula>"Mayor"</formula>
    </cfRule>
    <cfRule type="cellIs" dxfId="9691" priority="10293" operator="equal">
      <formula>"Moderado"</formula>
    </cfRule>
    <cfRule type="cellIs" dxfId="9690" priority="10294" operator="equal">
      <formula>"Menor"</formula>
    </cfRule>
    <cfRule type="cellIs" dxfId="9689" priority="10295" operator="equal">
      <formula>"Leve"</formula>
    </cfRule>
  </conditionalFormatting>
  <conditionalFormatting sqref="CR53">
    <cfRule type="cellIs" dxfId="9688" priority="10286" operator="equal">
      <formula>"Catastrófico"</formula>
    </cfRule>
    <cfRule type="cellIs" dxfId="9687" priority="10287" operator="equal">
      <formula>"Mayor"</formula>
    </cfRule>
    <cfRule type="cellIs" dxfId="9686" priority="10288" operator="equal">
      <formula>"Moderado"</formula>
    </cfRule>
    <cfRule type="cellIs" dxfId="9685" priority="10289" operator="equal">
      <formula>"Menor"</formula>
    </cfRule>
    <cfRule type="cellIs" dxfId="9684" priority="10290" operator="equal">
      <formula>"Leve"</formula>
    </cfRule>
  </conditionalFormatting>
  <conditionalFormatting sqref="BY53">
    <cfRule type="cellIs" dxfId="9683" priority="10281" operator="equal">
      <formula>"Catastrófico"</formula>
    </cfRule>
    <cfRule type="cellIs" dxfId="9682" priority="10282" operator="equal">
      <formula>"Mayor"</formula>
    </cfRule>
    <cfRule type="cellIs" dxfId="9681" priority="10283" operator="equal">
      <formula>"Moderado"</formula>
    </cfRule>
    <cfRule type="cellIs" dxfId="9680" priority="10284" operator="equal">
      <formula>"Menor"</formula>
    </cfRule>
    <cfRule type="cellIs" dxfId="9679" priority="10285" operator="equal">
      <formula>"Leve"</formula>
    </cfRule>
  </conditionalFormatting>
  <conditionalFormatting sqref="BY53">
    <cfRule type="cellIs" dxfId="9678" priority="10276" operator="equal">
      <formula>"Catastrófico"</formula>
    </cfRule>
    <cfRule type="cellIs" dxfId="9677" priority="10277" operator="equal">
      <formula>"Mayor"</formula>
    </cfRule>
    <cfRule type="cellIs" dxfId="9676" priority="10278" operator="equal">
      <formula>"Moderado"</formula>
    </cfRule>
    <cfRule type="cellIs" dxfId="9675" priority="10279" operator="equal">
      <formula>"Menor"</formula>
    </cfRule>
    <cfRule type="cellIs" dxfId="9674" priority="10280" operator="equal">
      <formula>"Leve"</formula>
    </cfRule>
  </conditionalFormatting>
  <conditionalFormatting sqref="CH53">
    <cfRule type="cellIs" dxfId="9673" priority="10271" operator="equal">
      <formula>"Catastrófico"</formula>
    </cfRule>
    <cfRule type="cellIs" dxfId="9672" priority="10272" operator="equal">
      <formula>"Mayor"</formula>
    </cfRule>
    <cfRule type="cellIs" dxfId="9671" priority="10273" operator="equal">
      <formula>"Moderado"</formula>
    </cfRule>
    <cfRule type="cellIs" dxfId="9670" priority="10274" operator="equal">
      <formula>"Menor"</formula>
    </cfRule>
    <cfRule type="cellIs" dxfId="9669" priority="10275" operator="equal">
      <formula>"Leve"</formula>
    </cfRule>
  </conditionalFormatting>
  <conditionalFormatting sqref="CH53">
    <cfRule type="cellIs" dxfId="9668" priority="10266" operator="equal">
      <formula>"Catastrófico"</formula>
    </cfRule>
    <cfRule type="cellIs" dxfId="9667" priority="10267" operator="equal">
      <formula>"Mayor"</formula>
    </cfRule>
    <cfRule type="cellIs" dxfId="9666" priority="10268" operator="equal">
      <formula>"Moderado"</formula>
    </cfRule>
    <cfRule type="cellIs" dxfId="9665" priority="10269" operator="equal">
      <formula>"Menor"</formula>
    </cfRule>
    <cfRule type="cellIs" dxfId="9664" priority="10270" operator="equal">
      <formula>"Leve"</formula>
    </cfRule>
  </conditionalFormatting>
  <conditionalFormatting sqref="CQ53">
    <cfRule type="cellIs" dxfId="9663" priority="10261" operator="equal">
      <formula>"Catastrófico"</formula>
    </cfRule>
    <cfRule type="cellIs" dxfId="9662" priority="10262" operator="equal">
      <formula>"Mayor"</formula>
    </cfRule>
    <cfRule type="cellIs" dxfId="9661" priority="10263" operator="equal">
      <formula>"Moderado"</formula>
    </cfRule>
    <cfRule type="cellIs" dxfId="9660" priority="10264" operator="equal">
      <formula>"Menor"</formula>
    </cfRule>
    <cfRule type="cellIs" dxfId="9659" priority="10265" operator="equal">
      <formula>"Leve"</formula>
    </cfRule>
  </conditionalFormatting>
  <conditionalFormatting sqref="CQ53">
    <cfRule type="cellIs" dxfId="9658" priority="10256" operator="equal">
      <formula>"Catastrófico"</formula>
    </cfRule>
    <cfRule type="cellIs" dxfId="9657" priority="10257" operator="equal">
      <formula>"Mayor"</formula>
    </cfRule>
    <cfRule type="cellIs" dxfId="9656" priority="10258" operator="equal">
      <formula>"Moderado"</formula>
    </cfRule>
    <cfRule type="cellIs" dxfId="9655" priority="10259" operator="equal">
      <formula>"Menor"</formula>
    </cfRule>
    <cfRule type="cellIs" dxfId="9654" priority="10260" operator="equal">
      <formula>"Leve"</formula>
    </cfRule>
  </conditionalFormatting>
  <conditionalFormatting sqref="BO59">
    <cfRule type="cellIs" dxfId="9653" priority="10251" operator="equal">
      <formula>"Catastrófico"</formula>
    </cfRule>
    <cfRule type="cellIs" dxfId="9652" priority="10252" operator="equal">
      <formula>"Mayor"</formula>
    </cfRule>
    <cfRule type="cellIs" dxfId="9651" priority="10253" operator="equal">
      <formula>"Moderado"</formula>
    </cfRule>
    <cfRule type="cellIs" dxfId="9650" priority="10254" operator="equal">
      <formula>"Menor"</formula>
    </cfRule>
    <cfRule type="cellIs" dxfId="9649" priority="10255" operator="equal">
      <formula>"Leve"</formula>
    </cfRule>
  </conditionalFormatting>
  <conditionalFormatting sqref="BP59:BQ59">
    <cfRule type="cellIs" dxfId="9648" priority="10246" operator="equal">
      <formula>"Catastrófico"</formula>
    </cfRule>
    <cfRule type="cellIs" dxfId="9647" priority="10247" operator="equal">
      <formula>"Mayor"</formula>
    </cfRule>
    <cfRule type="cellIs" dxfId="9646" priority="10248" operator="equal">
      <formula>"Moderado"</formula>
    </cfRule>
    <cfRule type="cellIs" dxfId="9645" priority="10249" operator="equal">
      <formula>"Menor"</formula>
    </cfRule>
    <cfRule type="cellIs" dxfId="9644" priority="10250" operator="equal">
      <formula>"Leve"</formula>
    </cfRule>
  </conditionalFormatting>
  <conditionalFormatting sqref="BP59:BQ59">
    <cfRule type="cellIs" dxfId="9643" priority="10241" operator="equal">
      <formula>"Catastrófico"</formula>
    </cfRule>
    <cfRule type="cellIs" dxfId="9642" priority="10242" operator="equal">
      <formula>"Mayor"</formula>
    </cfRule>
    <cfRule type="cellIs" dxfId="9641" priority="10243" operator="equal">
      <formula>"Moderado"</formula>
    </cfRule>
    <cfRule type="cellIs" dxfId="9640" priority="10244" operator="equal">
      <formula>"Menor"</formula>
    </cfRule>
    <cfRule type="cellIs" dxfId="9639" priority="10245" operator="equal">
      <formula>"Leve"</formula>
    </cfRule>
  </conditionalFormatting>
  <conditionalFormatting sqref="BR59:BW59">
    <cfRule type="cellIs" dxfId="9638" priority="10236" operator="equal">
      <formula>"Catastrófico"</formula>
    </cfRule>
    <cfRule type="cellIs" dxfId="9637" priority="10237" operator="equal">
      <formula>"Mayor"</formula>
    </cfRule>
    <cfRule type="cellIs" dxfId="9636" priority="10238" operator="equal">
      <formula>"Moderado"</formula>
    </cfRule>
    <cfRule type="cellIs" dxfId="9635" priority="10239" operator="equal">
      <formula>"Menor"</formula>
    </cfRule>
    <cfRule type="cellIs" dxfId="9634" priority="10240" operator="equal">
      <formula>"Leve"</formula>
    </cfRule>
  </conditionalFormatting>
  <conditionalFormatting sqref="BR59:BW59">
    <cfRule type="cellIs" dxfId="9633" priority="10231" operator="equal">
      <formula>"Catastrófico"</formula>
    </cfRule>
    <cfRule type="cellIs" dxfId="9632" priority="10232" operator="equal">
      <formula>"Mayor"</formula>
    </cfRule>
    <cfRule type="cellIs" dxfId="9631" priority="10233" operator="equal">
      <formula>"Moderado"</formula>
    </cfRule>
    <cfRule type="cellIs" dxfId="9630" priority="10234" operator="equal">
      <formula>"Menor"</formula>
    </cfRule>
    <cfRule type="cellIs" dxfId="9629" priority="10235" operator="equal">
      <formula>"Leve"</formula>
    </cfRule>
  </conditionalFormatting>
  <conditionalFormatting sqref="CJ59:CL59">
    <cfRule type="cellIs" dxfId="9628" priority="10186" operator="equal">
      <formula>"Catastrófico"</formula>
    </cfRule>
    <cfRule type="cellIs" dxfId="9627" priority="10187" operator="equal">
      <formula>"Mayor"</formula>
    </cfRule>
    <cfRule type="cellIs" dxfId="9626" priority="10188" operator="equal">
      <formula>"Moderado"</formula>
    </cfRule>
    <cfRule type="cellIs" dxfId="9625" priority="10189" operator="equal">
      <formula>"Menor"</formula>
    </cfRule>
    <cfRule type="cellIs" dxfId="9624" priority="10190" operator="equal">
      <formula>"Leve"</formula>
    </cfRule>
  </conditionalFormatting>
  <conditionalFormatting sqref="CS59:CU59">
    <cfRule type="cellIs" dxfId="9623" priority="10211" operator="equal">
      <formula>"Catastrófico"</formula>
    </cfRule>
    <cfRule type="cellIs" dxfId="9622" priority="10212" operator="equal">
      <formula>"Mayor"</formula>
    </cfRule>
    <cfRule type="cellIs" dxfId="9621" priority="10213" operator="equal">
      <formula>"Moderado"</formula>
    </cfRule>
    <cfRule type="cellIs" dxfId="9620" priority="10214" operator="equal">
      <formula>"Menor"</formula>
    </cfRule>
    <cfRule type="cellIs" dxfId="9619" priority="10215" operator="equal">
      <formula>"Leve"</formula>
    </cfRule>
  </conditionalFormatting>
  <conditionalFormatting sqref="CP59">
    <cfRule type="cellIs" dxfId="9618" priority="10226" operator="equal">
      <formula>"Catastrófico"</formula>
    </cfRule>
    <cfRule type="cellIs" dxfId="9617" priority="10227" operator="equal">
      <formula>"Mayor"</formula>
    </cfRule>
    <cfRule type="cellIs" dxfId="9616" priority="10228" operator="equal">
      <formula>"Moderado"</formula>
    </cfRule>
    <cfRule type="cellIs" dxfId="9615" priority="10229" operator="equal">
      <formula>"Menor"</formula>
    </cfRule>
    <cfRule type="cellIs" dxfId="9614" priority="10230" operator="equal">
      <formula>"Leve"</formula>
    </cfRule>
  </conditionalFormatting>
  <conditionalFormatting sqref="CU59">
    <cfRule type="cellIs" dxfId="9613" priority="10221" operator="equal">
      <formula>"Catastrófico"</formula>
    </cfRule>
    <cfRule type="cellIs" dxfId="9612" priority="10222" operator="equal">
      <formula>"Mayor"</formula>
    </cfRule>
    <cfRule type="cellIs" dxfId="9611" priority="10223" operator="equal">
      <formula>"Moderado"</formula>
    </cfRule>
    <cfRule type="cellIs" dxfId="9610" priority="10224" operator="equal">
      <formula>"Menor"</formula>
    </cfRule>
    <cfRule type="cellIs" dxfId="9609" priority="10225" operator="equal">
      <formula>"Leve"</formula>
    </cfRule>
  </conditionalFormatting>
  <conditionalFormatting sqref="CU59">
    <cfRule type="cellIs" dxfId="9608" priority="10216" operator="equal">
      <formula>"Catastrófico"</formula>
    </cfRule>
    <cfRule type="cellIs" dxfId="9607" priority="10217" operator="equal">
      <formula>"Mayor"</formula>
    </cfRule>
    <cfRule type="cellIs" dxfId="9606" priority="10218" operator="equal">
      <formula>"Moderado"</formula>
    </cfRule>
    <cfRule type="cellIs" dxfId="9605" priority="10219" operator="equal">
      <formula>"Menor"</formula>
    </cfRule>
    <cfRule type="cellIs" dxfId="9604" priority="10220" operator="equal">
      <formula>"Leve"</formula>
    </cfRule>
  </conditionalFormatting>
  <conditionalFormatting sqref="CS59:CU59">
    <cfRule type="cellIs" dxfId="9603" priority="10206" operator="equal">
      <formula>"Catastrófico"</formula>
    </cfRule>
    <cfRule type="cellIs" dxfId="9602" priority="10207" operator="equal">
      <formula>"Mayor"</formula>
    </cfRule>
    <cfRule type="cellIs" dxfId="9601" priority="10208" operator="equal">
      <formula>"Moderado"</formula>
    </cfRule>
    <cfRule type="cellIs" dxfId="9600" priority="10209" operator="equal">
      <formula>"Menor"</formula>
    </cfRule>
    <cfRule type="cellIs" dxfId="9599" priority="10210" operator="equal">
      <formula>"Leve"</formula>
    </cfRule>
  </conditionalFormatting>
  <conditionalFormatting sqref="CG59">
    <cfRule type="cellIs" dxfId="9598" priority="10201" operator="equal">
      <formula>"Catastrófico"</formula>
    </cfRule>
    <cfRule type="cellIs" dxfId="9597" priority="10202" operator="equal">
      <formula>"Mayor"</formula>
    </cfRule>
    <cfRule type="cellIs" dxfId="9596" priority="10203" operator="equal">
      <formula>"Moderado"</formula>
    </cfRule>
    <cfRule type="cellIs" dxfId="9595" priority="10204" operator="equal">
      <formula>"Menor"</formula>
    </cfRule>
    <cfRule type="cellIs" dxfId="9594" priority="10205" operator="equal">
      <formula>"Leve"</formula>
    </cfRule>
  </conditionalFormatting>
  <conditionalFormatting sqref="CI59">
    <cfRule type="cellIs" dxfId="9593" priority="10196" operator="equal">
      <formula>"Catastrófico"</formula>
    </cfRule>
    <cfRule type="cellIs" dxfId="9592" priority="10197" operator="equal">
      <formula>"Mayor"</formula>
    </cfRule>
    <cfRule type="cellIs" dxfId="9591" priority="10198" operator="equal">
      <formula>"Moderado"</formula>
    </cfRule>
    <cfRule type="cellIs" dxfId="9590" priority="10199" operator="equal">
      <formula>"Menor"</formula>
    </cfRule>
    <cfRule type="cellIs" dxfId="9589" priority="10200" operator="equal">
      <formula>"Leve"</formula>
    </cfRule>
  </conditionalFormatting>
  <conditionalFormatting sqref="CI59">
    <cfRule type="cellIs" dxfId="9588" priority="10191" operator="equal">
      <formula>"Catastrófico"</formula>
    </cfRule>
    <cfRule type="cellIs" dxfId="9587" priority="10192" operator="equal">
      <formula>"Mayor"</formula>
    </cfRule>
    <cfRule type="cellIs" dxfId="9586" priority="10193" operator="equal">
      <formula>"Moderado"</formula>
    </cfRule>
    <cfRule type="cellIs" dxfId="9585" priority="10194" operator="equal">
      <formula>"Menor"</formula>
    </cfRule>
    <cfRule type="cellIs" dxfId="9584" priority="10195" operator="equal">
      <formula>"Leve"</formula>
    </cfRule>
  </conditionalFormatting>
  <conditionalFormatting sqref="CA59:CC59">
    <cfRule type="cellIs" dxfId="9583" priority="10161" operator="equal">
      <formula>"Catastrófico"</formula>
    </cfRule>
    <cfRule type="cellIs" dxfId="9582" priority="10162" operator="equal">
      <formula>"Mayor"</formula>
    </cfRule>
    <cfRule type="cellIs" dxfId="9581" priority="10163" operator="equal">
      <formula>"Moderado"</formula>
    </cfRule>
    <cfRule type="cellIs" dxfId="9580" priority="10164" operator="equal">
      <formula>"Menor"</formula>
    </cfRule>
    <cfRule type="cellIs" dxfId="9579" priority="10165" operator="equal">
      <formula>"Leve"</formula>
    </cfRule>
  </conditionalFormatting>
  <conditionalFormatting sqref="CJ59:CL59">
    <cfRule type="cellIs" dxfId="9578" priority="10181" operator="equal">
      <formula>"Catastrófico"</formula>
    </cfRule>
    <cfRule type="cellIs" dxfId="9577" priority="10182" operator="equal">
      <formula>"Mayor"</formula>
    </cfRule>
    <cfRule type="cellIs" dxfId="9576" priority="10183" operator="equal">
      <formula>"Moderado"</formula>
    </cfRule>
    <cfRule type="cellIs" dxfId="9575" priority="10184" operator="equal">
      <formula>"Menor"</formula>
    </cfRule>
    <cfRule type="cellIs" dxfId="9574" priority="10185" operator="equal">
      <formula>"Leve"</formula>
    </cfRule>
  </conditionalFormatting>
  <conditionalFormatting sqref="BX59">
    <cfRule type="cellIs" dxfId="9573" priority="10176" operator="equal">
      <formula>"Catastrófico"</formula>
    </cfRule>
    <cfRule type="cellIs" dxfId="9572" priority="10177" operator="equal">
      <formula>"Mayor"</formula>
    </cfRule>
    <cfRule type="cellIs" dxfId="9571" priority="10178" operator="equal">
      <formula>"Moderado"</formula>
    </cfRule>
    <cfRule type="cellIs" dxfId="9570" priority="10179" operator="equal">
      <formula>"Menor"</formula>
    </cfRule>
    <cfRule type="cellIs" dxfId="9569" priority="10180" operator="equal">
      <formula>"Leve"</formula>
    </cfRule>
  </conditionalFormatting>
  <conditionalFormatting sqref="BZ59">
    <cfRule type="cellIs" dxfId="9568" priority="10171" operator="equal">
      <formula>"Catastrófico"</formula>
    </cfRule>
    <cfRule type="cellIs" dxfId="9567" priority="10172" operator="equal">
      <formula>"Mayor"</formula>
    </cfRule>
    <cfRule type="cellIs" dxfId="9566" priority="10173" operator="equal">
      <formula>"Moderado"</formula>
    </cfRule>
    <cfRule type="cellIs" dxfId="9565" priority="10174" operator="equal">
      <formula>"Menor"</formula>
    </cfRule>
    <cfRule type="cellIs" dxfId="9564" priority="10175" operator="equal">
      <formula>"Leve"</formula>
    </cfRule>
  </conditionalFormatting>
  <conditionalFormatting sqref="BZ59">
    <cfRule type="cellIs" dxfId="9563" priority="10166" operator="equal">
      <formula>"Catastrófico"</formula>
    </cfRule>
    <cfRule type="cellIs" dxfId="9562" priority="10167" operator="equal">
      <formula>"Mayor"</formula>
    </cfRule>
    <cfRule type="cellIs" dxfId="9561" priority="10168" operator="equal">
      <formula>"Moderado"</formula>
    </cfRule>
    <cfRule type="cellIs" dxfId="9560" priority="10169" operator="equal">
      <formula>"Menor"</formula>
    </cfRule>
    <cfRule type="cellIs" dxfId="9559" priority="10170" operator="equal">
      <formula>"Leve"</formula>
    </cfRule>
  </conditionalFormatting>
  <conditionalFormatting sqref="CA59:CC59">
    <cfRule type="cellIs" dxfId="9558" priority="10156" operator="equal">
      <formula>"Catastrófico"</formula>
    </cfRule>
    <cfRule type="cellIs" dxfId="9557" priority="10157" operator="equal">
      <formula>"Mayor"</formula>
    </cfRule>
    <cfRule type="cellIs" dxfId="9556" priority="10158" operator="equal">
      <formula>"Moderado"</formula>
    </cfRule>
    <cfRule type="cellIs" dxfId="9555" priority="10159" operator="equal">
      <formula>"Menor"</formula>
    </cfRule>
    <cfRule type="cellIs" dxfId="9554" priority="10160" operator="equal">
      <formula>"Leve"</formula>
    </cfRule>
  </conditionalFormatting>
  <conditionalFormatting sqref="CD59:CF59">
    <cfRule type="cellIs" dxfId="9553" priority="10151" operator="equal">
      <formula>"Catastrófico"</formula>
    </cfRule>
    <cfRule type="cellIs" dxfId="9552" priority="10152" operator="equal">
      <formula>"Mayor"</formula>
    </cfRule>
    <cfRule type="cellIs" dxfId="9551" priority="10153" operator="equal">
      <formula>"Moderado"</formula>
    </cfRule>
    <cfRule type="cellIs" dxfId="9550" priority="10154" operator="equal">
      <formula>"Menor"</formula>
    </cfRule>
    <cfRule type="cellIs" dxfId="9549" priority="10155" operator="equal">
      <formula>"Leve"</formula>
    </cfRule>
  </conditionalFormatting>
  <conditionalFormatting sqref="CD59:CF59">
    <cfRule type="cellIs" dxfId="9548" priority="10146" operator="equal">
      <formula>"Catastrófico"</formula>
    </cfRule>
    <cfRule type="cellIs" dxfId="9547" priority="10147" operator="equal">
      <formula>"Mayor"</formula>
    </cfRule>
    <cfRule type="cellIs" dxfId="9546" priority="10148" operator="equal">
      <formula>"Moderado"</formula>
    </cfRule>
    <cfRule type="cellIs" dxfId="9545" priority="10149" operator="equal">
      <formula>"Menor"</formula>
    </cfRule>
    <cfRule type="cellIs" dxfId="9544" priority="10150" operator="equal">
      <formula>"Leve"</formula>
    </cfRule>
  </conditionalFormatting>
  <conditionalFormatting sqref="CM59:CO59">
    <cfRule type="cellIs" dxfId="9543" priority="10141" operator="equal">
      <formula>"Catastrófico"</formula>
    </cfRule>
    <cfRule type="cellIs" dxfId="9542" priority="10142" operator="equal">
      <formula>"Mayor"</formula>
    </cfRule>
    <cfRule type="cellIs" dxfId="9541" priority="10143" operator="equal">
      <formula>"Moderado"</formula>
    </cfRule>
    <cfRule type="cellIs" dxfId="9540" priority="10144" operator="equal">
      <formula>"Menor"</formula>
    </cfRule>
    <cfRule type="cellIs" dxfId="9539" priority="10145" operator="equal">
      <formula>"Leve"</formula>
    </cfRule>
  </conditionalFormatting>
  <conditionalFormatting sqref="CM59:CO59">
    <cfRule type="cellIs" dxfId="9538" priority="10136" operator="equal">
      <formula>"Catastrófico"</formula>
    </cfRule>
    <cfRule type="cellIs" dxfId="9537" priority="10137" operator="equal">
      <formula>"Mayor"</formula>
    </cfRule>
    <cfRule type="cellIs" dxfId="9536" priority="10138" operator="equal">
      <formula>"Moderado"</formula>
    </cfRule>
    <cfRule type="cellIs" dxfId="9535" priority="10139" operator="equal">
      <formula>"Menor"</formula>
    </cfRule>
    <cfRule type="cellIs" dxfId="9534" priority="10140" operator="equal">
      <formula>"Leve"</formula>
    </cfRule>
  </conditionalFormatting>
  <conditionalFormatting sqref="CV59:CX59">
    <cfRule type="cellIs" dxfId="9533" priority="10131" operator="equal">
      <formula>"Catastrófico"</formula>
    </cfRule>
    <cfRule type="cellIs" dxfId="9532" priority="10132" operator="equal">
      <formula>"Mayor"</formula>
    </cfRule>
    <cfRule type="cellIs" dxfId="9531" priority="10133" operator="equal">
      <formula>"Moderado"</formula>
    </cfRule>
    <cfRule type="cellIs" dxfId="9530" priority="10134" operator="equal">
      <formula>"Menor"</formula>
    </cfRule>
    <cfRule type="cellIs" dxfId="9529" priority="10135" operator="equal">
      <formula>"Leve"</formula>
    </cfRule>
  </conditionalFormatting>
  <conditionalFormatting sqref="CV59:CX59">
    <cfRule type="cellIs" dxfId="9528" priority="10126" operator="equal">
      <formula>"Catastrófico"</formula>
    </cfRule>
    <cfRule type="cellIs" dxfId="9527" priority="10127" operator="equal">
      <formula>"Mayor"</formula>
    </cfRule>
    <cfRule type="cellIs" dxfId="9526" priority="10128" operator="equal">
      <formula>"Moderado"</formula>
    </cfRule>
    <cfRule type="cellIs" dxfId="9525" priority="10129" operator="equal">
      <formula>"Menor"</formula>
    </cfRule>
    <cfRule type="cellIs" dxfId="9524" priority="10130" operator="equal">
      <formula>"Leve"</formula>
    </cfRule>
  </conditionalFormatting>
  <conditionalFormatting sqref="BY59">
    <cfRule type="cellIs" dxfId="9523" priority="10121" operator="equal">
      <formula>"Catastrófico"</formula>
    </cfRule>
    <cfRule type="cellIs" dxfId="9522" priority="10122" operator="equal">
      <formula>"Mayor"</formula>
    </cfRule>
    <cfRule type="cellIs" dxfId="9521" priority="10123" operator="equal">
      <formula>"Moderado"</formula>
    </cfRule>
    <cfRule type="cellIs" dxfId="9520" priority="10124" operator="equal">
      <formula>"Menor"</formula>
    </cfRule>
    <cfRule type="cellIs" dxfId="9519" priority="10125" operator="equal">
      <formula>"Leve"</formula>
    </cfRule>
  </conditionalFormatting>
  <conditionalFormatting sqref="BY59">
    <cfRule type="cellIs" dxfId="9518" priority="10116" operator="equal">
      <formula>"Catastrófico"</formula>
    </cfRule>
    <cfRule type="cellIs" dxfId="9517" priority="10117" operator="equal">
      <formula>"Mayor"</formula>
    </cfRule>
    <cfRule type="cellIs" dxfId="9516" priority="10118" operator="equal">
      <formula>"Moderado"</formula>
    </cfRule>
    <cfRule type="cellIs" dxfId="9515" priority="10119" operator="equal">
      <formula>"Menor"</formula>
    </cfRule>
    <cfRule type="cellIs" dxfId="9514" priority="10120" operator="equal">
      <formula>"Leve"</formula>
    </cfRule>
  </conditionalFormatting>
  <conditionalFormatting sqref="CH59">
    <cfRule type="cellIs" dxfId="9513" priority="10111" operator="equal">
      <formula>"Catastrófico"</formula>
    </cfRule>
    <cfRule type="cellIs" dxfId="9512" priority="10112" operator="equal">
      <formula>"Mayor"</formula>
    </cfRule>
    <cfRule type="cellIs" dxfId="9511" priority="10113" operator="equal">
      <formula>"Moderado"</formula>
    </cfRule>
    <cfRule type="cellIs" dxfId="9510" priority="10114" operator="equal">
      <formula>"Menor"</formula>
    </cfRule>
    <cfRule type="cellIs" dxfId="9509" priority="10115" operator="equal">
      <formula>"Leve"</formula>
    </cfRule>
  </conditionalFormatting>
  <conditionalFormatting sqref="CH59">
    <cfRule type="cellIs" dxfId="9508" priority="10106" operator="equal">
      <formula>"Catastrófico"</formula>
    </cfRule>
    <cfRule type="cellIs" dxfId="9507" priority="10107" operator="equal">
      <formula>"Mayor"</formula>
    </cfRule>
    <cfRule type="cellIs" dxfId="9506" priority="10108" operator="equal">
      <formula>"Moderado"</formula>
    </cfRule>
    <cfRule type="cellIs" dxfId="9505" priority="10109" operator="equal">
      <formula>"Menor"</formula>
    </cfRule>
    <cfRule type="cellIs" dxfId="9504" priority="10110" operator="equal">
      <formula>"Leve"</formula>
    </cfRule>
  </conditionalFormatting>
  <conditionalFormatting sqref="CQ59">
    <cfRule type="cellIs" dxfId="9503" priority="10101" operator="equal">
      <formula>"Catastrófico"</formula>
    </cfRule>
    <cfRule type="cellIs" dxfId="9502" priority="10102" operator="equal">
      <formula>"Mayor"</formula>
    </cfRule>
    <cfRule type="cellIs" dxfId="9501" priority="10103" operator="equal">
      <formula>"Moderado"</formula>
    </cfRule>
    <cfRule type="cellIs" dxfId="9500" priority="10104" operator="equal">
      <formula>"Menor"</formula>
    </cfRule>
    <cfRule type="cellIs" dxfId="9499" priority="10105" operator="equal">
      <formula>"Leve"</formula>
    </cfRule>
  </conditionalFormatting>
  <conditionalFormatting sqref="CQ59">
    <cfRule type="cellIs" dxfId="9498" priority="10096" operator="equal">
      <formula>"Catastrófico"</formula>
    </cfRule>
    <cfRule type="cellIs" dxfId="9497" priority="10097" operator="equal">
      <formula>"Mayor"</formula>
    </cfRule>
    <cfRule type="cellIs" dxfId="9496" priority="10098" operator="equal">
      <formula>"Moderado"</formula>
    </cfRule>
    <cfRule type="cellIs" dxfId="9495" priority="10099" operator="equal">
      <formula>"Menor"</formula>
    </cfRule>
    <cfRule type="cellIs" dxfId="9494" priority="10100" operator="equal">
      <formula>"Leve"</formula>
    </cfRule>
  </conditionalFormatting>
  <conditionalFormatting sqref="FS53">
    <cfRule type="cellIs" dxfId="9493" priority="10091" operator="equal">
      <formula>"Catastrófico"</formula>
    </cfRule>
    <cfRule type="cellIs" dxfId="9492" priority="10092" operator="equal">
      <formula>"Mayor"</formula>
    </cfRule>
    <cfRule type="cellIs" dxfId="9491" priority="10093" operator="equal">
      <formula>"Moderado"</formula>
    </cfRule>
    <cfRule type="cellIs" dxfId="9490" priority="10094" operator="equal">
      <formula>"Menor"</formula>
    </cfRule>
    <cfRule type="cellIs" dxfId="9489" priority="10095" operator="equal">
      <formula>"Leve"</formula>
    </cfRule>
  </conditionalFormatting>
  <conditionalFormatting sqref="FS53">
    <cfRule type="cellIs" dxfId="9488" priority="10086" operator="equal">
      <formula>"Catastrófico"</formula>
    </cfRule>
    <cfRule type="cellIs" dxfId="9487" priority="10087" operator="equal">
      <formula>"Mayor"</formula>
    </cfRule>
    <cfRule type="cellIs" dxfId="9486" priority="10088" operator="equal">
      <formula>"Moderado"</formula>
    </cfRule>
    <cfRule type="cellIs" dxfId="9485" priority="10089" operator="equal">
      <formula>"Menor"</formula>
    </cfRule>
    <cfRule type="cellIs" dxfId="9484" priority="10090" operator="equal">
      <formula>"Leve"</formula>
    </cfRule>
  </conditionalFormatting>
  <conditionalFormatting sqref="FX47:FY47">
    <cfRule type="cellIs" dxfId="9483" priority="10081" operator="equal">
      <formula>"Catastrófico"</formula>
    </cfRule>
    <cfRule type="cellIs" dxfId="9482" priority="10082" operator="equal">
      <formula>"Mayor"</formula>
    </cfRule>
    <cfRule type="cellIs" dxfId="9481" priority="10083" operator="equal">
      <formula>"Moderado"</formula>
    </cfRule>
    <cfRule type="cellIs" dxfId="9480" priority="10084" operator="equal">
      <formula>"Menor"</formula>
    </cfRule>
    <cfRule type="cellIs" dxfId="9479" priority="10085" operator="equal">
      <formula>"Leve"</formula>
    </cfRule>
  </conditionalFormatting>
  <conditionalFormatting sqref="FX53:FY53">
    <cfRule type="cellIs" dxfId="9478" priority="10076" operator="equal">
      <formula>"Catastrófico"</formula>
    </cfRule>
    <cfRule type="cellIs" dxfId="9477" priority="10077" operator="equal">
      <formula>"Mayor"</formula>
    </cfRule>
    <cfRule type="cellIs" dxfId="9476" priority="10078" operator="equal">
      <formula>"Moderado"</formula>
    </cfRule>
    <cfRule type="cellIs" dxfId="9475" priority="10079" operator="equal">
      <formula>"Menor"</formula>
    </cfRule>
    <cfRule type="cellIs" dxfId="9474" priority="10080" operator="equal">
      <formula>"Leve"</formula>
    </cfRule>
  </conditionalFormatting>
  <conditionalFormatting sqref="FT59">
    <cfRule type="cellIs" dxfId="9473" priority="10071" operator="equal">
      <formula>"Catastrófico"</formula>
    </cfRule>
    <cfRule type="cellIs" dxfId="9472" priority="10072" operator="equal">
      <formula>"Mayor"</formula>
    </cfRule>
    <cfRule type="cellIs" dxfId="9471" priority="10073" operator="equal">
      <formula>"Moderado"</formula>
    </cfRule>
    <cfRule type="cellIs" dxfId="9470" priority="10074" operator="equal">
      <formula>"Menor"</formula>
    </cfRule>
    <cfRule type="cellIs" dxfId="9469" priority="10075" operator="equal">
      <formula>"Leve"</formula>
    </cfRule>
  </conditionalFormatting>
  <conditionalFormatting sqref="FS59">
    <cfRule type="cellIs" dxfId="9468" priority="10066" operator="equal">
      <formula>"Catastrófico"</formula>
    </cfRule>
    <cfRule type="cellIs" dxfId="9467" priority="10067" operator="equal">
      <formula>"Mayor"</formula>
    </cfRule>
    <cfRule type="cellIs" dxfId="9466" priority="10068" operator="equal">
      <formula>"Moderado"</formula>
    </cfRule>
    <cfRule type="cellIs" dxfId="9465" priority="10069" operator="equal">
      <formula>"Menor"</formula>
    </cfRule>
    <cfRule type="cellIs" dxfId="9464" priority="10070" operator="equal">
      <formula>"Leve"</formula>
    </cfRule>
  </conditionalFormatting>
  <conditionalFormatting sqref="FS59">
    <cfRule type="cellIs" dxfId="9463" priority="10061" operator="equal">
      <formula>"Catastrófico"</formula>
    </cfRule>
    <cfRule type="cellIs" dxfId="9462" priority="10062" operator="equal">
      <formula>"Mayor"</formula>
    </cfRule>
    <cfRule type="cellIs" dxfId="9461" priority="10063" operator="equal">
      <formula>"Moderado"</formula>
    </cfRule>
    <cfRule type="cellIs" dxfId="9460" priority="10064" operator="equal">
      <formula>"Menor"</formula>
    </cfRule>
    <cfRule type="cellIs" dxfId="9459" priority="10065" operator="equal">
      <formula>"Leve"</formula>
    </cfRule>
  </conditionalFormatting>
  <conditionalFormatting sqref="FZ59">
    <cfRule type="cellIs" dxfId="9458" priority="10056" operator="equal">
      <formula>"Catastrófico"</formula>
    </cfRule>
    <cfRule type="cellIs" dxfId="9457" priority="10057" operator="equal">
      <formula>"Mayor"</formula>
    </cfRule>
    <cfRule type="cellIs" dxfId="9456" priority="10058" operator="equal">
      <formula>"Moderado"</formula>
    </cfRule>
    <cfRule type="cellIs" dxfId="9455" priority="10059" operator="equal">
      <formula>"Menor"</formula>
    </cfRule>
    <cfRule type="cellIs" dxfId="9454" priority="10060" operator="equal">
      <formula>"Leve"</formula>
    </cfRule>
  </conditionalFormatting>
  <conditionalFormatting sqref="FZ59">
    <cfRule type="cellIs" dxfId="9453" priority="10051" operator="equal">
      <formula>"Catastrófico"</formula>
    </cfRule>
    <cfRule type="cellIs" dxfId="9452" priority="10052" operator="equal">
      <formula>"Mayor"</formula>
    </cfRule>
    <cfRule type="cellIs" dxfId="9451" priority="10053" operator="equal">
      <formula>"Moderado"</formula>
    </cfRule>
    <cfRule type="cellIs" dxfId="9450" priority="10054" operator="equal">
      <formula>"Menor"</formula>
    </cfRule>
    <cfRule type="cellIs" dxfId="9449" priority="10055" operator="equal">
      <formula>"Leve"</formula>
    </cfRule>
  </conditionalFormatting>
  <conditionalFormatting sqref="FX59">
    <cfRule type="cellIs" dxfId="9448" priority="10036" operator="equal">
      <formula>"Catastrófico"</formula>
    </cfRule>
    <cfRule type="cellIs" dxfId="9447" priority="10037" operator="equal">
      <formula>"Mayor"</formula>
    </cfRule>
    <cfRule type="cellIs" dxfId="9446" priority="10038" operator="equal">
      <formula>"Moderado"</formula>
    </cfRule>
    <cfRule type="cellIs" dxfId="9445" priority="10039" operator="equal">
      <formula>"Menor"</formula>
    </cfRule>
    <cfRule type="cellIs" dxfId="9444" priority="10040" operator="equal">
      <formula>"Leve"</formula>
    </cfRule>
  </conditionalFormatting>
  <conditionalFormatting sqref="FX59">
    <cfRule type="cellIs" dxfId="9443" priority="10046" operator="equal">
      <formula>"Catastrófico"</formula>
    </cfRule>
    <cfRule type="cellIs" dxfId="9442" priority="10047" operator="equal">
      <formula>"Mayor"</formula>
    </cfRule>
    <cfRule type="cellIs" dxfId="9441" priority="10048" operator="equal">
      <formula>"Moderado"</formula>
    </cfRule>
    <cfRule type="cellIs" dxfId="9440" priority="10049" operator="equal">
      <formula>"Menor"</formula>
    </cfRule>
    <cfRule type="cellIs" dxfId="9439" priority="10050" operator="equal">
      <formula>"Leve"</formula>
    </cfRule>
  </conditionalFormatting>
  <conditionalFormatting sqref="FX59">
    <cfRule type="cellIs" dxfId="9438" priority="10041" operator="equal">
      <formula>"Catastrófico"</formula>
    </cfRule>
    <cfRule type="cellIs" dxfId="9437" priority="10042" operator="equal">
      <formula>"Mayor"</formula>
    </cfRule>
    <cfRule type="cellIs" dxfId="9436" priority="10043" operator="equal">
      <formula>"Moderado"</formula>
    </cfRule>
    <cfRule type="cellIs" dxfId="9435" priority="10044" operator="equal">
      <formula>"Menor"</formula>
    </cfRule>
    <cfRule type="cellIs" dxfId="9434" priority="10045" operator="equal">
      <formula>"Leve"</formula>
    </cfRule>
  </conditionalFormatting>
  <conditionalFormatting sqref="FX59">
    <cfRule type="cellIs" dxfId="9433" priority="10031" operator="equal">
      <formula>"Catastrófico"</formula>
    </cfRule>
    <cfRule type="cellIs" dxfId="9432" priority="10032" operator="equal">
      <formula>"Mayor"</formula>
    </cfRule>
    <cfRule type="cellIs" dxfId="9431" priority="10033" operator="equal">
      <formula>"Moderado"</formula>
    </cfRule>
    <cfRule type="cellIs" dxfId="9430" priority="10034" operator="equal">
      <formula>"Menor"</formula>
    </cfRule>
    <cfRule type="cellIs" dxfId="9429" priority="10035" operator="equal">
      <formula>"Leve"</formula>
    </cfRule>
  </conditionalFormatting>
  <conditionalFormatting sqref="BP89:BT89">
    <cfRule type="cellIs" dxfId="9428" priority="10026" operator="equal">
      <formula>"Catastrófico"</formula>
    </cfRule>
    <cfRule type="cellIs" dxfId="9427" priority="10027" operator="equal">
      <formula>"Mayor"</formula>
    </cfRule>
    <cfRule type="cellIs" dxfId="9426" priority="10028" operator="equal">
      <formula>"Moderado"</formula>
    </cfRule>
    <cfRule type="cellIs" dxfId="9425" priority="10029" operator="equal">
      <formula>"Menor"</formula>
    </cfRule>
    <cfRule type="cellIs" dxfId="9424" priority="10030" operator="equal">
      <formula>"Leve"</formula>
    </cfRule>
  </conditionalFormatting>
  <conditionalFormatting sqref="BO89">
    <cfRule type="cellIs" dxfId="9423" priority="10021" operator="equal">
      <formula>"Catastrófico"</formula>
    </cfRule>
    <cfRule type="cellIs" dxfId="9422" priority="10022" operator="equal">
      <formula>"Mayor"</formula>
    </cfRule>
    <cfRule type="cellIs" dxfId="9421" priority="10023" operator="equal">
      <formula>"Moderado"</formula>
    </cfRule>
    <cfRule type="cellIs" dxfId="9420" priority="10024" operator="equal">
      <formula>"Menor"</formula>
    </cfRule>
    <cfRule type="cellIs" dxfId="9419" priority="10025" operator="equal">
      <formula>"Leve"</formula>
    </cfRule>
  </conditionalFormatting>
  <conditionalFormatting sqref="BY89:CC89">
    <cfRule type="cellIs" dxfId="9418" priority="10001" operator="equal">
      <formula>"Catastrófico"</formula>
    </cfRule>
    <cfRule type="cellIs" dxfId="9417" priority="10002" operator="equal">
      <formula>"Mayor"</formula>
    </cfRule>
    <cfRule type="cellIs" dxfId="9416" priority="10003" operator="equal">
      <formula>"Moderado"</formula>
    </cfRule>
    <cfRule type="cellIs" dxfId="9415" priority="10004" operator="equal">
      <formula>"Menor"</formula>
    </cfRule>
    <cfRule type="cellIs" dxfId="9414" priority="10005" operator="equal">
      <formula>"Leve"</formula>
    </cfRule>
  </conditionalFormatting>
  <conditionalFormatting sqref="BX89">
    <cfRule type="cellIs" dxfId="9413" priority="9996" operator="equal">
      <formula>"Catastrófico"</formula>
    </cfRule>
    <cfRule type="cellIs" dxfId="9412" priority="9997" operator="equal">
      <formula>"Mayor"</formula>
    </cfRule>
    <cfRule type="cellIs" dxfId="9411" priority="9998" operator="equal">
      <formula>"Moderado"</formula>
    </cfRule>
    <cfRule type="cellIs" dxfId="9410" priority="9999" operator="equal">
      <formula>"Menor"</formula>
    </cfRule>
    <cfRule type="cellIs" dxfId="9409" priority="10000" operator="equal">
      <formula>"Leve"</formula>
    </cfRule>
  </conditionalFormatting>
  <conditionalFormatting sqref="CH89:CL89">
    <cfRule type="cellIs" dxfId="9408" priority="9986" operator="equal">
      <formula>"Catastrófico"</formula>
    </cfRule>
    <cfRule type="cellIs" dxfId="9407" priority="9987" operator="equal">
      <formula>"Mayor"</formula>
    </cfRule>
    <cfRule type="cellIs" dxfId="9406" priority="9988" operator="equal">
      <formula>"Moderado"</formula>
    </cfRule>
    <cfRule type="cellIs" dxfId="9405" priority="9989" operator="equal">
      <formula>"Menor"</formula>
    </cfRule>
    <cfRule type="cellIs" dxfId="9404" priority="9990" operator="equal">
      <formula>"Leve"</formula>
    </cfRule>
  </conditionalFormatting>
  <conditionalFormatting sqref="CG89">
    <cfRule type="cellIs" dxfId="9403" priority="9981" operator="equal">
      <formula>"Catastrófico"</formula>
    </cfRule>
    <cfRule type="cellIs" dxfId="9402" priority="9982" operator="equal">
      <formula>"Mayor"</formula>
    </cfRule>
    <cfRule type="cellIs" dxfId="9401" priority="9983" operator="equal">
      <formula>"Moderado"</formula>
    </cfRule>
    <cfRule type="cellIs" dxfId="9400" priority="9984" operator="equal">
      <formula>"Menor"</formula>
    </cfRule>
    <cfRule type="cellIs" dxfId="9399" priority="9985" operator="equal">
      <formula>"Leve"</formula>
    </cfRule>
  </conditionalFormatting>
  <conditionalFormatting sqref="CQ89:CV89">
    <cfRule type="cellIs" dxfId="9398" priority="9971" operator="equal">
      <formula>"Catastrófico"</formula>
    </cfRule>
    <cfRule type="cellIs" dxfId="9397" priority="9972" operator="equal">
      <formula>"Mayor"</formula>
    </cfRule>
    <cfRule type="cellIs" dxfId="9396" priority="9973" operator="equal">
      <formula>"Moderado"</formula>
    </cfRule>
    <cfRule type="cellIs" dxfId="9395" priority="9974" operator="equal">
      <formula>"Menor"</formula>
    </cfRule>
    <cfRule type="cellIs" dxfId="9394" priority="9975" operator="equal">
      <formula>"Leve"</formula>
    </cfRule>
  </conditionalFormatting>
  <conditionalFormatting sqref="CP89">
    <cfRule type="cellIs" dxfId="9393" priority="9966" operator="equal">
      <formula>"Catastrófico"</formula>
    </cfRule>
    <cfRule type="cellIs" dxfId="9392" priority="9967" operator="equal">
      <formula>"Mayor"</formula>
    </cfRule>
    <cfRule type="cellIs" dxfId="9391" priority="9968" operator="equal">
      <formula>"Moderado"</formula>
    </cfRule>
    <cfRule type="cellIs" dxfId="9390" priority="9969" operator="equal">
      <formula>"Menor"</formula>
    </cfRule>
    <cfRule type="cellIs" dxfId="9389" priority="9970" operator="equal">
      <formula>"Leve"</formula>
    </cfRule>
  </conditionalFormatting>
  <conditionalFormatting sqref="CV89">
    <cfRule type="cellIs" dxfId="9388" priority="9961" operator="equal">
      <formula>"Catastrófico"</formula>
    </cfRule>
    <cfRule type="cellIs" dxfId="9387" priority="9962" operator="equal">
      <formula>"Mayor"</formula>
    </cfRule>
    <cfRule type="cellIs" dxfId="9386" priority="9963" operator="equal">
      <formula>"Moderado"</formula>
    </cfRule>
    <cfRule type="cellIs" dxfId="9385" priority="9964" operator="equal">
      <formula>"Menor"</formula>
    </cfRule>
    <cfRule type="cellIs" dxfId="9384" priority="9965" operator="equal">
      <formula>"Leve"</formula>
    </cfRule>
  </conditionalFormatting>
  <conditionalFormatting sqref="CE89:CF89">
    <cfRule type="cellIs" dxfId="9383" priority="9956" operator="equal">
      <formula>"Catastrófico"</formula>
    </cfRule>
    <cfRule type="cellIs" dxfId="9382" priority="9957" operator="equal">
      <formula>"Mayor"</formula>
    </cfRule>
    <cfRule type="cellIs" dxfId="9381" priority="9958" operator="equal">
      <formula>"Moderado"</formula>
    </cfRule>
    <cfRule type="cellIs" dxfId="9380" priority="9959" operator="equal">
      <formula>"Menor"</formula>
    </cfRule>
    <cfRule type="cellIs" dxfId="9379" priority="9960" operator="equal">
      <formula>"Leve"</formula>
    </cfRule>
  </conditionalFormatting>
  <conditionalFormatting sqref="CD89">
    <cfRule type="cellIs" dxfId="9378" priority="9951" operator="equal">
      <formula>"Catastrófico"</formula>
    </cfRule>
    <cfRule type="cellIs" dxfId="9377" priority="9952" operator="equal">
      <formula>"Mayor"</formula>
    </cfRule>
    <cfRule type="cellIs" dxfId="9376" priority="9953" operator="equal">
      <formula>"Moderado"</formula>
    </cfRule>
    <cfRule type="cellIs" dxfId="9375" priority="9954" operator="equal">
      <formula>"Menor"</formula>
    </cfRule>
    <cfRule type="cellIs" dxfId="9374" priority="9955" operator="equal">
      <formula>"Leve"</formula>
    </cfRule>
  </conditionalFormatting>
  <conditionalFormatting sqref="CD89">
    <cfRule type="cellIs" dxfId="9373" priority="9946" operator="equal">
      <formula>"Catastrófico"</formula>
    </cfRule>
    <cfRule type="cellIs" dxfId="9372" priority="9947" operator="equal">
      <formula>"Mayor"</formula>
    </cfRule>
    <cfRule type="cellIs" dxfId="9371" priority="9948" operator="equal">
      <formula>"Moderado"</formula>
    </cfRule>
    <cfRule type="cellIs" dxfId="9370" priority="9949" operator="equal">
      <formula>"Menor"</formula>
    </cfRule>
    <cfRule type="cellIs" dxfId="9369" priority="9950" operator="equal">
      <formula>"Leve"</formula>
    </cfRule>
  </conditionalFormatting>
  <conditionalFormatting sqref="CN89:CO89">
    <cfRule type="cellIs" dxfId="9368" priority="9941" operator="equal">
      <formula>"Catastrófico"</formula>
    </cfRule>
    <cfRule type="cellIs" dxfId="9367" priority="9942" operator="equal">
      <formula>"Mayor"</formula>
    </cfRule>
    <cfRule type="cellIs" dxfId="9366" priority="9943" operator="equal">
      <formula>"Moderado"</formula>
    </cfRule>
    <cfRule type="cellIs" dxfId="9365" priority="9944" operator="equal">
      <formula>"Menor"</formula>
    </cfRule>
    <cfRule type="cellIs" dxfId="9364" priority="9945" operator="equal">
      <formula>"Leve"</formula>
    </cfRule>
  </conditionalFormatting>
  <conditionalFormatting sqref="CM89">
    <cfRule type="cellIs" dxfId="9363" priority="9936" operator="equal">
      <formula>"Catastrófico"</formula>
    </cfRule>
    <cfRule type="cellIs" dxfId="9362" priority="9937" operator="equal">
      <formula>"Mayor"</formula>
    </cfRule>
    <cfRule type="cellIs" dxfId="9361" priority="9938" operator="equal">
      <formula>"Moderado"</formula>
    </cfRule>
    <cfRule type="cellIs" dxfId="9360" priority="9939" operator="equal">
      <formula>"Menor"</formula>
    </cfRule>
    <cfRule type="cellIs" dxfId="9359" priority="9940" operator="equal">
      <formula>"Leve"</formula>
    </cfRule>
  </conditionalFormatting>
  <conditionalFormatting sqref="CM89">
    <cfRule type="cellIs" dxfId="9358" priority="9931" operator="equal">
      <formula>"Catastrófico"</formula>
    </cfRule>
    <cfRule type="cellIs" dxfId="9357" priority="9932" operator="equal">
      <formula>"Mayor"</formula>
    </cfRule>
    <cfRule type="cellIs" dxfId="9356" priority="9933" operator="equal">
      <formula>"Moderado"</formula>
    </cfRule>
    <cfRule type="cellIs" dxfId="9355" priority="9934" operator="equal">
      <formula>"Menor"</formula>
    </cfRule>
    <cfRule type="cellIs" dxfId="9354" priority="9935" operator="equal">
      <formula>"Leve"</formula>
    </cfRule>
  </conditionalFormatting>
  <conditionalFormatting sqref="BV89:BW89">
    <cfRule type="cellIs" dxfId="9353" priority="9926" operator="equal">
      <formula>"Catastrófico"</formula>
    </cfRule>
    <cfRule type="cellIs" dxfId="9352" priority="9927" operator="equal">
      <formula>"Mayor"</formula>
    </cfRule>
    <cfRule type="cellIs" dxfId="9351" priority="9928" operator="equal">
      <formula>"Moderado"</formula>
    </cfRule>
    <cfRule type="cellIs" dxfId="9350" priority="9929" operator="equal">
      <formula>"Menor"</formula>
    </cfRule>
    <cfRule type="cellIs" dxfId="9349" priority="9930" operator="equal">
      <formula>"Leve"</formula>
    </cfRule>
  </conditionalFormatting>
  <conditionalFormatting sqref="BU89">
    <cfRule type="cellIs" dxfId="9348" priority="9921" operator="equal">
      <formula>"Catastrófico"</formula>
    </cfRule>
    <cfRule type="cellIs" dxfId="9347" priority="9922" operator="equal">
      <formula>"Mayor"</formula>
    </cfRule>
    <cfRule type="cellIs" dxfId="9346" priority="9923" operator="equal">
      <formula>"Moderado"</formula>
    </cfRule>
    <cfRule type="cellIs" dxfId="9345" priority="9924" operator="equal">
      <formula>"Menor"</formula>
    </cfRule>
    <cfRule type="cellIs" dxfId="9344" priority="9925" operator="equal">
      <formula>"Leve"</formula>
    </cfRule>
  </conditionalFormatting>
  <conditionalFormatting sqref="BU89">
    <cfRule type="cellIs" dxfId="9343" priority="9916" operator="equal">
      <formula>"Catastrófico"</formula>
    </cfRule>
    <cfRule type="cellIs" dxfId="9342" priority="9917" operator="equal">
      <formula>"Mayor"</formula>
    </cfRule>
    <cfRule type="cellIs" dxfId="9341" priority="9918" operator="equal">
      <formula>"Moderado"</formula>
    </cfRule>
    <cfRule type="cellIs" dxfId="9340" priority="9919" operator="equal">
      <formula>"Menor"</formula>
    </cfRule>
    <cfRule type="cellIs" dxfId="9339" priority="9920" operator="equal">
      <formula>"Leve"</formula>
    </cfRule>
  </conditionalFormatting>
  <conditionalFormatting sqref="BO101:BO103">
    <cfRule type="cellIs" dxfId="9338" priority="9911" operator="equal">
      <formula>"Catastrófico"</formula>
    </cfRule>
    <cfRule type="cellIs" dxfId="9337" priority="9912" operator="equal">
      <formula>"Mayor"</formula>
    </cfRule>
    <cfRule type="cellIs" dxfId="9336" priority="9913" operator="equal">
      <formula>"Moderado"</formula>
    </cfRule>
    <cfRule type="cellIs" dxfId="9335" priority="9914" operator="equal">
      <formula>"Menor"</formula>
    </cfRule>
    <cfRule type="cellIs" dxfId="9334" priority="9915" operator="equal">
      <formula>"Leve"</formula>
    </cfRule>
  </conditionalFormatting>
  <conditionalFormatting sqref="BQ101:BR101 BQ102 BP103:BW103">
    <cfRule type="cellIs" dxfId="9333" priority="9906" operator="equal">
      <formula>"Catastrófico"</formula>
    </cfRule>
    <cfRule type="cellIs" dxfId="9332" priority="9907" operator="equal">
      <formula>"Mayor"</formula>
    </cfRule>
    <cfRule type="cellIs" dxfId="9331" priority="9908" operator="equal">
      <formula>"Moderado"</formula>
    </cfRule>
    <cfRule type="cellIs" dxfId="9330" priority="9909" operator="equal">
      <formula>"Menor"</formula>
    </cfRule>
    <cfRule type="cellIs" dxfId="9329" priority="9910" operator="equal">
      <formula>"Leve"</formula>
    </cfRule>
  </conditionalFormatting>
  <conditionalFormatting sqref="BQ102 BP101:BR101 BP103:BW103 BT101:BW101">
    <cfRule type="cellIs" dxfId="9328" priority="9901" operator="equal">
      <formula>"Catastrófico"</formula>
    </cfRule>
    <cfRule type="cellIs" dxfId="9327" priority="9902" operator="equal">
      <formula>"Mayor"</formula>
    </cfRule>
    <cfRule type="cellIs" dxfId="9326" priority="9903" operator="equal">
      <formula>"Moderado"</formula>
    </cfRule>
    <cfRule type="cellIs" dxfId="9325" priority="9904" operator="equal">
      <formula>"Menor"</formula>
    </cfRule>
    <cfRule type="cellIs" dxfId="9324" priority="9905" operator="equal">
      <formula>"Leve"</formula>
    </cfRule>
  </conditionalFormatting>
  <conditionalFormatting sqref="CP101">
    <cfRule type="cellIs" dxfId="9323" priority="9896" operator="equal">
      <formula>"Catastrófico"</formula>
    </cfRule>
    <cfRule type="cellIs" dxfId="9322" priority="9897" operator="equal">
      <formula>"Mayor"</formula>
    </cfRule>
    <cfRule type="cellIs" dxfId="9321" priority="9898" operator="equal">
      <formula>"Moderado"</formula>
    </cfRule>
    <cfRule type="cellIs" dxfId="9320" priority="9899" operator="equal">
      <formula>"Menor"</formula>
    </cfRule>
    <cfRule type="cellIs" dxfId="9319" priority="9900" operator="equal">
      <formula>"Leve"</formula>
    </cfRule>
  </conditionalFormatting>
  <conditionalFormatting sqref="CR101">
    <cfRule type="cellIs" dxfId="9318" priority="9891" operator="equal">
      <formula>"Catastrófico"</formula>
    </cfRule>
    <cfRule type="cellIs" dxfId="9317" priority="9892" operator="equal">
      <formula>"Mayor"</formula>
    </cfRule>
    <cfRule type="cellIs" dxfId="9316" priority="9893" operator="equal">
      <formula>"Moderado"</formula>
    </cfRule>
    <cfRule type="cellIs" dxfId="9315" priority="9894" operator="equal">
      <formula>"Menor"</formula>
    </cfRule>
    <cfRule type="cellIs" dxfId="9314" priority="9895" operator="equal">
      <formula>"Leve"</formula>
    </cfRule>
  </conditionalFormatting>
  <conditionalFormatting sqref="CQ101:CR101">
    <cfRule type="cellIs" dxfId="9313" priority="9886" operator="equal">
      <formula>"Catastrófico"</formula>
    </cfRule>
    <cfRule type="cellIs" dxfId="9312" priority="9887" operator="equal">
      <formula>"Mayor"</formula>
    </cfRule>
    <cfRule type="cellIs" dxfId="9311" priority="9888" operator="equal">
      <formula>"Moderado"</formula>
    </cfRule>
    <cfRule type="cellIs" dxfId="9310" priority="9889" operator="equal">
      <formula>"Menor"</formula>
    </cfRule>
    <cfRule type="cellIs" dxfId="9309" priority="9890" operator="equal">
      <formula>"Leve"</formula>
    </cfRule>
  </conditionalFormatting>
  <conditionalFormatting sqref="CG101">
    <cfRule type="cellIs" dxfId="9308" priority="9881" operator="equal">
      <formula>"Catastrófico"</formula>
    </cfRule>
    <cfRule type="cellIs" dxfId="9307" priority="9882" operator="equal">
      <formula>"Mayor"</formula>
    </cfRule>
    <cfRule type="cellIs" dxfId="9306" priority="9883" operator="equal">
      <formula>"Moderado"</formula>
    </cfRule>
    <cfRule type="cellIs" dxfId="9305" priority="9884" operator="equal">
      <formula>"Menor"</formula>
    </cfRule>
    <cfRule type="cellIs" dxfId="9304" priority="9885" operator="equal">
      <formula>"Leve"</formula>
    </cfRule>
  </conditionalFormatting>
  <conditionalFormatting sqref="CN103:CO103">
    <cfRule type="cellIs" dxfId="9303" priority="9876" operator="equal">
      <formula>"Catastrófico"</formula>
    </cfRule>
    <cfRule type="cellIs" dxfId="9302" priority="9877" operator="equal">
      <formula>"Mayor"</formula>
    </cfRule>
    <cfRule type="cellIs" dxfId="9301" priority="9878" operator="equal">
      <formula>"Moderado"</formula>
    </cfRule>
    <cfRule type="cellIs" dxfId="9300" priority="9879" operator="equal">
      <formula>"Menor"</formula>
    </cfRule>
    <cfRule type="cellIs" dxfId="9299" priority="9880" operator="equal">
      <formula>"Leve"</formula>
    </cfRule>
  </conditionalFormatting>
  <conditionalFormatting sqref="CN103:CO103">
    <cfRule type="cellIs" dxfId="9298" priority="9871" operator="equal">
      <formula>"Catastrófico"</formula>
    </cfRule>
    <cfRule type="cellIs" dxfId="9297" priority="9872" operator="equal">
      <formula>"Mayor"</formula>
    </cfRule>
    <cfRule type="cellIs" dxfId="9296" priority="9873" operator="equal">
      <formula>"Moderado"</formula>
    </cfRule>
    <cfRule type="cellIs" dxfId="9295" priority="9874" operator="equal">
      <formula>"Menor"</formula>
    </cfRule>
    <cfRule type="cellIs" dxfId="9294" priority="9875" operator="equal">
      <formula>"Leve"</formula>
    </cfRule>
  </conditionalFormatting>
  <conditionalFormatting sqref="BX101">
    <cfRule type="cellIs" dxfId="9293" priority="9866" operator="equal">
      <formula>"Catastrófico"</formula>
    </cfRule>
    <cfRule type="cellIs" dxfId="9292" priority="9867" operator="equal">
      <formula>"Mayor"</formula>
    </cfRule>
    <cfRule type="cellIs" dxfId="9291" priority="9868" operator="equal">
      <formula>"Moderado"</formula>
    </cfRule>
    <cfRule type="cellIs" dxfId="9290" priority="9869" operator="equal">
      <formula>"Menor"</formula>
    </cfRule>
    <cfRule type="cellIs" dxfId="9289" priority="9870" operator="equal">
      <formula>"Leve"</formula>
    </cfRule>
  </conditionalFormatting>
  <conditionalFormatting sqref="CE103:CF103">
    <cfRule type="cellIs" dxfId="9288" priority="9861" operator="equal">
      <formula>"Catastrófico"</formula>
    </cfRule>
    <cfRule type="cellIs" dxfId="9287" priority="9862" operator="equal">
      <formula>"Mayor"</formula>
    </cfRule>
    <cfRule type="cellIs" dxfId="9286" priority="9863" operator="equal">
      <formula>"Moderado"</formula>
    </cfRule>
    <cfRule type="cellIs" dxfId="9285" priority="9864" operator="equal">
      <formula>"Menor"</formula>
    </cfRule>
    <cfRule type="cellIs" dxfId="9284" priority="9865" operator="equal">
      <formula>"Leve"</formula>
    </cfRule>
  </conditionalFormatting>
  <conditionalFormatting sqref="CE103:CF103">
    <cfRule type="cellIs" dxfId="9283" priority="9856" operator="equal">
      <formula>"Catastrófico"</formula>
    </cfRule>
    <cfRule type="cellIs" dxfId="9282" priority="9857" operator="equal">
      <formula>"Mayor"</formula>
    </cfRule>
    <cfRule type="cellIs" dxfId="9281" priority="9858" operator="equal">
      <formula>"Moderado"</formula>
    </cfRule>
    <cfRule type="cellIs" dxfId="9280" priority="9859" operator="equal">
      <formula>"Menor"</formula>
    </cfRule>
    <cfRule type="cellIs" dxfId="9279" priority="9860" operator="equal">
      <formula>"Leve"</formula>
    </cfRule>
  </conditionalFormatting>
  <conditionalFormatting sqref="BU102:BU103">
    <cfRule type="cellIs" dxfId="9278" priority="9851" operator="equal">
      <formula>"Catastrófico"</formula>
    </cfRule>
    <cfRule type="cellIs" dxfId="9277" priority="9852" operator="equal">
      <formula>"Mayor"</formula>
    </cfRule>
    <cfRule type="cellIs" dxfId="9276" priority="9853" operator="equal">
      <formula>"Moderado"</formula>
    </cfRule>
    <cfRule type="cellIs" dxfId="9275" priority="9854" operator="equal">
      <formula>"Menor"</formula>
    </cfRule>
    <cfRule type="cellIs" dxfId="9274" priority="9855" operator="equal">
      <formula>"Leve"</formula>
    </cfRule>
  </conditionalFormatting>
  <conditionalFormatting sqref="BT101">
    <cfRule type="cellIs" dxfId="9273" priority="9846" operator="equal">
      <formula>"Catastrófico"</formula>
    </cfRule>
    <cfRule type="cellIs" dxfId="9272" priority="9847" operator="equal">
      <formula>"Mayor"</formula>
    </cfRule>
    <cfRule type="cellIs" dxfId="9271" priority="9848" operator="equal">
      <formula>"Moderado"</formula>
    </cfRule>
    <cfRule type="cellIs" dxfId="9270" priority="9849" operator="equal">
      <formula>"Menor"</formula>
    </cfRule>
    <cfRule type="cellIs" dxfId="9269" priority="9850" operator="equal">
      <formula>"Leve"</formula>
    </cfRule>
  </conditionalFormatting>
  <conditionalFormatting sqref="BU101">
    <cfRule type="cellIs" dxfId="9268" priority="9841" operator="equal">
      <formula>"Catastrófico"</formula>
    </cfRule>
    <cfRule type="cellIs" dxfId="9267" priority="9842" operator="equal">
      <formula>"Mayor"</formula>
    </cfRule>
    <cfRule type="cellIs" dxfId="9266" priority="9843" operator="equal">
      <formula>"Moderado"</formula>
    </cfRule>
    <cfRule type="cellIs" dxfId="9265" priority="9844" operator="equal">
      <formula>"Menor"</formula>
    </cfRule>
    <cfRule type="cellIs" dxfId="9264" priority="9845" operator="equal">
      <formula>"Leve"</formula>
    </cfRule>
  </conditionalFormatting>
  <conditionalFormatting sqref="BZ101">
    <cfRule type="cellIs" dxfId="9263" priority="9836" operator="equal">
      <formula>"Catastrófico"</formula>
    </cfRule>
    <cfRule type="cellIs" dxfId="9262" priority="9837" operator="equal">
      <formula>"Mayor"</formula>
    </cfRule>
    <cfRule type="cellIs" dxfId="9261" priority="9838" operator="equal">
      <formula>"Moderado"</formula>
    </cfRule>
    <cfRule type="cellIs" dxfId="9260" priority="9839" operator="equal">
      <formula>"Menor"</formula>
    </cfRule>
    <cfRule type="cellIs" dxfId="9259" priority="9840" operator="equal">
      <formula>"Leve"</formula>
    </cfRule>
  </conditionalFormatting>
  <conditionalFormatting sqref="BY101:BZ101">
    <cfRule type="cellIs" dxfId="9258" priority="9831" operator="equal">
      <formula>"Catastrófico"</formula>
    </cfRule>
    <cfRule type="cellIs" dxfId="9257" priority="9832" operator="equal">
      <formula>"Mayor"</formula>
    </cfRule>
    <cfRule type="cellIs" dxfId="9256" priority="9833" operator="equal">
      <formula>"Moderado"</formula>
    </cfRule>
    <cfRule type="cellIs" dxfId="9255" priority="9834" operator="equal">
      <formula>"Menor"</formula>
    </cfRule>
    <cfRule type="cellIs" dxfId="9254" priority="9835" operator="equal">
      <formula>"Leve"</formula>
    </cfRule>
  </conditionalFormatting>
  <conditionalFormatting sqref="CI101">
    <cfRule type="cellIs" dxfId="9253" priority="9826" operator="equal">
      <formula>"Catastrófico"</formula>
    </cfRule>
    <cfRule type="cellIs" dxfId="9252" priority="9827" operator="equal">
      <formula>"Mayor"</formula>
    </cfRule>
    <cfRule type="cellIs" dxfId="9251" priority="9828" operator="equal">
      <formula>"Moderado"</formula>
    </cfRule>
    <cfRule type="cellIs" dxfId="9250" priority="9829" operator="equal">
      <formula>"Menor"</formula>
    </cfRule>
    <cfRule type="cellIs" dxfId="9249" priority="9830" operator="equal">
      <formula>"Leve"</formula>
    </cfRule>
  </conditionalFormatting>
  <conditionalFormatting sqref="CH101:CI101">
    <cfRule type="cellIs" dxfId="9248" priority="9821" operator="equal">
      <formula>"Catastrófico"</formula>
    </cfRule>
    <cfRule type="cellIs" dxfId="9247" priority="9822" operator="equal">
      <formula>"Mayor"</formula>
    </cfRule>
    <cfRule type="cellIs" dxfId="9246" priority="9823" operator="equal">
      <formula>"Moderado"</formula>
    </cfRule>
    <cfRule type="cellIs" dxfId="9245" priority="9824" operator="equal">
      <formula>"Menor"</formula>
    </cfRule>
    <cfRule type="cellIs" dxfId="9244" priority="9825" operator="equal">
      <formula>"Leve"</formula>
    </cfRule>
  </conditionalFormatting>
  <conditionalFormatting sqref="BS101">
    <cfRule type="cellIs" dxfId="9243" priority="9816" operator="equal">
      <formula>"Catastrófico"</formula>
    </cfRule>
    <cfRule type="cellIs" dxfId="9242" priority="9817" operator="equal">
      <formula>"Mayor"</formula>
    </cfRule>
    <cfRule type="cellIs" dxfId="9241" priority="9818" operator="equal">
      <formula>"Moderado"</formula>
    </cfRule>
    <cfRule type="cellIs" dxfId="9240" priority="9819" operator="equal">
      <formula>"Menor"</formula>
    </cfRule>
    <cfRule type="cellIs" dxfId="9239" priority="9820" operator="equal">
      <formula>"Leve"</formula>
    </cfRule>
  </conditionalFormatting>
  <conditionalFormatting sqref="CA101">
    <cfRule type="cellIs" dxfId="9238" priority="9811" operator="equal">
      <formula>"Catastrófico"</formula>
    </cfRule>
    <cfRule type="cellIs" dxfId="9237" priority="9812" operator="equal">
      <formula>"Mayor"</formula>
    </cfRule>
    <cfRule type="cellIs" dxfId="9236" priority="9813" operator="equal">
      <formula>"Moderado"</formula>
    </cfRule>
    <cfRule type="cellIs" dxfId="9235" priority="9814" operator="equal">
      <formula>"Menor"</formula>
    </cfRule>
    <cfRule type="cellIs" dxfId="9234" priority="9815" operator="equal">
      <formula>"Leve"</formula>
    </cfRule>
  </conditionalFormatting>
  <conditionalFormatting sqref="CA101 CC101:CD101">
    <cfRule type="cellIs" dxfId="9233" priority="9806" operator="equal">
      <formula>"Catastrófico"</formula>
    </cfRule>
    <cfRule type="cellIs" dxfId="9232" priority="9807" operator="equal">
      <formula>"Mayor"</formula>
    </cfRule>
    <cfRule type="cellIs" dxfId="9231" priority="9808" operator="equal">
      <formula>"Moderado"</formula>
    </cfRule>
    <cfRule type="cellIs" dxfId="9230" priority="9809" operator="equal">
      <formula>"Menor"</formula>
    </cfRule>
    <cfRule type="cellIs" dxfId="9229" priority="9810" operator="equal">
      <formula>"Leve"</formula>
    </cfRule>
  </conditionalFormatting>
  <conditionalFormatting sqref="CC101">
    <cfRule type="cellIs" dxfId="9228" priority="9801" operator="equal">
      <formula>"Catastrófico"</formula>
    </cfRule>
    <cfRule type="cellIs" dxfId="9227" priority="9802" operator="equal">
      <formula>"Mayor"</formula>
    </cfRule>
    <cfRule type="cellIs" dxfId="9226" priority="9803" operator="equal">
      <formula>"Moderado"</formula>
    </cfRule>
    <cfRule type="cellIs" dxfId="9225" priority="9804" operator="equal">
      <formula>"Menor"</formula>
    </cfRule>
    <cfRule type="cellIs" dxfId="9224" priority="9805" operator="equal">
      <formula>"Leve"</formula>
    </cfRule>
  </conditionalFormatting>
  <conditionalFormatting sqref="CD101">
    <cfRule type="cellIs" dxfId="9223" priority="9796" operator="equal">
      <formula>"Catastrófico"</formula>
    </cfRule>
    <cfRule type="cellIs" dxfId="9222" priority="9797" operator="equal">
      <formula>"Mayor"</formula>
    </cfRule>
    <cfRule type="cellIs" dxfId="9221" priority="9798" operator="equal">
      <formula>"Moderado"</formula>
    </cfRule>
    <cfRule type="cellIs" dxfId="9220" priority="9799" operator="equal">
      <formula>"Menor"</formula>
    </cfRule>
    <cfRule type="cellIs" dxfId="9219" priority="9800" operator="equal">
      <formula>"Leve"</formula>
    </cfRule>
  </conditionalFormatting>
  <conditionalFormatting sqref="CB101">
    <cfRule type="cellIs" dxfId="9218" priority="9791" operator="equal">
      <formula>"Catastrófico"</formula>
    </cfRule>
    <cfRule type="cellIs" dxfId="9217" priority="9792" operator="equal">
      <formula>"Mayor"</formula>
    </cfRule>
    <cfRule type="cellIs" dxfId="9216" priority="9793" operator="equal">
      <formula>"Moderado"</formula>
    </cfRule>
    <cfRule type="cellIs" dxfId="9215" priority="9794" operator="equal">
      <formula>"Menor"</formula>
    </cfRule>
    <cfRule type="cellIs" dxfId="9214" priority="9795" operator="equal">
      <formula>"Leve"</formula>
    </cfRule>
  </conditionalFormatting>
  <conditionalFormatting sqref="CJ101">
    <cfRule type="cellIs" dxfId="9213" priority="9786" operator="equal">
      <formula>"Catastrófico"</formula>
    </cfRule>
    <cfRule type="cellIs" dxfId="9212" priority="9787" operator="equal">
      <formula>"Mayor"</formula>
    </cfRule>
    <cfRule type="cellIs" dxfId="9211" priority="9788" operator="equal">
      <formula>"Moderado"</formula>
    </cfRule>
    <cfRule type="cellIs" dxfId="9210" priority="9789" operator="equal">
      <formula>"Menor"</formula>
    </cfRule>
    <cfRule type="cellIs" dxfId="9209" priority="9790" operator="equal">
      <formula>"Leve"</formula>
    </cfRule>
  </conditionalFormatting>
  <conditionalFormatting sqref="CJ101 CL101:CM101">
    <cfRule type="cellIs" dxfId="9208" priority="9781" operator="equal">
      <formula>"Catastrófico"</formula>
    </cfRule>
    <cfRule type="cellIs" dxfId="9207" priority="9782" operator="equal">
      <formula>"Mayor"</formula>
    </cfRule>
    <cfRule type="cellIs" dxfId="9206" priority="9783" operator="equal">
      <formula>"Moderado"</formula>
    </cfRule>
    <cfRule type="cellIs" dxfId="9205" priority="9784" operator="equal">
      <formula>"Menor"</formula>
    </cfRule>
    <cfRule type="cellIs" dxfId="9204" priority="9785" operator="equal">
      <formula>"Leve"</formula>
    </cfRule>
  </conditionalFormatting>
  <conditionalFormatting sqref="CL101">
    <cfRule type="cellIs" dxfId="9203" priority="9776" operator="equal">
      <formula>"Catastrófico"</formula>
    </cfRule>
    <cfRule type="cellIs" dxfId="9202" priority="9777" operator="equal">
      <formula>"Mayor"</formula>
    </cfRule>
    <cfRule type="cellIs" dxfId="9201" priority="9778" operator="equal">
      <formula>"Moderado"</formula>
    </cfRule>
    <cfRule type="cellIs" dxfId="9200" priority="9779" operator="equal">
      <formula>"Menor"</formula>
    </cfRule>
    <cfRule type="cellIs" dxfId="9199" priority="9780" operator="equal">
      <formula>"Leve"</formula>
    </cfRule>
  </conditionalFormatting>
  <conditionalFormatting sqref="CM101">
    <cfRule type="cellIs" dxfId="9198" priority="9771" operator="equal">
      <formula>"Catastrófico"</formula>
    </cfRule>
    <cfRule type="cellIs" dxfId="9197" priority="9772" operator="equal">
      <formula>"Mayor"</formula>
    </cfRule>
    <cfRule type="cellIs" dxfId="9196" priority="9773" operator="equal">
      <formula>"Moderado"</formula>
    </cfRule>
    <cfRule type="cellIs" dxfId="9195" priority="9774" operator="equal">
      <formula>"Menor"</formula>
    </cfRule>
    <cfRule type="cellIs" dxfId="9194" priority="9775" operator="equal">
      <formula>"Leve"</formula>
    </cfRule>
  </conditionalFormatting>
  <conditionalFormatting sqref="CS101">
    <cfRule type="cellIs" dxfId="9193" priority="9766" operator="equal">
      <formula>"Catastrófico"</formula>
    </cfRule>
    <cfRule type="cellIs" dxfId="9192" priority="9767" operator="equal">
      <formula>"Mayor"</formula>
    </cfRule>
    <cfRule type="cellIs" dxfId="9191" priority="9768" operator="equal">
      <formula>"Moderado"</formula>
    </cfRule>
    <cfRule type="cellIs" dxfId="9190" priority="9769" operator="equal">
      <formula>"Menor"</formula>
    </cfRule>
    <cfRule type="cellIs" dxfId="9189" priority="9770" operator="equal">
      <formula>"Leve"</formula>
    </cfRule>
  </conditionalFormatting>
  <conditionalFormatting sqref="CS101 CU101:CV101">
    <cfRule type="cellIs" dxfId="9188" priority="9761" operator="equal">
      <formula>"Catastrófico"</formula>
    </cfRule>
    <cfRule type="cellIs" dxfId="9187" priority="9762" operator="equal">
      <formula>"Mayor"</formula>
    </cfRule>
    <cfRule type="cellIs" dxfId="9186" priority="9763" operator="equal">
      <formula>"Moderado"</formula>
    </cfRule>
    <cfRule type="cellIs" dxfId="9185" priority="9764" operator="equal">
      <formula>"Menor"</formula>
    </cfRule>
    <cfRule type="cellIs" dxfId="9184" priority="9765" operator="equal">
      <formula>"Leve"</formula>
    </cfRule>
  </conditionalFormatting>
  <conditionalFormatting sqref="CU101">
    <cfRule type="cellIs" dxfId="9183" priority="9756" operator="equal">
      <formula>"Catastrófico"</formula>
    </cfRule>
    <cfRule type="cellIs" dxfId="9182" priority="9757" operator="equal">
      <formula>"Mayor"</formula>
    </cfRule>
    <cfRule type="cellIs" dxfId="9181" priority="9758" operator="equal">
      <formula>"Moderado"</formula>
    </cfRule>
    <cfRule type="cellIs" dxfId="9180" priority="9759" operator="equal">
      <formula>"Menor"</formula>
    </cfRule>
    <cfRule type="cellIs" dxfId="9179" priority="9760" operator="equal">
      <formula>"Leve"</formula>
    </cfRule>
  </conditionalFormatting>
  <conditionalFormatting sqref="CV101">
    <cfRule type="cellIs" dxfId="9178" priority="9751" operator="equal">
      <formula>"Catastrófico"</formula>
    </cfRule>
    <cfRule type="cellIs" dxfId="9177" priority="9752" operator="equal">
      <formula>"Mayor"</formula>
    </cfRule>
    <cfRule type="cellIs" dxfId="9176" priority="9753" operator="equal">
      <formula>"Moderado"</formula>
    </cfRule>
    <cfRule type="cellIs" dxfId="9175" priority="9754" operator="equal">
      <formula>"Menor"</formula>
    </cfRule>
    <cfRule type="cellIs" dxfId="9174" priority="9755" operator="equal">
      <formula>"Leve"</formula>
    </cfRule>
  </conditionalFormatting>
  <conditionalFormatting sqref="CT101">
    <cfRule type="cellIs" dxfId="9173" priority="9746" operator="equal">
      <formula>"Catastrófico"</formula>
    </cfRule>
    <cfRule type="cellIs" dxfId="9172" priority="9747" operator="equal">
      <formula>"Mayor"</formula>
    </cfRule>
    <cfRule type="cellIs" dxfId="9171" priority="9748" operator="equal">
      <formula>"Moderado"</formula>
    </cfRule>
    <cfRule type="cellIs" dxfId="9170" priority="9749" operator="equal">
      <formula>"Menor"</formula>
    </cfRule>
    <cfRule type="cellIs" dxfId="9169" priority="9750" operator="equal">
      <formula>"Leve"</formula>
    </cfRule>
  </conditionalFormatting>
  <conditionalFormatting sqref="BP102">
    <cfRule type="cellIs" dxfId="9168" priority="9741" operator="equal">
      <formula>"Catastrófico"</formula>
    </cfRule>
    <cfRule type="cellIs" dxfId="9167" priority="9742" operator="equal">
      <formula>"Mayor"</formula>
    </cfRule>
    <cfRule type="cellIs" dxfId="9166" priority="9743" operator="equal">
      <formula>"Moderado"</formula>
    </cfRule>
    <cfRule type="cellIs" dxfId="9165" priority="9744" operator="equal">
      <formula>"Menor"</formula>
    </cfRule>
    <cfRule type="cellIs" dxfId="9164" priority="9745" operator="equal">
      <formula>"Leve"</formula>
    </cfRule>
  </conditionalFormatting>
  <conditionalFormatting sqref="BR102">
    <cfRule type="cellIs" dxfId="9163" priority="9736" operator="equal">
      <formula>"Catastrófico"</formula>
    </cfRule>
    <cfRule type="cellIs" dxfId="9162" priority="9737" operator="equal">
      <formula>"Mayor"</formula>
    </cfRule>
    <cfRule type="cellIs" dxfId="9161" priority="9738" operator="equal">
      <formula>"Moderado"</formula>
    </cfRule>
    <cfRule type="cellIs" dxfId="9160" priority="9739" operator="equal">
      <formula>"Menor"</formula>
    </cfRule>
    <cfRule type="cellIs" dxfId="9159" priority="9740" operator="equal">
      <formula>"Leve"</formula>
    </cfRule>
  </conditionalFormatting>
  <conditionalFormatting sqref="BR102">
    <cfRule type="cellIs" dxfId="9158" priority="9731" operator="equal">
      <formula>"Catastrófico"</formula>
    </cfRule>
    <cfRule type="cellIs" dxfId="9157" priority="9732" operator="equal">
      <formula>"Mayor"</formula>
    </cfRule>
    <cfRule type="cellIs" dxfId="9156" priority="9733" operator="equal">
      <formula>"Moderado"</formula>
    </cfRule>
    <cfRule type="cellIs" dxfId="9155" priority="9734" operator="equal">
      <formula>"Menor"</formula>
    </cfRule>
    <cfRule type="cellIs" dxfId="9154" priority="9735" operator="equal">
      <formula>"Leve"</formula>
    </cfRule>
  </conditionalFormatting>
  <conditionalFormatting sqref="BX102">
    <cfRule type="cellIs" dxfId="9153" priority="9726" operator="equal">
      <formula>"Catastrófico"</formula>
    </cfRule>
    <cfRule type="cellIs" dxfId="9152" priority="9727" operator="equal">
      <formula>"Mayor"</formula>
    </cfRule>
    <cfRule type="cellIs" dxfId="9151" priority="9728" operator="equal">
      <formula>"Moderado"</formula>
    </cfRule>
    <cfRule type="cellIs" dxfId="9150" priority="9729" operator="equal">
      <formula>"Menor"</formula>
    </cfRule>
    <cfRule type="cellIs" dxfId="9149" priority="9730" operator="equal">
      <formula>"Leve"</formula>
    </cfRule>
  </conditionalFormatting>
  <conditionalFormatting sqref="BZ102">
    <cfRule type="cellIs" dxfId="9148" priority="9721" operator="equal">
      <formula>"Catastrófico"</formula>
    </cfRule>
    <cfRule type="cellIs" dxfId="9147" priority="9722" operator="equal">
      <formula>"Mayor"</formula>
    </cfRule>
    <cfRule type="cellIs" dxfId="9146" priority="9723" operator="equal">
      <formula>"Moderado"</formula>
    </cfRule>
    <cfRule type="cellIs" dxfId="9145" priority="9724" operator="equal">
      <formula>"Menor"</formula>
    </cfRule>
    <cfRule type="cellIs" dxfId="9144" priority="9725" operator="equal">
      <formula>"Leve"</formula>
    </cfRule>
  </conditionalFormatting>
  <conditionalFormatting sqref="BZ102">
    <cfRule type="cellIs" dxfId="9143" priority="9716" operator="equal">
      <formula>"Catastrófico"</formula>
    </cfRule>
    <cfRule type="cellIs" dxfId="9142" priority="9717" operator="equal">
      <formula>"Mayor"</formula>
    </cfRule>
    <cfRule type="cellIs" dxfId="9141" priority="9718" operator="equal">
      <formula>"Moderado"</formula>
    </cfRule>
    <cfRule type="cellIs" dxfId="9140" priority="9719" operator="equal">
      <formula>"Menor"</formula>
    </cfRule>
    <cfRule type="cellIs" dxfId="9139" priority="9720" operator="equal">
      <formula>"Leve"</formula>
    </cfRule>
  </conditionalFormatting>
  <conditionalFormatting sqref="CD102">
    <cfRule type="cellIs" dxfId="9138" priority="9711" operator="equal">
      <formula>"Catastrófico"</formula>
    </cfRule>
    <cfRule type="cellIs" dxfId="9137" priority="9712" operator="equal">
      <formula>"Mayor"</formula>
    </cfRule>
    <cfRule type="cellIs" dxfId="9136" priority="9713" operator="equal">
      <formula>"Moderado"</formula>
    </cfRule>
    <cfRule type="cellIs" dxfId="9135" priority="9714" operator="equal">
      <formula>"Menor"</formula>
    </cfRule>
    <cfRule type="cellIs" dxfId="9134" priority="9715" operator="equal">
      <formula>"Leve"</formula>
    </cfRule>
  </conditionalFormatting>
  <conditionalFormatting sqref="BY102">
    <cfRule type="cellIs" dxfId="9133" priority="9706" operator="equal">
      <formula>"Catastrófico"</formula>
    </cfRule>
    <cfRule type="cellIs" dxfId="9132" priority="9707" operator="equal">
      <formula>"Mayor"</formula>
    </cfRule>
    <cfRule type="cellIs" dxfId="9131" priority="9708" operator="equal">
      <formula>"Moderado"</formula>
    </cfRule>
    <cfRule type="cellIs" dxfId="9130" priority="9709" operator="equal">
      <formula>"Menor"</formula>
    </cfRule>
    <cfRule type="cellIs" dxfId="9129" priority="9710" operator="equal">
      <formula>"Leve"</formula>
    </cfRule>
  </conditionalFormatting>
  <conditionalFormatting sqref="CA102">
    <cfRule type="cellIs" dxfId="9128" priority="9701" operator="equal">
      <formula>"Catastrófico"</formula>
    </cfRule>
    <cfRule type="cellIs" dxfId="9127" priority="9702" operator="equal">
      <formula>"Mayor"</formula>
    </cfRule>
    <cfRule type="cellIs" dxfId="9126" priority="9703" operator="equal">
      <formula>"Moderado"</formula>
    </cfRule>
    <cfRule type="cellIs" dxfId="9125" priority="9704" operator="equal">
      <formula>"Menor"</formula>
    </cfRule>
    <cfRule type="cellIs" dxfId="9124" priority="9705" operator="equal">
      <formula>"Leve"</formula>
    </cfRule>
  </conditionalFormatting>
  <conditionalFormatting sqref="CA102">
    <cfRule type="cellIs" dxfId="9123" priority="9696" operator="equal">
      <formula>"Catastrófico"</formula>
    </cfRule>
    <cfRule type="cellIs" dxfId="9122" priority="9697" operator="equal">
      <formula>"Mayor"</formula>
    </cfRule>
    <cfRule type="cellIs" dxfId="9121" priority="9698" operator="equal">
      <formula>"Moderado"</formula>
    </cfRule>
    <cfRule type="cellIs" dxfId="9120" priority="9699" operator="equal">
      <formula>"Menor"</formula>
    </cfRule>
    <cfRule type="cellIs" dxfId="9119" priority="9700" operator="equal">
      <formula>"Leve"</formula>
    </cfRule>
  </conditionalFormatting>
  <conditionalFormatting sqref="CG102">
    <cfRule type="cellIs" dxfId="9118" priority="9691" operator="equal">
      <formula>"Catastrófico"</formula>
    </cfRule>
    <cfRule type="cellIs" dxfId="9117" priority="9692" operator="equal">
      <formula>"Mayor"</formula>
    </cfRule>
    <cfRule type="cellIs" dxfId="9116" priority="9693" operator="equal">
      <formula>"Moderado"</formula>
    </cfRule>
    <cfRule type="cellIs" dxfId="9115" priority="9694" operator="equal">
      <formula>"Menor"</formula>
    </cfRule>
    <cfRule type="cellIs" dxfId="9114" priority="9695" operator="equal">
      <formula>"Leve"</formula>
    </cfRule>
  </conditionalFormatting>
  <conditionalFormatting sqref="CI102">
    <cfRule type="cellIs" dxfId="9113" priority="9686" operator="equal">
      <formula>"Catastrófico"</formula>
    </cfRule>
    <cfRule type="cellIs" dxfId="9112" priority="9687" operator="equal">
      <formula>"Mayor"</formula>
    </cfRule>
    <cfRule type="cellIs" dxfId="9111" priority="9688" operator="equal">
      <formula>"Moderado"</formula>
    </cfRule>
    <cfRule type="cellIs" dxfId="9110" priority="9689" operator="equal">
      <formula>"Menor"</formula>
    </cfRule>
    <cfRule type="cellIs" dxfId="9109" priority="9690" operator="equal">
      <formula>"Leve"</formula>
    </cfRule>
  </conditionalFormatting>
  <conditionalFormatting sqref="CI102">
    <cfRule type="cellIs" dxfId="9108" priority="9681" operator="equal">
      <formula>"Catastrófico"</formula>
    </cfRule>
    <cfRule type="cellIs" dxfId="9107" priority="9682" operator="equal">
      <formula>"Mayor"</formula>
    </cfRule>
    <cfRule type="cellIs" dxfId="9106" priority="9683" operator="equal">
      <formula>"Moderado"</formula>
    </cfRule>
    <cfRule type="cellIs" dxfId="9105" priority="9684" operator="equal">
      <formula>"Menor"</formula>
    </cfRule>
    <cfRule type="cellIs" dxfId="9104" priority="9685" operator="equal">
      <formula>"Leve"</formula>
    </cfRule>
  </conditionalFormatting>
  <conditionalFormatting sqref="CM102">
    <cfRule type="cellIs" dxfId="9103" priority="9676" operator="equal">
      <formula>"Catastrófico"</formula>
    </cfRule>
    <cfRule type="cellIs" dxfId="9102" priority="9677" operator="equal">
      <formula>"Mayor"</formula>
    </cfRule>
    <cfRule type="cellIs" dxfId="9101" priority="9678" operator="equal">
      <formula>"Moderado"</formula>
    </cfRule>
    <cfRule type="cellIs" dxfId="9100" priority="9679" operator="equal">
      <formula>"Menor"</formula>
    </cfRule>
    <cfRule type="cellIs" dxfId="9099" priority="9680" operator="equal">
      <formula>"Leve"</formula>
    </cfRule>
  </conditionalFormatting>
  <conditionalFormatting sqref="CH102">
    <cfRule type="cellIs" dxfId="9098" priority="9671" operator="equal">
      <formula>"Catastrófico"</formula>
    </cfRule>
    <cfRule type="cellIs" dxfId="9097" priority="9672" operator="equal">
      <formula>"Mayor"</formula>
    </cfRule>
    <cfRule type="cellIs" dxfId="9096" priority="9673" operator="equal">
      <formula>"Moderado"</formula>
    </cfRule>
    <cfRule type="cellIs" dxfId="9095" priority="9674" operator="equal">
      <formula>"Menor"</formula>
    </cfRule>
    <cfRule type="cellIs" dxfId="9094" priority="9675" operator="equal">
      <formula>"Leve"</formula>
    </cfRule>
  </conditionalFormatting>
  <conditionalFormatting sqref="CJ102">
    <cfRule type="cellIs" dxfId="9093" priority="9666" operator="equal">
      <formula>"Catastrófico"</formula>
    </cfRule>
    <cfRule type="cellIs" dxfId="9092" priority="9667" operator="equal">
      <formula>"Mayor"</formula>
    </cfRule>
    <cfRule type="cellIs" dxfId="9091" priority="9668" operator="equal">
      <formula>"Moderado"</formula>
    </cfRule>
    <cfRule type="cellIs" dxfId="9090" priority="9669" operator="equal">
      <formula>"Menor"</formula>
    </cfRule>
    <cfRule type="cellIs" dxfId="9089" priority="9670" operator="equal">
      <formula>"Leve"</formula>
    </cfRule>
  </conditionalFormatting>
  <conditionalFormatting sqref="CJ102">
    <cfRule type="cellIs" dxfId="9088" priority="9661" operator="equal">
      <formula>"Catastrófico"</formula>
    </cfRule>
    <cfRule type="cellIs" dxfId="9087" priority="9662" operator="equal">
      <formula>"Mayor"</formula>
    </cfRule>
    <cfRule type="cellIs" dxfId="9086" priority="9663" operator="equal">
      <formula>"Moderado"</formula>
    </cfRule>
    <cfRule type="cellIs" dxfId="9085" priority="9664" operator="equal">
      <formula>"Menor"</formula>
    </cfRule>
    <cfRule type="cellIs" dxfId="9084" priority="9665" operator="equal">
      <formula>"Leve"</formula>
    </cfRule>
  </conditionalFormatting>
  <conditionalFormatting sqref="CP102">
    <cfRule type="cellIs" dxfId="9083" priority="9656" operator="equal">
      <formula>"Catastrófico"</formula>
    </cfRule>
    <cfRule type="cellIs" dxfId="9082" priority="9657" operator="equal">
      <formula>"Mayor"</formula>
    </cfRule>
    <cfRule type="cellIs" dxfId="9081" priority="9658" operator="equal">
      <formula>"Moderado"</formula>
    </cfRule>
    <cfRule type="cellIs" dxfId="9080" priority="9659" operator="equal">
      <formula>"Menor"</formula>
    </cfRule>
    <cfRule type="cellIs" dxfId="9079" priority="9660" operator="equal">
      <formula>"Leve"</formula>
    </cfRule>
  </conditionalFormatting>
  <conditionalFormatting sqref="CR102">
    <cfRule type="cellIs" dxfId="9078" priority="9651" operator="equal">
      <formula>"Catastrófico"</formula>
    </cfRule>
    <cfRule type="cellIs" dxfId="9077" priority="9652" operator="equal">
      <formula>"Mayor"</formula>
    </cfRule>
    <cfRule type="cellIs" dxfId="9076" priority="9653" operator="equal">
      <formula>"Moderado"</formula>
    </cfRule>
    <cfRule type="cellIs" dxfId="9075" priority="9654" operator="equal">
      <formula>"Menor"</formula>
    </cfRule>
    <cfRule type="cellIs" dxfId="9074" priority="9655" operator="equal">
      <formula>"Leve"</formula>
    </cfRule>
  </conditionalFormatting>
  <conditionalFormatting sqref="CR102">
    <cfRule type="cellIs" dxfId="9073" priority="9646" operator="equal">
      <formula>"Catastrófico"</formula>
    </cfRule>
    <cfRule type="cellIs" dxfId="9072" priority="9647" operator="equal">
      <formula>"Mayor"</formula>
    </cfRule>
    <cfRule type="cellIs" dxfId="9071" priority="9648" operator="equal">
      <formula>"Moderado"</formula>
    </cfRule>
    <cfRule type="cellIs" dxfId="9070" priority="9649" operator="equal">
      <formula>"Menor"</formula>
    </cfRule>
    <cfRule type="cellIs" dxfId="9069" priority="9650" operator="equal">
      <formula>"Leve"</formula>
    </cfRule>
  </conditionalFormatting>
  <conditionalFormatting sqref="CV102">
    <cfRule type="cellIs" dxfId="9068" priority="9641" operator="equal">
      <formula>"Catastrófico"</formula>
    </cfRule>
    <cfRule type="cellIs" dxfId="9067" priority="9642" operator="equal">
      <formula>"Mayor"</formula>
    </cfRule>
    <cfRule type="cellIs" dxfId="9066" priority="9643" operator="equal">
      <formula>"Moderado"</formula>
    </cfRule>
    <cfRule type="cellIs" dxfId="9065" priority="9644" operator="equal">
      <formula>"Menor"</formula>
    </cfRule>
    <cfRule type="cellIs" dxfId="9064" priority="9645" operator="equal">
      <formula>"Leve"</formula>
    </cfRule>
  </conditionalFormatting>
  <conditionalFormatting sqref="CQ102">
    <cfRule type="cellIs" dxfId="9063" priority="9636" operator="equal">
      <formula>"Catastrófico"</formula>
    </cfRule>
    <cfRule type="cellIs" dxfId="9062" priority="9637" operator="equal">
      <formula>"Mayor"</formula>
    </cfRule>
    <cfRule type="cellIs" dxfId="9061" priority="9638" operator="equal">
      <formula>"Moderado"</formula>
    </cfRule>
    <cfRule type="cellIs" dxfId="9060" priority="9639" operator="equal">
      <formula>"Menor"</formula>
    </cfRule>
    <cfRule type="cellIs" dxfId="9059" priority="9640" operator="equal">
      <formula>"Leve"</formula>
    </cfRule>
  </conditionalFormatting>
  <conditionalFormatting sqref="CS102">
    <cfRule type="cellIs" dxfId="9058" priority="9631" operator="equal">
      <formula>"Catastrófico"</formula>
    </cfRule>
    <cfRule type="cellIs" dxfId="9057" priority="9632" operator="equal">
      <formula>"Mayor"</formula>
    </cfRule>
    <cfRule type="cellIs" dxfId="9056" priority="9633" operator="equal">
      <formula>"Moderado"</formula>
    </cfRule>
    <cfRule type="cellIs" dxfId="9055" priority="9634" operator="equal">
      <formula>"Menor"</formula>
    </cfRule>
    <cfRule type="cellIs" dxfId="9054" priority="9635" operator="equal">
      <formula>"Leve"</formula>
    </cfRule>
  </conditionalFormatting>
  <conditionalFormatting sqref="CS102">
    <cfRule type="cellIs" dxfId="9053" priority="9626" operator="equal">
      <formula>"Catastrófico"</formula>
    </cfRule>
    <cfRule type="cellIs" dxfId="9052" priority="9627" operator="equal">
      <formula>"Mayor"</formula>
    </cfRule>
    <cfRule type="cellIs" dxfId="9051" priority="9628" operator="equal">
      <formula>"Moderado"</formula>
    </cfRule>
    <cfRule type="cellIs" dxfId="9050" priority="9629" operator="equal">
      <formula>"Menor"</formula>
    </cfRule>
    <cfRule type="cellIs" dxfId="9049" priority="9630" operator="equal">
      <formula>"Leve"</formula>
    </cfRule>
  </conditionalFormatting>
  <conditionalFormatting sqref="BQ103">
    <cfRule type="cellIs" dxfId="9048" priority="9621" operator="equal">
      <formula>"Catastrófico"</formula>
    </cfRule>
    <cfRule type="cellIs" dxfId="9047" priority="9622" operator="equal">
      <formula>"Mayor"</formula>
    </cfRule>
    <cfRule type="cellIs" dxfId="9046" priority="9623" operator="equal">
      <formula>"Moderado"</formula>
    </cfRule>
    <cfRule type="cellIs" dxfId="9045" priority="9624" operator="equal">
      <formula>"Menor"</formula>
    </cfRule>
    <cfRule type="cellIs" dxfId="9044" priority="9625" operator="equal">
      <formula>"Leve"</formula>
    </cfRule>
  </conditionalFormatting>
  <conditionalFormatting sqref="CB103:CD103">
    <cfRule type="cellIs" dxfId="9043" priority="9616" operator="equal">
      <formula>"Catastrófico"</formula>
    </cfRule>
    <cfRule type="cellIs" dxfId="9042" priority="9617" operator="equal">
      <formula>"Mayor"</formula>
    </cfRule>
    <cfRule type="cellIs" dxfId="9041" priority="9618" operator="equal">
      <formula>"Moderado"</formula>
    </cfRule>
    <cfRule type="cellIs" dxfId="9040" priority="9619" operator="equal">
      <formula>"Menor"</formula>
    </cfRule>
    <cfRule type="cellIs" dxfId="9039" priority="9620" operator="equal">
      <formula>"Leve"</formula>
    </cfRule>
  </conditionalFormatting>
  <conditionalFormatting sqref="CB103:CD103">
    <cfRule type="cellIs" dxfId="9038" priority="9611" operator="equal">
      <formula>"Catastrófico"</formula>
    </cfRule>
    <cfRule type="cellIs" dxfId="9037" priority="9612" operator="equal">
      <formula>"Mayor"</formula>
    </cfRule>
    <cfRule type="cellIs" dxfId="9036" priority="9613" operator="equal">
      <formula>"Moderado"</formula>
    </cfRule>
    <cfRule type="cellIs" dxfId="9035" priority="9614" operator="equal">
      <formula>"Menor"</formula>
    </cfRule>
    <cfRule type="cellIs" dxfId="9034" priority="9615" operator="equal">
      <formula>"Leve"</formula>
    </cfRule>
  </conditionalFormatting>
  <conditionalFormatting sqref="BY103:CA103">
    <cfRule type="cellIs" dxfId="9033" priority="9606" operator="equal">
      <formula>"Catastrófico"</formula>
    </cfRule>
    <cfRule type="cellIs" dxfId="9032" priority="9607" operator="equal">
      <formula>"Mayor"</formula>
    </cfRule>
    <cfRule type="cellIs" dxfId="9031" priority="9608" operator="equal">
      <formula>"Moderado"</formula>
    </cfRule>
    <cfRule type="cellIs" dxfId="9030" priority="9609" operator="equal">
      <formula>"Menor"</formula>
    </cfRule>
    <cfRule type="cellIs" dxfId="9029" priority="9610" operator="equal">
      <formula>"Leve"</formula>
    </cfRule>
  </conditionalFormatting>
  <conditionalFormatting sqref="BY103:CA103">
    <cfRule type="cellIs" dxfId="9028" priority="9601" operator="equal">
      <formula>"Catastrófico"</formula>
    </cfRule>
    <cfRule type="cellIs" dxfId="9027" priority="9602" operator="equal">
      <formula>"Mayor"</formula>
    </cfRule>
    <cfRule type="cellIs" dxfId="9026" priority="9603" operator="equal">
      <formula>"Moderado"</formula>
    </cfRule>
    <cfRule type="cellIs" dxfId="9025" priority="9604" operator="equal">
      <formula>"Menor"</formula>
    </cfRule>
    <cfRule type="cellIs" dxfId="9024" priority="9605" operator="equal">
      <formula>"Leve"</formula>
    </cfRule>
  </conditionalFormatting>
  <conditionalFormatting sqref="CK103:CM103">
    <cfRule type="cellIs" dxfId="9023" priority="9596" operator="equal">
      <formula>"Catastrófico"</formula>
    </cfRule>
    <cfRule type="cellIs" dxfId="9022" priority="9597" operator="equal">
      <formula>"Mayor"</formula>
    </cfRule>
    <cfRule type="cellIs" dxfId="9021" priority="9598" operator="equal">
      <formula>"Moderado"</formula>
    </cfRule>
    <cfRule type="cellIs" dxfId="9020" priority="9599" operator="equal">
      <formula>"Menor"</formula>
    </cfRule>
    <cfRule type="cellIs" dxfId="9019" priority="9600" operator="equal">
      <formula>"Leve"</formula>
    </cfRule>
  </conditionalFormatting>
  <conditionalFormatting sqref="CK103:CM103">
    <cfRule type="cellIs" dxfId="9018" priority="9591" operator="equal">
      <formula>"Catastrófico"</formula>
    </cfRule>
    <cfRule type="cellIs" dxfId="9017" priority="9592" operator="equal">
      <formula>"Mayor"</formula>
    </cfRule>
    <cfRule type="cellIs" dxfId="9016" priority="9593" operator="equal">
      <formula>"Moderado"</formula>
    </cfRule>
    <cfRule type="cellIs" dxfId="9015" priority="9594" operator="equal">
      <formula>"Menor"</formula>
    </cfRule>
    <cfRule type="cellIs" dxfId="9014" priority="9595" operator="equal">
      <formula>"Leve"</formula>
    </cfRule>
  </conditionalFormatting>
  <conditionalFormatting sqref="CH103:CJ103">
    <cfRule type="cellIs" dxfId="9013" priority="9586" operator="equal">
      <formula>"Catastrófico"</formula>
    </cfRule>
    <cfRule type="cellIs" dxfId="9012" priority="9587" operator="equal">
      <formula>"Mayor"</formula>
    </cfRule>
    <cfRule type="cellIs" dxfId="9011" priority="9588" operator="equal">
      <formula>"Moderado"</formula>
    </cfRule>
    <cfRule type="cellIs" dxfId="9010" priority="9589" operator="equal">
      <formula>"Menor"</formula>
    </cfRule>
    <cfRule type="cellIs" dxfId="9009" priority="9590" operator="equal">
      <formula>"Leve"</formula>
    </cfRule>
  </conditionalFormatting>
  <conditionalFormatting sqref="CH103:CJ103">
    <cfRule type="cellIs" dxfId="9008" priority="9581" operator="equal">
      <formula>"Catastrófico"</formula>
    </cfRule>
    <cfRule type="cellIs" dxfId="9007" priority="9582" operator="equal">
      <formula>"Mayor"</formula>
    </cfRule>
    <cfRule type="cellIs" dxfId="9006" priority="9583" operator="equal">
      <formula>"Moderado"</formula>
    </cfRule>
    <cfRule type="cellIs" dxfId="9005" priority="9584" operator="equal">
      <formula>"Menor"</formula>
    </cfRule>
    <cfRule type="cellIs" dxfId="9004" priority="9585" operator="equal">
      <formula>"Leve"</formula>
    </cfRule>
  </conditionalFormatting>
  <conditionalFormatting sqref="CS103:CV103">
    <cfRule type="cellIs" dxfId="9003" priority="9576" operator="equal">
      <formula>"Catastrófico"</formula>
    </cfRule>
    <cfRule type="cellIs" dxfId="9002" priority="9577" operator="equal">
      <formula>"Mayor"</formula>
    </cfRule>
    <cfRule type="cellIs" dxfId="9001" priority="9578" operator="equal">
      <formula>"Moderado"</formula>
    </cfRule>
    <cfRule type="cellIs" dxfId="9000" priority="9579" operator="equal">
      <formula>"Menor"</formula>
    </cfRule>
    <cfRule type="cellIs" dxfId="8999" priority="9580" operator="equal">
      <formula>"Leve"</formula>
    </cfRule>
  </conditionalFormatting>
  <conditionalFormatting sqref="CS103:CV103">
    <cfRule type="cellIs" dxfId="8998" priority="9571" operator="equal">
      <formula>"Catastrófico"</formula>
    </cfRule>
    <cfRule type="cellIs" dxfId="8997" priority="9572" operator="equal">
      <formula>"Mayor"</formula>
    </cfRule>
    <cfRule type="cellIs" dxfId="8996" priority="9573" operator="equal">
      <formula>"Moderado"</formula>
    </cfRule>
    <cfRule type="cellIs" dxfId="8995" priority="9574" operator="equal">
      <formula>"Menor"</formula>
    </cfRule>
    <cfRule type="cellIs" dxfId="8994" priority="9575" operator="equal">
      <formula>"Leve"</formula>
    </cfRule>
  </conditionalFormatting>
  <conditionalFormatting sqref="CP103:CR103">
    <cfRule type="cellIs" dxfId="8993" priority="9566" operator="equal">
      <formula>"Catastrófico"</formula>
    </cfRule>
    <cfRule type="cellIs" dxfId="8992" priority="9567" operator="equal">
      <formula>"Mayor"</formula>
    </cfRule>
    <cfRule type="cellIs" dxfId="8991" priority="9568" operator="equal">
      <formula>"Moderado"</formula>
    </cfRule>
    <cfRule type="cellIs" dxfId="8990" priority="9569" operator="equal">
      <formula>"Menor"</formula>
    </cfRule>
    <cfRule type="cellIs" dxfId="8989" priority="9570" operator="equal">
      <formula>"Leve"</formula>
    </cfRule>
  </conditionalFormatting>
  <conditionalFormatting sqref="CP103:CR103">
    <cfRule type="cellIs" dxfId="8988" priority="9561" operator="equal">
      <formula>"Catastrófico"</formula>
    </cfRule>
    <cfRule type="cellIs" dxfId="8987" priority="9562" operator="equal">
      <formula>"Mayor"</formula>
    </cfRule>
    <cfRule type="cellIs" dxfId="8986" priority="9563" operator="equal">
      <formula>"Moderado"</formula>
    </cfRule>
    <cfRule type="cellIs" dxfId="8985" priority="9564" operator="equal">
      <formula>"Menor"</formula>
    </cfRule>
    <cfRule type="cellIs" dxfId="8984" priority="9565" operator="equal">
      <formula>"Leve"</formula>
    </cfRule>
  </conditionalFormatting>
  <conditionalFormatting sqref="CK101">
    <cfRule type="cellIs" dxfId="8983" priority="9556" operator="equal">
      <formula>"Catastrófico"</formula>
    </cfRule>
    <cfRule type="cellIs" dxfId="8982" priority="9557" operator="equal">
      <formula>"Mayor"</formula>
    </cfRule>
    <cfRule type="cellIs" dxfId="8981" priority="9558" operator="equal">
      <formula>"Moderado"</formula>
    </cfRule>
    <cfRule type="cellIs" dxfId="8980" priority="9559" operator="equal">
      <formula>"Menor"</formula>
    </cfRule>
    <cfRule type="cellIs" dxfId="8979" priority="9560" operator="equal">
      <formula>"Leve"</formula>
    </cfRule>
  </conditionalFormatting>
  <conditionalFormatting sqref="CK102">
    <cfRule type="cellIs" dxfId="8978" priority="9551" operator="equal">
      <formula>"Catastrófico"</formula>
    </cfRule>
    <cfRule type="cellIs" dxfId="8977" priority="9552" operator="equal">
      <formula>"Mayor"</formula>
    </cfRule>
    <cfRule type="cellIs" dxfId="8976" priority="9553" operator="equal">
      <formula>"Moderado"</formula>
    </cfRule>
    <cfRule type="cellIs" dxfId="8975" priority="9554" operator="equal">
      <formula>"Menor"</formula>
    </cfRule>
    <cfRule type="cellIs" dxfId="8974" priority="9555" operator="equal">
      <formula>"Leve"</formula>
    </cfRule>
  </conditionalFormatting>
  <conditionalFormatting sqref="CT102">
    <cfRule type="cellIs" dxfId="8973" priority="9546" operator="equal">
      <formula>"Catastrófico"</formula>
    </cfRule>
    <cfRule type="cellIs" dxfId="8972" priority="9547" operator="equal">
      <formula>"Mayor"</formula>
    </cfRule>
    <cfRule type="cellIs" dxfId="8971" priority="9548" operator="equal">
      <formula>"Moderado"</formula>
    </cfRule>
    <cfRule type="cellIs" dxfId="8970" priority="9549" operator="equal">
      <formula>"Menor"</formula>
    </cfRule>
    <cfRule type="cellIs" dxfId="8969" priority="9550" operator="equal">
      <formula>"Leve"</formula>
    </cfRule>
  </conditionalFormatting>
  <conditionalFormatting sqref="BT107:BW107">
    <cfRule type="cellIs" dxfId="8968" priority="9536" operator="equal">
      <formula>"Catastrófico"</formula>
    </cfRule>
    <cfRule type="cellIs" dxfId="8967" priority="9537" operator="equal">
      <formula>"Mayor"</formula>
    </cfRule>
    <cfRule type="cellIs" dxfId="8966" priority="9538" operator="equal">
      <formula>"Moderado"</formula>
    </cfRule>
    <cfRule type="cellIs" dxfId="8965" priority="9539" operator="equal">
      <formula>"Menor"</formula>
    </cfRule>
    <cfRule type="cellIs" dxfId="8964" priority="9540" operator="equal">
      <formula>"Leve"</formula>
    </cfRule>
  </conditionalFormatting>
  <conditionalFormatting sqref="BO107">
    <cfRule type="cellIs" dxfId="8963" priority="9531" operator="equal">
      <formula>"Catastrófico"</formula>
    </cfRule>
    <cfRule type="cellIs" dxfId="8962" priority="9532" operator="equal">
      <formula>"Mayor"</formula>
    </cfRule>
    <cfRule type="cellIs" dxfId="8961" priority="9533" operator="equal">
      <formula>"Moderado"</formula>
    </cfRule>
    <cfRule type="cellIs" dxfId="8960" priority="9534" operator="equal">
      <formula>"Menor"</formula>
    </cfRule>
    <cfRule type="cellIs" dxfId="8959" priority="9535" operator="equal">
      <formula>"Leve"</formula>
    </cfRule>
  </conditionalFormatting>
  <conditionalFormatting sqref="BU107">
    <cfRule type="cellIs" dxfId="8958" priority="9506" operator="equal">
      <formula>"Catastrófico"</formula>
    </cfRule>
    <cfRule type="cellIs" dxfId="8957" priority="9507" operator="equal">
      <formula>"Mayor"</formula>
    </cfRule>
    <cfRule type="cellIs" dxfId="8956" priority="9508" operator="equal">
      <formula>"Moderado"</formula>
    </cfRule>
    <cfRule type="cellIs" dxfId="8955" priority="9509" operator="equal">
      <formula>"Menor"</formula>
    </cfRule>
    <cfRule type="cellIs" dxfId="8954" priority="9510" operator="equal">
      <formula>"Leve"</formula>
    </cfRule>
  </conditionalFormatting>
  <conditionalFormatting sqref="BR107">
    <cfRule type="cellIs" dxfId="8953" priority="9501" operator="equal">
      <formula>"Catastrófico"</formula>
    </cfRule>
    <cfRule type="cellIs" dxfId="8952" priority="9502" operator="equal">
      <formula>"Mayor"</formula>
    </cfRule>
    <cfRule type="cellIs" dxfId="8951" priority="9503" operator="equal">
      <formula>"Moderado"</formula>
    </cfRule>
    <cfRule type="cellIs" dxfId="8950" priority="9504" operator="equal">
      <formula>"Menor"</formula>
    </cfRule>
    <cfRule type="cellIs" dxfId="8949" priority="9505" operator="equal">
      <formula>"Leve"</formula>
    </cfRule>
  </conditionalFormatting>
  <conditionalFormatting sqref="BT107">
    <cfRule type="cellIs" dxfId="8948" priority="9496" operator="equal">
      <formula>"Catastrófico"</formula>
    </cfRule>
    <cfRule type="cellIs" dxfId="8947" priority="9497" operator="equal">
      <formula>"Mayor"</formula>
    </cfRule>
    <cfRule type="cellIs" dxfId="8946" priority="9498" operator="equal">
      <formula>"Moderado"</formula>
    </cfRule>
    <cfRule type="cellIs" dxfId="8945" priority="9499" operator="equal">
      <formula>"Menor"</formula>
    </cfRule>
    <cfRule type="cellIs" dxfId="8944" priority="9500" operator="equal">
      <formula>"Leve"</formula>
    </cfRule>
  </conditionalFormatting>
  <conditionalFormatting sqref="BT107">
    <cfRule type="cellIs" dxfId="8943" priority="9491" operator="equal">
      <formula>"Catastrófico"</formula>
    </cfRule>
    <cfRule type="cellIs" dxfId="8942" priority="9492" operator="equal">
      <formula>"Mayor"</formula>
    </cfRule>
    <cfRule type="cellIs" dxfId="8941" priority="9493" operator="equal">
      <formula>"Moderado"</formula>
    </cfRule>
    <cfRule type="cellIs" dxfId="8940" priority="9494" operator="equal">
      <formula>"Menor"</formula>
    </cfRule>
    <cfRule type="cellIs" dxfId="8939" priority="9495" operator="equal">
      <formula>"Leve"</formula>
    </cfRule>
  </conditionalFormatting>
  <conditionalFormatting sqref="BT107">
    <cfRule type="cellIs" dxfId="8938" priority="9486" operator="equal">
      <formula>"Catastrófico"</formula>
    </cfRule>
    <cfRule type="cellIs" dxfId="8937" priority="9487" operator="equal">
      <formula>"Mayor"</formula>
    </cfRule>
    <cfRule type="cellIs" dxfId="8936" priority="9488" operator="equal">
      <formula>"Moderado"</formula>
    </cfRule>
    <cfRule type="cellIs" dxfId="8935" priority="9489" operator="equal">
      <formula>"Menor"</formula>
    </cfRule>
    <cfRule type="cellIs" dxfId="8934" priority="9490" operator="equal">
      <formula>"Leve"</formula>
    </cfRule>
  </conditionalFormatting>
  <conditionalFormatting sqref="BS107">
    <cfRule type="cellIs" dxfId="8933" priority="9481" operator="equal">
      <formula>"Catastrófico"</formula>
    </cfRule>
    <cfRule type="cellIs" dxfId="8932" priority="9482" operator="equal">
      <formula>"Mayor"</formula>
    </cfRule>
    <cfRule type="cellIs" dxfId="8931" priority="9483" operator="equal">
      <formula>"Moderado"</formula>
    </cfRule>
    <cfRule type="cellIs" dxfId="8930" priority="9484" operator="equal">
      <formula>"Menor"</formula>
    </cfRule>
    <cfRule type="cellIs" dxfId="8929" priority="9485" operator="equal">
      <formula>"Leve"</formula>
    </cfRule>
  </conditionalFormatting>
  <conditionalFormatting sqref="CC107">
    <cfRule type="cellIs" dxfId="8928" priority="9476" operator="equal">
      <formula>"Catastrófico"</formula>
    </cfRule>
    <cfRule type="cellIs" dxfId="8927" priority="9477" operator="equal">
      <formula>"Mayor"</formula>
    </cfRule>
    <cfRule type="cellIs" dxfId="8926" priority="9478" operator="equal">
      <formula>"Moderado"</formula>
    </cfRule>
    <cfRule type="cellIs" dxfId="8925" priority="9479" operator="equal">
      <formula>"Menor"</formula>
    </cfRule>
    <cfRule type="cellIs" dxfId="8924" priority="9480" operator="equal">
      <formula>"Leve"</formula>
    </cfRule>
  </conditionalFormatting>
  <conditionalFormatting sqref="BX107">
    <cfRule type="cellIs" dxfId="8923" priority="9471" operator="equal">
      <formula>"Catastrófico"</formula>
    </cfRule>
    <cfRule type="cellIs" dxfId="8922" priority="9472" operator="equal">
      <formula>"Mayor"</formula>
    </cfRule>
    <cfRule type="cellIs" dxfId="8921" priority="9473" operator="equal">
      <formula>"Moderado"</formula>
    </cfRule>
    <cfRule type="cellIs" dxfId="8920" priority="9474" operator="equal">
      <formula>"Menor"</formula>
    </cfRule>
    <cfRule type="cellIs" dxfId="8919" priority="9475" operator="equal">
      <formula>"Leve"</formula>
    </cfRule>
  </conditionalFormatting>
  <conditionalFormatting sqref="BZ107:CA107">
    <cfRule type="cellIs" dxfId="8918" priority="9461" operator="equal">
      <formula>"Catastrófico"</formula>
    </cfRule>
    <cfRule type="cellIs" dxfId="8917" priority="9462" operator="equal">
      <formula>"Mayor"</formula>
    </cfRule>
    <cfRule type="cellIs" dxfId="8916" priority="9463" operator="equal">
      <formula>"Moderado"</formula>
    </cfRule>
    <cfRule type="cellIs" dxfId="8915" priority="9464" operator="equal">
      <formula>"Menor"</formula>
    </cfRule>
    <cfRule type="cellIs" dxfId="8914" priority="9465" operator="equal">
      <formula>"Leve"</formula>
    </cfRule>
  </conditionalFormatting>
  <conditionalFormatting sqref="CC107">
    <cfRule type="cellIs" dxfId="8913" priority="9456" operator="equal">
      <formula>"Catastrófico"</formula>
    </cfRule>
    <cfRule type="cellIs" dxfId="8912" priority="9457" operator="equal">
      <formula>"Mayor"</formula>
    </cfRule>
    <cfRule type="cellIs" dxfId="8911" priority="9458" operator="equal">
      <formula>"Moderado"</formula>
    </cfRule>
    <cfRule type="cellIs" dxfId="8910" priority="9459" operator="equal">
      <formula>"Menor"</formula>
    </cfRule>
    <cfRule type="cellIs" dxfId="8909" priority="9460" operator="equal">
      <formula>"Leve"</formula>
    </cfRule>
  </conditionalFormatting>
  <conditionalFormatting sqref="CC107">
    <cfRule type="cellIs" dxfId="8908" priority="9451" operator="equal">
      <formula>"Catastrófico"</formula>
    </cfRule>
    <cfRule type="cellIs" dxfId="8907" priority="9452" operator="equal">
      <formula>"Mayor"</formula>
    </cfRule>
    <cfRule type="cellIs" dxfId="8906" priority="9453" operator="equal">
      <formula>"Moderado"</formula>
    </cfRule>
    <cfRule type="cellIs" dxfId="8905" priority="9454" operator="equal">
      <formula>"Menor"</formula>
    </cfRule>
    <cfRule type="cellIs" dxfId="8904" priority="9455" operator="equal">
      <formula>"Leve"</formula>
    </cfRule>
  </conditionalFormatting>
  <conditionalFormatting sqref="CC107">
    <cfRule type="cellIs" dxfId="8903" priority="9446" operator="equal">
      <formula>"Catastrófico"</formula>
    </cfRule>
    <cfRule type="cellIs" dxfId="8902" priority="9447" operator="equal">
      <formula>"Mayor"</formula>
    </cfRule>
    <cfRule type="cellIs" dxfId="8901" priority="9448" operator="equal">
      <formula>"Moderado"</formula>
    </cfRule>
    <cfRule type="cellIs" dxfId="8900" priority="9449" operator="equal">
      <formula>"Menor"</formula>
    </cfRule>
    <cfRule type="cellIs" dxfId="8899" priority="9450" operator="equal">
      <formula>"Leve"</formula>
    </cfRule>
  </conditionalFormatting>
  <conditionalFormatting sqref="CL107">
    <cfRule type="cellIs" dxfId="8898" priority="9441" operator="equal">
      <formula>"Catastrófico"</formula>
    </cfRule>
    <cfRule type="cellIs" dxfId="8897" priority="9442" operator="equal">
      <formula>"Mayor"</formula>
    </cfRule>
    <cfRule type="cellIs" dxfId="8896" priority="9443" operator="equal">
      <formula>"Moderado"</formula>
    </cfRule>
    <cfRule type="cellIs" dxfId="8895" priority="9444" operator="equal">
      <formula>"Menor"</formula>
    </cfRule>
    <cfRule type="cellIs" dxfId="8894" priority="9445" operator="equal">
      <formula>"Leve"</formula>
    </cfRule>
  </conditionalFormatting>
  <conditionalFormatting sqref="CG107">
    <cfRule type="cellIs" dxfId="8893" priority="9436" operator="equal">
      <formula>"Catastrófico"</formula>
    </cfRule>
    <cfRule type="cellIs" dxfId="8892" priority="9437" operator="equal">
      <formula>"Mayor"</formula>
    </cfRule>
    <cfRule type="cellIs" dxfId="8891" priority="9438" operator="equal">
      <formula>"Moderado"</formula>
    </cfRule>
    <cfRule type="cellIs" dxfId="8890" priority="9439" operator="equal">
      <formula>"Menor"</formula>
    </cfRule>
    <cfRule type="cellIs" dxfId="8889" priority="9440" operator="equal">
      <formula>"Leve"</formula>
    </cfRule>
  </conditionalFormatting>
  <conditionalFormatting sqref="CJ107">
    <cfRule type="cellIs" dxfId="8888" priority="9426" operator="equal">
      <formula>"Catastrófico"</formula>
    </cfRule>
    <cfRule type="cellIs" dxfId="8887" priority="9427" operator="equal">
      <formula>"Mayor"</formula>
    </cfRule>
    <cfRule type="cellIs" dxfId="8886" priority="9428" operator="equal">
      <formula>"Moderado"</formula>
    </cfRule>
    <cfRule type="cellIs" dxfId="8885" priority="9429" operator="equal">
      <formula>"Menor"</formula>
    </cfRule>
    <cfRule type="cellIs" dxfId="8884" priority="9430" operator="equal">
      <formula>"Leve"</formula>
    </cfRule>
  </conditionalFormatting>
  <conditionalFormatting sqref="CL107">
    <cfRule type="cellIs" dxfId="8883" priority="9421" operator="equal">
      <formula>"Catastrófico"</formula>
    </cfRule>
    <cfRule type="cellIs" dxfId="8882" priority="9422" operator="equal">
      <formula>"Mayor"</formula>
    </cfRule>
    <cfRule type="cellIs" dxfId="8881" priority="9423" operator="equal">
      <formula>"Moderado"</formula>
    </cfRule>
    <cfRule type="cellIs" dxfId="8880" priority="9424" operator="equal">
      <formula>"Menor"</formula>
    </cfRule>
    <cfRule type="cellIs" dxfId="8879" priority="9425" operator="equal">
      <formula>"Leve"</formula>
    </cfRule>
  </conditionalFormatting>
  <conditionalFormatting sqref="CL107">
    <cfRule type="cellIs" dxfId="8878" priority="9416" operator="equal">
      <formula>"Catastrófico"</formula>
    </cfRule>
    <cfRule type="cellIs" dxfId="8877" priority="9417" operator="equal">
      <formula>"Mayor"</formula>
    </cfRule>
    <cfRule type="cellIs" dxfId="8876" priority="9418" operator="equal">
      <formula>"Moderado"</formula>
    </cfRule>
    <cfRule type="cellIs" dxfId="8875" priority="9419" operator="equal">
      <formula>"Menor"</formula>
    </cfRule>
    <cfRule type="cellIs" dxfId="8874" priority="9420" operator="equal">
      <formula>"Leve"</formula>
    </cfRule>
  </conditionalFormatting>
  <conditionalFormatting sqref="CL107">
    <cfRule type="cellIs" dxfId="8873" priority="9411" operator="equal">
      <formula>"Catastrófico"</formula>
    </cfRule>
    <cfRule type="cellIs" dxfId="8872" priority="9412" operator="equal">
      <formula>"Mayor"</formula>
    </cfRule>
    <cfRule type="cellIs" dxfId="8871" priority="9413" operator="equal">
      <formula>"Moderado"</formula>
    </cfRule>
    <cfRule type="cellIs" dxfId="8870" priority="9414" operator="equal">
      <formula>"Menor"</formula>
    </cfRule>
    <cfRule type="cellIs" dxfId="8869" priority="9415" operator="equal">
      <formula>"Leve"</formula>
    </cfRule>
  </conditionalFormatting>
  <conditionalFormatting sqref="CU107">
    <cfRule type="cellIs" dxfId="8868" priority="9406" operator="equal">
      <formula>"Catastrófico"</formula>
    </cfRule>
    <cfRule type="cellIs" dxfId="8867" priority="9407" operator="equal">
      <formula>"Mayor"</formula>
    </cfRule>
    <cfRule type="cellIs" dxfId="8866" priority="9408" operator="equal">
      <formula>"Moderado"</formula>
    </cfRule>
    <cfRule type="cellIs" dxfId="8865" priority="9409" operator="equal">
      <formula>"Menor"</formula>
    </cfRule>
    <cfRule type="cellIs" dxfId="8864" priority="9410" operator="equal">
      <formula>"Leve"</formula>
    </cfRule>
  </conditionalFormatting>
  <conditionalFormatting sqref="CP107">
    <cfRule type="cellIs" dxfId="8863" priority="9401" operator="equal">
      <formula>"Catastrófico"</formula>
    </cfRule>
    <cfRule type="cellIs" dxfId="8862" priority="9402" operator="equal">
      <formula>"Mayor"</formula>
    </cfRule>
    <cfRule type="cellIs" dxfId="8861" priority="9403" operator="equal">
      <formula>"Moderado"</formula>
    </cfRule>
    <cfRule type="cellIs" dxfId="8860" priority="9404" operator="equal">
      <formula>"Menor"</formula>
    </cfRule>
    <cfRule type="cellIs" dxfId="8859" priority="9405" operator="equal">
      <formula>"Leve"</formula>
    </cfRule>
  </conditionalFormatting>
  <conditionalFormatting sqref="CS107">
    <cfRule type="cellIs" dxfId="8858" priority="9391" operator="equal">
      <formula>"Catastrófico"</formula>
    </cfRule>
    <cfRule type="cellIs" dxfId="8857" priority="9392" operator="equal">
      <formula>"Mayor"</formula>
    </cfRule>
    <cfRule type="cellIs" dxfId="8856" priority="9393" operator="equal">
      <formula>"Moderado"</formula>
    </cfRule>
    <cfRule type="cellIs" dxfId="8855" priority="9394" operator="equal">
      <formula>"Menor"</formula>
    </cfRule>
    <cfRule type="cellIs" dxfId="8854" priority="9395" operator="equal">
      <formula>"Leve"</formula>
    </cfRule>
  </conditionalFormatting>
  <conditionalFormatting sqref="CU107">
    <cfRule type="cellIs" dxfId="8853" priority="9386" operator="equal">
      <formula>"Catastrófico"</formula>
    </cfRule>
    <cfRule type="cellIs" dxfId="8852" priority="9387" operator="equal">
      <formula>"Mayor"</formula>
    </cfRule>
    <cfRule type="cellIs" dxfId="8851" priority="9388" operator="equal">
      <formula>"Moderado"</formula>
    </cfRule>
    <cfRule type="cellIs" dxfId="8850" priority="9389" operator="equal">
      <formula>"Menor"</formula>
    </cfRule>
    <cfRule type="cellIs" dxfId="8849" priority="9390" operator="equal">
      <formula>"Leve"</formula>
    </cfRule>
  </conditionalFormatting>
  <conditionalFormatting sqref="CU107">
    <cfRule type="cellIs" dxfId="8848" priority="9381" operator="equal">
      <formula>"Catastrófico"</formula>
    </cfRule>
    <cfRule type="cellIs" dxfId="8847" priority="9382" operator="equal">
      <formula>"Mayor"</formula>
    </cfRule>
    <cfRule type="cellIs" dxfId="8846" priority="9383" operator="equal">
      <formula>"Moderado"</formula>
    </cfRule>
    <cfRule type="cellIs" dxfId="8845" priority="9384" operator="equal">
      <formula>"Menor"</formula>
    </cfRule>
    <cfRule type="cellIs" dxfId="8844" priority="9385" operator="equal">
      <formula>"Leve"</formula>
    </cfRule>
  </conditionalFormatting>
  <conditionalFormatting sqref="CU107">
    <cfRule type="cellIs" dxfId="8843" priority="9376" operator="equal">
      <formula>"Catastrófico"</formula>
    </cfRule>
    <cfRule type="cellIs" dxfId="8842" priority="9377" operator="equal">
      <formula>"Mayor"</formula>
    </cfRule>
    <cfRule type="cellIs" dxfId="8841" priority="9378" operator="equal">
      <formula>"Moderado"</formula>
    </cfRule>
    <cfRule type="cellIs" dxfId="8840" priority="9379" operator="equal">
      <formula>"Menor"</formula>
    </cfRule>
    <cfRule type="cellIs" dxfId="8839" priority="9380" operator="equal">
      <formula>"Leve"</formula>
    </cfRule>
  </conditionalFormatting>
  <conditionalFormatting sqref="CB107">
    <cfRule type="cellIs" dxfId="8838" priority="9371" operator="equal">
      <formula>"Catastrófico"</formula>
    </cfRule>
    <cfRule type="cellIs" dxfId="8837" priority="9372" operator="equal">
      <formula>"Mayor"</formula>
    </cfRule>
    <cfRule type="cellIs" dxfId="8836" priority="9373" operator="equal">
      <formula>"Moderado"</formula>
    </cfRule>
    <cfRule type="cellIs" dxfId="8835" priority="9374" operator="equal">
      <formula>"Menor"</formula>
    </cfRule>
    <cfRule type="cellIs" dxfId="8834" priority="9375" operator="equal">
      <formula>"Leve"</formula>
    </cfRule>
  </conditionalFormatting>
  <conditionalFormatting sqref="CK107">
    <cfRule type="cellIs" dxfId="8833" priority="9366" operator="equal">
      <formula>"Catastrófico"</formula>
    </cfRule>
    <cfRule type="cellIs" dxfId="8832" priority="9367" operator="equal">
      <formula>"Mayor"</formula>
    </cfRule>
    <cfRule type="cellIs" dxfId="8831" priority="9368" operator="equal">
      <formula>"Moderado"</formula>
    </cfRule>
    <cfRule type="cellIs" dxfId="8830" priority="9369" operator="equal">
      <formula>"Menor"</formula>
    </cfRule>
    <cfRule type="cellIs" dxfId="8829" priority="9370" operator="equal">
      <formula>"Leve"</formula>
    </cfRule>
  </conditionalFormatting>
  <conditionalFormatting sqref="CT107">
    <cfRule type="cellIs" dxfId="8828" priority="9361" operator="equal">
      <formula>"Catastrófico"</formula>
    </cfRule>
    <cfRule type="cellIs" dxfId="8827" priority="9362" operator="equal">
      <formula>"Mayor"</formula>
    </cfRule>
    <cfRule type="cellIs" dxfId="8826" priority="9363" operator="equal">
      <formula>"Moderado"</formula>
    </cfRule>
    <cfRule type="cellIs" dxfId="8825" priority="9364" operator="equal">
      <formula>"Menor"</formula>
    </cfRule>
    <cfRule type="cellIs" dxfId="8824" priority="9365" operator="equal">
      <formula>"Leve"</formula>
    </cfRule>
  </conditionalFormatting>
  <conditionalFormatting sqref="CD107:CF107">
    <cfRule type="cellIs" dxfId="8823" priority="9356" operator="equal">
      <formula>"Catastrófico"</formula>
    </cfRule>
    <cfRule type="cellIs" dxfId="8822" priority="9357" operator="equal">
      <formula>"Mayor"</formula>
    </cfRule>
    <cfRule type="cellIs" dxfId="8821" priority="9358" operator="equal">
      <formula>"Moderado"</formula>
    </cfRule>
    <cfRule type="cellIs" dxfId="8820" priority="9359" operator="equal">
      <formula>"Menor"</formula>
    </cfRule>
    <cfRule type="cellIs" dxfId="8819" priority="9360" operator="equal">
      <formula>"Leve"</formula>
    </cfRule>
  </conditionalFormatting>
  <conditionalFormatting sqref="CD107">
    <cfRule type="cellIs" dxfId="8818" priority="9351" operator="equal">
      <formula>"Catastrófico"</formula>
    </cfRule>
    <cfRule type="cellIs" dxfId="8817" priority="9352" operator="equal">
      <formula>"Mayor"</formula>
    </cfRule>
    <cfRule type="cellIs" dxfId="8816" priority="9353" operator="equal">
      <formula>"Moderado"</formula>
    </cfRule>
    <cfRule type="cellIs" dxfId="8815" priority="9354" operator="equal">
      <formula>"Menor"</formula>
    </cfRule>
    <cfRule type="cellIs" dxfId="8814" priority="9355" operator="equal">
      <formula>"Leve"</formula>
    </cfRule>
  </conditionalFormatting>
  <conditionalFormatting sqref="CM107:CO107">
    <cfRule type="cellIs" dxfId="8813" priority="9346" operator="equal">
      <formula>"Catastrófico"</formula>
    </cfRule>
    <cfRule type="cellIs" dxfId="8812" priority="9347" operator="equal">
      <formula>"Mayor"</formula>
    </cfRule>
    <cfRule type="cellIs" dxfId="8811" priority="9348" operator="equal">
      <formula>"Moderado"</formula>
    </cfRule>
    <cfRule type="cellIs" dxfId="8810" priority="9349" operator="equal">
      <formula>"Menor"</formula>
    </cfRule>
    <cfRule type="cellIs" dxfId="8809" priority="9350" operator="equal">
      <formula>"Leve"</formula>
    </cfRule>
  </conditionalFormatting>
  <conditionalFormatting sqref="CM107">
    <cfRule type="cellIs" dxfId="8808" priority="9341" operator="equal">
      <formula>"Catastrófico"</formula>
    </cfRule>
    <cfRule type="cellIs" dxfId="8807" priority="9342" operator="equal">
      <formula>"Mayor"</formula>
    </cfRule>
    <cfRule type="cellIs" dxfId="8806" priority="9343" operator="equal">
      <formula>"Moderado"</formula>
    </cfRule>
    <cfRule type="cellIs" dxfId="8805" priority="9344" operator="equal">
      <formula>"Menor"</formula>
    </cfRule>
    <cfRule type="cellIs" dxfId="8804" priority="9345" operator="equal">
      <formula>"Leve"</formula>
    </cfRule>
  </conditionalFormatting>
  <conditionalFormatting sqref="CV107:CX107">
    <cfRule type="cellIs" dxfId="8803" priority="9336" operator="equal">
      <formula>"Catastrófico"</formula>
    </cfRule>
    <cfRule type="cellIs" dxfId="8802" priority="9337" operator="equal">
      <formula>"Mayor"</formula>
    </cfRule>
    <cfRule type="cellIs" dxfId="8801" priority="9338" operator="equal">
      <formula>"Moderado"</formula>
    </cfRule>
    <cfRule type="cellIs" dxfId="8800" priority="9339" operator="equal">
      <formula>"Menor"</formula>
    </cfRule>
    <cfRule type="cellIs" dxfId="8799" priority="9340" operator="equal">
      <formula>"Leve"</formula>
    </cfRule>
  </conditionalFormatting>
  <conditionalFormatting sqref="CV107">
    <cfRule type="cellIs" dxfId="8798" priority="9331" operator="equal">
      <formula>"Catastrófico"</formula>
    </cfRule>
    <cfRule type="cellIs" dxfId="8797" priority="9332" operator="equal">
      <formula>"Mayor"</formula>
    </cfRule>
    <cfRule type="cellIs" dxfId="8796" priority="9333" operator="equal">
      <formula>"Moderado"</formula>
    </cfRule>
    <cfRule type="cellIs" dxfId="8795" priority="9334" operator="equal">
      <formula>"Menor"</formula>
    </cfRule>
    <cfRule type="cellIs" dxfId="8794" priority="9335" operator="equal">
      <formula>"Leve"</formula>
    </cfRule>
  </conditionalFormatting>
  <conditionalFormatting sqref="CJ179">
    <cfRule type="cellIs" dxfId="8793" priority="9326" operator="equal">
      <formula>"Catastrófico"</formula>
    </cfRule>
    <cfRule type="cellIs" dxfId="8792" priority="9327" operator="equal">
      <formula>"Mayor"</formula>
    </cfRule>
    <cfRule type="cellIs" dxfId="8791" priority="9328" operator="equal">
      <formula>"Moderado"</formula>
    </cfRule>
    <cfRule type="cellIs" dxfId="8790" priority="9329" operator="equal">
      <formula>"Menor"</formula>
    </cfRule>
    <cfRule type="cellIs" dxfId="8789" priority="9330" operator="equal">
      <formula>"Leve"</formula>
    </cfRule>
  </conditionalFormatting>
  <conditionalFormatting sqref="BO179">
    <cfRule type="cellIs" dxfId="8788" priority="9321" operator="equal">
      <formula>"Catastrófico"</formula>
    </cfRule>
    <cfRule type="cellIs" dxfId="8787" priority="9322" operator="equal">
      <formula>"Mayor"</formula>
    </cfRule>
    <cfRule type="cellIs" dxfId="8786" priority="9323" operator="equal">
      <formula>"Moderado"</formula>
    </cfRule>
    <cfRule type="cellIs" dxfId="8785" priority="9324" operator="equal">
      <formula>"Menor"</formula>
    </cfRule>
    <cfRule type="cellIs" dxfId="8784" priority="9325" operator="equal">
      <formula>"Leve"</formula>
    </cfRule>
  </conditionalFormatting>
  <conditionalFormatting sqref="BP179:BR179 BT179:BW179">
    <cfRule type="cellIs" dxfId="8783" priority="9316" operator="equal">
      <formula>"Catastrófico"</formula>
    </cfRule>
    <cfRule type="cellIs" dxfId="8782" priority="9317" operator="equal">
      <formula>"Mayor"</formula>
    </cfRule>
    <cfRule type="cellIs" dxfId="8781" priority="9318" operator="equal">
      <formula>"Moderado"</formula>
    </cfRule>
    <cfRule type="cellIs" dxfId="8780" priority="9319" operator="equal">
      <formula>"Menor"</formula>
    </cfRule>
    <cfRule type="cellIs" dxfId="8779" priority="9320" operator="equal">
      <formula>"Leve"</formula>
    </cfRule>
  </conditionalFormatting>
  <conditionalFormatting sqref="BP179:BR179 BT179:BW179">
    <cfRule type="cellIs" dxfId="8778" priority="9311" operator="equal">
      <formula>"Catastrófico"</formula>
    </cfRule>
    <cfRule type="cellIs" dxfId="8777" priority="9312" operator="equal">
      <formula>"Mayor"</formula>
    </cfRule>
    <cfRule type="cellIs" dxfId="8776" priority="9313" operator="equal">
      <formula>"Moderado"</formula>
    </cfRule>
    <cfRule type="cellIs" dxfId="8775" priority="9314" operator="equal">
      <formula>"Menor"</formula>
    </cfRule>
    <cfRule type="cellIs" dxfId="8774" priority="9315" operator="equal">
      <formula>"Leve"</formula>
    </cfRule>
  </conditionalFormatting>
  <conditionalFormatting sqref="CP179">
    <cfRule type="cellIs" dxfId="8773" priority="9306" operator="equal">
      <formula>"Catastrófico"</formula>
    </cfRule>
    <cfRule type="cellIs" dxfId="8772" priority="9307" operator="equal">
      <formula>"Mayor"</formula>
    </cfRule>
    <cfRule type="cellIs" dxfId="8771" priority="9308" operator="equal">
      <formula>"Moderado"</formula>
    </cfRule>
    <cfRule type="cellIs" dxfId="8770" priority="9309" operator="equal">
      <formula>"Menor"</formula>
    </cfRule>
    <cfRule type="cellIs" dxfId="8769" priority="9310" operator="equal">
      <formula>"Leve"</formula>
    </cfRule>
  </conditionalFormatting>
  <conditionalFormatting sqref="CH179:CI179">
    <cfRule type="cellIs" dxfId="8768" priority="9296" operator="equal">
      <formula>"Catastrófico"</formula>
    </cfRule>
    <cfRule type="cellIs" dxfId="8767" priority="9297" operator="equal">
      <formula>"Mayor"</formula>
    </cfRule>
    <cfRule type="cellIs" dxfId="8766" priority="9298" operator="equal">
      <formula>"Moderado"</formula>
    </cfRule>
    <cfRule type="cellIs" dxfId="8765" priority="9299" operator="equal">
      <formula>"Menor"</formula>
    </cfRule>
    <cfRule type="cellIs" dxfId="8764" priority="9300" operator="equal">
      <formula>"Leve"</formula>
    </cfRule>
  </conditionalFormatting>
  <conditionalFormatting sqref="CH179:CI179">
    <cfRule type="cellIs" dxfId="8763" priority="9291" operator="equal">
      <formula>"Catastrófico"</formula>
    </cfRule>
    <cfRule type="cellIs" dxfId="8762" priority="9292" operator="equal">
      <formula>"Mayor"</formula>
    </cfRule>
    <cfRule type="cellIs" dxfId="8761" priority="9293" operator="equal">
      <formula>"Moderado"</formula>
    </cfRule>
    <cfRule type="cellIs" dxfId="8760" priority="9294" operator="equal">
      <formula>"Menor"</formula>
    </cfRule>
    <cfRule type="cellIs" dxfId="8759" priority="9295" operator="equal">
      <formula>"Leve"</formula>
    </cfRule>
  </conditionalFormatting>
  <conditionalFormatting sqref="CG179">
    <cfRule type="cellIs" dxfId="8758" priority="9301" operator="equal">
      <formula>"Catastrófico"</formula>
    </cfRule>
    <cfRule type="cellIs" dxfId="8757" priority="9302" operator="equal">
      <formula>"Mayor"</formula>
    </cfRule>
    <cfRule type="cellIs" dxfId="8756" priority="9303" operator="equal">
      <formula>"Moderado"</formula>
    </cfRule>
    <cfRule type="cellIs" dxfId="8755" priority="9304" operator="equal">
      <formula>"Menor"</formula>
    </cfRule>
    <cfRule type="cellIs" dxfId="8754" priority="9305" operator="equal">
      <formula>"Leve"</formula>
    </cfRule>
  </conditionalFormatting>
  <conditionalFormatting sqref="BX179">
    <cfRule type="cellIs" dxfId="8753" priority="9286" operator="equal">
      <formula>"Catastrófico"</formula>
    </cfRule>
    <cfRule type="cellIs" dxfId="8752" priority="9287" operator="equal">
      <formula>"Mayor"</formula>
    </cfRule>
    <cfRule type="cellIs" dxfId="8751" priority="9288" operator="equal">
      <formula>"Moderado"</formula>
    </cfRule>
    <cfRule type="cellIs" dxfId="8750" priority="9289" operator="equal">
      <formula>"Menor"</formula>
    </cfRule>
    <cfRule type="cellIs" dxfId="8749" priority="9290" operator="equal">
      <formula>"Leve"</formula>
    </cfRule>
  </conditionalFormatting>
  <conditionalFormatting sqref="BU179">
    <cfRule type="cellIs" dxfId="8748" priority="9281" operator="equal">
      <formula>"Catastrófico"</formula>
    </cfRule>
    <cfRule type="cellIs" dxfId="8747" priority="9282" operator="equal">
      <formula>"Mayor"</formula>
    </cfRule>
    <cfRule type="cellIs" dxfId="8746" priority="9283" operator="equal">
      <formula>"Moderado"</formula>
    </cfRule>
    <cfRule type="cellIs" dxfId="8745" priority="9284" operator="equal">
      <formula>"Menor"</formula>
    </cfRule>
    <cfRule type="cellIs" dxfId="8744" priority="9285" operator="equal">
      <formula>"Leve"</formula>
    </cfRule>
  </conditionalFormatting>
  <conditionalFormatting sqref="BS179">
    <cfRule type="cellIs" dxfId="8743" priority="9276" operator="equal">
      <formula>"Catastrófico"</formula>
    </cfRule>
    <cfRule type="cellIs" dxfId="8742" priority="9277" operator="equal">
      <formula>"Mayor"</formula>
    </cfRule>
    <cfRule type="cellIs" dxfId="8741" priority="9278" operator="equal">
      <formula>"Moderado"</formula>
    </cfRule>
    <cfRule type="cellIs" dxfId="8740" priority="9279" operator="equal">
      <formula>"Menor"</formula>
    </cfRule>
    <cfRule type="cellIs" dxfId="8739" priority="9280" operator="equal">
      <formula>"Leve"</formula>
    </cfRule>
  </conditionalFormatting>
  <conditionalFormatting sqref="BY179:CA179 CC179:CD179">
    <cfRule type="cellIs" dxfId="8738" priority="9271" operator="equal">
      <formula>"Catastrófico"</formula>
    </cfRule>
    <cfRule type="cellIs" dxfId="8737" priority="9272" operator="equal">
      <formula>"Mayor"</formula>
    </cfRule>
    <cfRule type="cellIs" dxfId="8736" priority="9273" operator="equal">
      <formula>"Moderado"</formula>
    </cfRule>
    <cfRule type="cellIs" dxfId="8735" priority="9274" operator="equal">
      <formula>"Menor"</formula>
    </cfRule>
    <cfRule type="cellIs" dxfId="8734" priority="9275" operator="equal">
      <formula>"Leve"</formula>
    </cfRule>
  </conditionalFormatting>
  <conditionalFormatting sqref="BY179:CA179 CC179:CD179">
    <cfRule type="cellIs" dxfId="8733" priority="9266" operator="equal">
      <formula>"Catastrófico"</formula>
    </cfRule>
    <cfRule type="cellIs" dxfId="8732" priority="9267" operator="equal">
      <formula>"Mayor"</formula>
    </cfRule>
    <cfRule type="cellIs" dxfId="8731" priority="9268" operator="equal">
      <formula>"Moderado"</formula>
    </cfRule>
    <cfRule type="cellIs" dxfId="8730" priority="9269" operator="equal">
      <formula>"Menor"</formula>
    </cfRule>
    <cfRule type="cellIs" dxfId="8729" priority="9270" operator="equal">
      <formula>"Leve"</formula>
    </cfRule>
  </conditionalFormatting>
  <conditionalFormatting sqref="CD179">
    <cfRule type="cellIs" dxfId="8728" priority="9261" operator="equal">
      <formula>"Catastrófico"</formula>
    </cfRule>
    <cfRule type="cellIs" dxfId="8727" priority="9262" operator="equal">
      <formula>"Mayor"</formula>
    </cfRule>
    <cfRule type="cellIs" dxfId="8726" priority="9263" operator="equal">
      <formula>"Moderado"</formula>
    </cfRule>
    <cfRule type="cellIs" dxfId="8725" priority="9264" operator="equal">
      <formula>"Menor"</formula>
    </cfRule>
    <cfRule type="cellIs" dxfId="8724" priority="9265" operator="equal">
      <formula>"Leve"</formula>
    </cfRule>
  </conditionalFormatting>
  <conditionalFormatting sqref="CL179:CM179">
    <cfRule type="cellIs" dxfId="8723" priority="9256" operator="equal">
      <formula>"Catastrófico"</formula>
    </cfRule>
    <cfRule type="cellIs" dxfId="8722" priority="9257" operator="equal">
      <formula>"Mayor"</formula>
    </cfRule>
    <cfRule type="cellIs" dxfId="8721" priority="9258" operator="equal">
      <formula>"Moderado"</formula>
    </cfRule>
    <cfRule type="cellIs" dxfId="8720" priority="9259" operator="equal">
      <formula>"Menor"</formula>
    </cfRule>
    <cfRule type="cellIs" dxfId="8719" priority="9260" operator="equal">
      <formula>"Leve"</formula>
    </cfRule>
  </conditionalFormatting>
  <conditionalFormatting sqref="CL179:CM179">
    <cfRule type="cellIs" dxfId="8718" priority="9251" operator="equal">
      <formula>"Catastrófico"</formula>
    </cfRule>
    <cfRule type="cellIs" dxfId="8717" priority="9252" operator="equal">
      <formula>"Mayor"</formula>
    </cfRule>
    <cfRule type="cellIs" dxfId="8716" priority="9253" operator="equal">
      <formula>"Moderado"</formula>
    </cfRule>
    <cfRule type="cellIs" dxfId="8715" priority="9254" operator="equal">
      <formula>"Menor"</formula>
    </cfRule>
    <cfRule type="cellIs" dxfId="8714" priority="9255" operator="equal">
      <formula>"Leve"</formula>
    </cfRule>
  </conditionalFormatting>
  <conditionalFormatting sqref="CM179">
    <cfRule type="cellIs" dxfId="8713" priority="9246" operator="equal">
      <formula>"Catastrófico"</formula>
    </cfRule>
    <cfRule type="cellIs" dxfId="8712" priority="9247" operator="equal">
      <formula>"Mayor"</formula>
    </cfRule>
    <cfRule type="cellIs" dxfId="8711" priority="9248" operator="equal">
      <formula>"Moderado"</formula>
    </cfRule>
    <cfRule type="cellIs" dxfId="8710" priority="9249" operator="equal">
      <formula>"Menor"</formula>
    </cfRule>
    <cfRule type="cellIs" dxfId="8709" priority="9250" operator="equal">
      <formula>"Leve"</formula>
    </cfRule>
  </conditionalFormatting>
  <conditionalFormatting sqref="CQ179:CS179 CU179:CV179">
    <cfRule type="cellIs" dxfId="8708" priority="9241" operator="equal">
      <formula>"Catastrófico"</formula>
    </cfRule>
    <cfRule type="cellIs" dxfId="8707" priority="9242" operator="equal">
      <formula>"Mayor"</formula>
    </cfRule>
    <cfRule type="cellIs" dxfId="8706" priority="9243" operator="equal">
      <formula>"Moderado"</formula>
    </cfRule>
    <cfRule type="cellIs" dxfId="8705" priority="9244" operator="equal">
      <formula>"Menor"</formula>
    </cfRule>
    <cfRule type="cellIs" dxfId="8704" priority="9245" operator="equal">
      <formula>"Leve"</formula>
    </cfRule>
  </conditionalFormatting>
  <conditionalFormatting sqref="CQ179:CS179 CU179:CV179">
    <cfRule type="cellIs" dxfId="8703" priority="9236" operator="equal">
      <formula>"Catastrófico"</formula>
    </cfRule>
    <cfRule type="cellIs" dxfId="8702" priority="9237" operator="equal">
      <formula>"Mayor"</formula>
    </cfRule>
    <cfRule type="cellIs" dxfId="8701" priority="9238" operator="equal">
      <formula>"Moderado"</formula>
    </cfRule>
    <cfRule type="cellIs" dxfId="8700" priority="9239" operator="equal">
      <formula>"Menor"</formula>
    </cfRule>
    <cfRule type="cellIs" dxfId="8699" priority="9240" operator="equal">
      <formula>"Leve"</formula>
    </cfRule>
  </conditionalFormatting>
  <conditionalFormatting sqref="CV179">
    <cfRule type="cellIs" dxfId="8698" priority="9231" operator="equal">
      <formula>"Catastrófico"</formula>
    </cfRule>
    <cfRule type="cellIs" dxfId="8697" priority="9232" operator="equal">
      <formula>"Mayor"</formula>
    </cfRule>
    <cfRule type="cellIs" dxfId="8696" priority="9233" operator="equal">
      <formula>"Moderado"</formula>
    </cfRule>
    <cfRule type="cellIs" dxfId="8695" priority="9234" operator="equal">
      <formula>"Menor"</formula>
    </cfRule>
    <cfRule type="cellIs" dxfId="8694" priority="9235" operator="equal">
      <formula>"Leve"</formula>
    </cfRule>
  </conditionalFormatting>
  <conditionalFormatting sqref="CB179">
    <cfRule type="cellIs" dxfId="8693" priority="9226" operator="equal">
      <formula>"Catastrófico"</formula>
    </cfRule>
    <cfRule type="cellIs" dxfId="8692" priority="9227" operator="equal">
      <formula>"Mayor"</formula>
    </cfRule>
    <cfRule type="cellIs" dxfId="8691" priority="9228" operator="equal">
      <formula>"Moderado"</formula>
    </cfRule>
    <cfRule type="cellIs" dxfId="8690" priority="9229" operator="equal">
      <formula>"Menor"</formula>
    </cfRule>
    <cfRule type="cellIs" dxfId="8689" priority="9230" operator="equal">
      <formula>"Leve"</formula>
    </cfRule>
  </conditionalFormatting>
  <conditionalFormatting sqref="CT179">
    <cfRule type="cellIs" dxfId="8688" priority="9221" operator="equal">
      <formula>"Catastrófico"</formula>
    </cfRule>
    <cfRule type="cellIs" dxfId="8687" priority="9222" operator="equal">
      <formula>"Mayor"</formula>
    </cfRule>
    <cfRule type="cellIs" dxfId="8686" priority="9223" operator="equal">
      <formula>"Moderado"</formula>
    </cfRule>
    <cfRule type="cellIs" dxfId="8685" priority="9224" operator="equal">
      <formula>"Menor"</formula>
    </cfRule>
    <cfRule type="cellIs" dxfId="8684" priority="9225" operator="equal">
      <formula>"Leve"</formula>
    </cfRule>
  </conditionalFormatting>
  <conditionalFormatting sqref="CK179">
    <cfRule type="cellIs" dxfId="8683" priority="9216" operator="equal">
      <formula>"Catastrófico"</formula>
    </cfRule>
    <cfRule type="cellIs" dxfId="8682" priority="9217" operator="equal">
      <formula>"Mayor"</formula>
    </cfRule>
    <cfRule type="cellIs" dxfId="8681" priority="9218" operator="equal">
      <formula>"Moderado"</formula>
    </cfRule>
    <cfRule type="cellIs" dxfId="8680" priority="9219" operator="equal">
      <formula>"Menor"</formula>
    </cfRule>
    <cfRule type="cellIs" dxfId="8679" priority="9220" operator="equal">
      <formula>"Leve"</formula>
    </cfRule>
  </conditionalFormatting>
  <conditionalFormatting sqref="FY179">
    <cfRule type="cellIs" dxfId="8678" priority="9211" operator="equal">
      <formula>"Catastrófico"</formula>
    </cfRule>
    <cfRule type="cellIs" dxfId="8677" priority="9212" operator="equal">
      <formula>"Mayor"</formula>
    </cfRule>
    <cfRule type="cellIs" dxfId="8676" priority="9213" operator="equal">
      <formula>"Moderado"</formula>
    </cfRule>
    <cfRule type="cellIs" dxfId="8675" priority="9214" operator="equal">
      <formula>"Menor"</formula>
    </cfRule>
    <cfRule type="cellIs" dxfId="8674" priority="9215" operator="equal">
      <formula>"Leve"</formula>
    </cfRule>
  </conditionalFormatting>
  <conditionalFormatting sqref="BR186 BT186 BV186:BW186">
    <cfRule type="cellIs" dxfId="8673" priority="9201" operator="equal">
      <formula>"Catastrófico"</formula>
    </cfRule>
    <cfRule type="cellIs" dxfId="8672" priority="9202" operator="equal">
      <formula>"Mayor"</formula>
    </cfRule>
    <cfRule type="cellIs" dxfId="8671" priority="9203" operator="equal">
      <formula>"Moderado"</formula>
    </cfRule>
    <cfRule type="cellIs" dxfId="8670" priority="9204" operator="equal">
      <formula>"Menor"</formula>
    </cfRule>
    <cfRule type="cellIs" dxfId="8669" priority="9205" operator="equal">
      <formula>"Leve"</formula>
    </cfRule>
  </conditionalFormatting>
  <conditionalFormatting sqref="BV185:BW186 BP185:BR185 BR186 BT185:BT186">
    <cfRule type="cellIs" dxfId="8668" priority="9206" operator="equal">
      <formula>"Catastrófico"</formula>
    </cfRule>
    <cfRule type="cellIs" dxfId="8667" priority="9207" operator="equal">
      <formula>"Mayor"</formula>
    </cfRule>
    <cfRule type="cellIs" dxfId="8666" priority="9208" operator="equal">
      <formula>"Moderado"</formula>
    </cfRule>
    <cfRule type="cellIs" dxfId="8665" priority="9209" operator="equal">
      <formula>"Menor"</formula>
    </cfRule>
    <cfRule type="cellIs" dxfId="8664" priority="9210" operator="equal">
      <formula>"Leve"</formula>
    </cfRule>
  </conditionalFormatting>
  <conditionalFormatting sqref="CW186:CX186">
    <cfRule type="cellIs" dxfId="8663" priority="9186" operator="equal">
      <formula>"Catastrófico"</formula>
    </cfRule>
    <cfRule type="cellIs" dxfId="8662" priority="9187" operator="equal">
      <formula>"Mayor"</formula>
    </cfRule>
    <cfRule type="cellIs" dxfId="8661" priority="9188" operator="equal">
      <formula>"Moderado"</formula>
    </cfRule>
    <cfRule type="cellIs" dxfId="8660" priority="9189" operator="equal">
      <formula>"Menor"</formula>
    </cfRule>
    <cfRule type="cellIs" dxfId="8659" priority="9190" operator="equal">
      <formula>"Leve"</formula>
    </cfRule>
  </conditionalFormatting>
  <conditionalFormatting sqref="CW185:CX186">
    <cfRule type="cellIs" dxfId="8658" priority="9191" operator="equal">
      <formula>"Catastrófico"</formula>
    </cfRule>
    <cfRule type="cellIs" dxfId="8657" priority="9192" operator="equal">
      <formula>"Mayor"</formula>
    </cfRule>
    <cfRule type="cellIs" dxfId="8656" priority="9193" operator="equal">
      <formula>"Moderado"</formula>
    </cfRule>
    <cfRule type="cellIs" dxfId="8655" priority="9194" operator="equal">
      <formula>"Menor"</formula>
    </cfRule>
    <cfRule type="cellIs" dxfId="8654" priority="9195" operator="equal">
      <formula>"Leve"</formula>
    </cfRule>
  </conditionalFormatting>
  <conditionalFormatting sqref="CP185">
    <cfRule type="cellIs" dxfId="8653" priority="9196" operator="equal">
      <formula>"Catastrófico"</formula>
    </cfRule>
    <cfRule type="cellIs" dxfId="8652" priority="9197" operator="equal">
      <formula>"Mayor"</formula>
    </cfRule>
    <cfRule type="cellIs" dxfId="8651" priority="9198" operator="equal">
      <formula>"Moderado"</formula>
    </cfRule>
    <cfRule type="cellIs" dxfId="8650" priority="9199" operator="equal">
      <formula>"Menor"</formula>
    </cfRule>
    <cfRule type="cellIs" dxfId="8649" priority="9200" operator="equal">
      <formula>"Leve"</formula>
    </cfRule>
  </conditionalFormatting>
  <conditionalFormatting sqref="CM186:CO186">
    <cfRule type="cellIs" dxfId="8648" priority="9171" operator="equal">
      <formula>"Catastrófico"</formula>
    </cfRule>
    <cfRule type="cellIs" dxfId="8647" priority="9172" operator="equal">
      <formula>"Mayor"</formula>
    </cfRule>
    <cfRule type="cellIs" dxfId="8646" priority="9173" operator="equal">
      <formula>"Moderado"</formula>
    </cfRule>
    <cfRule type="cellIs" dxfId="8645" priority="9174" operator="equal">
      <formula>"Menor"</formula>
    </cfRule>
    <cfRule type="cellIs" dxfId="8644" priority="9175" operator="equal">
      <formula>"Leve"</formula>
    </cfRule>
  </conditionalFormatting>
  <conditionalFormatting sqref="CM185:CO186">
    <cfRule type="cellIs" dxfId="8643" priority="9176" operator="equal">
      <formula>"Catastrófico"</formula>
    </cfRule>
    <cfRule type="cellIs" dxfId="8642" priority="9177" operator="equal">
      <formula>"Mayor"</formula>
    </cfRule>
    <cfRule type="cellIs" dxfId="8641" priority="9178" operator="equal">
      <formula>"Moderado"</formula>
    </cfRule>
    <cfRule type="cellIs" dxfId="8640" priority="9179" operator="equal">
      <formula>"Menor"</formula>
    </cfRule>
    <cfRule type="cellIs" dxfId="8639" priority="9180" operator="equal">
      <formula>"Leve"</formula>
    </cfRule>
  </conditionalFormatting>
  <conditionalFormatting sqref="CG185">
    <cfRule type="cellIs" dxfId="8638" priority="9181" operator="equal">
      <formula>"Catastrófico"</formula>
    </cfRule>
    <cfRule type="cellIs" dxfId="8637" priority="9182" operator="equal">
      <formula>"Mayor"</formula>
    </cfRule>
    <cfRule type="cellIs" dxfId="8636" priority="9183" operator="equal">
      <formula>"Moderado"</formula>
    </cfRule>
    <cfRule type="cellIs" dxfId="8635" priority="9184" operator="equal">
      <formula>"Menor"</formula>
    </cfRule>
    <cfRule type="cellIs" dxfId="8634" priority="9185" operator="equal">
      <formula>"Leve"</formula>
    </cfRule>
  </conditionalFormatting>
  <conditionalFormatting sqref="CE186:CF186">
    <cfRule type="cellIs" dxfId="8633" priority="9156" operator="equal">
      <formula>"Catastrófico"</formula>
    </cfRule>
    <cfRule type="cellIs" dxfId="8632" priority="9157" operator="equal">
      <formula>"Mayor"</formula>
    </cfRule>
    <cfRule type="cellIs" dxfId="8631" priority="9158" operator="equal">
      <formula>"Moderado"</formula>
    </cfRule>
    <cfRule type="cellIs" dxfId="8630" priority="9159" operator="equal">
      <formula>"Menor"</formula>
    </cfRule>
    <cfRule type="cellIs" dxfId="8629" priority="9160" operator="equal">
      <formula>"Leve"</formula>
    </cfRule>
  </conditionalFormatting>
  <conditionalFormatting sqref="CE185:CF186">
    <cfRule type="cellIs" dxfId="8628" priority="9161" operator="equal">
      <formula>"Catastrófico"</formula>
    </cfRule>
    <cfRule type="cellIs" dxfId="8627" priority="9162" operator="equal">
      <formula>"Mayor"</formula>
    </cfRule>
    <cfRule type="cellIs" dxfId="8626" priority="9163" operator="equal">
      <formula>"Moderado"</formula>
    </cfRule>
    <cfRule type="cellIs" dxfId="8625" priority="9164" operator="equal">
      <formula>"Menor"</formula>
    </cfRule>
    <cfRule type="cellIs" dxfId="8624" priority="9165" operator="equal">
      <formula>"Leve"</formula>
    </cfRule>
  </conditionalFormatting>
  <conditionalFormatting sqref="BX185">
    <cfRule type="cellIs" dxfId="8623" priority="9166" operator="equal">
      <formula>"Catastrófico"</formula>
    </cfRule>
    <cfRule type="cellIs" dxfId="8622" priority="9167" operator="equal">
      <formula>"Mayor"</formula>
    </cfRule>
    <cfRule type="cellIs" dxfId="8621" priority="9168" operator="equal">
      <formula>"Moderado"</formula>
    </cfRule>
    <cfRule type="cellIs" dxfId="8620" priority="9169" operator="equal">
      <formula>"Menor"</formula>
    </cfRule>
    <cfRule type="cellIs" dxfId="8619" priority="9170" operator="equal">
      <formula>"Leve"</formula>
    </cfRule>
  </conditionalFormatting>
  <conditionalFormatting sqref="CA186">
    <cfRule type="cellIs" dxfId="8618" priority="9146" operator="equal">
      <formula>"Catastrófico"</formula>
    </cfRule>
    <cfRule type="cellIs" dxfId="8617" priority="9147" operator="equal">
      <formula>"Mayor"</formula>
    </cfRule>
    <cfRule type="cellIs" dxfId="8616" priority="9148" operator="equal">
      <formula>"Moderado"</formula>
    </cfRule>
    <cfRule type="cellIs" dxfId="8615" priority="9149" operator="equal">
      <formula>"Menor"</formula>
    </cfRule>
    <cfRule type="cellIs" dxfId="8614" priority="9150" operator="equal">
      <formula>"Leve"</formula>
    </cfRule>
  </conditionalFormatting>
  <conditionalFormatting sqref="BY185:CA185 CA186">
    <cfRule type="cellIs" dxfId="8613" priority="9151" operator="equal">
      <formula>"Catastrófico"</formula>
    </cfRule>
    <cfRule type="cellIs" dxfId="8612" priority="9152" operator="equal">
      <formula>"Mayor"</formula>
    </cfRule>
    <cfRule type="cellIs" dxfId="8611" priority="9153" operator="equal">
      <formula>"Moderado"</formula>
    </cfRule>
    <cfRule type="cellIs" dxfId="8610" priority="9154" operator="equal">
      <formula>"Menor"</formula>
    </cfRule>
    <cfRule type="cellIs" dxfId="8609" priority="9155" operator="equal">
      <formula>"Leve"</formula>
    </cfRule>
  </conditionalFormatting>
  <conditionalFormatting sqref="CJ186">
    <cfRule type="cellIs" dxfId="8608" priority="9136" operator="equal">
      <formula>"Catastrófico"</formula>
    </cfRule>
    <cfRule type="cellIs" dxfId="8607" priority="9137" operator="equal">
      <formula>"Mayor"</formula>
    </cfRule>
    <cfRule type="cellIs" dxfId="8606" priority="9138" operator="equal">
      <formula>"Moderado"</formula>
    </cfRule>
    <cfRule type="cellIs" dxfId="8605" priority="9139" operator="equal">
      <formula>"Menor"</formula>
    </cfRule>
    <cfRule type="cellIs" dxfId="8604" priority="9140" operator="equal">
      <formula>"Leve"</formula>
    </cfRule>
  </conditionalFormatting>
  <conditionalFormatting sqref="CH185:CJ185 CJ186">
    <cfRule type="cellIs" dxfId="8603" priority="9141" operator="equal">
      <formula>"Catastrófico"</formula>
    </cfRule>
    <cfRule type="cellIs" dxfId="8602" priority="9142" operator="equal">
      <formula>"Mayor"</formula>
    </cfRule>
    <cfRule type="cellIs" dxfId="8601" priority="9143" operator="equal">
      <formula>"Moderado"</formula>
    </cfRule>
    <cfRule type="cellIs" dxfId="8600" priority="9144" operator="equal">
      <formula>"Menor"</formula>
    </cfRule>
    <cfRule type="cellIs" dxfId="8599" priority="9145" operator="equal">
      <formula>"Leve"</formula>
    </cfRule>
  </conditionalFormatting>
  <conditionalFormatting sqref="CQ186:CS186">
    <cfRule type="cellIs" dxfId="8598" priority="9126" operator="equal">
      <formula>"Catastrófico"</formula>
    </cfRule>
    <cfRule type="cellIs" dxfId="8597" priority="9127" operator="equal">
      <formula>"Mayor"</formula>
    </cfRule>
    <cfRule type="cellIs" dxfId="8596" priority="9128" operator="equal">
      <formula>"Moderado"</formula>
    </cfRule>
    <cfRule type="cellIs" dxfId="8595" priority="9129" operator="equal">
      <formula>"Menor"</formula>
    </cfRule>
    <cfRule type="cellIs" dxfId="8594" priority="9130" operator="equal">
      <formula>"Leve"</formula>
    </cfRule>
  </conditionalFormatting>
  <conditionalFormatting sqref="CQ185:CS186">
    <cfRule type="cellIs" dxfId="8593" priority="9131" operator="equal">
      <formula>"Catastrófico"</formula>
    </cfRule>
    <cfRule type="cellIs" dxfId="8592" priority="9132" operator="equal">
      <formula>"Mayor"</formula>
    </cfRule>
    <cfRule type="cellIs" dxfId="8591" priority="9133" operator="equal">
      <formula>"Moderado"</formula>
    </cfRule>
    <cfRule type="cellIs" dxfId="8590" priority="9134" operator="equal">
      <formula>"Menor"</formula>
    </cfRule>
    <cfRule type="cellIs" dxfId="8589" priority="9135" operator="equal">
      <formula>"Leve"</formula>
    </cfRule>
  </conditionalFormatting>
  <conditionalFormatting sqref="CD186">
    <cfRule type="cellIs" dxfId="8588" priority="9121" operator="equal">
      <formula>"Catastrófico"</formula>
    </cfRule>
    <cfRule type="cellIs" dxfId="8587" priority="9122" operator="equal">
      <formula>"Mayor"</formula>
    </cfRule>
    <cfRule type="cellIs" dxfId="8586" priority="9123" operator="equal">
      <formula>"Moderado"</formula>
    </cfRule>
    <cfRule type="cellIs" dxfId="8585" priority="9124" operator="equal">
      <formula>"Menor"</formula>
    </cfRule>
    <cfRule type="cellIs" dxfId="8584" priority="9125" operator="equal">
      <formula>"Leve"</formula>
    </cfRule>
  </conditionalFormatting>
  <conditionalFormatting sqref="CD185">
    <cfRule type="cellIs" dxfId="8583" priority="9116" operator="equal">
      <formula>"Catastrófico"</formula>
    </cfRule>
    <cfRule type="cellIs" dxfId="8582" priority="9117" operator="equal">
      <formula>"Mayor"</formula>
    </cfRule>
    <cfRule type="cellIs" dxfId="8581" priority="9118" operator="equal">
      <formula>"Moderado"</formula>
    </cfRule>
    <cfRule type="cellIs" dxfId="8580" priority="9119" operator="equal">
      <formula>"Menor"</formula>
    </cfRule>
    <cfRule type="cellIs" dxfId="8579" priority="9120" operator="equal">
      <formula>"Leve"</formula>
    </cfRule>
  </conditionalFormatting>
  <conditionalFormatting sqref="BU185">
    <cfRule type="cellIs" dxfId="8578" priority="9111" operator="equal">
      <formula>"Catastrófico"</formula>
    </cfRule>
    <cfRule type="cellIs" dxfId="8577" priority="9112" operator="equal">
      <formula>"Mayor"</formula>
    </cfRule>
    <cfRule type="cellIs" dxfId="8576" priority="9113" operator="equal">
      <formula>"Moderado"</formula>
    </cfRule>
    <cfRule type="cellIs" dxfId="8575" priority="9114" operator="equal">
      <formula>"Menor"</formula>
    </cfRule>
    <cfRule type="cellIs" dxfId="8574" priority="9115" operator="equal">
      <formula>"Leve"</formula>
    </cfRule>
  </conditionalFormatting>
  <conditionalFormatting sqref="BU186">
    <cfRule type="cellIs" dxfId="8573" priority="9106" operator="equal">
      <formula>"Catastrófico"</formula>
    </cfRule>
    <cfRule type="cellIs" dxfId="8572" priority="9107" operator="equal">
      <formula>"Mayor"</formula>
    </cfRule>
    <cfRule type="cellIs" dxfId="8571" priority="9108" operator="equal">
      <formula>"Moderado"</formula>
    </cfRule>
    <cfRule type="cellIs" dxfId="8570" priority="9109" operator="equal">
      <formula>"Menor"</formula>
    </cfRule>
    <cfRule type="cellIs" dxfId="8569" priority="9110" operator="equal">
      <formula>"Leve"</formula>
    </cfRule>
  </conditionalFormatting>
  <conditionalFormatting sqref="CH186:CI186">
    <cfRule type="cellIs" dxfId="8568" priority="9096" operator="equal">
      <formula>"Catastrófico"</formula>
    </cfRule>
    <cfRule type="cellIs" dxfId="8567" priority="9097" operator="equal">
      <formula>"Mayor"</formula>
    </cfRule>
    <cfRule type="cellIs" dxfId="8566" priority="9098" operator="equal">
      <formula>"Moderado"</formula>
    </cfRule>
    <cfRule type="cellIs" dxfId="8565" priority="9099" operator="equal">
      <formula>"Menor"</formula>
    </cfRule>
    <cfRule type="cellIs" dxfId="8564" priority="9100" operator="equal">
      <formula>"Leve"</formula>
    </cfRule>
  </conditionalFormatting>
  <conditionalFormatting sqref="CH186:CI186">
    <cfRule type="cellIs" dxfId="8563" priority="9101" operator="equal">
      <formula>"Catastrófico"</formula>
    </cfRule>
    <cfRule type="cellIs" dxfId="8562" priority="9102" operator="equal">
      <formula>"Mayor"</formula>
    </cfRule>
    <cfRule type="cellIs" dxfId="8561" priority="9103" operator="equal">
      <formula>"Moderado"</formula>
    </cfRule>
    <cfRule type="cellIs" dxfId="8560" priority="9104" operator="equal">
      <formula>"Menor"</formula>
    </cfRule>
    <cfRule type="cellIs" dxfId="8559" priority="9105" operator="equal">
      <formula>"Leve"</formula>
    </cfRule>
  </conditionalFormatting>
  <conditionalFormatting sqref="BY186:BZ186">
    <cfRule type="cellIs" dxfId="8558" priority="9086" operator="equal">
      <formula>"Catastrófico"</formula>
    </cfRule>
    <cfRule type="cellIs" dxfId="8557" priority="9087" operator="equal">
      <formula>"Mayor"</formula>
    </cfRule>
    <cfRule type="cellIs" dxfId="8556" priority="9088" operator="equal">
      <formula>"Moderado"</formula>
    </cfRule>
    <cfRule type="cellIs" dxfId="8555" priority="9089" operator="equal">
      <formula>"Menor"</formula>
    </cfRule>
    <cfRule type="cellIs" dxfId="8554" priority="9090" operator="equal">
      <formula>"Leve"</formula>
    </cfRule>
  </conditionalFormatting>
  <conditionalFormatting sqref="BY186:BZ186">
    <cfRule type="cellIs" dxfId="8553" priority="9091" operator="equal">
      <formula>"Catastrófico"</formula>
    </cfRule>
    <cfRule type="cellIs" dxfId="8552" priority="9092" operator="equal">
      <formula>"Mayor"</formula>
    </cfRule>
    <cfRule type="cellIs" dxfId="8551" priority="9093" operator="equal">
      <formula>"Moderado"</formula>
    </cfRule>
    <cfRule type="cellIs" dxfId="8550" priority="9094" operator="equal">
      <formula>"Menor"</formula>
    </cfRule>
    <cfRule type="cellIs" dxfId="8549" priority="9095" operator="equal">
      <formula>"Leve"</formula>
    </cfRule>
  </conditionalFormatting>
  <conditionalFormatting sqref="BP186:BQ186">
    <cfRule type="cellIs" dxfId="8548" priority="9076" operator="equal">
      <formula>"Catastrófico"</formula>
    </cfRule>
    <cfRule type="cellIs" dxfId="8547" priority="9077" operator="equal">
      <formula>"Mayor"</formula>
    </cfRule>
    <cfRule type="cellIs" dxfId="8546" priority="9078" operator="equal">
      <formula>"Moderado"</formula>
    </cfRule>
    <cfRule type="cellIs" dxfId="8545" priority="9079" operator="equal">
      <formula>"Menor"</formula>
    </cfRule>
    <cfRule type="cellIs" dxfId="8544" priority="9080" operator="equal">
      <formula>"Leve"</formula>
    </cfRule>
  </conditionalFormatting>
  <conditionalFormatting sqref="BP186:BQ186">
    <cfRule type="cellIs" dxfId="8543" priority="9081" operator="equal">
      <formula>"Catastrófico"</formula>
    </cfRule>
    <cfRule type="cellIs" dxfId="8542" priority="9082" operator="equal">
      <formula>"Mayor"</formula>
    </cfRule>
    <cfRule type="cellIs" dxfId="8541" priority="9083" operator="equal">
      <formula>"Moderado"</formula>
    </cfRule>
    <cfRule type="cellIs" dxfId="8540" priority="9084" operator="equal">
      <formula>"Menor"</formula>
    </cfRule>
    <cfRule type="cellIs" dxfId="8539" priority="9085" operator="equal">
      <formula>"Leve"</formula>
    </cfRule>
  </conditionalFormatting>
  <conditionalFormatting sqref="CC185">
    <cfRule type="cellIs" dxfId="8538" priority="9071" operator="equal">
      <formula>"Catastrófico"</formula>
    </cfRule>
    <cfRule type="cellIs" dxfId="8537" priority="9072" operator="equal">
      <formula>"Mayor"</formula>
    </cfRule>
    <cfRule type="cellIs" dxfId="8536" priority="9073" operator="equal">
      <formula>"Moderado"</formula>
    </cfRule>
    <cfRule type="cellIs" dxfId="8535" priority="9074" operator="equal">
      <formula>"Menor"</formula>
    </cfRule>
    <cfRule type="cellIs" dxfId="8534" priority="9075" operator="equal">
      <formula>"Leve"</formula>
    </cfRule>
  </conditionalFormatting>
  <conditionalFormatting sqref="CC186">
    <cfRule type="cellIs" dxfId="8533" priority="9066" operator="equal">
      <formula>"Catastrófico"</formula>
    </cfRule>
    <cfRule type="cellIs" dxfId="8532" priority="9067" operator="equal">
      <formula>"Mayor"</formula>
    </cfRule>
    <cfRule type="cellIs" dxfId="8531" priority="9068" operator="equal">
      <formula>"Moderado"</formula>
    </cfRule>
    <cfRule type="cellIs" dxfId="8530" priority="9069" operator="equal">
      <formula>"Menor"</formula>
    </cfRule>
    <cfRule type="cellIs" dxfId="8529" priority="9070" operator="equal">
      <formula>"Leve"</formula>
    </cfRule>
  </conditionalFormatting>
  <conditionalFormatting sqref="CL185">
    <cfRule type="cellIs" dxfId="8528" priority="9061" operator="equal">
      <formula>"Catastrófico"</formula>
    </cfRule>
    <cfRule type="cellIs" dxfId="8527" priority="9062" operator="equal">
      <formula>"Mayor"</formula>
    </cfRule>
    <cfRule type="cellIs" dxfId="8526" priority="9063" operator="equal">
      <formula>"Moderado"</formula>
    </cfRule>
    <cfRule type="cellIs" dxfId="8525" priority="9064" operator="equal">
      <formula>"Menor"</formula>
    </cfRule>
    <cfRule type="cellIs" dxfId="8524" priority="9065" operator="equal">
      <formula>"Leve"</formula>
    </cfRule>
  </conditionalFormatting>
  <conditionalFormatting sqref="CL186">
    <cfRule type="cellIs" dxfId="8523" priority="9056" operator="equal">
      <formula>"Catastrófico"</formula>
    </cfRule>
    <cfRule type="cellIs" dxfId="8522" priority="9057" operator="equal">
      <formula>"Mayor"</formula>
    </cfRule>
    <cfRule type="cellIs" dxfId="8521" priority="9058" operator="equal">
      <formula>"Moderado"</formula>
    </cfRule>
    <cfRule type="cellIs" dxfId="8520" priority="9059" operator="equal">
      <formula>"Menor"</formula>
    </cfRule>
    <cfRule type="cellIs" dxfId="8519" priority="9060" operator="equal">
      <formula>"Leve"</formula>
    </cfRule>
  </conditionalFormatting>
  <conditionalFormatting sqref="CU185">
    <cfRule type="cellIs" dxfId="8518" priority="9051" operator="equal">
      <formula>"Catastrófico"</formula>
    </cfRule>
    <cfRule type="cellIs" dxfId="8517" priority="9052" operator="equal">
      <formula>"Mayor"</formula>
    </cfRule>
    <cfRule type="cellIs" dxfId="8516" priority="9053" operator="equal">
      <formula>"Moderado"</formula>
    </cfRule>
    <cfRule type="cellIs" dxfId="8515" priority="9054" operator="equal">
      <formula>"Menor"</formula>
    </cfRule>
    <cfRule type="cellIs" dxfId="8514" priority="9055" operator="equal">
      <formula>"Leve"</formula>
    </cfRule>
  </conditionalFormatting>
  <conditionalFormatting sqref="CU186">
    <cfRule type="cellIs" dxfId="8513" priority="9046" operator="equal">
      <formula>"Catastrófico"</formula>
    </cfRule>
    <cfRule type="cellIs" dxfId="8512" priority="9047" operator="equal">
      <formula>"Mayor"</formula>
    </cfRule>
    <cfRule type="cellIs" dxfId="8511" priority="9048" operator="equal">
      <formula>"Moderado"</formula>
    </cfRule>
    <cfRule type="cellIs" dxfId="8510" priority="9049" operator="equal">
      <formula>"Menor"</formula>
    </cfRule>
    <cfRule type="cellIs" dxfId="8509" priority="9050" operator="equal">
      <formula>"Leve"</formula>
    </cfRule>
  </conditionalFormatting>
  <conditionalFormatting sqref="CT185">
    <cfRule type="cellIs" dxfId="8508" priority="9041" operator="equal">
      <formula>"Catastrófico"</formula>
    </cfRule>
    <cfRule type="cellIs" dxfId="8507" priority="9042" operator="equal">
      <formula>"Mayor"</formula>
    </cfRule>
    <cfRule type="cellIs" dxfId="8506" priority="9043" operator="equal">
      <formula>"Moderado"</formula>
    </cfRule>
    <cfRule type="cellIs" dxfId="8505" priority="9044" operator="equal">
      <formula>"Menor"</formula>
    </cfRule>
    <cfRule type="cellIs" dxfId="8504" priority="9045" operator="equal">
      <formula>"Leve"</formula>
    </cfRule>
  </conditionalFormatting>
  <conditionalFormatting sqref="CT186">
    <cfRule type="cellIs" dxfId="8503" priority="9036" operator="equal">
      <formula>"Catastrófico"</formula>
    </cfRule>
    <cfRule type="cellIs" dxfId="8502" priority="9037" operator="equal">
      <formula>"Mayor"</formula>
    </cfRule>
    <cfRule type="cellIs" dxfId="8501" priority="9038" operator="equal">
      <formula>"Moderado"</formula>
    </cfRule>
    <cfRule type="cellIs" dxfId="8500" priority="9039" operator="equal">
      <formula>"Menor"</formula>
    </cfRule>
    <cfRule type="cellIs" dxfId="8499" priority="9040" operator="equal">
      <formula>"Leve"</formula>
    </cfRule>
  </conditionalFormatting>
  <conditionalFormatting sqref="CV185:CV186">
    <cfRule type="cellIs" dxfId="8498" priority="9031" operator="equal">
      <formula>"Catastrófico"</formula>
    </cfRule>
    <cfRule type="cellIs" dxfId="8497" priority="9032" operator="equal">
      <formula>"Mayor"</formula>
    </cfRule>
    <cfRule type="cellIs" dxfId="8496" priority="9033" operator="equal">
      <formula>"Moderado"</formula>
    </cfRule>
    <cfRule type="cellIs" dxfId="8495" priority="9034" operator="equal">
      <formula>"Menor"</formula>
    </cfRule>
    <cfRule type="cellIs" dxfId="8494" priority="9035" operator="equal">
      <formula>"Leve"</formula>
    </cfRule>
  </conditionalFormatting>
  <conditionalFormatting sqref="CV185:CV186">
    <cfRule type="cellIs" dxfId="8493" priority="9026" operator="equal">
      <formula>"Catastrófico"</formula>
    </cfRule>
    <cfRule type="cellIs" dxfId="8492" priority="9027" operator="equal">
      <formula>"Mayor"</formula>
    </cfRule>
    <cfRule type="cellIs" dxfId="8491" priority="9028" operator="equal">
      <formula>"Moderado"</formula>
    </cfRule>
    <cfRule type="cellIs" dxfId="8490" priority="9029" operator="equal">
      <formula>"Menor"</formula>
    </cfRule>
    <cfRule type="cellIs" dxfId="8489" priority="9030" operator="equal">
      <formula>"Leve"</formula>
    </cfRule>
  </conditionalFormatting>
  <conditionalFormatting sqref="CV185:CV186">
    <cfRule type="cellIs" dxfId="8488" priority="9021" operator="equal">
      <formula>"Catastrófico"</formula>
    </cfRule>
    <cfRule type="cellIs" dxfId="8487" priority="9022" operator="equal">
      <formula>"Mayor"</formula>
    </cfRule>
    <cfRule type="cellIs" dxfId="8486" priority="9023" operator="equal">
      <formula>"Moderado"</formula>
    </cfRule>
    <cfRule type="cellIs" dxfId="8485" priority="9024" operator="equal">
      <formula>"Menor"</formula>
    </cfRule>
    <cfRule type="cellIs" dxfId="8484" priority="9025" operator="equal">
      <formula>"Leve"</formula>
    </cfRule>
  </conditionalFormatting>
  <conditionalFormatting sqref="CK185">
    <cfRule type="cellIs" dxfId="8483" priority="9016" operator="equal">
      <formula>"Catastrófico"</formula>
    </cfRule>
    <cfRule type="cellIs" dxfId="8482" priority="9017" operator="equal">
      <formula>"Mayor"</formula>
    </cfRule>
    <cfRule type="cellIs" dxfId="8481" priority="9018" operator="equal">
      <formula>"Moderado"</formula>
    </cfRule>
    <cfRule type="cellIs" dxfId="8480" priority="9019" operator="equal">
      <formula>"Menor"</formula>
    </cfRule>
    <cfRule type="cellIs" dxfId="8479" priority="9020" operator="equal">
      <formula>"Leve"</formula>
    </cfRule>
  </conditionalFormatting>
  <conditionalFormatting sqref="CK186">
    <cfRule type="cellIs" dxfId="8478" priority="9011" operator="equal">
      <formula>"Catastrófico"</formula>
    </cfRule>
    <cfRule type="cellIs" dxfId="8477" priority="9012" operator="equal">
      <formula>"Mayor"</formula>
    </cfRule>
    <cfRule type="cellIs" dxfId="8476" priority="9013" operator="equal">
      <formula>"Moderado"</formula>
    </cfRule>
    <cfRule type="cellIs" dxfId="8475" priority="9014" operator="equal">
      <formula>"Menor"</formula>
    </cfRule>
    <cfRule type="cellIs" dxfId="8474" priority="9015" operator="equal">
      <formula>"Leve"</formula>
    </cfRule>
  </conditionalFormatting>
  <conditionalFormatting sqref="FS186">
    <cfRule type="cellIs" dxfId="8473" priority="9006" operator="equal">
      <formula>"Catastrófico"</formula>
    </cfRule>
    <cfRule type="cellIs" dxfId="8472" priority="9007" operator="equal">
      <formula>"Mayor"</formula>
    </cfRule>
    <cfRule type="cellIs" dxfId="8471" priority="9008" operator="equal">
      <formula>"Moderado"</formula>
    </cfRule>
    <cfRule type="cellIs" dxfId="8470" priority="9009" operator="equal">
      <formula>"Menor"</formula>
    </cfRule>
    <cfRule type="cellIs" dxfId="8469" priority="9010" operator="equal">
      <formula>"Leve"</formula>
    </cfRule>
  </conditionalFormatting>
  <conditionalFormatting sqref="FT186">
    <cfRule type="cellIs" dxfId="8468" priority="9001" operator="equal">
      <formula>"Catastrófico"</formula>
    </cfRule>
    <cfRule type="cellIs" dxfId="8467" priority="9002" operator="equal">
      <formula>"Mayor"</formula>
    </cfRule>
    <cfRule type="cellIs" dxfId="8466" priority="9003" operator="equal">
      <formula>"Moderado"</formula>
    </cfRule>
    <cfRule type="cellIs" dxfId="8465" priority="9004" operator="equal">
      <formula>"Menor"</formula>
    </cfRule>
    <cfRule type="cellIs" dxfId="8464" priority="9005" operator="equal">
      <formula>"Leve"</formula>
    </cfRule>
  </conditionalFormatting>
  <conditionalFormatting sqref="FY185:FY186">
    <cfRule type="cellIs" dxfId="8463" priority="8991" operator="equal">
      <formula>"Catastrófico"</formula>
    </cfRule>
    <cfRule type="cellIs" dxfId="8462" priority="8992" operator="equal">
      <formula>"Mayor"</formula>
    </cfRule>
    <cfRule type="cellIs" dxfId="8461" priority="8993" operator="equal">
      <formula>"Moderado"</formula>
    </cfRule>
    <cfRule type="cellIs" dxfId="8460" priority="8994" operator="equal">
      <formula>"Menor"</formula>
    </cfRule>
    <cfRule type="cellIs" dxfId="8459" priority="8995" operator="equal">
      <formula>"Leve"</formula>
    </cfRule>
  </conditionalFormatting>
  <conditionalFormatting sqref="FW186">
    <cfRule type="cellIs" dxfId="8458" priority="8981" operator="equal">
      <formula>"Catastrófico"</formula>
    </cfRule>
    <cfRule type="cellIs" dxfId="8457" priority="8982" operator="equal">
      <formula>"Mayor"</formula>
    </cfRule>
    <cfRule type="cellIs" dxfId="8456" priority="8983" operator="equal">
      <formula>"Moderado"</formula>
    </cfRule>
    <cfRule type="cellIs" dxfId="8455" priority="8984" operator="equal">
      <formula>"Menor"</formula>
    </cfRule>
    <cfRule type="cellIs" dxfId="8454" priority="8985" operator="equal">
      <formula>"Leve"</formula>
    </cfRule>
  </conditionalFormatting>
  <conditionalFormatting sqref="FW185:FW186">
    <cfRule type="cellIs" dxfId="8453" priority="8986" operator="equal">
      <formula>"Catastrófico"</formula>
    </cfRule>
    <cfRule type="cellIs" dxfId="8452" priority="8987" operator="equal">
      <formula>"Mayor"</formula>
    </cfRule>
    <cfRule type="cellIs" dxfId="8451" priority="8988" operator="equal">
      <formula>"Moderado"</formula>
    </cfRule>
    <cfRule type="cellIs" dxfId="8450" priority="8989" operator="equal">
      <formula>"Menor"</formula>
    </cfRule>
    <cfRule type="cellIs" dxfId="8449" priority="8990" operator="equal">
      <formula>"Leve"</formula>
    </cfRule>
  </conditionalFormatting>
  <conditionalFormatting sqref="BQ143:BW143">
    <cfRule type="cellIs" dxfId="8448" priority="8976" operator="equal">
      <formula>"Catastrófico"</formula>
    </cfRule>
    <cfRule type="cellIs" dxfId="8447" priority="8977" operator="equal">
      <formula>"Mayor"</formula>
    </cfRule>
    <cfRule type="cellIs" dxfId="8446" priority="8978" operator="equal">
      <formula>"Moderado"</formula>
    </cfRule>
    <cfRule type="cellIs" dxfId="8445" priority="8979" operator="equal">
      <formula>"Menor"</formula>
    </cfRule>
    <cfRule type="cellIs" dxfId="8444" priority="8980" operator="equal">
      <formula>"Leve"</formula>
    </cfRule>
  </conditionalFormatting>
  <conditionalFormatting sqref="BO143:BO145">
    <cfRule type="cellIs" dxfId="8443" priority="8971" operator="equal">
      <formula>"Catastrófico"</formula>
    </cfRule>
    <cfRule type="cellIs" dxfId="8442" priority="8972" operator="equal">
      <formula>"Mayor"</formula>
    </cfRule>
    <cfRule type="cellIs" dxfId="8441" priority="8973" operator="equal">
      <formula>"Moderado"</formula>
    </cfRule>
    <cfRule type="cellIs" dxfId="8440" priority="8974" operator="equal">
      <formula>"Menor"</formula>
    </cfRule>
    <cfRule type="cellIs" dxfId="8439" priority="8975" operator="equal">
      <formula>"Leve"</formula>
    </cfRule>
  </conditionalFormatting>
  <conditionalFormatting sqref="BQ144:BW145">
    <cfRule type="cellIs" dxfId="8438" priority="8966" operator="equal">
      <formula>"Catastrófico"</formula>
    </cfRule>
    <cfRule type="cellIs" dxfId="8437" priority="8967" operator="equal">
      <formula>"Mayor"</formula>
    </cfRule>
    <cfRule type="cellIs" dxfId="8436" priority="8968" operator="equal">
      <formula>"Moderado"</formula>
    </cfRule>
    <cfRule type="cellIs" dxfId="8435" priority="8969" operator="equal">
      <formula>"Menor"</formula>
    </cfRule>
    <cfRule type="cellIs" dxfId="8434" priority="8970" operator="equal">
      <formula>"Leve"</formula>
    </cfRule>
  </conditionalFormatting>
  <conditionalFormatting sqref="CR144:CX145">
    <cfRule type="cellIs" dxfId="8433" priority="8961" operator="equal">
      <formula>"Catastrófico"</formula>
    </cfRule>
    <cfRule type="cellIs" dxfId="8432" priority="8962" operator="equal">
      <formula>"Mayor"</formula>
    </cfRule>
    <cfRule type="cellIs" dxfId="8431" priority="8963" operator="equal">
      <formula>"Moderado"</formula>
    </cfRule>
    <cfRule type="cellIs" dxfId="8430" priority="8964" operator="equal">
      <formula>"Menor"</formula>
    </cfRule>
    <cfRule type="cellIs" dxfId="8429" priority="8965" operator="equal">
      <formula>"Leve"</formula>
    </cfRule>
  </conditionalFormatting>
  <conditionalFormatting sqref="CJ145:CO145 CI144:CO144">
    <cfRule type="cellIs" dxfId="8428" priority="8956" operator="equal">
      <formula>"Catastrófico"</formula>
    </cfRule>
    <cfRule type="cellIs" dxfId="8427" priority="8957" operator="equal">
      <formula>"Mayor"</formula>
    </cfRule>
    <cfRule type="cellIs" dxfId="8426" priority="8958" operator="equal">
      <formula>"Moderado"</formula>
    </cfRule>
    <cfRule type="cellIs" dxfId="8425" priority="8959" operator="equal">
      <formula>"Menor"</formula>
    </cfRule>
    <cfRule type="cellIs" dxfId="8424" priority="8960" operator="equal">
      <formula>"Leve"</formula>
    </cfRule>
  </conditionalFormatting>
  <conditionalFormatting sqref="BZ145:CF145 CA144:CF144">
    <cfRule type="cellIs" dxfId="8423" priority="8951" operator="equal">
      <formula>"Catastrófico"</formula>
    </cfRule>
    <cfRule type="cellIs" dxfId="8422" priority="8952" operator="equal">
      <formula>"Mayor"</formula>
    </cfRule>
    <cfRule type="cellIs" dxfId="8421" priority="8953" operator="equal">
      <formula>"Moderado"</formula>
    </cfRule>
    <cfRule type="cellIs" dxfId="8420" priority="8954" operator="equal">
      <formula>"Menor"</formula>
    </cfRule>
    <cfRule type="cellIs" dxfId="8419" priority="8955" operator="equal">
      <formula>"Leve"</formula>
    </cfRule>
  </conditionalFormatting>
  <conditionalFormatting sqref="BU143:BU145">
    <cfRule type="cellIs" dxfId="8418" priority="8946" operator="equal">
      <formula>"Catastrófico"</formula>
    </cfRule>
    <cfRule type="cellIs" dxfId="8417" priority="8947" operator="equal">
      <formula>"Mayor"</formula>
    </cfRule>
    <cfRule type="cellIs" dxfId="8416" priority="8948" operator="equal">
      <formula>"Moderado"</formula>
    </cfRule>
    <cfRule type="cellIs" dxfId="8415" priority="8949" operator="equal">
      <formula>"Menor"</formula>
    </cfRule>
    <cfRule type="cellIs" dxfId="8414" priority="8950" operator="equal">
      <formula>"Leve"</formula>
    </cfRule>
  </conditionalFormatting>
  <conditionalFormatting sqref="BZ143:CF143">
    <cfRule type="cellIs" dxfId="8413" priority="8941" operator="equal">
      <formula>"Catastrófico"</formula>
    </cfRule>
    <cfRule type="cellIs" dxfId="8412" priority="8942" operator="equal">
      <formula>"Mayor"</formula>
    </cfRule>
    <cfRule type="cellIs" dxfId="8411" priority="8943" operator="equal">
      <formula>"Moderado"</formula>
    </cfRule>
    <cfRule type="cellIs" dxfId="8410" priority="8944" operator="equal">
      <formula>"Menor"</formula>
    </cfRule>
    <cfRule type="cellIs" dxfId="8409" priority="8945" operator="equal">
      <formula>"Leve"</formula>
    </cfRule>
  </conditionalFormatting>
  <conditionalFormatting sqref="BX143">
    <cfRule type="cellIs" dxfId="8408" priority="8936" operator="equal">
      <formula>"Catastrófico"</formula>
    </cfRule>
    <cfRule type="cellIs" dxfId="8407" priority="8937" operator="equal">
      <formula>"Mayor"</formula>
    </cfRule>
    <cfRule type="cellIs" dxfId="8406" priority="8938" operator="equal">
      <formula>"Moderado"</formula>
    </cfRule>
    <cfRule type="cellIs" dxfId="8405" priority="8939" operator="equal">
      <formula>"Menor"</formula>
    </cfRule>
    <cfRule type="cellIs" dxfId="8404" priority="8940" operator="equal">
      <formula>"Leve"</formula>
    </cfRule>
  </conditionalFormatting>
  <conditionalFormatting sqref="CD143">
    <cfRule type="cellIs" dxfId="8403" priority="8931" operator="equal">
      <formula>"Catastrófico"</formula>
    </cfRule>
    <cfRule type="cellIs" dxfId="8402" priority="8932" operator="equal">
      <formula>"Mayor"</formula>
    </cfRule>
    <cfRule type="cellIs" dxfId="8401" priority="8933" operator="equal">
      <formula>"Moderado"</formula>
    </cfRule>
    <cfRule type="cellIs" dxfId="8400" priority="8934" operator="equal">
      <formula>"Menor"</formula>
    </cfRule>
    <cfRule type="cellIs" dxfId="8399" priority="8935" operator="equal">
      <formula>"Leve"</formula>
    </cfRule>
  </conditionalFormatting>
  <conditionalFormatting sqref="CJ143:CO143">
    <cfRule type="cellIs" dxfId="8398" priority="8926" operator="equal">
      <formula>"Catastrófico"</formula>
    </cfRule>
    <cfRule type="cellIs" dxfId="8397" priority="8927" operator="equal">
      <formula>"Mayor"</formula>
    </cfRule>
    <cfRule type="cellIs" dxfId="8396" priority="8928" operator="equal">
      <formula>"Moderado"</formula>
    </cfRule>
    <cfRule type="cellIs" dxfId="8395" priority="8929" operator="equal">
      <formula>"Menor"</formula>
    </cfRule>
    <cfRule type="cellIs" dxfId="8394" priority="8930" operator="equal">
      <formula>"Leve"</formula>
    </cfRule>
  </conditionalFormatting>
  <conditionalFormatting sqref="CG143">
    <cfRule type="cellIs" dxfId="8393" priority="8921" operator="equal">
      <formula>"Catastrófico"</formula>
    </cfRule>
    <cfRule type="cellIs" dxfId="8392" priority="8922" operator="equal">
      <formula>"Mayor"</formula>
    </cfRule>
    <cfRule type="cellIs" dxfId="8391" priority="8923" operator="equal">
      <formula>"Moderado"</formula>
    </cfRule>
    <cfRule type="cellIs" dxfId="8390" priority="8924" operator="equal">
      <formula>"Menor"</formula>
    </cfRule>
    <cfRule type="cellIs" dxfId="8389" priority="8925" operator="equal">
      <formula>"Leve"</formula>
    </cfRule>
  </conditionalFormatting>
  <conditionalFormatting sqref="CM143">
    <cfRule type="cellIs" dxfId="8388" priority="8916" operator="equal">
      <formula>"Catastrófico"</formula>
    </cfRule>
    <cfRule type="cellIs" dxfId="8387" priority="8917" operator="equal">
      <formula>"Mayor"</formula>
    </cfRule>
    <cfRule type="cellIs" dxfId="8386" priority="8918" operator="equal">
      <formula>"Moderado"</formula>
    </cfRule>
    <cfRule type="cellIs" dxfId="8385" priority="8919" operator="equal">
      <formula>"Menor"</formula>
    </cfRule>
    <cfRule type="cellIs" dxfId="8384" priority="8920" operator="equal">
      <formula>"Leve"</formula>
    </cfRule>
  </conditionalFormatting>
  <conditionalFormatting sqref="CR143:CX143">
    <cfRule type="cellIs" dxfId="8383" priority="8911" operator="equal">
      <formula>"Catastrófico"</formula>
    </cfRule>
    <cfRule type="cellIs" dxfId="8382" priority="8912" operator="equal">
      <formula>"Mayor"</formula>
    </cfRule>
    <cfRule type="cellIs" dxfId="8381" priority="8913" operator="equal">
      <formula>"Moderado"</formula>
    </cfRule>
    <cfRule type="cellIs" dxfId="8380" priority="8914" operator="equal">
      <formula>"Menor"</formula>
    </cfRule>
    <cfRule type="cellIs" dxfId="8379" priority="8915" operator="equal">
      <formula>"Leve"</formula>
    </cfRule>
  </conditionalFormatting>
  <conditionalFormatting sqref="CP143">
    <cfRule type="cellIs" dxfId="8378" priority="8906" operator="equal">
      <formula>"Catastrófico"</formula>
    </cfRule>
    <cfRule type="cellIs" dxfId="8377" priority="8907" operator="equal">
      <formula>"Mayor"</formula>
    </cfRule>
    <cfRule type="cellIs" dxfId="8376" priority="8908" operator="equal">
      <formula>"Moderado"</formula>
    </cfRule>
    <cfRule type="cellIs" dxfId="8375" priority="8909" operator="equal">
      <formula>"Menor"</formula>
    </cfRule>
    <cfRule type="cellIs" dxfId="8374" priority="8910" operator="equal">
      <formula>"Leve"</formula>
    </cfRule>
  </conditionalFormatting>
  <conditionalFormatting sqref="CV143">
    <cfRule type="cellIs" dxfId="8373" priority="8901" operator="equal">
      <formula>"Catastrófico"</formula>
    </cfRule>
    <cfRule type="cellIs" dxfId="8372" priority="8902" operator="equal">
      <formula>"Mayor"</formula>
    </cfRule>
    <cfRule type="cellIs" dxfId="8371" priority="8903" operator="equal">
      <formula>"Moderado"</formula>
    </cfRule>
    <cfRule type="cellIs" dxfId="8370" priority="8904" operator="equal">
      <formula>"Menor"</formula>
    </cfRule>
    <cfRule type="cellIs" dxfId="8369" priority="8905" operator="equal">
      <formula>"Leve"</formula>
    </cfRule>
  </conditionalFormatting>
  <conditionalFormatting sqref="BZ144">
    <cfRule type="cellIs" dxfId="8368" priority="8896" operator="equal">
      <formula>"Catastrófico"</formula>
    </cfRule>
    <cfRule type="cellIs" dxfId="8367" priority="8897" operator="equal">
      <formula>"Mayor"</formula>
    </cfRule>
    <cfRule type="cellIs" dxfId="8366" priority="8898" operator="equal">
      <formula>"Moderado"</formula>
    </cfRule>
    <cfRule type="cellIs" dxfId="8365" priority="8899" operator="equal">
      <formula>"Menor"</formula>
    </cfRule>
    <cfRule type="cellIs" dxfId="8364" priority="8900" operator="equal">
      <formula>"Leve"</formula>
    </cfRule>
  </conditionalFormatting>
  <conditionalFormatting sqref="CI143">
    <cfRule type="cellIs" dxfId="8363" priority="8891" operator="equal">
      <formula>"Catastrófico"</formula>
    </cfRule>
    <cfRule type="cellIs" dxfId="8362" priority="8892" operator="equal">
      <formula>"Mayor"</formula>
    </cfRule>
    <cfRule type="cellIs" dxfId="8361" priority="8893" operator="equal">
      <formula>"Moderado"</formula>
    </cfRule>
    <cfRule type="cellIs" dxfId="8360" priority="8894" operator="equal">
      <formula>"Menor"</formula>
    </cfRule>
    <cfRule type="cellIs" dxfId="8359" priority="8895" operator="equal">
      <formula>"Leve"</formula>
    </cfRule>
  </conditionalFormatting>
  <conditionalFormatting sqref="CI145">
    <cfRule type="cellIs" dxfId="8358" priority="8886" operator="equal">
      <formula>"Catastrófico"</formula>
    </cfRule>
    <cfRule type="cellIs" dxfId="8357" priority="8887" operator="equal">
      <formula>"Mayor"</formula>
    </cfRule>
    <cfRule type="cellIs" dxfId="8356" priority="8888" operator="equal">
      <formula>"Moderado"</formula>
    </cfRule>
    <cfRule type="cellIs" dxfId="8355" priority="8889" operator="equal">
      <formula>"Menor"</formula>
    </cfRule>
    <cfRule type="cellIs" dxfId="8354" priority="8890" operator="equal">
      <formula>"Leve"</formula>
    </cfRule>
  </conditionalFormatting>
  <conditionalFormatting sqref="CG144">
    <cfRule type="cellIs" dxfId="8353" priority="8881" operator="equal">
      <formula>"Catastrófico"</formula>
    </cfRule>
    <cfRule type="cellIs" dxfId="8352" priority="8882" operator="equal">
      <formula>"Mayor"</formula>
    </cfRule>
    <cfRule type="cellIs" dxfId="8351" priority="8883" operator="equal">
      <formula>"Moderado"</formula>
    </cfRule>
    <cfRule type="cellIs" dxfId="8350" priority="8884" operator="equal">
      <formula>"Menor"</formula>
    </cfRule>
    <cfRule type="cellIs" dxfId="8349" priority="8885" operator="equal">
      <formula>"Leve"</formula>
    </cfRule>
  </conditionalFormatting>
  <conditionalFormatting sqref="CG145">
    <cfRule type="cellIs" dxfId="8348" priority="8876" operator="equal">
      <formula>"Catastrófico"</formula>
    </cfRule>
    <cfRule type="cellIs" dxfId="8347" priority="8877" operator="equal">
      <formula>"Mayor"</formula>
    </cfRule>
    <cfRule type="cellIs" dxfId="8346" priority="8878" operator="equal">
      <formula>"Moderado"</formula>
    </cfRule>
    <cfRule type="cellIs" dxfId="8345" priority="8879" operator="equal">
      <formula>"Menor"</formula>
    </cfRule>
    <cfRule type="cellIs" dxfId="8344" priority="8880" operator="equal">
      <formula>"Leve"</formula>
    </cfRule>
  </conditionalFormatting>
  <conditionalFormatting sqref="CP144">
    <cfRule type="cellIs" dxfId="8343" priority="8871" operator="equal">
      <formula>"Catastrófico"</formula>
    </cfRule>
    <cfRule type="cellIs" dxfId="8342" priority="8872" operator="equal">
      <formula>"Mayor"</formula>
    </cfRule>
    <cfRule type="cellIs" dxfId="8341" priority="8873" operator="equal">
      <formula>"Moderado"</formula>
    </cfRule>
    <cfRule type="cellIs" dxfId="8340" priority="8874" operator="equal">
      <formula>"Menor"</formula>
    </cfRule>
    <cfRule type="cellIs" dxfId="8339" priority="8875" operator="equal">
      <formula>"Leve"</formula>
    </cfRule>
  </conditionalFormatting>
  <conditionalFormatting sqref="CP145">
    <cfRule type="cellIs" dxfId="8338" priority="8866" operator="equal">
      <formula>"Catastrófico"</formula>
    </cfRule>
    <cfRule type="cellIs" dxfId="8337" priority="8867" operator="equal">
      <formula>"Mayor"</formula>
    </cfRule>
    <cfRule type="cellIs" dxfId="8336" priority="8868" operator="equal">
      <formula>"Moderado"</formula>
    </cfRule>
    <cfRule type="cellIs" dxfId="8335" priority="8869" operator="equal">
      <formula>"Menor"</formula>
    </cfRule>
    <cfRule type="cellIs" dxfId="8334" priority="8870" operator="equal">
      <formula>"Leve"</formula>
    </cfRule>
  </conditionalFormatting>
  <conditionalFormatting sqref="FW144 FY144">
    <cfRule type="cellIs" dxfId="8333" priority="8861" operator="equal">
      <formula>"Catastrófico"</formula>
    </cfRule>
    <cfRule type="cellIs" dxfId="8332" priority="8862" operator="equal">
      <formula>"Mayor"</formula>
    </cfRule>
    <cfRule type="cellIs" dxfId="8331" priority="8863" operator="equal">
      <formula>"Moderado"</formula>
    </cfRule>
    <cfRule type="cellIs" dxfId="8330" priority="8864" operator="equal">
      <formula>"Menor"</formula>
    </cfRule>
    <cfRule type="cellIs" dxfId="8329" priority="8865" operator="equal">
      <formula>"Leve"</formula>
    </cfRule>
  </conditionalFormatting>
  <conditionalFormatting sqref="FX144">
    <cfRule type="cellIs" dxfId="8328" priority="8856" operator="equal">
      <formula>"Catastrófico"</formula>
    </cfRule>
    <cfRule type="cellIs" dxfId="8327" priority="8857" operator="equal">
      <formula>"Mayor"</formula>
    </cfRule>
    <cfRule type="cellIs" dxfId="8326" priority="8858" operator="equal">
      <formula>"Moderado"</formula>
    </cfRule>
    <cfRule type="cellIs" dxfId="8325" priority="8859" operator="equal">
      <formula>"Menor"</formula>
    </cfRule>
    <cfRule type="cellIs" dxfId="8324" priority="8860" operator="equal">
      <formula>"Leve"</formula>
    </cfRule>
  </conditionalFormatting>
  <conditionalFormatting sqref="FX144">
    <cfRule type="cellIs" dxfId="8323" priority="8851" operator="equal">
      <formula>"Catastrófico"</formula>
    </cfRule>
    <cfRule type="cellIs" dxfId="8322" priority="8852" operator="equal">
      <formula>"Mayor"</formula>
    </cfRule>
    <cfRule type="cellIs" dxfId="8321" priority="8853" operator="equal">
      <formula>"Moderado"</formula>
    </cfRule>
    <cfRule type="cellIs" dxfId="8320" priority="8854" operator="equal">
      <formula>"Menor"</formula>
    </cfRule>
    <cfRule type="cellIs" dxfId="8319" priority="8855" operator="equal">
      <formula>"Leve"</formula>
    </cfRule>
  </conditionalFormatting>
  <conditionalFormatting sqref="FZ144">
    <cfRule type="cellIs" dxfId="8318" priority="8846" operator="equal">
      <formula>"Catastrófico"</formula>
    </cfRule>
    <cfRule type="cellIs" dxfId="8317" priority="8847" operator="equal">
      <formula>"Mayor"</formula>
    </cfRule>
    <cfRule type="cellIs" dxfId="8316" priority="8848" operator="equal">
      <formula>"Moderado"</formula>
    </cfRule>
    <cfRule type="cellIs" dxfId="8315" priority="8849" operator="equal">
      <formula>"Menor"</formula>
    </cfRule>
    <cfRule type="cellIs" dxfId="8314" priority="8850" operator="equal">
      <formula>"Leve"</formula>
    </cfRule>
  </conditionalFormatting>
  <conditionalFormatting sqref="FW145 FY145">
    <cfRule type="cellIs" dxfId="8313" priority="8841" operator="equal">
      <formula>"Catastrófico"</formula>
    </cfRule>
    <cfRule type="cellIs" dxfId="8312" priority="8842" operator="equal">
      <formula>"Mayor"</formula>
    </cfRule>
    <cfRule type="cellIs" dxfId="8311" priority="8843" operator="equal">
      <formula>"Moderado"</formula>
    </cfRule>
    <cfRule type="cellIs" dxfId="8310" priority="8844" operator="equal">
      <formula>"Menor"</formula>
    </cfRule>
    <cfRule type="cellIs" dxfId="8309" priority="8845" operator="equal">
      <formula>"Leve"</formula>
    </cfRule>
  </conditionalFormatting>
  <conditionalFormatting sqref="FX145">
    <cfRule type="cellIs" dxfId="8308" priority="8836" operator="equal">
      <formula>"Catastrófico"</formula>
    </cfRule>
    <cfRule type="cellIs" dxfId="8307" priority="8837" operator="equal">
      <formula>"Mayor"</formula>
    </cfRule>
    <cfRule type="cellIs" dxfId="8306" priority="8838" operator="equal">
      <formula>"Moderado"</formula>
    </cfRule>
    <cfRule type="cellIs" dxfId="8305" priority="8839" operator="equal">
      <formula>"Menor"</formula>
    </cfRule>
    <cfRule type="cellIs" dxfId="8304" priority="8840" operator="equal">
      <formula>"Leve"</formula>
    </cfRule>
  </conditionalFormatting>
  <conditionalFormatting sqref="FX145">
    <cfRule type="cellIs" dxfId="8303" priority="8831" operator="equal">
      <formula>"Catastrófico"</formula>
    </cfRule>
    <cfRule type="cellIs" dxfId="8302" priority="8832" operator="equal">
      <formula>"Mayor"</formula>
    </cfRule>
    <cfRule type="cellIs" dxfId="8301" priority="8833" operator="equal">
      <formula>"Moderado"</formula>
    </cfRule>
    <cfRule type="cellIs" dxfId="8300" priority="8834" operator="equal">
      <formula>"Menor"</formula>
    </cfRule>
    <cfRule type="cellIs" dxfId="8299" priority="8835" operator="equal">
      <formula>"Leve"</formula>
    </cfRule>
  </conditionalFormatting>
  <conditionalFormatting sqref="FZ145">
    <cfRule type="cellIs" dxfId="8298" priority="8826" operator="equal">
      <formula>"Catastrófico"</formula>
    </cfRule>
    <cfRule type="cellIs" dxfId="8297" priority="8827" operator="equal">
      <formula>"Mayor"</formula>
    </cfRule>
    <cfRule type="cellIs" dxfId="8296" priority="8828" operator="equal">
      <formula>"Moderado"</formula>
    </cfRule>
    <cfRule type="cellIs" dxfId="8295" priority="8829" operator="equal">
      <formula>"Menor"</formula>
    </cfRule>
    <cfRule type="cellIs" dxfId="8294" priority="8830" operator="equal">
      <formula>"Leve"</formula>
    </cfRule>
  </conditionalFormatting>
  <conditionalFormatting sqref="FS145">
    <cfRule type="cellIs" dxfId="8293" priority="8821" operator="equal">
      <formula>"Catastrófico"</formula>
    </cfRule>
    <cfRule type="cellIs" dxfId="8292" priority="8822" operator="equal">
      <formula>"Mayor"</formula>
    </cfRule>
    <cfRule type="cellIs" dxfId="8291" priority="8823" operator="equal">
      <formula>"Moderado"</formula>
    </cfRule>
    <cfRule type="cellIs" dxfId="8290" priority="8824" operator="equal">
      <formula>"Menor"</formula>
    </cfRule>
    <cfRule type="cellIs" dxfId="8289" priority="8825" operator="equal">
      <formula>"Leve"</formula>
    </cfRule>
  </conditionalFormatting>
  <conditionalFormatting sqref="FT145">
    <cfRule type="cellIs" dxfId="8288" priority="8816" operator="equal">
      <formula>"Catastrófico"</formula>
    </cfRule>
    <cfRule type="cellIs" dxfId="8287" priority="8817" operator="equal">
      <formula>"Mayor"</formula>
    </cfRule>
    <cfRule type="cellIs" dxfId="8286" priority="8818" operator="equal">
      <formula>"Moderado"</formula>
    </cfRule>
    <cfRule type="cellIs" dxfId="8285" priority="8819" operator="equal">
      <formula>"Menor"</formula>
    </cfRule>
    <cfRule type="cellIs" dxfId="8284" priority="8820" operator="equal">
      <formula>"Leve"</formula>
    </cfRule>
  </conditionalFormatting>
  <conditionalFormatting sqref="BO113">
    <cfRule type="cellIs" dxfId="8283" priority="8811" operator="equal">
      <formula>"Catastrófico"</formula>
    </cfRule>
    <cfRule type="cellIs" dxfId="8282" priority="8812" operator="equal">
      <formula>"Mayor"</formula>
    </cfRule>
    <cfRule type="cellIs" dxfId="8281" priority="8813" operator="equal">
      <formula>"Moderado"</formula>
    </cfRule>
    <cfRule type="cellIs" dxfId="8280" priority="8814" operator="equal">
      <formula>"Menor"</formula>
    </cfRule>
    <cfRule type="cellIs" dxfId="8279" priority="8815" operator="equal">
      <formula>"Leve"</formula>
    </cfRule>
  </conditionalFormatting>
  <conditionalFormatting sqref="BP113:BW113">
    <cfRule type="cellIs" dxfId="8278" priority="8806" operator="equal">
      <formula>"Catastrófico"</formula>
    </cfRule>
    <cfRule type="cellIs" dxfId="8277" priority="8807" operator="equal">
      <formula>"Mayor"</formula>
    </cfRule>
    <cfRule type="cellIs" dxfId="8276" priority="8808" operator="equal">
      <formula>"Moderado"</formula>
    </cfRule>
    <cfRule type="cellIs" dxfId="8275" priority="8809" operator="equal">
      <formula>"Menor"</formula>
    </cfRule>
    <cfRule type="cellIs" dxfId="8274" priority="8810" operator="equal">
      <formula>"Leve"</formula>
    </cfRule>
  </conditionalFormatting>
  <conditionalFormatting sqref="BP113:BW113">
    <cfRule type="cellIs" dxfId="8273" priority="8801" operator="equal">
      <formula>"Catastrófico"</formula>
    </cfRule>
    <cfRule type="cellIs" dxfId="8272" priority="8802" operator="equal">
      <formula>"Mayor"</formula>
    </cfRule>
    <cfRule type="cellIs" dxfId="8271" priority="8803" operator="equal">
      <formula>"Moderado"</formula>
    </cfRule>
    <cfRule type="cellIs" dxfId="8270" priority="8804" operator="equal">
      <formula>"Menor"</formula>
    </cfRule>
    <cfRule type="cellIs" dxfId="8269" priority="8805" operator="equal">
      <formula>"Leve"</formula>
    </cfRule>
  </conditionalFormatting>
  <conditionalFormatting sqref="BU113">
    <cfRule type="cellIs" dxfId="8268" priority="8796" operator="equal">
      <formula>"Catastrófico"</formula>
    </cfRule>
    <cfRule type="cellIs" dxfId="8267" priority="8797" operator="equal">
      <formula>"Mayor"</formula>
    </cfRule>
    <cfRule type="cellIs" dxfId="8266" priority="8798" operator="equal">
      <formula>"Moderado"</formula>
    </cfRule>
    <cfRule type="cellIs" dxfId="8265" priority="8799" operator="equal">
      <formula>"Menor"</formula>
    </cfRule>
    <cfRule type="cellIs" dxfId="8264" priority="8800" operator="equal">
      <formula>"Leve"</formula>
    </cfRule>
  </conditionalFormatting>
  <conditionalFormatting sqref="BX113">
    <cfRule type="cellIs" dxfId="8263" priority="8791" operator="equal">
      <formula>"Catastrófico"</formula>
    </cfRule>
    <cfRule type="cellIs" dxfId="8262" priority="8792" operator="equal">
      <formula>"Mayor"</formula>
    </cfRule>
    <cfRule type="cellIs" dxfId="8261" priority="8793" operator="equal">
      <formula>"Moderado"</formula>
    </cfRule>
    <cfRule type="cellIs" dxfId="8260" priority="8794" operator="equal">
      <formula>"Menor"</formula>
    </cfRule>
    <cfRule type="cellIs" dxfId="8259" priority="8795" operator="equal">
      <formula>"Leve"</formula>
    </cfRule>
  </conditionalFormatting>
  <conditionalFormatting sqref="BY113:BZ113">
    <cfRule type="cellIs" dxfId="8258" priority="8786" operator="equal">
      <formula>"Catastrófico"</formula>
    </cfRule>
    <cfRule type="cellIs" dxfId="8257" priority="8787" operator="equal">
      <formula>"Mayor"</formula>
    </cfRule>
    <cfRule type="cellIs" dxfId="8256" priority="8788" operator="equal">
      <formula>"Moderado"</formula>
    </cfRule>
    <cfRule type="cellIs" dxfId="8255" priority="8789" operator="equal">
      <formula>"Menor"</formula>
    </cfRule>
    <cfRule type="cellIs" dxfId="8254" priority="8790" operator="equal">
      <formula>"Leve"</formula>
    </cfRule>
  </conditionalFormatting>
  <conditionalFormatting sqref="BY113:BZ113">
    <cfRule type="cellIs" dxfId="8253" priority="8781" operator="equal">
      <formula>"Catastrófico"</formula>
    </cfRule>
    <cfRule type="cellIs" dxfId="8252" priority="8782" operator="equal">
      <formula>"Mayor"</formula>
    </cfRule>
    <cfRule type="cellIs" dxfId="8251" priority="8783" operator="equal">
      <formula>"Moderado"</formula>
    </cfRule>
    <cfRule type="cellIs" dxfId="8250" priority="8784" operator="equal">
      <formula>"Menor"</formula>
    </cfRule>
    <cfRule type="cellIs" dxfId="8249" priority="8785" operator="equal">
      <formula>"Leve"</formula>
    </cfRule>
  </conditionalFormatting>
  <conditionalFormatting sqref="CG113">
    <cfRule type="cellIs" dxfId="8248" priority="8776" operator="equal">
      <formula>"Catastrófico"</formula>
    </cfRule>
    <cfRule type="cellIs" dxfId="8247" priority="8777" operator="equal">
      <formula>"Mayor"</formula>
    </cfRule>
    <cfRule type="cellIs" dxfId="8246" priority="8778" operator="equal">
      <formula>"Moderado"</formula>
    </cfRule>
    <cfRule type="cellIs" dxfId="8245" priority="8779" operator="equal">
      <formula>"Menor"</formula>
    </cfRule>
    <cfRule type="cellIs" dxfId="8244" priority="8780" operator="equal">
      <formula>"Leve"</formula>
    </cfRule>
  </conditionalFormatting>
  <conditionalFormatting sqref="CH113:CI113">
    <cfRule type="cellIs" dxfId="8243" priority="8771" operator="equal">
      <formula>"Catastrófico"</formula>
    </cfRule>
    <cfRule type="cellIs" dxfId="8242" priority="8772" operator="equal">
      <formula>"Mayor"</formula>
    </cfRule>
    <cfRule type="cellIs" dxfId="8241" priority="8773" operator="equal">
      <formula>"Moderado"</formula>
    </cfRule>
    <cfRule type="cellIs" dxfId="8240" priority="8774" operator="equal">
      <formula>"Menor"</formula>
    </cfRule>
    <cfRule type="cellIs" dxfId="8239" priority="8775" operator="equal">
      <formula>"Leve"</formula>
    </cfRule>
  </conditionalFormatting>
  <conditionalFormatting sqref="CH113:CI113">
    <cfRule type="cellIs" dxfId="8238" priority="8766" operator="equal">
      <formula>"Catastrófico"</formula>
    </cfRule>
    <cfRule type="cellIs" dxfId="8237" priority="8767" operator="equal">
      <formula>"Mayor"</formula>
    </cfRule>
    <cfRule type="cellIs" dxfId="8236" priority="8768" operator="equal">
      <formula>"Moderado"</formula>
    </cfRule>
    <cfRule type="cellIs" dxfId="8235" priority="8769" operator="equal">
      <formula>"Menor"</formula>
    </cfRule>
    <cfRule type="cellIs" dxfId="8234" priority="8770" operator="equal">
      <formula>"Leve"</formula>
    </cfRule>
  </conditionalFormatting>
  <conditionalFormatting sqref="CP113">
    <cfRule type="cellIs" dxfId="8233" priority="8761" operator="equal">
      <formula>"Catastrófico"</formula>
    </cfRule>
    <cfRule type="cellIs" dxfId="8232" priority="8762" operator="equal">
      <formula>"Mayor"</formula>
    </cfRule>
    <cfRule type="cellIs" dxfId="8231" priority="8763" operator="equal">
      <formula>"Moderado"</formula>
    </cfRule>
    <cfRule type="cellIs" dxfId="8230" priority="8764" operator="equal">
      <formula>"Menor"</formula>
    </cfRule>
    <cfRule type="cellIs" dxfId="8229" priority="8765" operator="equal">
      <formula>"Leve"</formula>
    </cfRule>
  </conditionalFormatting>
  <conditionalFormatting sqref="CQ113:CR113">
    <cfRule type="cellIs" dxfId="8228" priority="8756" operator="equal">
      <formula>"Catastrófico"</formula>
    </cfRule>
    <cfRule type="cellIs" dxfId="8227" priority="8757" operator="equal">
      <formula>"Mayor"</formula>
    </cfRule>
    <cfRule type="cellIs" dxfId="8226" priority="8758" operator="equal">
      <formula>"Moderado"</formula>
    </cfRule>
    <cfRule type="cellIs" dxfId="8225" priority="8759" operator="equal">
      <formula>"Menor"</formula>
    </cfRule>
    <cfRule type="cellIs" dxfId="8224" priority="8760" operator="equal">
      <formula>"Leve"</formula>
    </cfRule>
  </conditionalFormatting>
  <conditionalFormatting sqref="CQ113:CR113">
    <cfRule type="cellIs" dxfId="8223" priority="8751" operator="equal">
      <formula>"Catastrófico"</formula>
    </cfRule>
    <cfRule type="cellIs" dxfId="8222" priority="8752" operator="equal">
      <formula>"Mayor"</formula>
    </cfRule>
    <cfRule type="cellIs" dxfId="8221" priority="8753" operator="equal">
      <formula>"Moderado"</formula>
    </cfRule>
    <cfRule type="cellIs" dxfId="8220" priority="8754" operator="equal">
      <formula>"Menor"</formula>
    </cfRule>
    <cfRule type="cellIs" dxfId="8219" priority="8755" operator="equal">
      <formula>"Leve"</formula>
    </cfRule>
  </conditionalFormatting>
  <conditionalFormatting sqref="CA113:CF113">
    <cfRule type="cellIs" dxfId="8218" priority="8746" operator="equal">
      <formula>"Catastrófico"</formula>
    </cfRule>
    <cfRule type="cellIs" dxfId="8217" priority="8747" operator="equal">
      <formula>"Mayor"</formula>
    </cfRule>
    <cfRule type="cellIs" dxfId="8216" priority="8748" operator="equal">
      <formula>"Moderado"</formula>
    </cfRule>
    <cfRule type="cellIs" dxfId="8215" priority="8749" operator="equal">
      <formula>"Menor"</formula>
    </cfRule>
    <cfRule type="cellIs" dxfId="8214" priority="8750" operator="equal">
      <formula>"Leve"</formula>
    </cfRule>
  </conditionalFormatting>
  <conditionalFormatting sqref="CA113:CF113">
    <cfRule type="cellIs" dxfId="8213" priority="8741" operator="equal">
      <formula>"Catastrófico"</formula>
    </cfRule>
    <cfRule type="cellIs" dxfId="8212" priority="8742" operator="equal">
      <formula>"Mayor"</formula>
    </cfRule>
    <cfRule type="cellIs" dxfId="8211" priority="8743" operator="equal">
      <formula>"Moderado"</formula>
    </cfRule>
    <cfRule type="cellIs" dxfId="8210" priority="8744" operator="equal">
      <formula>"Menor"</formula>
    </cfRule>
    <cfRule type="cellIs" dxfId="8209" priority="8745" operator="equal">
      <formula>"Leve"</formula>
    </cfRule>
  </conditionalFormatting>
  <conditionalFormatting sqref="CD113">
    <cfRule type="cellIs" dxfId="8208" priority="8736" operator="equal">
      <formula>"Catastrófico"</formula>
    </cfRule>
    <cfRule type="cellIs" dxfId="8207" priority="8737" operator="equal">
      <formula>"Mayor"</formula>
    </cfRule>
    <cfRule type="cellIs" dxfId="8206" priority="8738" operator="equal">
      <formula>"Moderado"</formula>
    </cfRule>
    <cfRule type="cellIs" dxfId="8205" priority="8739" operator="equal">
      <formula>"Menor"</formula>
    </cfRule>
    <cfRule type="cellIs" dxfId="8204" priority="8740" operator="equal">
      <formula>"Leve"</formula>
    </cfRule>
  </conditionalFormatting>
  <conditionalFormatting sqref="CJ113:CO113">
    <cfRule type="cellIs" dxfId="8203" priority="8731" operator="equal">
      <formula>"Catastrófico"</formula>
    </cfRule>
    <cfRule type="cellIs" dxfId="8202" priority="8732" operator="equal">
      <formula>"Mayor"</formula>
    </cfRule>
    <cfRule type="cellIs" dxfId="8201" priority="8733" operator="equal">
      <formula>"Moderado"</formula>
    </cfRule>
    <cfRule type="cellIs" dxfId="8200" priority="8734" operator="equal">
      <formula>"Menor"</formula>
    </cfRule>
    <cfRule type="cellIs" dxfId="8199" priority="8735" operator="equal">
      <formula>"Leve"</formula>
    </cfRule>
  </conditionalFormatting>
  <conditionalFormatting sqref="CJ113:CO113">
    <cfRule type="cellIs" dxfId="8198" priority="8726" operator="equal">
      <formula>"Catastrófico"</formula>
    </cfRule>
    <cfRule type="cellIs" dxfId="8197" priority="8727" operator="equal">
      <formula>"Mayor"</formula>
    </cfRule>
    <cfRule type="cellIs" dxfId="8196" priority="8728" operator="equal">
      <formula>"Moderado"</formula>
    </cfRule>
    <cfRule type="cellIs" dxfId="8195" priority="8729" operator="equal">
      <formula>"Menor"</formula>
    </cfRule>
    <cfRule type="cellIs" dxfId="8194" priority="8730" operator="equal">
      <formula>"Leve"</formula>
    </cfRule>
  </conditionalFormatting>
  <conditionalFormatting sqref="CM113">
    <cfRule type="cellIs" dxfId="8193" priority="8721" operator="equal">
      <formula>"Catastrófico"</formula>
    </cfRule>
    <cfRule type="cellIs" dxfId="8192" priority="8722" operator="equal">
      <formula>"Mayor"</formula>
    </cfRule>
    <cfRule type="cellIs" dxfId="8191" priority="8723" operator="equal">
      <formula>"Moderado"</formula>
    </cfRule>
    <cfRule type="cellIs" dxfId="8190" priority="8724" operator="equal">
      <formula>"Menor"</formula>
    </cfRule>
    <cfRule type="cellIs" dxfId="8189" priority="8725" operator="equal">
      <formula>"Leve"</formula>
    </cfRule>
  </conditionalFormatting>
  <conditionalFormatting sqref="CS113:CX113">
    <cfRule type="cellIs" dxfId="8188" priority="8716" operator="equal">
      <formula>"Catastrófico"</formula>
    </cfRule>
    <cfRule type="cellIs" dxfId="8187" priority="8717" operator="equal">
      <formula>"Mayor"</formula>
    </cfRule>
    <cfRule type="cellIs" dxfId="8186" priority="8718" operator="equal">
      <formula>"Moderado"</formula>
    </cfRule>
    <cfRule type="cellIs" dxfId="8185" priority="8719" operator="equal">
      <formula>"Menor"</formula>
    </cfRule>
    <cfRule type="cellIs" dxfId="8184" priority="8720" operator="equal">
      <formula>"Leve"</formula>
    </cfRule>
  </conditionalFormatting>
  <conditionalFormatting sqref="CS113:CX113">
    <cfRule type="cellIs" dxfId="8183" priority="8711" operator="equal">
      <formula>"Catastrófico"</formula>
    </cfRule>
    <cfRule type="cellIs" dxfId="8182" priority="8712" operator="equal">
      <formula>"Mayor"</formula>
    </cfRule>
    <cfRule type="cellIs" dxfId="8181" priority="8713" operator="equal">
      <formula>"Moderado"</formula>
    </cfRule>
    <cfRule type="cellIs" dxfId="8180" priority="8714" operator="equal">
      <formula>"Menor"</formula>
    </cfRule>
    <cfRule type="cellIs" dxfId="8179" priority="8715" operator="equal">
      <formula>"Leve"</formula>
    </cfRule>
  </conditionalFormatting>
  <conditionalFormatting sqref="CV113">
    <cfRule type="cellIs" dxfId="8178" priority="8706" operator="equal">
      <formula>"Catastrófico"</formula>
    </cfRule>
    <cfRule type="cellIs" dxfId="8177" priority="8707" operator="equal">
      <formula>"Mayor"</formula>
    </cfRule>
    <cfRule type="cellIs" dxfId="8176" priority="8708" operator="equal">
      <formula>"Moderado"</formula>
    </cfRule>
    <cfRule type="cellIs" dxfId="8175" priority="8709" operator="equal">
      <formula>"Menor"</formula>
    </cfRule>
    <cfRule type="cellIs" dxfId="8174" priority="8710" operator="equal">
      <formula>"Leve"</formula>
    </cfRule>
  </conditionalFormatting>
  <conditionalFormatting sqref="BO125">
    <cfRule type="cellIs" dxfId="8173" priority="8701" operator="equal">
      <formula>"Catastrófico"</formula>
    </cfRule>
    <cfRule type="cellIs" dxfId="8172" priority="8702" operator="equal">
      <formula>"Mayor"</formula>
    </cfRule>
    <cfRule type="cellIs" dxfId="8171" priority="8703" operator="equal">
      <formula>"Moderado"</formula>
    </cfRule>
    <cfRule type="cellIs" dxfId="8170" priority="8704" operator="equal">
      <formula>"Menor"</formula>
    </cfRule>
    <cfRule type="cellIs" dxfId="8169" priority="8705" operator="equal">
      <formula>"Leve"</formula>
    </cfRule>
  </conditionalFormatting>
  <conditionalFormatting sqref="BQ125:BT125 BV125:BW125">
    <cfRule type="cellIs" dxfId="8168" priority="8696" operator="equal">
      <formula>"Catastrófico"</formula>
    </cfRule>
    <cfRule type="cellIs" dxfId="8167" priority="8697" operator="equal">
      <formula>"Mayor"</formula>
    </cfRule>
    <cfRule type="cellIs" dxfId="8166" priority="8698" operator="equal">
      <formula>"Moderado"</formula>
    </cfRule>
    <cfRule type="cellIs" dxfId="8165" priority="8699" operator="equal">
      <formula>"Menor"</formula>
    </cfRule>
    <cfRule type="cellIs" dxfId="8164" priority="8700" operator="equal">
      <formula>"Leve"</formula>
    </cfRule>
  </conditionalFormatting>
  <conditionalFormatting sqref="BQ125:BT125 BV125:BW125">
    <cfRule type="cellIs" dxfId="8163" priority="8691" operator="equal">
      <formula>"Catastrófico"</formula>
    </cfRule>
    <cfRule type="cellIs" dxfId="8162" priority="8692" operator="equal">
      <formula>"Mayor"</formula>
    </cfRule>
    <cfRule type="cellIs" dxfId="8161" priority="8693" operator="equal">
      <formula>"Moderado"</formula>
    </cfRule>
    <cfRule type="cellIs" dxfId="8160" priority="8694" operator="equal">
      <formula>"Menor"</formula>
    </cfRule>
    <cfRule type="cellIs" dxfId="8159" priority="8695" operator="equal">
      <formula>"Leve"</formula>
    </cfRule>
  </conditionalFormatting>
  <conditionalFormatting sqref="CT125 CV125">
    <cfRule type="cellIs" dxfId="8158" priority="8681" operator="equal">
      <formula>"Catastrófico"</formula>
    </cfRule>
    <cfRule type="cellIs" dxfId="8157" priority="8682" operator="equal">
      <formula>"Mayor"</formula>
    </cfRule>
    <cfRule type="cellIs" dxfId="8156" priority="8683" operator="equal">
      <formula>"Moderado"</formula>
    </cfRule>
    <cfRule type="cellIs" dxfId="8155" priority="8684" operator="equal">
      <formula>"Menor"</formula>
    </cfRule>
    <cfRule type="cellIs" dxfId="8154" priority="8685" operator="equal">
      <formula>"Leve"</formula>
    </cfRule>
  </conditionalFormatting>
  <conditionalFormatting sqref="CT125 CV125">
    <cfRule type="cellIs" dxfId="8153" priority="8686" operator="equal">
      <formula>"Catastrófico"</formula>
    </cfRule>
    <cfRule type="cellIs" dxfId="8152" priority="8687" operator="equal">
      <formula>"Mayor"</formula>
    </cfRule>
    <cfRule type="cellIs" dxfId="8151" priority="8688" operator="equal">
      <formula>"Moderado"</formula>
    </cfRule>
    <cfRule type="cellIs" dxfId="8150" priority="8689" operator="equal">
      <formula>"Menor"</formula>
    </cfRule>
    <cfRule type="cellIs" dxfId="8149" priority="8690" operator="equal">
      <formula>"Leve"</formula>
    </cfRule>
  </conditionalFormatting>
  <conditionalFormatting sqref="CK125">
    <cfRule type="cellIs" dxfId="8148" priority="8671" operator="equal">
      <formula>"Catastrófico"</formula>
    </cfRule>
    <cfRule type="cellIs" dxfId="8147" priority="8672" operator="equal">
      <formula>"Mayor"</formula>
    </cfRule>
    <cfRule type="cellIs" dxfId="8146" priority="8673" operator="equal">
      <formula>"Moderado"</formula>
    </cfRule>
    <cfRule type="cellIs" dxfId="8145" priority="8674" operator="equal">
      <formula>"Menor"</formula>
    </cfRule>
    <cfRule type="cellIs" dxfId="8144" priority="8675" operator="equal">
      <formula>"Leve"</formula>
    </cfRule>
  </conditionalFormatting>
  <conditionalFormatting sqref="CK125">
    <cfRule type="cellIs" dxfId="8143" priority="8676" operator="equal">
      <formula>"Catastrófico"</formula>
    </cfRule>
    <cfRule type="cellIs" dxfId="8142" priority="8677" operator="equal">
      <formula>"Mayor"</formula>
    </cfRule>
    <cfRule type="cellIs" dxfId="8141" priority="8678" operator="equal">
      <formula>"Moderado"</formula>
    </cfRule>
    <cfRule type="cellIs" dxfId="8140" priority="8679" operator="equal">
      <formula>"Menor"</formula>
    </cfRule>
    <cfRule type="cellIs" dxfId="8139" priority="8680" operator="equal">
      <formula>"Leve"</formula>
    </cfRule>
  </conditionalFormatting>
  <conditionalFormatting sqref="CB125">
    <cfRule type="cellIs" dxfId="8138" priority="8656" operator="equal">
      <formula>"Catastrófico"</formula>
    </cfRule>
    <cfRule type="cellIs" dxfId="8137" priority="8657" operator="equal">
      <formula>"Mayor"</formula>
    </cfRule>
    <cfRule type="cellIs" dxfId="8136" priority="8658" operator="equal">
      <formula>"Moderado"</formula>
    </cfRule>
    <cfRule type="cellIs" dxfId="8135" priority="8659" operator="equal">
      <formula>"Menor"</formula>
    </cfRule>
    <cfRule type="cellIs" dxfId="8134" priority="8660" operator="equal">
      <formula>"Leve"</formula>
    </cfRule>
  </conditionalFormatting>
  <conditionalFormatting sqref="CB125">
    <cfRule type="cellIs" dxfId="8133" priority="8661" operator="equal">
      <formula>"Catastrófico"</formula>
    </cfRule>
    <cfRule type="cellIs" dxfId="8132" priority="8662" operator="equal">
      <formula>"Mayor"</formula>
    </cfRule>
    <cfRule type="cellIs" dxfId="8131" priority="8663" operator="equal">
      <formula>"Moderado"</formula>
    </cfRule>
    <cfRule type="cellIs" dxfId="8130" priority="8664" operator="equal">
      <formula>"Menor"</formula>
    </cfRule>
    <cfRule type="cellIs" dxfId="8129" priority="8665" operator="equal">
      <formula>"Leve"</formula>
    </cfRule>
  </conditionalFormatting>
  <conditionalFormatting sqref="BX125">
    <cfRule type="cellIs" dxfId="8128" priority="8666" operator="equal">
      <formula>"Catastrófico"</formula>
    </cfRule>
    <cfRule type="cellIs" dxfId="8127" priority="8667" operator="equal">
      <formula>"Mayor"</formula>
    </cfRule>
    <cfRule type="cellIs" dxfId="8126" priority="8668" operator="equal">
      <formula>"Moderado"</formula>
    </cfRule>
    <cfRule type="cellIs" dxfId="8125" priority="8669" operator="equal">
      <formula>"Menor"</formula>
    </cfRule>
    <cfRule type="cellIs" dxfId="8124" priority="8670" operator="equal">
      <formula>"Leve"</formula>
    </cfRule>
  </conditionalFormatting>
  <conditionalFormatting sqref="BP125">
    <cfRule type="cellIs" dxfId="8123" priority="8651" operator="equal">
      <formula>"Catastrófico"</formula>
    </cfRule>
    <cfRule type="cellIs" dxfId="8122" priority="8652" operator="equal">
      <formula>"Mayor"</formula>
    </cfRule>
    <cfRule type="cellIs" dxfId="8121" priority="8653" operator="equal">
      <formula>"Moderado"</formula>
    </cfRule>
    <cfRule type="cellIs" dxfId="8120" priority="8654" operator="equal">
      <formula>"Menor"</formula>
    </cfRule>
    <cfRule type="cellIs" dxfId="8119" priority="8655" operator="equal">
      <formula>"Leve"</formula>
    </cfRule>
  </conditionalFormatting>
  <conditionalFormatting sqref="BP125">
    <cfRule type="cellIs" dxfId="8118" priority="8646" operator="equal">
      <formula>"Catastrófico"</formula>
    </cfRule>
    <cfRule type="cellIs" dxfId="8117" priority="8647" operator="equal">
      <formula>"Mayor"</formula>
    </cfRule>
    <cfRule type="cellIs" dxfId="8116" priority="8648" operator="equal">
      <formula>"Moderado"</formula>
    </cfRule>
    <cfRule type="cellIs" dxfId="8115" priority="8649" operator="equal">
      <formula>"Menor"</formula>
    </cfRule>
    <cfRule type="cellIs" dxfId="8114" priority="8650" operator="equal">
      <formula>"Leve"</formula>
    </cfRule>
  </conditionalFormatting>
  <conditionalFormatting sqref="BX125:BY125">
    <cfRule type="cellIs" dxfId="8113" priority="8641" operator="equal">
      <formula>"Catastrófico"</formula>
    </cfRule>
    <cfRule type="cellIs" dxfId="8112" priority="8642" operator="equal">
      <formula>"Mayor"</formula>
    </cfRule>
    <cfRule type="cellIs" dxfId="8111" priority="8643" operator="equal">
      <formula>"Moderado"</formula>
    </cfRule>
    <cfRule type="cellIs" dxfId="8110" priority="8644" operator="equal">
      <formula>"Menor"</formula>
    </cfRule>
    <cfRule type="cellIs" dxfId="8109" priority="8645" operator="equal">
      <formula>"Leve"</formula>
    </cfRule>
  </conditionalFormatting>
  <conditionalFormatting sqref="CA125">
    <cfRule type="cellIs" dxfId="8108" priority="8636" operator="equal">
      <formula>"Catastrófico"</formula>
    </cfRule>
    <cfRule type="cellIs" dxfId="8107" priority="8637" operator="equal">
      <formula>"Mayor"</formula>
    </cfRule>
    <cfRule type="cellIs" dxfId="8106" priority="8638" operator="equal">
      <formula>"Moderado"</formula>
    </cfRule>
    <cfRule type="cellIs" dxfId="8105" priority="8639" operator="equal">
      <formula>"Menor"</formula>
    </cfRule>
    <cfRule type="cellIs" dxfId="8104" priority="8640" operator="equal">
      <formula>"Leve"</formula>
    </cfRule>
  </conditionalFormatting>
  <conditionalFormatting sqref="CA125">
    <cfRule type="cellIs" dxfId="8103" priority="8631" operator="equal">
      <formula>"Catastrófico"</formula>
    </cfRule>
    <cfRule type="cellIs" dxfId="8102" priority="8632" operator="equal">
      <formula>"Mayor"</formula>
    </cfRule>
    <cfRule type="cellIs" dxfId="8101" priority="8633" operator="equal">
      <formula>"Moderado"</formula>
    </cfRule>
    <cfRule type="cellIs" dxfId="8100" priority="8634" operator="equal">
      <formula>"Menor"</formula>
    </cfRule>
    <cfRule type="cellIs" dxfId="8099" priority="8635" operator="equal">
      <formula>"Leve"</formula>
    </cfRule>
  </conditionalFormatting>
  <conditionalFormatting sqref="BY125:BZ125">
    <cfRule type="cellIs" dxfId="8098" priority="8626" operator="equal">
      <formula>"Catastrófico"</formula>
    </cfRule>
    <cfRule type="cellIs" dxfId="8097" priority="8627" operator="equal">
      <formula>"Mayor"</formula>
    </cfRule>
    <cfRule type="cellIs" dxfId="8096" priority="8628" operator="equal">
      <formula>"Moderado"</formula>
    </cfRule>
    <cfRule type="cellIs" dxfId="8095" priority="8629" operator="equal">
      <formula>"Menor"</formula>
    </cfRule>
    <cfRule type="cellIs" dxfId="8094" priority="8630" operator="equal">
      <formula>"Leve"</formula>
    </cfRule>
  </conditionalFormatting>
  <conditionalFormatting sqref="BY125:BZ125">
    <cfRule type="cellIs" dxfId="8093" priority="8621" operator="equal">
      <formula>"Catastrófico"</formula>
    </cfRule>
    <cfRule type="cellIs" dxfId="8092" priority="8622" operator="equal">
      <formula>"Mayor"</formula>
    </cfRule>
    <cfRule type="cellIs" dxfId="8091" priority="8623" operator="equal">
      <formula>"Moderado"</formula>
    </cfRule>
    <cfRule type="cellIs" dxfId="8090" priority="8624" operator="equal">
      <formula>"Menor"</formula>
    </cfRule>
    <cfRule type="cellIs" dxfId="8089" priority="8625" operator="equal">
      <formula>"Leve"</formula>
    </cfRule>
  </conditionalFormatting>
  <conditionalFormatting sqref="CG125">
    <cfRule type="cellIs" dxfId="8088" priority="8616" operator="equal">
      <formula>"Catastrófico"</formula>
    </cfRule>
    <cfRule type="cellIs" dxfId="8087" priority="8617" operator="equal">
      <formula>"Mayor"</formula>
    </cfRule>
    <cfRule type="cellIs" dxfId="8086" priority="8618" operator="equal">
      <formula>"Moderado"</formula>
    </cfRule>
    <cfRule type="cellIs" dxfId="8085" priority="8619" operator="equal">
      <formula>"Menor"</formula>
    </cfRule>
    <cfRule type="cellIs" dxfId="8084" priority="8620" operator="equal">
      <formula>"Leve"</formula>
    </cfRule>
  </conditionalFormatting>
  <conditionalFormatting sqref="CI125">
    <cfRule type="cellIs" dxfId="8083" priority="8611" operator="equal">
      <formula>"Catastrófico"</formula>
    </cfRule>
    <cfRule type="cellIs" dxfId="8082" priority="8612" operator="equal">
      <formula>"Mayor"</formula>
    </cfRule>
    <cfRule type="cellIs" dxfId="8081" priority="8613" operator="equal">
      <formula>"Moderado"</formula>
    </cfRule>
    <cfRule type="cellIs" dxfId="8080" priority="8614" operator="equal">
      <formula>"Menor"</formula>
    </cfRule>
    <cfRule type="cellIs" dxfId="8079" priority="8615" operator="equal">
      <formula>"Leve"</formula>
    </cfRule>
  </conditionalFormatting>
  <conditionalFormatting sqref="CI125">
    <cfRule type="cellIs" dxfId="8078" priority="8606" operator="equal">
      <formula>"Catastrófico"</formula>
    </cfRule>
    <cfRule type="cellIs" dxfId="8077" priority="8607" operator="equal">
      <formula>"Mayor"</formula>
    </cfRule>
    <cfRule type="cellIs" dxfId="8076" priority="8608" operator="equal">
      <formula>"Moderado"</formula>
    </cfRule>
    <cfRule type="cellIs" dxfId="8075" priority="8609" operator="equal">
      <formula>"Menor"</formula>
    </cfRule>
    <cfRule type="cellIs" dxfId="8074" priority="8610" operator="equal">
      <formula>"Leve"</formula>
    </cfRule>
  </conditionalFormatting>
  <conditionalFormatting sqref="CH125">
    <cfRule type="cellIs" dxfId="8073" priority="8601" operator="equal">
      <formula>"Catastrófico"</formula>
    </cfRule>
    <cfRule type="cellIs" dxfId="8072" priority="8602" operator="equal">
      <formula>"Mayor"</formula>
    </cfRule>
    <cfRule type="cellIs" dxfId="8071" priority="8603" operator="equal">
      <formula>"Moderado"</formula>
    </cfRule>
    <cfRule type="cellIs" dxfId="8070" priority="8604" operator="equal">
      <formula>"Menor"</formula>
    </cfRule>
    <cfRule type="cellIs" dxfId="8069" priority="8605" operator="equal">
      <formula>"Leve"</formula>
    </cfRule>
  </conditionalFormatting>
  <conditionalFormatting sqref="CH125">
    <cfRule type="cellIs" dxfId="8068" priority="8596" operator="equal">
      <formula>"Catastrófico"</formula>
    </cfRule>
    <cfRule type="cellIs" dxfId="8067" priority="8597" operator="equal">
      <formula>"Mayor"</formula>
    </cfRule>
    <cfRule type="cellIs" dxfId="8066" priority="8598" operator="equal">
      <formula>"Moderado"</formula>
    </cfRule>
    <cfRule type="cellIs" dxfId="8065" priority="8599" operator="equal">
      <formula>"Menor"</formula>
    </cfRule>
    <cfRule type="cellIs" dxfId="8064" priority="8600" operator="equal">
      <formula>"Leve"</formula>
    </cfRule>
  </conditionalFormatting>
  <conditionalFormatting sqref="CP125">
    <cfRule type="cellIs" dxfId="8063" priority="8591" operator="equal">
      <formula>"Catastrófico"</formula>
    </cfRule>
    <cfRule type="cellIs" dxfId="8062" priority="8592" operator="equal">
      <formula>"Mayor"</formula>
    </cfRule>
    <cfRule type="cellIs" dxfId="8061" priority="8593" operator="equal">
      <formula>"Moderado"</formula>
    </cfRule>
    <cfRule type="cellIs" dxfId="8060" priority="8594" operator="equal">
      <formula>"Menor"</formula>
    </cfRule>
    <cfRule type="cellIs" dxfId="8059" priority="8595" operator="equal">
      <formula>"Leve"</formula>
    </cfRule>
  </conditionalFormatting>
  <conditionalFormatting sqref="CR125">
    <cfRule type="cellIs" dxfId="8058" priority="8586" operator="equal">
      <formula>"Catastrófico"</formula>
    </cfRule>
    <cfRule type="cellIs" dxfId="8057" priority="8587" operator="equal">
      <formula>"Mayor"</formula>
    </cfRule>
    <cfRule type="cellIs" dxfId="8056" priority="8588" operator="equal">
      <formula>"Moderado"</formula>
    </cfRule>
    <cfRule type="cellIs" dxfId="8055" priority="8589" operator="equal">
      <formula>"Menor"</formula>
    </cfRule>
    <cfRule type="cellIs" dxfId="8054" priority="8590" operator="equal">
      <formula>"Leve"</formula>
    </cfRule>
  </conditionalFormatting>
  <conditionalFormatting sqref="CR125">
    <cfRule type="cellIs" dxfId="8053" priority="8581" operator="equal">
      <formula>"Catastrófico"</formula>
    </cfRule>
    <cfRule type="cellIs" dxfId="8052" priority="8582" operator="equal">
      <formula>"Mayor"</formula>
    </cfRule>
    <cfRule type="cellIs" dxfId="8051" priority="8583" operator="equal">
      <formula>"Moderado"</formula>
    </cfRule>
    <cfRule type="cellIs" dxfId="8050" priority="8584" operator="equal">
      <formula>"Menor"</formula>
    </cfRule>
    <cfRule type="cellIs" dxfId="8049" priority="8585" operator="equal">
      <formula>"Leve"</formula>
    </cfRule>
  </conditionalFormatting>
  <conditionalFormatting sqref="CQ125">
    <cfRule type="cellIs" dxfId="8048" priority="8576" operator="equal">
      <formula>"Catastrófico"</formula>
    </cfRule>
    <cfRule type="cellIs" dxfId="8047" priority="8577" operator="equal">
      <formula>"Mayor"</formula>
    </cfRule>
    <cfRule type="cellIs" dxfId="8046" priority="8578" operator="equal">
      <formula>"Moderado"</formula>
    </cfRule>
    <cfRule type="cellIs" dxfId="8045" priority="8579" operator="equal">
      <formula>"Menor"</formula>
    </cfRule>
    <cfRule type="cellIs" dxfId="8044" priority="8580" operator="equal">
      <formula>"Leve"</formula>
    </cfRule>
  </conditionalFormatting>
  <conditionalFormatting sqref="CQ125">
    <cfRule type="cellIs" dxfId="8043" priority="8571" operator="equal">
      <formula>"Catastrófico"</formula>
    </cfRule>
    <cfRule type="cellIs" dxfId="8042" priority="8572" operator="equal">
      <formula>"Mayor"</formula>
    </cfRule>
    <cfRule type="cellIs" dxfId="8041" priority="8573" operator="equal">
      <formula>"Moderado"</formula>
    </cfRule>
    <cfRule type="cellIs" dxfId="8040" priority="8574" operator="equal">
      <formula>"Menor"</formula>
    </cfRule>
    <cfRule type="cellIs" dxfId="8039" priority="8575" operator="equal">
      <formula>"Leve"</formula>
    </cfRule>
  </conditionalFormatting>
  <conditionalFormatting sqref="CJ125">
    <cfRule type="cellIs" dxfId="8038" priority="8566" operator="equal">
      <formula>"Catastrófico"</formula>
    </cfRule>
    <cfRule type="cellIs" dxfId="8037" priority="8567" operator="equal">
      <formula>"Mayor"</formula>
    </cfRule>
    <cfRule type="cellIs" dxfId="8036" priority="8568" operator="equal">
      <formula>"Moderado"</formula>
    </cfRule>
    <cfRule type="cellIs" dxfId="8035" priority="8569" operator="equal">
      <formula>"Menor"</formula>
    </cfRule>
    <cfRule type="cellIs" dxfId="8034" priority="8570" operator="equal">
      <formula>"Leve"</formula>
    </cfRule>
  </conditionalFormatting>
  <conditionalFormatting sqref="CJ125">
    <cfRule type="cellIs" dxfId="8033" priority="8561" operator="equal">
      <formula>"Catastrófico"</formula>
    </cfRule>
    <cfRule type="cellIs" dxfId="8032" priority="8562" operator="equal">
      <formula>"Mayor"</formula>
    </cfRule>
    <cfRule type="cellIs" dxfId="8031" priority="8563" operator="equal">
      <formula>"Moderado"</formula>
    </cfRule>
    <cfRule type="cellIs" dxfId="8030" priority="8564" operator="equal">
      <formula>"Menor"</formula>
    </cfRule>
    <cfRule type="cellIs" dxfId="8029" priority="8565" operator="equal">
      <formula>"Leve"</formula>
    </cfRule>
  </conditionalFormatting>
  <conditionalFormatting sqref="CS125">
    <cfRule type="cellIs" dxfId="8028" priority="8556" operator="equal">
      <formula>"Catastrófico"</formula>
    </cfRule>
    <cfRule type="cellIs" dxfId="8027" priority="8557" operator="equal">
      <formula>"Mayor"</formula>
    </cfRule>
    <cfRule type="cellIs" dxfId="8026" priority="8558" operator="equal">
      <formula>"Moderado"</formula>
    </cfRule>
    <cfRule type="cellIs" dxfId="8025" priority="8559" operator="equal">
      <formula>"Menor"</formula>
    </cfRule>
    <cfRule type="cellIs" dxfId="8024" priority="8560" operator="equal">
      <formula>"Leve"</formula>
    </cfRule>
  </conditionalFormatting>
  <conditionalFormatting sqref="CS125">
    <cfRule type="cellIs" dxfId="8023" priority="8551" operator="equal">
      <formula>"Catastrófico"</formula>
    </cfRule>
    <cfRule type="cellIs" dxfId="8022" priority="8552" operator="equal">
      <formula>"Mayor"</formula>
    </cfRule>
    <cfRule type="cellIs" dxfId="8021" priority="8553" operator="equal">
      <formula>"Moderado"</formula>
    </cfRule>
    <cfRule type="cellIs" dxfId="8020" priority="8554" operator="equal">
      <formula>"Menor"</formula>
    </cfRule>
    <cfRule type="cellIs" dxfId="8019" priority="8555" operator="equal">
      <formula>"Leve"</formula>
    </cfRule>
  </conditionalFormatting>
  <conditionalFormatting sqref="CM125">
    <cfRule type="cellIs" dxfId="8018" priority="8541" operator="equal">
      <formula>"Catastrófico"</formula>
    </cfRule>
    <cfRule type="cellIs" dxfId="8017" priority="8542" operator="equal">
      <formula>"Mayor"</formula>
    </cfRule>
    <cfRule type="cellIs" dxfId="8016" priority="8543" operator="equal">
      <formula>"Moderado"</formula>
    </cfRule>
    <cfRule type="cellIs" dxfId="8015" priority="8544" operator="equal">
      <formula>"Menor"</formula>
    </cfRule>
    <cfRule type="cellIs" dxfId="8014" priority="8545" operator="equal">
      <formula>"Leve"</formula>
    </cfRule>
  </conditionalFormatting>
  <conditionalFormatting sqref="CM125">
    <cfRule type="cellIs" dxfId="8013" priority="8546" operator="equal">
      <formula>"Catastrófico"</formula>
    </cfRule>
    <cfRule type="cellIs" dxfId="8012" priority="8547" operator="equal">
      <formula>"Mayor"</formula>
    </cfRule>
    <cfRule type="cellIs" dxfId="8011" priority="8548" operator="equal">
      <formula>"Moderado"</formula>
    </cfRule>
    <cfRule type="cellIs" dxfId="8010" priority="8549" operator="equal">
      <formula>"Menor"</formula>
    </cfRule>
    <cfRule type="cellIs" dxfId="8009" priority="8550" operator="equal">
      <formula>"Leve"</formula>
    </cfRule>
  </conditionalFormatting>
  <conditionalFormatting sqref="CD125">
    <cfRule type="cellIs" dxfId="8008" priority="8531" operator="equal">
      <formula>"Catastrófico"</formula>
    </cfRule>
    <cfRule type="cellIs" dxfId="8007" priority="8532" operator="equal">
      <formula>"Mayor"</formula>
    </cfRule>
    <cfRule type="cellIs" dxfId="8006" priority="8533" operator="equal">
      <formula>"Moderado"</formula>
    </cfRule>
    <cfRule type="cellIs" dxfId="8005" priority="8534" operator="equal">
      <formula>"Menor"</formula>
    </cfRule>
    <cfRule type="cellIs" dxfId="8004" priority="8535" operator="equal">
      <formula>"Leve"</formula>
    </cfRule>
  </conditionalFormatting>
  <conditionalFormatting sqref="CD125">
    <cfRule type="cellIs" dxfId="8003" priority="8536" operator="equal">
      <formula>"Catastrófico"</formula>
    </cfRule>
    <cfRule type="cellIs" dxfId="8002" priority="8537" operator="equal">
      <formula>"Mayor"</formula>
    </cfRule>
    <cfRule type="cellIs" dxfId="8001" priority="8538" operator="equal">
      <formula>"Moderado"</formula>
    </cfRule>
    <cfRule type="cellIs" dxfId="8000" priority="8539" operator="equal">
      <formula>"Menor"</formula>
    </cfRule>
    <cfRule type="cellIs" dxfId="7999" priority="8540" operator="equal">
      <formula>"Leve"</formula>
    </cfRule>
  </conditionalFormatting>
  <conditionalFormatting sqref="BU125">
    <cfRule type="cellIs" dxfId="7998" priority="8521" operator="equal">
      <formula>"Catastrófico"</formula>
    </cfRule>
    <cfRule type="cellIs" dxfId="7997" priority="8522" operator="equal">
      <formula>"Mayor"</formula>
    </cfRule>
    <cfRule type="cellIs" dxfId="7996" priority="8523" operator="equal">
      <formula>"Moderado"</formula>
    </cfRule>
    <cfRule type="cellIs" dxfId="7995" priority="8524" operator="equal">
      <formula>"Menor"</formula>
    </cfRule>
    <cfRule type="cellIs" dxfId="7994" priority="8525" operator="equal">
      <formula>"Leve"</formula>
    </cfRule>
  </conditionalFormatting>
  <conditionalFormatting sqref="BU125">
    <cfRule type="cellIs" dxfId="7993" priority="8526" operator="equal">
      <formula>"Catastrófico"</formula>
    </cfRule>
    <cfRule type="cellIs" dxfId="7992" priority="8527" operator="equal">
      <formula>"Mayor"</formula>
    </cfRule>
    <cfRule type="cellIs" dxfId="7991" priority="8528" operator="equal">
      <formula>"Moderado"</formula>
    </cfRule>
    <cfRule type="cellIs" dxfId="7990" priority="8529" operator="equal">
      <formula>"Menor"</formula>
    </cfRule>
    <cfRule type="cellIs" dxfId="7989" priority="8530" operator="equal">
      <formula>"Leve"</formula>
    </cfRule>
  </conditionalFormatting>
  <conditionalFormatting sqref="CC125">
    <cfRule type="cellIs" dxfId="7988" priority="8516" operator="equal">
      <formula>"Catastrófico"</formula>
    </cfRule>
    <cfRule type="cellIs" dxfId="7987" priority="8517" operator="equal">
      <formula>"Mayor"</formula>
    </cfRule>
    <cfRule type="cellIs" dxfId="7986" priority="8518" operator="equal">
      <formula>"Moderado"</formula>
    </cfRule>
    <cfRule type="cellIs" dxfId="7985" priority="8519" operator="equal">
      <formula>"Menor"</formula>
    </cfRule>
    <cfRule type="cellIs" dxfId="7984" priority="8520" operator="equal">
      <formula>"Leve"</formula>
    </cfRule>
  </conditionalFormatting>
  <conditionalFormatting sqref="CC125">
    <cfRule type="cellIs" dxfId="7983" priority="8511" operator="equal">
      <formula>"Catastrófico"</formula>
    </cfRule>
    <cfRule type="cellIs" dxfId="7982" priority="8512" operator="equal">
      <formula>"Mayor"</formula>
    </cfRule>
    <cfRule type="cellIs" dxfId="7981" priority="8513" operator="equal">
      <formula>"Moderado"</formula>
    </cfRule>
    <cfRule type="cellIs" dxfId="7980" priority="8514" operator="equal">
      <formula>"Menor"</formula>
    </cfRule>
    <cfRule type="cellIs" dxfId="7979" priority="8515" operator="equal">
      <formula>"Leve"</formula>
    </cfRule>
  </conditionalFormatting>
  <conditionalFormatting sqref="CL125">
    <cfRule type="cellIs" dxfId="7978" priority="8506" operator="equal">
      <formula>"Catastrófico"</formula>
    </cfRule>
    <cfRule type="cellIs" dxfId="7977" priority="8507" operator="equal">
      <formula>"Mayor"</formula>
    </cfRule>
    <cfRule type="cellIs" dxfId="7976" priority="8508" operator="equal">
      <formula>"Moderado"</formula>
    </cfRule>
    <cfRule type="cellIs" dxfId="7975" priority="8509" operator="equal">
      <formula>"Menor"</formula>
    </cfRule>
    <cfRule type="cellIs" dxfId="7974" priority="8510" operator="equal">
      <formula>"Leve"</formula>
    </cfRule>
  </conditionalFormatting>
  <conditionalFormatting sqref="CL125">
    <cfRule type="cellIs" dxfId="7973" priority="8501" operator="equal">
      <formula>"Catastrófico"</formula>
    </cfRule>
    <cfRule type="cellIs" dxfId="7972" priority="8502" operator="equal">
      <formula>"Mayor"</formula>
    </cfRule>
    <cfRule type="cellIs" dxfId="7971" priority="8503" operator="equal">
      <formula>"Moderado"</formula>
    </cfRule>
    <cfRule type="cellIs" dxfId="7970" priority="8504" operator="equal">
      <formula>"Menor"</formula>
    </cfRule>
    <cfRule type="cellIs" dxfId="7969" priority="8505" operator="equal">
      <formula>"Leve"</formula>
    </cfRule>
  </conditionalFormatting>
  <conditionalFormatting sqref="CU125">
    <cfRule type="cellIs" dxfId="7968" priority="8496" operator="equal">
      <formula>"Catastrófico"</formula>
    </cfRule>
    <cfRule type="cellIs" dxfId="7967" priority="8497" operator="equal">
      <formula>"Mayor"</formula>
    </cfRule>
    <cfRule type="cellIs" dxfId="7966" priority="8498" operator="equal">
      <formula>"Moderado"</formula>
    </cfRule>
    <cfRule type="cellIs" dxfId="7965" priority="8499" operator="equal">
      <formula>"Menor"</formula>
    </cfRule>
    <cfRule type="cellIs" dxfId="7964" priority="8500" operator="equal">
      <formula>"Leve"</formula>
    </cfRule>
  </conditionalFormatting>
  <conditionalFormatting sqref="CU125">
    <cfRule type="cellIs" dxfId="7963" priority="8491" operator="equal">
      <formula>"Catastrófico"</formula>
    </cfRule>
    <cfRule type="cellIs" dxfId="7962" priority="8492" operator="equal">
      <formula>"Mayor"</formula>
    </cfRule>
    <cfRule type="cellIs" dxfId="7961" priority="8493" operator="equal">
      <formula>"Moderado"</formula>
    </cfRule>
    <cfRule type="cellIs" dxfId="7960" priority="8494" operator="equal">
      <formula>"Menor"</formula>
    </cfRule>
    <cfRule type="cellIs" dxfId="7959" priority="8495" operator="equal">
      <formula>"Leve"</formula>
    </cfRule>
  </conditionalFormatting>
  <conditionalFormatting sqref="CE125:CF125">
    <cfRule type="cellIs" dxfId="7958" priority="8486" operator="equal">
      <formula>"Catastrófico"</formula>
    </cfRule>
    <cfRule type="cellIs" dxfId="7957" priority="8487" operator="equal">
      <formula>"Mayor"</formula>
    </cfRule>
    <cfRule type="cellIs" dxfId="7956" priority="8488" operator="equal">
      <formula>"Moderado"</formula>
    </cfRule>
    <cfRule type="cellIs" dxfId="7955" priority="8489" operator="equal">
      <formula>"Menor"</formula>
    </cfRule>
    <cfRule type="cellIs" dxfId="7954" priority="8490" operator="equal">
      <formula>"Leve"</formula>
    </cfRule>
  </conditionalFormatting>
  <conditionalFormatting sqref="CE125:CF125">
    <cfRule type="cellIs" dxfId="7953" priority="8481" operator="equal">
      <formula>"Catastrófico"</formula>
    </cfRule>
    <cfRule type="cellIs" dxfId="7952" priority="8482" operator="equal">
      <formula>"Mayor"</formula>
    </cfRule>
    <cfRule type="cellIs" dxfId="7951" priority="8483" operator="equal">
      <formula>"Moderado"</formula>
    </cfRule>
    <cfRule type="cellIs" dxfId="7950" priority="8484" operator="equal">
      <formula>"Menor"</formula>
    </cfRule>
    <cfRule type="cellIs" dxfId="7949" priority="8485" operator="equal">
      <formula>"Leve"</formula>
    </cfRule>
  </conditionalFormatting>
  <conditionalFormatting sqref="CN125:CO125">
    <cfRule type="cellIs" dxfId="7948" priority="8476" operator="equal">
      <formula>"Catastrófico"</formula>
    </cfRule>
    <cfRule type="cellIs" dxfId="7947" priority="8477" operator="equal">
      <formula>"Mayor"</formula>
    </cfRule>
    <cfRule type="cellIs" dxfId="7946" priority="8478" operator="equal">
      <formula>"Moderado"</formula>
    </cfRule>
    <cfRule type="cellIs" dxfId="7945" priority="8479" operator="equal">
      <formula>"Menor"</formula>
    </cfRule>
    <cfRule type="cellIs" dxfId="7944" priority="8480" operator="equal">
      <formula>"Leve"</formula>
    </cfRule>
  </conditionalFormatting>
  <conditionalFormatting sqref="CN125:CO125">
    <cfRule type="cellIs" dxfId="7943" priority="8471" operator="equal">
      <formula>"Catastrófico"</formula>
    </cfRule>
    <cfRule type="cellIs" dxfId="7942" priority="8472" operator="equal">
      <formula>"Mayor"</formula>
    </cfRule>
    <cfRule type="cellIs" dxfId="7941" priority="8473" operator="equal">
      <formula>"Moderado"</formula>
    </cfRule>
    <cfRule type="cellIs" dxfId="7940" priority="8474" operator="equal">
      <formula>"Menor"</formula>
    </cfRule>
    <cfRule type="cellIs" dxfId="7939" priority="8475" operator="equal">
      <formula>"Leve"</formula>
    </cfRule>
  </conditionalFormatting>
  <conditionalFormatting sqref="CW125:CX125">
    <cfRule type="cellIs" dxfId="7938" priority="8466" operator="equal">
      <formula>"Catastrófico"</formula>
    </cfRule>
    <cfRule type="cellIs" dxfId="7937" priority="8467" operator="equal">
      <formula>"Mayor"</formula>
    </cfRule>
    <cfRule type="cellIs" dxfId="7936" priority="8468" operator="equal">
      <formula>"Moderado"</formula>
    </cfRule>
    <cfRule type="cellIs" dxfId="7935" priority="8469" operator="equal">
      <formula>"Menor"</formula>
    </cfRule>
    <cfRule type="cellIs" dxfId="7934" priority="8470" operator="equal">
      <formula>"Leve"</formula>
    </cfRule>
  </conditionalFormatting>
  <conditionalFormatting sqref="CW125:CX125">
    <cfRule type="cellIs" dxfId="7933" priority="8461" operator="equal">
      <formula>"Catastrófico"</formula>
    </cfRule>
    <cfRule type="cellIs" dxfId="7932" priority="8462" operator="equal">
      <formula>"Mayor"</formula>
    </cfRule>
    <cfRule type="cellIs" dxfId="7931" priority="8463" operator="equal">
      <formula>"Moderado"</formula>
    </cfRule>
    <cfRule type="cellIs" dxfId="7930" priority="8464" operator="equal">
      <formula>"Menor"</formula>
    </cfRule>
    <cfRule type="cellIs" dxfId="7929" priority="8465" operator="equal">
      <formula>"Leve"</formula>
    </cfRule>
  </conditionalFormatting>
  <conditionalFormatting sqref="BO131">
    <cfRule type="cellIs" dxfId="7928" priority="8456" operator="equal">
      <formula>"Catastrófico"</formula>
    </cfRule>
    <cfRule type="cellIs" dxfId="7927" priority="8457" operator="equal">
      <formula>"Mayor"</formula>
    </cfRule>
    <cfRule type="cellIs" dxfId="7926" priority="8458" operator="equal">
      <formula>"Moderado"</formula>
    </cfRule>
    <cfRule type="cellIs" dxfId="7925" priority="8459" operator="equal">
      <formula>"Menor"</formula>
    </cfRule>
    <cfRule type="cellIs" dxfId="7924" priority="8460" operator="equal">
      <formula>"Leve"</formula>
    </cfRule>
  </conditionalFormatting>
  <conditionalFormatting sqref="BP131:BQ131">
    <cfRule type="cellIs" dxfId="7923" priority="8451" operator="equal">
      <formula>"Catastrófico"</formula>
    </cfRule>
    <cfRule type="cellIs" dxfId="7922" priority="8452" operator="equal">
      <formula>"Mayor"</formula>
    </cfRule>
    <cfRule type="cellIs" dxfId="7921" priority="8453" operator="equal">
      <formula>"Moderado"</formula>
    </cfRule>
    <cfRule type="cellIs" dxfId="7920" priority="8454" operator="equal">
      <formula>"Menor"</formula>
    </cfRule>
    <cfRule type="cellIs" dxfId="7919" priority="8455" operator="equal">
      <formula>"Leve"</formula>
    </cfRule>
  </conditionalFormatting>
  <conditionalFormatting sqref="BP131:BQ131">
    <cfRule type="cellIs" dxfId="7918" priority="8446" operator="equal">
      <formula>"Catastrófico"</formula>
    </cfRule>
    <cfRule type="cellIs" dxfId="7917" priority="8447" operator="equal">
      <formula>"Mayor"</formula>
    </cfRule>
    <cfRule type="cellIs" dxfId="7916" priority="8448" operator="equal">
      <formula>"Moderado"</formula>
    </cfRule>
    <cfRule type="cellIs" dxfId="7915" priority="8449" operator="equal">
      <formula>"Menor"</formula>
    </cfRule>
    <cfRule type="cellIs" dxfId="7914" priority="8450" operator="equal">
      <formula>"Leve"</formula>
    </cfRule>
  </conditionalFormatting>
  <conditionalFormatting sqref="BS131:BU131">
    <cfRule type="cellIs" dxfId="7913" priority="8441" operator="equal">
      <formula>"Catastrófico"</formula>
    </cfRule>
    <cfRule type="cellIs" dxfId="7912" priority="8442" operator="equal">
      <formula>"Mayor"</formula>
    </cfRule>
    <cfRule type="cellIs" dxfId="7911" priority="8443" operator="equal">
      <formula>"Moderado"</formula>
    </cfRule>
    <cfRule type="cellIs" dxfId="7910" priority="8444" operator="equal">
      <formula>"Menor"</formula>
    </cfRule>
    <cfRule type="cellIs" dxfId="7909" priority="8445" operator="equal">
      <formula>"Leve"</formula>
    </cfRule>
  </conditionalFormatting>
  <conditionalFormatting sqref="BS131:BU131">
    <cfRule type="cellIs" dxfId="7908" priority="8436" operator="equal">
      <formula>"Catastrófico"</formula>
    </cfRule>
    <cfRule type="cellIs" dxfId="7907" priority="8437" operator="equal">
      <formula>"Mayor"</formula>
    </cfRule>
    <cfRule type="cellIs" dxfId="7906" priority="8438" operator="equal">
      <formula>"Moderado"</formula>
    </cfRule>
    <cfRule type="cellIs" dxfId="7905" priority="8439" operator="equal">
      <formula>"Menor"</formula>
    </cfRule>
    <cfRule type="cellIs" dxfId="7904" priority="8440" operator="equal">
      <formula>"Leve"</formula>
    </cfRule>
  </conditionalFormatting>
  <conditionalFormatting sqref="BU131">
    <cfRule type="cellIs" dxfId="7903" priority="8401" operator="equal">
      <formula>"Catastrófico"</formula>
    </cfRule>
    <cfRule type="cellIs" dxfId="7902" priority="8402" operator="equal">
      <formula>"Mayor"</formula>
    </cfRule>
    <cfRule type="cellIs" dxfId="7901" priority="8403" operator="equal">
      <formula>"Moderado"</formula>
    </cfRule>
    <cfRule type="cellIs" dxfId="7900" priority="8404" operator="equal">
      <formula>"Menor"</formula>
    </cfRule>
    <cfRule type="cellIs" dxfId="7899" priority="8405" operator="equal">
      <formula>"Leve"</formula>
    </cfRule>
  </conditionalFormatting>
  <conditionalFormatting sqref="BX131">
    <cfRule type="cellIs" dxfId="7898" priority="8396" operator="equal">
      <formula>"Catastrófico"</formula>
    </cfRule>
    <cfRule type="cellIs" dxfId="7897" priority="8397" operator="equal">
      <formula>"Mayor"</formula>
    </cfRule>
    <cfRule type="cellIs" dxfId="7896" priority="8398" operator="equal">
      <formula>"Moderado"</formula>
    </cfRule>
    <cfRule type="cellIs" dxfId="7895" priority="8399" operator="equal">
      <formula>"Menor"</formula>
    </cfRule>
    <cfRule type="cellIs" dxfId="7894" priority="8400" operator="equal">
      <formula>"Leve"</formula>
    </cfRule>
  </conditionalFormatting>
  <conditionalFormatting sqref="BZ131">
    <cfRule type="cellIs" dxfId="7893" priority="8391" operator="equal">
      <formula>"Catastrófico"</formula>
    </cfRule>
    <cfRule type="cellIs" dxfId="7892" priority="8392" operator="equal">
      <formula>"Mayor"</formula>
    </cfRule>
    <cfRule type="cellIs" dxfId="7891" priority="8393" operator="equal">
      <formula>"Moderado"</formula>
    </cfRule>
    <cfRule type="cellIs" dxfId="7890" priority="8394" operator="equal">
      <formula>"Menor"</formula>
    </cfRule>
    <cfRule type="cellIs" dxfId="7889" priority="8395" operator="equal">
      <formula>"Leve"</formula>
    </cfRule>
  </conditionalFormatting>
  <conditionalFormatting sqref="BZ131">
    <cfRule type="cellIs" dxfId="7888" priority="8386" operator="equal">
      <formula>"Catastrófico"</formula>
    </cfRule>
    <cfRule type="cellIs" dxfId="7887" priority="8387" operator="equal">
      <formula>"Mayor"</formula>
    </cfRule>
    <cfRule type="cellIs" dxfId="7886" priority="8388" operator="equal">
      <formula>"Moderado"</formula>
    </cfRule>
    <cfRule type="cellIs" dxfId="7885" priority="8389" operator="equal">
      <formula>"Menor"</formula>
    </cfRule>
    <cfRule type="cellIs" dxfId="7884" priority="8390" operator="equal">
      <formula>"Leve"</formula>
    </cfRule>
  </conditionalFormatting>
  <conditionalFormatting sqref="CB131:CD131">
    <cfRule type="cellIs" dxfId="7883" priority="8381" operator="equal">
      <formula>"Catastrófico"</formula>
    </cfRule>
    <cfRule type="cellIs" dxfId="7882" priority="8382" operator="equal">
      <formula>"Mayor"</formula>
    </cfRule>
    <cfRule type="cellIs" dxfId="7881" priority="8383" operator="equal">
      <formula>"Moderado"</formula>
    </cfRule>
    <cfRule type="cellIs" dxfId="7880" priority="8384" operator="equal">
      <formula>"Menor"</formula>
    </cfRule>
    <cfRule type="cellIs" dxfId="7879" priority="8385" operator="equal">
      <formula>"Leve"</formula>
    </cfRule>
  </conditionalFormatting>
  <conditionalFormatting sqref="CB131:CD131">
    <cfRule type="cellIs" dxfId="7878" priority="8376" operator="equal">
      <formula>"Catastrófico"</formula>
    </cfRule>
    <cfRule type="cellIs" dxfId="7877" priority="8377" operator="equal">
      <formula>"Mayor"</formula>
    </cfRule>
    <cfRule type="cellIs" dxfId="7876" priority="8378" operator="equal">
      <formula>"Moderado"</formula>
    </cfRule>
    <cfRule type="cellIs" dxfId="7875" priority="8379" operator="equal">
      <formula>"Menor"</formula>
    </cfRule>
    <cfRule type="cellIs" dxfId="7874" priority="8380" operator="equal">
      <formula>"Leve"</formula>
    </cfRule>
  </conditionalFormatting>
  <conditionalFormatting sqref="CD131">
    <cfRule type="cellIs" dxfId="7873" priority="8371" operator="equal">
      <formula>"Catastrófico"</formula>
    </cfRule>
    <cfRule type="cellIs" dxfId="7872" priority="8372" operator="equal">
      <formula>"Mayor"</formula>
    </cfRule>
    <cfRule type="cellIs" dxfId="7871" priority="8373" operator="equal">
      <formula>"Moderado"</formula>
    </cfRule>
    <cfRule type="cellIs" dxfId="7870" priority="8374" operator="equal">
      <formula>"Menor"</formula>
    </cfRule>
    <cfRule type="cellIs" dxfId="7869" priority="8375" operator="equal">
      <formula>"Leve"</formula>
    </cfRule>
  </conditionalFormatting>
  <conditionalFormatting sqref="CG131">
    <cfRule type="cellIs" dxfId="7868" priority="8366" operator="equal">
      <formula>"Catastrófico"</formula>
    </cfRule>
    <cfRule type="cellIs" dxfId="7867" priority="8367" operator="equal">
      <formula>"Mayor"</formula>
    </cfRule>
    <cfRule type="cellIs" dxfId="7866" priority="8368" operator="equal">
      <formula>"Moderado"</formula>
    </cfRule>
    <cfRule type="cellIs" dxfId="7865" priority="8369" operator="equal">
      <formula>"Menor"</formula>
    </cfRule>
    <cfRule type="cellIs" dxfId="7864" priority="8370" operator="equal">
      <formula>"Leve"</formula>
    </cfRule>
  </conditionalFormatting>
  <conditionalFormatting sqref="CI131">
    <cfRule type="cellIs" dxfId="7863" priority="8361" operator="equal">
      <formula>"Catastrófico"</formula>
    </cfRule>
    <cfRule type="cellIs" dxfId="7862" priority="8362" operator="equal">
      <formula>"Mayor"</formula>
    </cfRule>
    <cfRule type="cellIs" dxfId="7861" priority="8363" operator="equal">
      <formula>"Moderado"</formula>
    </cfRule>
    <cfRule type="cellIs" dxfId="7860" priority="8364" operator="equal">
      <formula>"Menor"</formula>
    </cfRule>
    <cfRule type="cellIs" dxfId="7859" priority="8365" operator="equal">
      <formula>"Leve"</formula>
    </cfRule>
  </conditionalFormatting>
  <conditionalFormatting sqref="CI131">
    <cfRule type="cellIs" dxfId="7858" priority="8356" operator="equal">
      <formula>"Catastrófico"</formula>
    </cfRule>
    <cfRule type="cellIs" dxfId="7857" priority="8357" operator="equal">
      <formula>"Mayor"</formula>
    </cfRule>
    <cfRule type="cellIs" dxfId="7856" priority="8358" operator="equal">
      <formula>"Moderado"</formula>
    </cfRule>
    <cfRule type="cellIs" dxfId="7855" priority="8359" operator="equal">
      <formula>"Menor"</formula>
    </cfRule>
    <cfRule type="cellIs" dxfId="7854" priority="8360" operator="equal">
      <formula>"Leve"</formula>
    </cfRule>
  </conditionalFormatting>
  <conditionalFormatting sqref="CK131:CO131">
    <cfRule type="cellIs" dxfId="7853" priority="8351" operator="equal">
      <formula>"Catastrófico"</formula>
    </cfRule>
    <cfRule type="cellIs" dxfId="7852" priority="8352" operator="equal">
      <formula>"Mayor"</formula>
    </cfRule>
    <cfRule type="cellIs" dxfId="7851" priority="8353" operator="equal">
      <formula>"Moderado"</formula>
    </cfRule>
    <cfRule type="cellIs" dxfId="7850" priority="8354" operator="equal">
      <formula>"Menor"</formula>
    </cfRule>
    <cfRule type="cellIs" dxfId="7849" priority="8355" operator="equal">
      <formula>"Leve"</formula>
    </cfRule>
  </conditionalFormatting>
  <conditionalFormatting sqref="CK131:CO131">
    <cfRule type="cellIs" dxfId="7848" priority="8346" operator="equal">
      <formula>"Catastrófico"</formula>
    </cfRule>
    <cfRule type="cellIs" dxfId="7847" priority="8347" operator="equal">
      <formula>"Mayor"</formula>
    </cfRule>
    <cfRule type="cellIs" dxfId="7846" priority="8348" operator="equal">
      <formula>"Moderado"</formula>
    </cfRule>
    <cfRule type="cellIs" dxfId="7845" priority="8349" operator="equal">
      <formula>"Menor"</formula>
    </cfRule>
    <cfRule type="cellIs" dxfId="7844" priority="8350" operator="equal">
      <formula>"Leve"</formula>
    </cfRule>
  </conditionalFormatting>
  <conditionalFormatting sqref="CM131">
    <cfRule type="cellIs" dxfId="7843" priority="8341" operator="equal">
      <formula>"Catastrófico"</formula>
    </cfRule>
    <cfRule type="cellIs" dxfId="7842" priority="8342" operator="equal">
      <formula>"Mayor"</formula>
    </cfRule>
    <cfRule type="cellIs" dxfId="7841" priority="8343" operator="equal">
      <formula>"Moderado"</formula>
    </cfRule>
    <cfRule type="cellIs" dxfId="7840" priority="8344" operator="equal">
      <formula>"Menor"</formula>
    </cfRule>
    <cfRule type="cellIs" dxfId="7839" priority="8345" operator="equal">
      <formula>"Leve"</formula>
    </cfRule>
  </conditionalFormatting>
  <conditionalFormatting sqref="CP131">
    <cfRule type="cellIs" dxfId="7838" priority="8336" operator="equal">
      <formula>"Catastrófico"</formula>
    </cfRule>
    <cfRule type="cellIs" dxfId="7837" priority="8337" operator="equal">
      <formula>"Mayor"</formula>
    </cfRule>
    <cfRule type="cellIs" dxfId="7836" priority="8338" operator="equal">
      <formula>"Moderado"</formula>
    </cfRule>
    <cfRule type="cellIs" dxfId="7835" priority="8339" operator="equal">
      <formula>"Menor"</formula>
    </cfRule>
    <cfRule type="cellIs" dxfId="7834" priority="8340" operator="equal">
      <formula>"Leve"</formula>
    </cfRule>
  </conditionalFormatting>
  <conditionalFormatting sqref="CQ131:CR131">
    <cfRule type="cellIs" dxfId="7833" priority="8331" operator="equal">
      <formula>"Catastrófico"</formula>
    </cfRule>
    <cfRule type="cellIs" dxfId="7832" priority="8332" operator="equal">
      <formula>"Mayor"</formula>
    </cfRule>
    <cfRule type="cellIs" dxfId="7831" priority="8333" operator="equal">
      <formula>"Moderado"</formula>
    </cfRule>
    <cfRule type="cellIs" dxfId="7830" priority="8334" operator="equal">
      <formula>"Menor"</formula>
    </cfRule>
    <cfRule type="cellIs" dxfId="7829" priority="8335" operator="equal">
      <formula>"Leve"</formula>
    </cfRule>
  </conditionalFormatting>
  <conditionalFormatting sqref="CQ131:CR131">
    <cfRule type="cellIs" dxfId="7828" priority="8326" operator="equal">
      <formula>"Catastrófico"</formula>
    </cfRule>
    <cfRule type="cellIs" dxfId="7827" priority="8327" operator="equal">
      <formula>"Mayor"</formula>
    </cfRule>
    <cfRule type="cellIs" dxfId="7826" priority="8328" operator="equal">
      <formula>"Moderado"</formula>
    </cfRule>
    <cfRule type="cellIs" dxfId="7825" priority="8329" operator="equal">
      <formula>"Menor"</formula>
    </cfRule>
    <cfRule type="cellIs" dxfId="7824" priority="8330" operator="equal">
      <formula>"Leve"</formula>
    </cfRule>
  </conditionalFormatting>
  <conditionalFormatting sqref="CS131:CV131">
    <cfRule type="cellIs" dxfId="7823" priority="8321" operator="equal">
      <formula>"Catastrófico"</formula>
    </cfRule>
    <cfRule type="cellIs" dxfId="7822" priority="8322" operator="equal">
      <formula>"Mayor"</formula>
    </cfRule>
    <cfRule type="cellIs" dxfId="7821" priority="8323" operator="equal">
      <formula>"Moderado"</formula>
    </cfRule>
    <cfRule type="cellIs" dxfId="7820" priority="8324" operator="equal">
      <formula>"Menor"</formula>
    </cfRule>
    <cfRule type="cellIs" dxfId="7819" priority="8325" operator="equal">
      <formula>"Leve"</formula>
    </cfRule>
  </conditionalFormatting>
  <conditionalFormatting sqref="CS131:CV131">
    <cfRule type="cellIs" dxfId="7818" priority="8316" operator="equal">
      <formula>"Catastrófico"</formula>
    </cfRule>
    <cfRule type="cellIs" dxfId="7817" priority="8317" operator="equal">
      <formula>"Mayor"</formula>
    </cfRule>
    <cfRule type="cellIs" dxfId="7816" priority="8318" operator="equal">
      <formula>"Moderado"</formula>
    </cfRule>
    <cfRule type="cellIs" dxfId="7815" priority="8319" operator="equal">
      <formula>"Menor"</formula>
    </cfRule>
    <cfRule type="cellIs" dxfId="7814" priority="8320" operator="equal">
      <formula>"Leve"</formula>
    </cfRule>
  </conditionalFormatting>
  <conditionalFormatting sqref="CV131">
    <cfRule type="cellIs" dxfId="7813" priority="8311" operator="equal">
      <formula>"Catastrófico"</formula>
    </cfRule>
    <cfRule type="cellIs" dxfId="7812" priority="8312" operator="equal">
      <formula>"Mayor"</formula>
    </cfRule>
    <cfRule type="cellIs" dxfId="7811" priority="8313" operator="equal">
      <formula>"Moderado"</formula>
    </cfRule>
    <cfRule type="cellIs" dxfId="7810" priority="8314" operator="equal">
      <formula>"Menor"</formula>
    </cfRule>
    <cfRule type="cellIs" dxfId="7809" priority="8315" operator="equal">
      <formula>"Leve"</formula>
    </cfRule>
  </conditionalFormatting>
  <conditionalFormatting sqref="CJ131">
    <cfRule type="cellIs" dxfId="7808" priority="8306" operator="equal">
      <formula>"Catastrófico"</formula>
    </cfRule>
    <cfRule type="cellIs" dxfId="7807" priority="8307" operator="equal">
      <formula>"Mayor"</formula>
    </cfRule>
    <cfRule type="cellIs" dxfId="7806" priority="8308" operator="equal">
      <formula>"Moderado"</formula>
    </cfRule>
    <cfRule type="cellIs" dxfId="7805" priority="8309" operator="equal">
      <formula>"Menor"</formula>
    </cfRule>
    <cfRule type="cellIs" dxfId="7804" priority="8310" operator="equal">
      <formula>"Leve"</formula>
    </cfRule>
  </conditionalFormatting>
  <conditionalFormatting sqref="CJ131">
    <cfRule type="cellIs" dxfId="7803" priority="8301" operator="equal">
      <formula>"Catastrófico"</formula>
    </cfRule>
    <cfRule type="cellIs" dxfId="7802" priority="8302" operator="equal">
      <formula>"Mayor"</formula>
    </cfRule>
    <cfRule type="cellIs" dxfId="7801" priority="8303" operator="equal">
      <formula>"Moderado"</formula>
    </cfRule>
    <cfRule type="cellIs" dxfId="7800" priority="8304" operator="equal">
      <formula>"Menor"</formula>
    </cfRule>
    <cfRule type="cellIs" dxfId="7799" priority="8305" operator="equal">
      <formula>"Leve"</formula>
    </cfRule>
  </conditionalFormatting>
  <conditionalFormatting sqref="CA131">
    <cfRule type="cellIs" dxfId="7798" priority="8296" operator="equal">
      <formula>"Catastrófico"</formula>
    </cfRule>
    <cfRule type="cellIs" dxfId="7797" priority="8297" operator="equal">
      <formula>"Mayor"</formula>
    </cfRule>
    <cfRule type="cellIs" dxfId="7796" priority="8298" operator="equal">
      <formula>"Moderado"</formula>
    </cfRule>
    <cfRule type="cellIs" dxfId="7795" priority="8299" operator="equal">
      <formula>"Menor"</formula>
    </cfRule>
    <cfRule type="cellIs" dxfId="7794" priority="8300" operator="equal">
      <formula>"Leve"</formula>
    </cfRule>
  </conditionalFormatting>
  <conditionalFormatting sqref="CA131">
    <cfRule type="cellIs" dxfId="7793" priority="8291" operator="equal">
      <formula>"Catastrófico"</formula>
    </cfRule>
    <cfRule type="cellIs" dxfId="7792" priority="8292" operator="equal">
      <formula>"Mayor"</formula>
    </cfRule>
    <cfRule type="cellIs" dxfId="7791" priority="8293" operator="equal">
      <formula>"Moderado"</formula>
    </cfRule>
    <cfRule type="cellIs" dxfId="7790" priority="8294" operator="equal">
      <formula>"Menor"</formula>
    </cfRule>
    <cfRule type="cellIs" dxfId="7789" priority="8295" operator="equal">
      <formula>"Leve"</formula>
    </cfRule>
  </conditionalFormatting>
  <conditionalFormatting sqref="BR131">
    <cfRule type="cellIs" dxfId="7788" priority="8286" operator="equal">
      <formula>"Catastrófico"</formula>
    </cfRule>
    <cfRule type="cellIs" dxfId="7787" priority="8287" operator="equal">
      <formula>"Mayor"</formula>
    </cfRule>
    <cfRule type="cellIs" dxfId="7786" priority="8288" operator="equal">
      <formula>"Moderado"</formula>
    </cfRule>
    <cfRule type="cellIs" dxfId="7785" priority="8289" operator="equal">
      <formula>"Menor"</formula>
    </cfRule>
    <cfRule type="cellIs" dxfId="7784" priority="8290" operator="equal">
      <formula>"Leve"</formula>
    </cfRule>
  </conditionalFormatting>
  <conditionalFormatting sqref="BR131">
    <cfRule type="cellIs" dxfId="7783" priority="8281" operator="equal">
      <formula>"Catastrófico"</formula>
    </cfRule>
    <cfRule type="cellIs" dxfId="7782" priority="8282" operator="equal">
      <formula>"Mayor"</formula>
    </cfRule>
    <cfRule type="cellIs" dxfId="7781" priority="8283" operator="equal">
      <formula>"Moderado"</formula>
    </cfRule>
    <cfRule type="cellIs" dxfId="7780" priority="8284" operator="equal">
      <formula>"Menor"</formula>
    </cfRule>
    <cfRule type="cellIs" dxfId="7779" priority="8285" operator="equal">
      <formula>"Leve"</formula>
    </cfRule>
  </conditionalFormatting>
  <conditionalFormatting sqref="BY131">
    <cfRule type="cellIs" dxfId="7778" priority="8276" operator="equal">
      <formula>"Catastrófico"</formula>
    </cfRule>
    <cfRule type="cellIs" dxfId="7777" priority="8277" operator="equal">
      <formula>"Mayor"</formula>
    </cfRule>
    <cfRule type="cellIs" dxfId="7776" priority="8278" operator="equal">
      <formula>"Moderado"</formula>
    </cfRule>
    <cfRule type="cellIs" dxfId="7775" priority="8279" operator="equal">
      <formula>"Menor"</formula>
    </cfRule>
    <cfRule type="cellIs" dxfId="7774" priority="8280" operator="equal">
      <formula>"Leve"</formula>
    </cfRule>
  </conditionalFormatting>
  <conditionalFormatting sqref="BY131">
    <cfRule type="cellIs" dxfId="7773" priority="8271" operator="equal">
      <formula>"Catastrófico"</formula>
    </cfRule>
    <cfRule type="cellIs" dxfId="7772" priority="8272" operator="equal">
      <formula>"Mayor"</formula>
    </cfRule>
    <cfRule type="cellIs" dxfId="7771" priority="8273" operator="equal">
      <formula>"Moderado"</formula>
    </cfRule>
    <cfRule type="cellIs" dxfId="7770" priority="8274" operator="equal">
      <formula>"Menor"</formula>
    </cfRule>
    <cfRule type="cellIs" dxfId="7769" priority="8275" operator="equal">
      <formula>"Leve"</formula>
    </cfRule>
  </conditionalFormatting>
  <conditionalFormatting sqref="CH131">
    <cfRule type="cellIs" dxfId="7768" priority="8266" operator="equal">
      <formula>"Catastrófico"</formula>
    </cfRule>
    <cfRule type="cellIs" dxfId="7767" priority="8267" operator="equal">
      <formula>"Mayor"</formula>
    </cfRule>
    <cfRule type="cellIs" dxfId="7766" priority="8268" operator="equal">
      <formula>"Moderado"</formula>
    </cfRule>
    <cfRule type="cellIs" dxfId="7765" priority="8269" operator="equal">
      <formula>"Menor"</formula>
    </cfRule>
    <cfRule type="cellIs" dxfId="7764" priority="8270" operator="equal">
      <formula>"Leve"</formula>
    </cfRule>
  </conditionalFormatting>
  <conditionalFormatting sqref="CH131">
    <cfRule type="cellIs" dxfId="7763" priority="8261" operator="equal">
      <formula>"Catastrófico"</formula>
    </cfRule>
    <cfRule type="cellIs" dxfId="7762" priority="8262" operator="equal">
      <formula>"Mayor"</formula>
    </cfRule>
    <cfRule type="cellIs" dxfId="7761" priority="8263" operator="equal">
      <formula>"Moderado"</formula>
    </cfRule>
    <cfRule type="cellIs" dxfId="7760" priority="8264" operator="equal">
      <formula>"Menor"</formula>
    </cfRule>
    <cfRule type="cellIs" dxfId="7759" priority="8265" operator="equal">
      <formula>"Leve"</formula>
    </cfRule>
  </conditionalFormatting>
  <conditionalFormatting sqref="BV131:BW131">
    <cfRule type="cellIs" dxfId="7758" priority="8256" operator="equal">
      <formula>"Catastrófico"</formula>
    </cfRule>
    <cfRule type="cellIs" dxfId="7757" priority="8257" operator="equal">
      <formula>"Mayor"</formula>
    </cfRule>
    <cfRule type="cellIs" dxfId="7756" priority="8258" operator="equal">
      <formula>"Moderado"</formula>
    </cfRule>
    <cfRule type="cellIs" dxfId="7755" priority="8259" operator="equal">
      <formula>"Menor"</formula>
    </cfRule>
    <cfRule type="cellIs" dxfId="7754" priority="8260" operator="equal">
      <formula>"Leve"</formula>
    </cfRule>
  </conditionalFormatting>
  <conditionalFormatting sqref="BV131:BW131">
    <cfRule type="cellIs" dxfId="7753" priority="8251" operator="equal">
      <formula>"Catastrófico"</formula>
    </cfRule>
    <cfRule type="cellIs" dxfId="7752" priority="8252" operator="equal">
      <formula>"Mayor"</formula>
    </cfRule>
    <cfRule type="cellIs" dxfId="7751" priority="8253" operator="equal">
      <formula>"Moderado"</formula>
    </cfRule>
    <cfRule type="cellIs" dxfId="7750" priority="8254" operator="equal">
      <formula>"Menor"</formula>
    </cfRule>
    <cfRule type="cellIs" dxfId="7749" priority="8255" operator="equal">
      <formula>"Leve"</formula>
    </cfRule>
  </conditionalFormatting>
  <conditionalFormatting sqref="CE131:CF131">
    <cfRule type="cellIs" dxfId="7748" priority="8246" operator="equal">
      <formula>"Catastrófico"</formula>
    </cfRule>
    <cfRule type="cellIs" dxfId="7747" priority="8247" operator="equal">
      <formula>"Mayor"</formula>
    </cfRule>
    <cfRule type="cellIs" dxfId="7746" priority="8248" operator="equal">
      <formula>"Moderado"</formula>
    </cfRule>
    <cfRule type="cellIs" dxfId="7745" priority="8249" operator="equal">
      <formula>"Menor"</formula>
    </cfRule>
    <cfRule type="cellIs" dxfId="7744" priority="8250" operator="equal">
      <formula>"Leve"</formula>
    </cfRule>
  </conditionalFormatting>
  <conditionalFormatting sqref="CE131:CF131">
    <cfRule type="cellIs" dxfId="7743" priority="8241" operator="equal">
      <formula>"Catastrófico"</formula>
    </cfRule>
    <cfRule type="cellIs" dxfId="7742" priority="8242" operator="equal">
      <formula>"Mayor"</formula>
    </cfRule>
    <cfRule type="cellIs" dxfId="7741" priority="8243" operator="equal">
      <formula>"Moderado"</formula>
    </cfRule>
    <cfRule type="cellIs" dxfId="7740" priority="8244" operator="equal">
      <formula>"Menor"</formula>
    </cfRule>
    <cfRule type="cellIs" dxfId="7739" priority="8245" operator="equal">
      <formula>"Leve"</formula>
    </cfRule>
  </conditionalFormatting>
  <conditionalFormatting sqref="CW131:CX131">
    <cfRule type="cellIs" dxfId="7738" priority="8236" operator="equal">
      <formula>"Catastrófico"</formula>
    </cfRule>
    <cfRule type="cellIs" dxfId="7737" priority="8237" operator="equal">
      <formula>"Mayor"</formula>
    </cfRule>
    <cfRule type="cellIs" dxfId="7736" priority="8238" operator="equal">
      <formula>"Moderado"</formula>
    </cfRule>
    <cfRule type="cellIs" dxfId="7735" priority="8239" operator="equal">
      <formula>"Menor"</formula>
    </cfRule>
    <cfRule type="cellIs" dxfId="7734" priority="8240" operator="equal">
      <formula>"Leve"</formula>
    </cfRule>
  </conditionalFormatting>
  <conditionalFormatting sqref="CW131:CX131">
    <cfRule type="cellIs" dxfId="7733" priority="8231" operator="equal">
      <formula>"Catastrófico"</formula>
    </cfRule>
    <cfRule type="cellIs" dxfId="7732" priority="8232" operator="equal">
      <formula>"Mayor"</formula>
    </cfRule>
    <cfRule type="cellIs" dxfId="7731" priority="8233" operator="equal">
      <formula>"Moderado"</formula>
    </cfRule>
    <cfRule type="cellIs" dxfId="7730" priority="8234" operator="equal">
      <formula>"Menor"</formula>
    </cfRule>
    <cfRule type="cellIs" dxfId="7729" priority="8235" operator="equal">
      <formula>"Leve"</formula>
    </cfRule>
  </conditionalFormatting>
  <conditionalFormatting sqref="BO119">
    <cfRule type="cellIs" dxfId="7728" priority="8226" operator="equal">
      <formula>"Catastrófico"</formula>
    </cfRule>
    <cfRule type="cellIs" dxfId="7727" priority="8227" operator="equal">
      <formula>"Mayor"</formula>
    </cfRule>
    <cfRule type="cellIs" dxfId="7726" priority="8228" operator="equal">
      <formula>"Moderado"</formula>
    </cfRule>
    <cfRule type="cellIs" dxfId="7725" priority="8229" operator="equal">
      <formula>"Menor"</formula>
    </cfRule>
    <cfRule type="cellIs" dxfId="7724" priority="8230" operator="equal">
      <formula>"Leve"</formula>
    </cfRule>
  </conditionalFormatting>
  <conditionalFormatting sqref="BP119:BU119">
    <cfRule type="cellIs" dxfId="7723" priority="8216" operator="equal">
      <formula>"Catastrófico"</formula>
    </cfRule>
    <cfRule type="cellIs" dxfId="7722" priority="8217" operator="equal">
      <formula>"Mayor"</formula>
    </cfRule>
    <cfRule type="cellIs" dxfId="7721" priority="8218" operator="equal">
      <formula>"Moderado"</formula>
    </cfRule>
    <cfRule type="cellIs" dxfId="7720" priority="8219" operator="equal">
      <formula>"Menor"</formula>
    </cfRule>
    <cfRule type="cellIs" dxfId="7719" priority="8220" operator="equal">
      <formula>"Leve"</formula>
    </cfRule>
  </conditionalFormatting>
  <conditionalFormatting sqref="BP119:BU119">
    <cfRule type="cellIs" dxfId="7718" priority="8221" operator="equal">
      <formula>"Catastrófico"</formula>
    </cfRule>
    <cfRule type="cellIs" dxfId="7717" priority="8222" operator="equal">
      <formula>"Mayor"</formula>
    </cfRule>
    <cfRule type="cellIs" dxfId="7716" priority="8223" operator="equal">
      <formula>"Moderado"</formula>
    </cfRule>
    <cfRule type="cellIs" dxfId="7715" priority="8224" operator="equal">
      <formula>"Menor"</formula>
    </cfRule>
    <cfRule type="cellIs" dxfId="7714" priority="8225" operator="equal">
      <formula>"Leve"</formula>
    </cfRule>
  </conditionalFormatting>
  <conditionalFormatting sqref="BU119">
    <cfRule type="cellIs" dxfId="7713" priority="8211" operator="equal">
      <formula>"Catastrófico"</formula>
    </cfRule>
    <cfRule type="cellIs" dxfId="7712" priority="8212" operator="equal">
      <formula>"Mayor"</formula>
    </cfRule>
    <cfRule type="cellIs" dxfId="7711" priority="8213" operator="equal">
      <formula>"Moderado"</formula>
    </cfRule>
    <cfRule type="cellIs" dxfId="7710" priority="8214" operator="equal">
      <formula>"Menor"</formula>
    </cfRule>
    <cfRule type="cellIs" dxfId="7709" priority="8215" operator="equal">
      <formula>"Leve"</formula>
    </cfRule>
  </conditionalFormatting>
  <conditionalFormatting sqref="BX119">
    <cfRule type="cellIs" dxfId="7708" priority="8206" operator="equal">
      <formula>"Catastrófico"</formula>
    </cfRule>
    <cfRule type="cellIs" dxfId="7707" priority="8207" operator="equal">
      <formula>"Mayor"</formula>
    </cfRule>
    <cfRule type="cellIs" dxfId="7706" priority="8208" operator="equal">
      <formula>"Moderado"</formula>
    </cfRule>
    <cfRule type="cellIs" dxfId="7705" priority="8209" operator="equal">
      <formula>"Menor"</formula>
    </cfRule>
    <cfRule type="cellIs" dxfId="7704" priority="8210" operator="equal">
      <formula>"Leve"</formula>
    </cfRule>
  </conditionalFormatting>
  <conditionalFormatting sqref="BY119:CF119">
    <cfRule type="cellIs" dxfId="7703" priority="8196" operator="equal">
      <formula>"Catastrófico"</formula>
    </cfRule>
    <cfRule type="cellIs" dxfId="7702" priority="8197" operator="equal">
      <formula>"Mayor"</formula>
    </cfRule>
    <cfRule type="cellIs" dxfId="7701" priority="8198" operator="equal">
      <formula>"Moderado"</formula>
    </cfRule>
    <cfRule type="cellIs" dxfId="7700" priority="8199" operator="equal">
      <formula>"Menor"</formula>
    </cfRule>
    <cfRule type="cellIs" dxfId="7699" priority="8200" operator="equal">
      <formula>"Leve"</formula>
    </cfRule>
  </conditionalFormatting>
  <conditionalFormatting sqref="BY119:CF119">
    <cfRule type="cellIs" dxfId="7698" priority="8201" operator="equal">
      <formula>"Catastrófico"</formula>
    </cfRule>
    <cfRule type="cellIs" dxfId="7697" priority="8202" operator="equal">
      <formula>"Mayor"</formula>
    </cfRule>
    <cfRule type="cellIs" dxfId="7696" priority="8203" operator="equal">
      <formula>"Moderado"</formula>
    </cfRule>
    <cfRule type="cellIs" dxfId="7695" priority="8204" operator="equal">
      <formula>"Menor"</formula>
    </cfRule>
    <cfRule type="cellIs" dxfId="7694" priority="8205" operator="equal">
      <formula>"Leve"</formula>
    </cfRule>
  </conditionalFormatting>
  <conditionalFormatting sqref="CD119">
    <cfRule type="cellIs" dxfId="7693" priority="8191" operator="equal">
      <formula>"Catastrófico"</formula>
    </cfRule>
    <cfRule type="cellIs" dxfId="7692" priority="8192" operator="equal">
      <formula>"Mayor"</formula>
    </cfRule>
    <cfRule type="cellIs" dxfId="7691" priority="8193" operator="equal">
      <formula>"Moderado"</formula>
    </cfRule>
    <cfRule type="cellIs" dxfId="7690" priority="8194" operator="equal">
      <formula>"Menor"</formula>
    </cfRule>
    <cfRule type="cellIs" dxfId="7689" priority="8195" operator="equal">
      <formula>"Leve"</formula>
    </cfRule>
  </conditionalFormatting>
  <conditionalFormatting sqref="CG119">
    <cfRule type="cellIs" dxfId="7688" priority="8186" operator="equal">
      <formula>"Catastrófico"</formula>
    </cfRule>
    <cfRule type="cellIs" dxfId="7687" priority="8187" operator="equal">
      <formula>"Mayor"</formula>
    </cfRule>
    <cfRule type="cellIs" dxfId="7686" priority="8188" operator="equal">
      <formula>"Moderado"</formula>
    </cfRule>
    <cfRule type="cellIs" dxfId="7685" priority="8189" operator="equal">
      <formula>"Menor"</formula>
    </cfRule>
    <cfRule type="cellIs" dxfId="7684" priority="8190" operator="equal">
      <formula>"Leve"</formula>
    </cfRule>
  </conditionalFormatting>
  <conditionalFormatting sqref="CH119:CO119">
    <cfRule type="cellIs" dxfId="7683" priority="8176" operator="equal">
      <formula>"Catastrófico"</formula>
    </cfRule>
    <cfRule type="cellIs" dxfId="7682" priority="8177" operator="equal">
      <formula>"Mayor"</formula>
    </cfRule>
    <cfRule type="cellIs" dxfId="7681" priority="8178" operator="equal">
      <formula>"Moderado"</formula>
    </cfRule>
    <cfRule type="cellIs" dxfId="7680" priority="8179" operator="equal">
      <formula>"Menor"</formula>
    </cfRule>
    <cfRule type="cellIs" dxfId="7679" priority="8180" operator="equal">
      <formula>"Leve"</formula>
    </cfRule>
  </conditionalFormatting>
  <conditionalFormatting sqref="CH119:CO119">
    <cfRule type="cellIs" dxfId="7678" priority="8181" operator="equal">
      <formula>"Catastrófico"</formula>
    </cfRule>
    <cfRule type="cellIs" dxfId="7677" priority="8182" operator="equal">
      <formula>"Mayor"</formula>
    </cfRule>
    <cfRule type="cellIs" dxfId="7676" priority="8183" operator="equal">
      <formula>"Moderado"</formula>
    </cfRule>
    <cfRule type="cellIs" dxfId="7675" priority="8184" operator="equal">
      <formula>"Menor"</formula>
    </cfRule>
    <cfRule type="cellIs" dxfId="7674" priority="8185" operator="equal">
      <formula>"Leve"</formula>
    </cfRule>
  </conditionalFormatting>
  <conditionalFormatting sqref="CM119">
    <cfRule type="cellIs" dxfId="7673" priority="8171" operator="equal">
      <formula>"Catastrófico"</formula>
    </cfRule>
    <cfRule type="cellIs" dxfId="7672" priority="8172" operator="equal">
      <formula>"Mayor"</formula>
    </cfRule>
    <cfRule type="cellIs" dxfId="7671" priority="8173" operator="equal">
      <formula>"Moderado"</formula>
    </cfRule>
    <cfRule type="cellIs" dxfId="7670" priority="8174" operator="equal">
      <formula>"Menor"</formula>
    </cfRule>
    <cfRule type="cellIs" dxfId="7669" priority="8175" operator="equal">
      <formula>"Leve"</formula>
    </cfRule>
  </conditionalFormatting>
  <conditionalFormatting sqref="CP119">
    <cfRule type="cellIs" dxfId="7668" priority="8166" operator="equal">
      <formula>"Catastrófico"</formula>
    </cfRule>
    <cfRule type="cellIs" dxfId="7667" priority="8167" operator="equal">
      <formula>"Mayor"</formula>
    </cfRule>
    <cfRule type="cellIs" dxfId="7666" priority="8168" operator="equal">
      <formula>"Moderado"</formula>
    </cfRule>
    <cfRule type="cellIs" dxfId="7665" priority="8169" operator="equal">
      <formula>"Menor"</formula>
    </cfRule>
    <cfRule type="cellIs" dxfId="7664" priority="8170" operator="equal">
      <formula>"Leve"</formula>
    </cfRule>
  </conditionalFormatting>
  <conditionalFormatting sqref="CQ119:CX119">
    <cfRule type="cellIs" dxfId="7663" priority="8156" operator="equal">
      <formula>"Catastrófico"</formula>
    </cfRule>
    <cfRule type="cellIs" dxfId="7662" priority="8157" operator="equal">
      <formula>"Mayor"</formula>
    </cfRule>
    <cfRule type="cellIs" dxfId="7661" priority="8158" operator="equal">
      <formula>"Moderado"</formula>
    </cfRule>
    <cfRule type="cellIs" dxfId="7660" priority="8159" operator="equal">
      <formula>"Menor"</formula>
    </cfRule>
    <cfRule type="cellIs" dxfId="7659" priority="8160" operator="equal">
      <formula>"Leve"</formula>
    </cfRule>
  </conditionalFormatting>
  <conditionalFormatting sqref="CQ119:CX119">
    <cfRule type="cellIs" dxfId="7658" priority="8161" operator="equal">
      <formula>"Catastrófico"</formula>
    </cfRule>
    <cfRule type="cellIs" dxfId="7657" priority="8162" operator="equal">
      <formula>"Mayor"</formula>
    </cfRule>
    <cfRule type="cellIs" dxfId="7656" priority="8163" operator="equal">
      <formula>"Moderado"</formula>
    </cfRule>
    <cfRule type="cellIs" dxfId="7655" priority="8164" operator="equal">
      <formula>"Menor"</formula>
    </cfRule>
    <cfRule type="cellIs" dxfId="7654" priority="8165" operator="equal">
      <formula>"Leve"</formula>
    </cfRule>
  </conditionalFormatting>
  <conditionalFormatting sqref="CV119">
    <cfRule type="cellIs" dxfId="7653" priority="8151" operator="equal">
      <formula>"Catastrófico"</formula>
    </cfRule>
    <cfRule type="cellIs" dxfId="7652" priority="8152" operator="equal">
      <formula>"Mayor"</formula>
    </cfRule>
    <cfRule type="cellIs" dxfId="7651" priority="8153" operator="equal">
      <formula>"Moderado"</formula>
    </cfRule>
    <cfRule type="cellIs" dxfId="7650" priority="8154" operator="equal">
      <formula>"Menor"</formula>
    </cfRule>
    <cfRule type="cellIs" dxfId="7649" priority="8155" operator="equal">
      <formula>"Leve"</formula>
    </cfRule>
  </conditionalFormatting>
  <conditionalFormatting sqref="BV119:BW119">
    <cfRule type="cellIs" dxfId="7648" priority="8146" operator="equal">
      <formula>"Catastrófico"</formula>
    </cfRule>
    <cfRule type="cellIs" dxfId="7647" priority="8147" operator="equal">
      <formula>"Mayor"</formula>
    </cfRule>
    <cfRule type="cellIs" dxfId="7646" priority="8148" operator="equal">
      <formula>"Moderado"</formula>
    </cfRule>
    <cfRule type="cellIs" dxfId="7645" priority="8149" operator="equal">
      <formula>"Menor"</formula>
    </cfRule>
    <cfRule type="cellIs" dxfId="7644" priority="8150" operator="equal">
      <formula>"Leve"</formula>
    </cfRule>
  </conditionalFormatting>
  <conditionalFormatting sqref="FU119">
    <cfRule type="cellIs" dxfId="7643" priority="8136" operator="equal">
      <formula>"Catastrófico"</formula>
    </cfRule>
    <cfRule type="cellIs" dxfId="7642" priority="8137" operator="equal">
      <formula>"Mayor"</formula>
    </cfRule>
    <cfRule type="cellIs" dxfId="7641" priority="8138" operator="equal">
      <formula>"Moderado"</formula>
    </cfRule>
    <cfRule type="cellIs" dxfId="7640" priority="8139" operator="equal">
      <formula>"Menor"</formula>
    </cfRule>
    <cfRule type="cellIs" dxfId="7639" priority="8140" operator="equal">
      <formula>"Leve"</formula>
    </cfRule>
  </conditionalFormatting>
  <conditionalFormatting sqref="FU119">
    <cfRule type="cellIs" dxfId="7638" priority="8141" operator="equal">
      <formula>"Catastrófico"</formula>
    </cfRule>
    <cfRule type="cellIs" dxfId="7637" priority="8142" operator="equal">
      <formula>"Mayor"</formula>
    </cfRule>
    <cfRule type="cellIs" dxfId="7636" priority="8143" operator="equal">
      <formula>"Moderado"</formula>
    </cfRule>
    <cfRule type="cellIs" dxfId="7635" priority="8144" operator="equal">
      <formula>"Menor"</formula>
    </cfRule>
    <cfRule type="cellIs" dxfId="7634" priority="8145" operator="equal">
      <formula>"Leve"</formula>
    </cfRule>
  </conditionalFormatting>
  <conditionalFormatting sqref="FW119">
    <cfRule type="cellIs" dxfId="7633" priority="8126" operator="equal">
      <formula>"Catastrófico"</formula>
    </cfRule>
    <cfRule type="cellIs" dxfId="7632" priority="8127" operator="equal">
      <formula>"Mayor"</formula>
    </cfRule>
    <cfRule type="cellIs" dxfId="7631" priority="8128" operator="equal">
      <formula>"Moderado"</formula>
    </cfRule>
    <cfRule type="cellIs" dxfId="7630" priority="8129" operator="equal">
      <formula>"Menor"</formula>
    </cfRule>
    <cfRule type="cellIs" dxfId="7629" priority="8130" operator="equal">
      <formula>"Leve"</formula>
    </cfRule>
  </conditionalFormatting>
  <conditionalFormatting sqref="FW119">
    <cfRule type="cellIs" dxfId="7628" priority="8131" operator="equal">
      <formula>"Catastrófico"</formula>
    </cfRule>
    <cfRule type="cellIs" dxfId="7627" priority="8132" operator="equal">
      <formula>"Mayor"</formula>
    </cfRule>
    <cfRule type="cellIs" dxfId="7626" priority="8133" operator="equal">
      <formula>"Moderado"</formula>
    </cfRule>
    <cfRule type="cellIs" dxfId="7625" priority="8134" operator="equal">
      <formula>"Menor"</formula>
    </cfRule>
    <cfRule type="cellIs" dxfId="7624" priority="8135" operator="equal">
      <formula>"Leve"</formula>
    </cfRule>
  </conditionalFormatting>
  <conditionalFormatting sqref="BP137:BT137">
    <cfRule type="cellIs" dxfId="7623" priority="8121" operator="equal">
      <formula>"Catastrófico"</formula>
    </cfRule>
    <cfRule type="cellIs" dxfId="7622" priority="8122" operator="equal">
      <formula>"Mayor"</formula>
    </cfRule>
    <cfRule type="cellIs" dxfId="7621" priority="8123" operator="equal">
      <formula>"Moderado"</formula>
    </cfRule>
    <cfRule type="cellIs" dxfId="7620" priority="8124" operator="equal">
      <formula>"Menor"</formula>
    </cfRule>
    <cfRule type="cellIs" dxfId="7619" priority="8125" operator="equal">
      <formula>"Leve"</formula>
    </cfRule>
  </conditionalFormatting>
  <conditionalFormatting sqref="BO137">
    <cfRule type="cellIs" dxfId="7618" priority="8116" operator="equal">
      <formula>"Catastrófico"</formula>
    </cfRule>
    <cfRule type="cellIs" dxfId="7617" priority="8117" operator="equal">
      <formula>"Mayor"</formula>
    </cfRule>
    <cfRule type="cellIs" dxfId="7616" priority="8118" operator="equal">
      <formula>"Moderado"</formula>
    </cfRule>
    <cfRule type="cellIs" dxfId="7615" priority="8119" operator="equal">
      <formula>"Menor"</formula>
    </cfRule>
    <cfRule type="cellIs" dxfId="7614" priority="8120" operator="equal">
      <formula>"Leve"</formula>
    </cfRule>
  </conditionalFormatting>
  <conditionalFormatting sqref="BU137">
    <cfRule type="cellIs" dxfId="7613" priority="8111" operator="equal">
      <formula>"Catastrófico"</formula>
    </cfRule>
    <cfRule type="cellIs" dxfId="7612" priority="8112" operator="equal">
      <formula>"Mayor"</formula>
    </cfRule>
    <cfRule type="cellIs" dxfId="7611" priority="8113" operator="equal">
      <formula>"Moderado"</formula>
    </cfRule>
    <cfRule type="cellIs" dxfId="7610" priority="8114" operator="equal">
      <formula>"Menor"</formula>
    </cfRule>
    <cfRule type="cellIs" dxfId="7609" priority="8115" operator="equal">
      <formula>"Leve"</formula>
    </cfRule>
  </conditionalFormatting>
  <conditionalFormatting sqref="BU137">
    <cfRule type="cellIs" dxfId="7608" priority="8101" operator="equal">
      <formula>"Catastrófico"</formula>
    </cfRule>
    <cfRule type="cellIs" dxfId="7607" priority="8102" operator="equal">
      <formula>"Mayor"</formula>
    </cfRule>
    <cfRule type="cellIs" dxfId="7606" priority="8103" operator="equal">
      <formula>"Moderado"</formula>
    </cfRule>
    <cfRule type="cellIs" dxfId="7605" priority="8104" operator="equal">
      <formula>"Menor"</formula>
    </cfRule>
    <cfRule type="cellIs" dxfId="7604" priority="8105" operator="equal">
      <formula>"Leve"</formula>
    </cfRule>
  </conditionalFormatting>
  <conditionalFormatting sqref="BU137">
    <cfRule type="cellIs" dxfId="7603" priority="8106" operator="equal">
      <formula>"Catastrófico"</formula>
    </cfRule>
    <cfRule type="cellIs" dxfId="7602" priority="8107" operator="equal">
      <formula>"Mayor"</formula>
    </cfRule>
    <cfRule type="cellIs" dxfId="7601" priority="8108" operator="equal">
      <formula>"Moderado"</formula>
    </cfRule>
    <cfRule type="cellIs" dxfId="7600" priority="8109" operator="equal">
      <formula>"Menor"</formula>
    </cfRule>
    <cfRule type="cellIs" dxfId="7599" priority="8110" operator="equal">
      <formula>"Leve"</formula>
    </cfRule>
  </conditionalFormatting>
  <conditionalFormatting sqref="BV137:BW137">
    <cfRule type="cellIs" dxfId="7598" priority="8096" operator="equal">
      <formula>"Catastrófico"</formula>
    </cfRule>
    <cfRule type="cellIs" dxfId="7597" priority="8097" operator="equal">
      <formula>"Mayor"</formula>
    </cfRule>
    <cfRule type="cellIs" dxfId="7596" priority="8098" operator="equal">
      <formula>"Moderado"</formula>
    </cfRule>
    <cfRule type="cellIs" dxfId="7595" priority="8099" operator="equal">
      <formula>"Menor"</formula>
    </cfRule>
    <cfRule type="cellIs" dxfId="7594" priority="8100" operator="equal">
      <formula>"Leve"</formula>
    </cfRule>
  </conditionalFormatting>
  <conditionalFormatting sqref="BY137:CC137 CH137:CL137 CQ137:CU137">
    <cfRule type="cellIs" dxfId="7593" priority="8091" operator="equal">
      <formula>"Catastrófico"</formula>
    </cfRule>
    <cfRule type="cellIs" dxfId="7592" priority="8092" operator="equal">
      <formula>"Mayor"</formula>
    </cfRule>
    <cfRule type="cellIs" dxfId="7591" priority="8093" operator="equal">
      <formula>"Moderado"</formula>
    </cfRule>
    <cfRule type="cellIs" dxfId="7590" priority="8094" operator="equal">
      <formula>"Menor"</formula>
    </cfRule>
    <cfRule type="cellIs" dxfId="7589" priority="8095" operator="equal">
      <formula>"Leve"</formula>
    </cfRule>
  </conditionalFormatting>
  <conditionalFormatting sqref="BX137 CG137 CP137">
    <cfRule type="cellIs" dxfId="7588" priority="8086" operator="equal">
      <formula>"Catastrófico"</formula>
    </cfRule>
    <cfRule type="cellIs" dxfId="7587" priority="8087" operator="equal">
      <formula>"Mayor"</formula>
    </cfRule>
    <cfRule type="cellIs" dxfId="7586" priority="8088" operator="equal">
      <formula>"Moderado"</formula>
    </cfRule>
    <cfRule type="cellIs" dxfId="7585" priority="8089" operator="equal">
      <formula>"Menor"</formula>
    </cfRule>
    <cfRule type="cellIs" dxfId="7584" priority="8090" operator="equal">
      <formula>"Leve"</formula>
    </cfRule>
  </conditionalFormatting>
  <conditionalFormatting sqref="CD137 CM137 CV137">
    <cfRule type="cellIs" dxfId="7583" priority="8081" operator="equal">
      <formula>"Catastrófico"</formula>
    </cfRule>
    <cfRule type="cellIs" dxfId="7582" priority="8082" operator="equal">
      <formula>"Mayor"</formula>
    </cfRule>
    <cfRule type="cellIs" dxfId="7581" priority="8083" operator="equal">
      <formula>"Moderado"</formula>
    </cfRule>
    <cfRule type="cellIs" dxfId="7580" priority="8084" operator="equal">
      <formula>"Menor"</formula>
    </cfRule>
    <cfRule type="cellIs" dxfId="7579" priority="8085" operator="equal">
      <formula>"Leve"</formula>
    </cfRule>
  </conditionalFormatting>
  <conditionalFormatting sqref="CD137 CM137 CV137">
    <cfRule type="cellIs" dxfId="7578" priority="8071" operator="equal">
      <formula>"Catastrófico"</formula>
    </cfRule>
    <cfRule type="cellIs" dxfId="7577" priority="8072" operator="equal">
      <formula>"Mayor"</formula>
    </cfRule>
    <cfRule type="cellIs" dxfId="7576" priority="8073" operator="equal">
      <formula>"Moderado"</formula>
    </cfRule>
    <cfRule type="cellIs" dxfId="7575" priority="8074" operator="equal">
      <formula>"Menor"</formula>
    </cfRule>
    <cfRule type="cellIs" dxfId="7574" priority="8075" operator="equal">
      <formula>"Leve"</formula>
    </cfRule>
  </conditionalFormatting>
  <conditionalFormatting sqref="CD137 CM137 CV137">
    <cfRule type="cellIs" dxfId="7573" priority="8076" operator="equal">
      <formula>"Catastrófico"</formula>
    </cfRule>
    <cfRule type="cellIs" dxfId="7572" priority="8077" operator="equal">
      <formula>"Mayor"</formula>
    </cfRule>
    <cfRule type="cellIs" dxfId="7571" priority="8078" operator="equal">
      <formula>"Moderado"</formula>
    </cfRule>
    <cfRule type="cellIs" dxfId="7570" priority="8079" operator="equal">
      <formula>"Menor"</formula>
    </cfRule>
    <cfRule type="cellIs" dxfId="7569" priority="8080" operator="equal">
      <formula>"Leve"</formula>
    </cfRule>
  </conditionalFormatting>
  <conditionalFormatting sqref="CE137:CF137 CN137:CO137 CW137:CX137">
    <cfRule type="cellIs" dxfId="7568" priority="8066" operator="equal">
      <formula>"Catastrófico"</formula>
    </cfRule>
    <cfRule type="cellIs" dxfId="7567" priority="8067" operator="equal">
      <formula>"Mayor"</formula>
    </cfRule>
    <cfRule type="cellIs" dxfId="7566" priority="8068" operator="equal">
      <formula>"Moderado"</formula>
    </cfRule>
    <cfRule type="cellIs" dxfId="7565" priority="8069" operator="equal">
      <formula>"Menor"</formula>
    </cfRule>
    <cfRule type="cellIs" dxfId="7564" priority="8070" operator="equal">
      <formula>"Leve"</formula>
    </cfRule>
  </conditionalFormatting>
  <conditionalFormatting sqref="CI149">
    <cfRule type="cellIs" dxfId="7563" priority="8061" operator="equal">
      <formula>"Catastrófico"</formula>
    </cfRule>
    <cfRule type="cellIs" dxfId="7562" priority="8062" operator="equal">
      <formula>"Mayor"</formula>
    </cfRule>
    <cfRule type="cellIs" dxfId="7561" priority="8063" operator="equal">
      <formula>"Moderado"</formula>
    </cfRule>
    <cfRule type="cellIs" dxfId="7560" priority="8064" operator="equal">
      <formula>"Menor"</formula>
    </cfRule>
    <cfRule type="cellIs" dxfId="7559" priority="8065" operator="equal">
      <formula>"Leve"</formula>
    </cfRule>
  </conditionalFormatting>
  <conditionalFormatting sqref="BO149">
    <cfRule type="cellIs" dxfId="7558" priority="8056" operator="equal">
      <formula>"Catastrófico"</formula>
    </cfRule>
    <cfRule type="cellIs" dxfId="7557" priority="8057" operator="equal">
      <formula>"Mayor"</formula>
    </cfRule>
    <cfRule type="cellIs" dxfId="7556" priority="8058" operator="equal">
      <formula>"Moderado"</formula>
    </cfRule>
    <cfRule type="cellIs" dxfId="7555" priority="8059" operator="equal">
      <formula>"Menor"</formula>
    </cfRule>
    <cfRule type="cellIs" dxfId="7554" priority="8060" operator="equal">
      <formula>"Leve"</formula>
    </cfRule>
  </conditionalFormatting>
  <conditionalFormatting sqref="CH149:CI149">
    <cfRule type="cellIs" dxfId="7553" priority="8051" operator="equal">
      <formula>"Catastrófico"</formula>
    </cfRule>
    <cfRule type="cellIs" dxfId="7552" priority="8052" operator="equal">
      <formula>"Mayor"</formula>
    </cfRule>
    <cfRule type="cellIs" dxfId="7551" priority="8053" operator="equal">
      <formula>"Moderado"</formula>
    </cfRule>
    <cfRule type="cellIs" dxfId="7550" priority="8054" operator="equal">
      <formula>"Menor"</formula>
    </cfRule>
    <cfRule type="cellIs" dxfId="7549" priority="8055" operator="equal">
      <formula>"Leve"</formula>
    </cfRule>
  </conditionalFormatting>
  <conditionalFormatting sqref="CD149">
    <cfRule type="cellIs" dxfId="7548" priority="8041" operator="equal">
      <formula>"Catastrófico"</formula>
    </cfRule>
    <cfRule type="cellIs" dxfId="7547" priority="8042" operator="equal">
      <formula>"Mayor"</formula>
    </cfRule>
    <cfRule type="cellIs" dxfId="7546" priority="8043" operator="equal">
      <formula>"Moderado"</formula>
    </cfRule>
    <cfRule type="cellIs" dxfId="7545" priority="8044" operator="equal">
      <formula>"Menor"</formula>
    </cfRule>
    <cfRule type="cellIs" dxfId="7544" priority="8045" operator="equal">
      <formula>"Leve"</formula>
    </cfRule>
  </conditionalFormatting>
  <conditionalFormatting sqref="CG149">
    <cfRule type="cellIs" dxfId="7543" priority="8046" operator="equal">
      <formula>"Catastrófico"</formula>
    </cfRule>
    <cfRule type="cellIs" dxfId="7542" priority="8047" operator="equal">
      <formula>"Mayor"</formula>
    </cfRule>
    <cfRule type="cellIs" dxfId="7541" priority="8048" operator="equal">
      <formula>"Moderado"</formula>
    </cfRule>
    <cfRule type="cellIs" dxfId="7540" priority="8049" operator="equal">
      <formula>"Menor"</formula>
    </cfRule>
    <cfRule type="cellIs" dxfId="7539" priority="8050" operator="equal">
      <formula>"Leve"</formula>
    </cfRule>
  </conditionalFormatting>
  <conditionalFormatting sqref="BU149">
    <cfRule type="cellIs" dxfId="7538" priority="8036" operator="equal">
      <formula>"Catastrófico"</formula>
    </cfRule>
    <cfRule type="cellIs" dxfId="7537" priority="8037" operator="equal">
      <formula>"Mayor"</formula>
    </cfRule>
    <cfRule type="cellIs" dxfId="7536" priority="8038" operator="equal">
      <formula>"Moderado"</formula>
    </cfRule>
    <cfRule type="cellIs" dxfId="7535" priority="8039" operator="equal">
      <formula>"Menor"</formula>
    </cfRule>
    <cfRule type="cellIs" dxfId="7534" priority="8040" operator="equal">
      <formula>"Leve"</formula>
    </cfRule>
  </conditionalFormatting>
  <conditionalFormatting sqref="CH149">
    <cfRule type="cellIs" dxfId="7533" priority="8026" operator="equal">
      <formula>"Catastrófico"</formula>
    </cfRule>
    <cfRule type="cellIs" dxfId="7532" priority="8027" operator="equal">
      <formula>"Mayor"</formula>
    </cfRule>
    <cfRule type="cellIs" dxfId="7531" priority="8028" operator="equal">
      <formula>"Moderado"</formula>
    </cfRule>
    <cfRule type="cellIs" dxfId="7530" priority="8029" operator="equal">
      <formula>"Menor"</formula>
    </cfRule>
    <cfRule type="cellIs" dxfId="7529" priority="8030" operator="equal">
      <formula>"Leve"</formula>
    </cfRule>
  </conditionalFormatting>
  <conditionalFormatting sqref="CH149">
    <cfRule type="cellIs" dxfId="7528" priority="8031" operator="equal">
      <formula>"Catastrófico"</formula>
    </cfRule>
    <cfRule type="cellIs" dxfId="7527" priority="8032" operator="equal">
      <formula>"Mayor"</formula>
    </cfRule>
    <cfRule type="cellIs" dxfId="7526" priority="8033" operator="equal">
      <formula>"Moderado"</formula>
    </cfRule>
    <cfRule type="cellIs" dxfId="7525" priority="8034" operator="equal">
      <formula>"Menor"</formula>
    </cfRule>
    <cfRule type="cellIs" dxfId="7524" priority="8035" operator="equal">
      <formula>"Leve"</formula>
    </cfRule>
  </conditionalFormatting>
  <conditionalFormatting sqref="BU149:BW149">
    <cfRule type="cellIs" dxfId="7523" priority="8016" operator="equal">
      <formula>"Catastrófico"</formula>
    </cfRule>
    <cfRule type="cellIs" dxfId="7522" priority="8017" operator="equal">
      <formula>"Mayor"</formula>
    </cfRule>
    <cfRule type="cellIs" dxfId="7521" priority="8018" operator="equal">
      <formula>"Moderado"</formula>
    </cfRule>
    <cfRule type="cellIs" dxfId="7520" priority="8019" operator="equal">
      <formula>"Menor"</formula>
    </cfRule>
    <cfRule type="cellIs" dxfId="7519" priority="8020" operator="equal">
      <formula>"Leve"</formula>
    </cfRule>
  </conditionalFormatting>
  <conditionalFormatting sqref="BU149:BW149">
    <cfRule type="cellIs" dxfId="7518" priority="8021" operator="equal">
      <formula>"Catastrófico"</formula>
    </cfRule>
    <cfRule type="cellIs" dxfId="7517" priority="8022" operator="equal">
      <formula>"Mayor"</formula>
    </cfRule>
    <cfRule type="cellIs" dxfId="7516" priority="8023" operator="equal">
      <formula>"Moderado"</formula>
    </cfRule>
    <cfRule type="cellIs" dxfId="7515" priority="8024" operator="equal">
      <formula>"Menor"</formula>
    </cfRule>
    <cfRule type="cellIs" dxfId="7514" priority="8025" operator="equal">
      <formula>"Leve"</formula>
    </cfRule>
  </conditionalFormatting>
  <conditionalFormatting sqref="BX149">
    <cfRule type="cellIs" dxfId="7513" priority="8011" operator="equal">
      <formula>"Catastrófico"</formula>
    </cfRule>
    <cfRule type="cellIs" dxfId="7512" priority="8012" operator="equal">
      <formula>"Mayor"</formula>
    </cfRule>
    <cfRule type="cellIs" dxfId="7511" priority="8013" operator="equal">
      <formula>"Moderado"</formula>
    </cfRule>
    <cfRule type="cellIs" dxfId="7510" priority="8014" operator="equal">
      <formula>"Menor"</formula>
    </cfRule>
    <cfRule type="cellIs" dxfId="7509" priority="8015" operator="equal">
      <formula>"Leve"</formula>
    </cfRule>
  </conditionalFormatting>
  <conditionalFormatting sqref="CP149">
    <cfRule type="cellIs" dxfId="7508" priority="8006" operator="equal">
      <formula>"Catastrófico"</formula>
    </cfRule>
    <cfRule type="cellIs" dxfId="7507" priority="8007" operator="equal">
      <formula>"Mayor"</formula>
    </cfRule>
    <cfRule type="cellIs" dxfId="7506" priority="8008" operator="equal">
      <formula>"Moderado"</formula>
    </cfRule>
    <cfRule type="cellIs" dxfId="7505" priority="8009" operator="equal">
      <formula>"Menor"</formula>
    </cfRule>
    <cfRule type="cellIs" dxfId="7504" priority="8010" operator="equal">
      <formula>"Leve"</formula>
    </cfRule>
  </conditionalFormatting>
  <conditionalFormatting sqref="CT149:CU149">
    <cfRule type="cellIs" dxfId="7503" priority="8001" operator="equal">
      <formula>"Catastrófico"</formula>
    </cfRule>
    <cfRule type="cellIs" dxfId="7502" priority="8002" operator="equal">
      <formula>"Mayor"</formula>
    </cfRule>
    <cfRule type="cellIs" dxfId="7501" priority="8003" operator="equal">
      <formula>"Moderado"</formula>
    </cfRule>
    <cfRule type="cellIs" dxfId="7500" priority="8004" operator="equal">
      <formula>"Menor"</formula>
    </cfRule>
    <cfRule type="cellIs" dxfId="7499" priority="8005" operator="equal">
      <formula>"Leve"</formula>
    </cfRule>
  </conditionalFormatting>
  <conditionalFormatting sqref="CS149">
    <cfRule type="cellIs" dxfId="7498" priority="7991" operator="equal">
      <formula>"Catastrófico"</formula>
    </cfRule>
    <cfRule type="cellIs" dxfId="7497" priority="7992" operator="equal">
      <formula>"Mayor"</formula>
    </cfRule>
    <cfRule type="cellIs" dxfId="7496" priority="7993" operator="equal">
      <formula>"Moderado"</formula>
    </cfRule>
    <cfRule type="cellIs" dxfId="7495" priority="7994" operator="equal">
      <formula>"Menor"</formula>
    </cfRule>
    <cfRule type="cellIs" dxfId="7494" priority="7995" operator="equal">
      <formula>"Leve"</formula>
    </cfRule>
  </conditionalFormatting>
  <conditionalFormatting sqref="CS149">
    <cfRule type="cellIs" dxfId="7493" priority="7996" operator="equal">
      <formula>"Catastrófico"</formula>
    </cfRule>
    <cfRule type="cellIs" dxfId="7492" priority="7997" operator="equal">
      <formula>"Mayor"</formula>
    </cfRule>
    <cfRule type="cellIs" dxfId="7491" priority="7998" operator="equal">
      <formula>"Moderado"</formula>
    </cfRule>
    <cfRule type="cellIs" dxfId="7490" priority="7999" operator="equal">
      <formula>"Menor"</formula>
    </cfRule>
    <cfRule type="cellIs" dxfId="7489" priority="8000" operator="equal">
      <formula>"Leve"</formula>
    </cfRule>
  </conditionalFormatting>
  <conditionalFormatting sqref="CE149:CF149">
    <cfRule type="cellIs" dxfId="7488" priority="7986" operator="equal">
      <formula>"Catastrófico"</formula>
    </cfRule>
    <cfRule type="cellIs" dxfId="7487" priority="7987" operator="equal">
      <formula>"Mayor"</formula>
    </cfRule>
    <cfRule type="cellIs" dxfId="7486" priority="7988" operator="equal">
      <formula>"Moderado"</formula>
    </cfRule>
    <cfRule type="cellIs" dxfId="7485" priority="7989" operator="equal">
      <formula>"Menor"</formula>
    </cfRule>
    <cfRule type="cellIs" dxfId="7484" priority="7990" operator="equal">
      <formula>"Leve"</formula>
    </cfRule>
  </conditionalFormatting>
  <conditionalFormatting sqref="CJ149:CL149">
    <cfRule type="cellIs" dxfId="7483" priority="7981" operator="equal">
      <formula>"Catastrófico"</formula>
    </cfRule>
    <cfRule type="cellIs" dxfId="7482" priority="7982" operator="equal">
      <formula>"Mayor"</formula>
    </cfRule>
    <cfRule type="cellIs" dxfId="7481" priority="7983" operator="equal">
      <formula>"Moderado"</formula>
    </cfRule>
    <cfRule type="cellIs" dxfId="7480" priority="7984" operator="equal">
      <formula>"Menor"</formula>
    </cfRule>
    <cfRule type="cellIs" dxfId="7479" priority="7985" operator="equal">
      <formula>"Leve"</formula>
    </cfRule>
  </conditionalFormatting>
  <conditionalFormatting sqref="CN149:CO149">
    <cfRule type="cellIs" dxfId="7478" priority="7976" operator="equal">
      <formula>"Catastrófico"</formula>
    </cfRule>
    <cfRule type="cellIs" dxfId="7477" priority="7977" operator="equal">
      <formula>"Mayor"</formula>
    </cfRule>
    <cfRule type="cellIs" dxfId="7476" priority="7978" operator="equal">
      <formula>"Moderado"</formula>
    </cfRule>
    <cfRule type="cellIs" dxfId="7475" priority="7979" operator="equal">
      <formula>"Menor"</formula>
    </cfRule>
    <cfRule type="cellIs" dxfId="7474" priority="7980" operator="equal">
      <formula>"Leve"</formula>
    </cfRule>
  </conditionalFormatting>
  <conditionalFormatting sqref="CM149">
    <cfRule type="cellIs" dxfId="7473" priority="7971" operator="equal">
      <formula>"Catastrófico"</formula>
    </cfRule>
    <cfRule type="cellIs" dxfId="7472" priority="7972" operator="equal">
      <formula>"Mayor"</formula>
    </cfRule>
    <cfRule type="cellIs" dxfId="7471" priority="7973" operator="equal">
      <formula>"Moderado"</formula>
    </cfRule>
    <cfRule type="cellIs" dxfId="7470" priority="7974" operator="equal">
      <formula>"Menor"</formula>
    </cfRule>
    <cfRule type="cellIs" dxfId="7469" priority="7975" operator="equal">
      <formula>"Leve"</formula>
    </cfRule>
  </conditionalFormatting>
  <conditionalFormatting sqref="CM149">
    <cfRule type="cellIs" dxfId="7468" priority="7961" operator="equal">
      <formula>"Catastrófico"</formula>
    </cfRule>
    <cfRule type="cellIs" dxfId="7467" priority="7962" operator="equal">
      <formula>"Mayor"</formula>
    </cfRule>
    <cfRule type="cellIs" dxfId="7466" priority="7963" operator="equal">
      <formula>"Moderado"</formula>
    </cfRule>
    <cfRule type="cellIs" dxfId="7465" priority="7964" operator="equal">
      <formula>"Menor"</formula>
    </cfRule>
    <cfRule type="cellIs" dxfId="7464" priority="7965" operator="equal">
      <formula>"Leve"</formula>
    </cfRule>
  </conditionalFormatting>
  <conditionalFormatting sqref="CM149">
    <cfRule type="cellIs" dxfId="7463" priority="7966" operator="equal">
      <formula>"Catastrófico"</formula>
    </cfRule>
    <cfRule type="cellIs" dxfId="7462" priority="7967" operator="equal">
      <formula>"Mayor"</formula>
    </cfRule>
    <cfRule type="cellIs" dxfId="7461" priority="7968" operator="equal">
      <formula>"Moderado"</formula>
    </cfRule>
    <cfRule type="cellIs" dxfId="7460" priority="7969" operator="equal">
      <formula>"Menor"</formula>
    </cfRule>
    <cfRule type="cellIs" dxfId="7459" priority="7970" operator="equal">
      <formula>"Leve"</formula>
    </cfRule>
  </conditionalFormatting>
  <conditionalFormatting sqref="CV149">
    <cfRule type="cellIs" dxfId="7458" priority="7956" operator="equal">
      <formula>"Catastrófico"</formula>
    </cfRule>
    <cfRule type="cellIs" dxfId="7457" priority="7957" operator="equal">
      <formula>"Mayor"</formula>
    </cfRule>
    <cfRule type="cellIs" dxfId="7456" priority="7958" operator="equal">
      <formula>"Moderado"</formula>
    </cfRule>
    <cfRule type="cellIs" dxfId="7455" priority="7959" operator="equal">
      <formula>"Menor"</formula>
    </cfRule>
    <cfRule type="cellIs" dxfId="7454" priority="7960" operator="equal">
      <formula>"Leve"</formula>
    </cfRule>
  </conditionalFormatting>
  <conditionalFormatting sqref="CV149">
    <cfRule type="cellIs" dxfId="7453" priority="7946" operator="equal">
      <formula>"Catastrófico"</formula>
    </cfRule>
    <cfRule type="cellIs" dxfId="7452" priority="7947" operator="equal">
      <formula>"Mayor"</formula>
    </cfRule>
    <cfRule type="cellIs" dxfId="7451" priority="7948" operator="equal">
      <formula>"Moderado"</formula>
    </cfRule>
    <cfRule type="cellIs" dxfId="7450" priority="7949" operator="equal">
      <formula>"Menor"</formula>
    </cfRule>
    <cfRule type="cellIs" dxfId="7449" priority="7950" operator="equal">
      <formula>"Leve"</formula>
    </cfRule>
  </conditionalFormatting>
  <conditionalFormatting sqref="CV149">
    <cfRule type="cellIs" dxfId="7448" priority="7951" operator="equal">
      <formula>"Catastrófico"</formula>
    </cfRule>
    <cfRule type="cellIs" dxfId="7447" priority="7952" operator="equal">
      <formula>"Mayor"</formula>
    </cfRule>
    <cfRule type="cellIs" dxfId="7446" priority="7953" operator="equal">
      <formula>"Moderado"</formula>
    </cfRule>
    <cfRule type="cellIs" dxfId="7445" priority="7954" operator="equal">
      <formula>"Menor"</formula>
    </cfRule>
    <cfRule type="cellIs" dxfId="7444" priority="7955" operator="equal">
      <formula>"Leve"</formula>
    </cfRule>
  </conditionalFormatting>
  <conditionalFormatting sqref="CW149:CX149">
    <cfRule type="cellIs" dxfId="7443" priority="7941" operator="equal">
      <formula>"Catastrófico"</formula>
    </cfRule>
    <cfRule type="cellIs" dxfId="7442" priority="7942" operator="equal">
      <formula>"Mayor"</formula>
    </cfRule>
    <cfRule type="cellIs" dxfId="7441" priority="7943" operator="equal">
      <formula>"Moderado"</formula>
    </cfRule>
    <cfRule type="cellIs" dxfId="7440" priority="7944" operator="equal">
      <formula>"Menor"</formula>
    </cfRule>
    <cfRule type="cellIs" dxfId="7439" priority="7945" operator="equal">
      <formula>"Leve"</formula>
    </cfRule>
  </conditionalFormatting>
  <conditionalFormatting sqref="BQ155">
    <cfRule type="cellIs" dxfId="7438" priority="7936" operator="equal">
      <formula>"Catastrófico"</formula>
    </cfRule>
    <cfRule type="cellIs" dxfId="7437" priority="7937" operator="equal">
      <formula>"Mayor"</formula>
    </cfRule>
    <cfRule type="cellIs" dxfId="7436" priority="7938" operator="equal">
      <formula>"Moderado"</formula>
    </cfRule>
    <cfRule type="cellIs" dxfId="7435" priority="7939" operator="equal">
      <formula>"Menor"</formula>
    </cfRule>
    <cfRule type="cellIs" dxfId="7434" priority="7940" operator="equal">
      <formula>"Leve"</formula>
    </cfRule>
  </conditionalFormatting>
  <conditionalFormatting sqref="BO155">
    <cfRule type="cellIs" dxfId="7433" priority="7931" operator="equal">
      <formula>"Catastrófico"</formula>
    </cfRule>
    <cfRule type="cellIs" dxfId="7432" priority="7932" operator="equal">
      <formula>"Mayor"</formula>
    </cfRule>
    <cfRule type="cellIs" dxfId="7431" priority="7933" operator="equal">
      <formula>"Moderado"</formula>
    </cfRule>
    <cfRule type="cellIs" dxfId="7430" priority="7934" operator="equal">
      <formula>"Menor"</formula>
    </cfRule>
    <cfRule type="cellIs" dxfId="7429" priority="7935" operator="equal">
      <formula>"Leve"</formula>
    </cfRule>
  </conditionalFormatting>
  <conditionalFormatting sqref="CD155">
    <cfRule type="cellIs" dxfId="7428" priority="7921" operator="equal">
      <formula>"Catastrófico"</formula>
    </cfRule>
    <cfRule type="cellIs" dxfId="7427" priority="7922" operator="equal">
      <formula>"Mayor"</formula>
    </cfRule>
    <cfRule type="cellIs" dxfId="7426" priority="7923" operator="equal">
      <formula>"Moderado"</formula>
    </cfRule>
    <cfRule type="cellIs" dxfId="7425" priority="7924" operator="equal">
      <formula>"Menor"</formula>
    </cfRule>
    <cfRule type="cellIs" dxfId="7424" priority="7925" operator="equal">
      <formula>"Leve"</formula>
    </cfRule>
  </conditionalFormatting>
  <conditionalFormatting sqref="CG155">
    <cfRule type="cellIs" dxfId="7423" priority="7926" operator="equal">
      <formula>"Catastrófico"</formula>
    </cfRule>
    <cfRule type="cellIs" dxfId="7422" priority="7927" operator="equal">
      <formula>"Mayor"</formula>
    </cfRule>
    <cfRule type="cellIs" dxfId="7421" priority="7928" operator="equal">
      <formula>"Moderado"</formula>
    </cfRule>
    <cfRule type="cellIs" dxfId="7420" priority="7929" operator="equal">
      <formula>"Menor"</formula>
    </cfRule>
    <cfRule type="cellIs" dxfId="7419" priority="7930" operator="equal">
      <formula>"Leve"</formula>
    </cfRule>
  </conditionalFormatting>
  <conditionalFormatting sqref="BP155">
    <cfRule type="cellIs" dxfId="7418" priority="7911" operator="equal">
      <formula>"Catastrófico"</formula>
    </cfRule>
    <cfRule type="cellIs" dxfId="7417" priority="7912" operator="equal">
      <formula>"Mayor"</formula>
    </cfRule>
    <cfRule type="cellIs" dxfId="7416" priority="7913" operator="equal">
      <formula>"Moderado"</formula>
    </cfRule>
    <cfRule type="cellIs" dxfId="7415" priority="7914" operator="equal">
      <formula>"Menor"</formula>
    </cfRule>
    <cfRule type="cellIs" dxfId="7414" priority="7915" operator="equal">
      <formula>"Leve"</formula>
    </cfRule>
  </conditionalFormatting>
  <conditionalFormatting sqref="BP155">
    <cfRule type="cellIs" dxfId="7413" priority="7916" operator="equal">
      <formula>"Catastrófico"</formula>
    </cfRule>
    <cfRule type="cellIs" dxfId="7412" priority="7917" operator="equal">
      <formula>"Mayor"</formula>
    </cfRule>
    <cfRule type="cellIs" dxfId="7411" priority="7918" operator="equal">
      <formula>"Moderado"</formula>
    </cfRule>
    <cfRule type="cellIs" dxfId="7410" priority="7919" operator="equal">
      <formula>"Menor"</formula>
    </cfRule>
    <cfRule type="cellIs" dxfId="7409" priority="7920" operator="equal">
      <formula>"Leve"</formula>
    </cfRule>
  </conditionalFormatting>
  <conditionalFormatting sqref="BU155">
    <cfRule type="cellIs" dxfId="7408" priority="7906" operator="equal">
      <formula>"Catastrófico"</formula>
    </cfRule>
    <cfRule type="cellIs" dxfId="7407" priority="7907" operator="equal">
      <formula>"Mayor"</formula>
    </cfRule>
    <cfRule type="cellIs" dxfId="7406" priority="7908" operator="equal">
      <formula>"Moderado"</formula>
    </cfRule>
    <cfRule type="cellIs" dxfId="7405" priority="7909" operator="equal">
      <formula>"Menor"</formula>
    </cfRule>
    <cfRule type="cellIs" dxfId="7404" priority="7910" operator="equal">
      <formula>"Leve"</formula>
    </cfRule>
  </conditionalFormatting>
  <conditionalFormatting sqref="BU155:BW155">
    <cfRule type="cellIs" dxfId="7403" priority="7896" operator="equal">
      <formula>"Catastrófico"</formula>
    </cfRule>
    <cfRule type="cellIs" dxfId="7402" priority="7897" operator="equal">
      <formula>"Mayor"</formula>
    </cfRule>
    <cfRule type="cellIs" dxfId="7401" priority="7898" operator="equal">
      <formula>"Moderado"</formula>
    </cfRule>
    <cfRule type="cellIs" dxfId="7400" priority="7899" operator="equal">
      <formula>"Menor"</formula>
    </cfRule>
    <cfRule type="cellIs" dxfId="7399" priority="7900" operator="equal">
      <formula>"Leve"</formula>
    </cfRule>
  </conditionalFormatting>
  <conditionalFormatting sqref="BU155:BW155">
    <cfRule type="cellIs" dxfId="7398" priority="7901" operator="equal">
      <formula>"Catastrófico"</formula>
    </cfRule>
    <cfRule type="cellIs" dxfId="7397" priority="7902" operator="equal">
      <formula>"Mayor"</formula>
    </cfRule>
    <cfRule type="cellIs" dxfId="7396" priority="7903" operator="equal">
      <formula>"Moderado"</formula>
    </cfRule>
    <cfRule type="cellIs" dxfId="7395" priority="7904" operator="equal">
      <formula>"Menor"</formula>
    </cfRule>
    <cfRule type="cellIs" dxfId="7394" priority="7905" operator="equal">
      <formula>"Leve"</formula>
    </cfRule>
  </conditionalFormatting>
  <conditionalFormatting sqref="CJ155:CL155">
    <cfRule type="cellIs" dxfId="7393" priority="7891" operator="equal">
      <formula>"Catastrófico"</formula>
    </cfRule>
    <cfRule type="cellIs" dxfId="7392" priority="7892" operator="equal">
      <formula>"Mayor"</formula>
    </cfRule>
    <cfRule type="cellIs" dxfId="7391" priority="7893" operator="equal">
      <formula>"Moderado"</formula>
    </cfRule>
    <cfRule type="cellIs" dxfId="7390" priority="7894" operator="equal">
      <formula>"Menor"</formula>
    </cfRule>
    <cfRule type="cellIs" dxfId="7389" priority="7895" operator="equal">
      <formula>"Leve"</formula>
    </cfRule>
  </conditionalFormatting>
  <conditionalFormatting sqref="CH155:CI155">
    <cfRule type="cellIs" dxfId="7388" priority="7886" operator="equal">
      <formula>"Catastrófico"</formula>
    </cfRule>
    <cfRule type="cellIs" dxfId="7387" priority="7887" operator="equal">
      <formula>"Mayor"</formula>
    </cfRule>
    <cfRule type="cellIs" dxfId="7386" priority="7888" operator="equal">
      <formula>"Moderado"</formula>
    </cfRule>
    <cfRule type="cellIs" dxfId="7385" priority="7889" operator="equal">
      <formula>"Menor"</formula>
    </cfRule>
    <cfRule type="cellIs" dxfId="7384" priority="7890" operator="equal">
      <formula>"Leve"</formula>
    </cfRule>
  </conditionalFormatting>
  <conditionalFormatting sqref="CE155:CF155">
    <cfRule type="cellIs" dxfId="7383" priority="7881" operator="equal">
      <formula>"Catastrófico"</formula>
    </cfRule>
    <cfRule type="cellIs" dxfId="7382" priority="7882" operator="equal">
      <formula>"Mayor"</formula>
    </cfRule>
    <cfRule type="cellIs" dxfId="7381" priority="7883" operator="equal">
      <formula>"Moderado"</formula>
    </cfRule>
    <cfRule type="cellIs" dxfId="7380" priority="7884" operator="equal">
      <formula>"Menor"</formula>
    </cfRule>
    <cfRule type="cellIs" dxfId="7379" priority="7885" operator="equal">
      <formula>"Leve"</formula>
    </cfRule>
  </conditionalFormatting>
  <conditionalFormatting sqref="BX155">
    <cfRule type="cellIs" dxfId="7378" priority="7876" operator="equal">
      <formula>"Catastrófico"</formula>
    </cfRule>
    <cfRule type="cellIs" dxfId="7377" priority="7877" operator="equal">
      <formula>"Mayor"</formula>
    </cfRule>
    <cfRule type="cellIs" dxfId="7376" priority="7878" operator="equal">
      <formula>"Moderado"</formula>
    </cfRule>
    <cfRule type="cellIs" dxfId="7375" priority="7879" operator="equal">
      <formula>"Menor"</formula>
    </cfRule>
    <cfRule type="cellIs" dxfId="7374" priority="7880" operator="equal">
      <formula>"Leve"</formula>
    </cfRule>
  </conditionalFormatting>
  <conditionalFormatting sqref="CP155">
    <cfRule type="cellIs" dxfId="7373" priority="7871" operator="equal">
      <formula>"Catastrófico"</formula>
    </cfRule>
    <cfRule type="cellIs" dxfId="7372" priority="7872" operator="equal">
      <formula>"Mayor"</formula>
    </cfRule>
    <cfRule type="cellIs" dxfId="7371" priority="7873" operator="equal">
      <formula>"Moderado"</formula>
    </cfRule>
    <cfRule type="cellIs" dxfId="7370" priority="7874" operator="equal">
      <formula>"Menor"</formula>
    </cfRule>
    <cfRule type="cellIs" dxfId="7369" priority="7875" operator="equal">
      <formula>"Leve"</formula>
    </cfRule>
  </conditionalFormatting>
  <conditionalFormatting sqref="CN155:CO155">
    <cfRule type="cellIs" dxfId="7368" priority="7866" operator="equal">
      <formula>"Catastrófico"</formula>
    </cfRule>
    <cfRule type="cellIs" dxfId="7367" priority="7867" operator="equal">
      <formula>"Mayor"</formula>
    </cfRule>
    <cfRule type="cellIs" dxfId="7366" priority="7868" operator="equal">
      <formula>"Moderado"</formula>
    </cfRule>
    <cfRule type="cellIs" dxfId="7365" priority="7869" operator="equal">
      <formula>"Menor"</formula>
    </cfRule>
    <cfRule type="cellIs" dxfId="7364" priority="7870" operator="equal">
      <formula>"Leve"</formula>
    </cfRule>
  </conditionalFormatting>
  <conditionalFormatting sqref="CM155">
    <cfRule type="cellIs" dxfId="7363" priority="7861" operator="equal">
      <formula>"Catastrófico"</formula>
    </cfRule>
    <cfRule type="cellIs" dxfId="7362" priority="7862" operator="equal">
      <formula>"Mayor"</formula>
    </cfRule>
    <cfRule type="cellIs" dxfId="7361" priority="7863" operator="equal">
      <formula>"Moderado"</formula>
    </cfRule>
    <cfRule type="cellIs" dxfId="7360" priority="7864" operator="equal">
      <formula>"Menor"</formula>
    </cfRule>
    <cfRule type="cellIs" dxfId="7359" priority="7865" operator="equal">
      <formula>"Leve"</formula>
    </cfRule>
  </conditionalFormatting>
  <conditionalFormatting sqref="CM155">
    <cfRule type="cellIs" dxfId="7358" priority="7851" operator="equal">
      <formula>"Catastrófico"</formula>
    </cfRule>
    <cfRule type="cellIs" dxfId="7357" priority="7852" operator="equal">
      <formula>"Mayor"</formula>
    </cfRule>
    <cfRule type="cellIs" dxfId="7356" priority="7853" operator="equal">
      <formula>"Moderado"</formula>
    </cfRule>
    <cfRule type="cellIs" dxfId="7355" priority="7854" operator="equal">
      <formula>"Menor"</formula>
    </cfRule>
    <cfRule type="cellIs" dxfId="7354" priority="7855" operator="equal">
      <formula>"Leve"</formula>
    </cfRule>
  </conditionalFormatting>
  <conditionalFormatting sqref="CM155">
    <cfRule type="cellIs" dxfId="7353" priority="7856" operator="equal">
      <formula>"Catastrófico"</formula>
    </cfRule>
    <cfRule type="cellIs" dxfId="7352" priority="7857" operator="equal">
      <formula>"Mayor"</formula>
    </cfRule>
    <cfRule type="cellIs" dxfId="7351" priority="7858" operator="equal">
      <formula>"Moderado"</formula>
    </cfRule>
    <cfRule type="cellIs" dxfId="7350" priority="7859" operator="equal">
      <formula>"Menor"</formula>
    </cfRule>
    <cfRule type="cellIs" dxfId="7349" priority="7860" operator="equal">
      <formula>"Leve"</formula>
    </cfRule>
  </conditionalFormatting>
  <conditionalFormatting sqref="CV155">
    <cfRule type="cellIs" dxfId="7348" priority="7846" operator="equal">
      <formula>"Catastrófico"</formula>
    </cfRule>
    <cfRule type="cellIs" dxfId="7347" priority="7847" operator="equal">
      <formula>"Mayor"</formula>
    </cfRule>
    <cfRule type="cellIs" dxfId="7346" priority="7848" operator="equal">
      <formula>"Moderado"</formula>
    </cfRule>
    <cfRule type="cellIs" dxfId="7345" priority="7849" operator="equal">
      <formula>"Menor"</formula>
    </cfRule>
    <cfRule type="cellIs" dxfId="7344" priority="7850" operator="equal">
      <formula>"Leve"</formula>
    </cfRule>
  </conditionalFormatting>
  <conditionalFormatting sqref="CV155">
    <cfRule type="cellIs" dxfId="7343" priority="7836" operator="equal">
      <formula>"Catastrófico"</formula>
    </cfRule>
    <cfRule type="cellIs" dxfId="7342" priority="7837" operator="equal">
      <formula>"Mayor"</formula>
    </cfRule>
    <cfRule type="cellIs" dxfId="7341" priority="7838" operator="equal">
      <formula>"Moderado"</formula>
    </cfRule>
    <cfRule type="cellIs" dxfId="7340" priority="7839" operator="equal">
      <formula>"Menor"</formula>
    </cfRule>
    <cfRule type="cellIs" dxfId="7339" priority="7840" operator="equal">
      <formula>"Leve"</formula>
    </cfRule>
  </conditionalFormatting>
  <conditionalFormatting sqref="CV155">
    <cfRule type="cellIs" dxfId="7338" priority="7841" operator="equal">
      <formula>"Catastrófico"</formula>
    </cfRule>
    <cfRule type="cellIs" dxfId="7337" priority="7842" operator="equal">
      <formula>"Mayor"</formula>
    </cfRule>
    <cfRule type="cellIs" dxfId="7336" priority="7843" operator="equal">
      <formula>"Moderado"</formula>
    </cfRule>
    <cfRule type="cellIs" dxfId="7335" priority="7844" operator="equal">
      <formula>"Menor"</formula>
    </cfRule>
    <cfRule type="cellIs" dxfId="7334" priority="7845" operator="equal">
      <formula>"Leve"</formula>
    </cfRule>
  </conditionalFormatting>
  <conditionalFormatting sqref="CW155:CX155">
    <cfRule type="cellIs" dxfId="7333" priority="7831" operator="equal">
      <formula>"Catastrófico"</formula>
    </cfRule>
    <cfRule type="cellIs" dxfId="7332" priority="7832" operator="equal">
      <formula>"Mayor"</formula>
    </cfRule>
    <cfRule type="cellIs" dxfId="7331" priority="7833" operator="equal">
      <formula>"Moderado"</formula>
    </cfRule>
    <cfRule type="cellIs" dxfId="7330" priority="7834" operator="equal">
      <formula>"Menor"</formula>
    </cfRule>
    <cfRule type="cellIs" dxfId="7329" priority="7835" operator="equal">
      <formula>"Leve"</formula>
    </cfRule>
  </conditionalFormatting>
  <conditionalFormatting sqref="FW155">
    <cfRule type="cellIs" dxfId="7328" priority="7826" operator="equal">
      <formula>"Catastrófico"</formula>
    </cfRule>
    <cfRule type="cellIs" dxfId="7327" priority="7827" operator="equal">
      <formula>"Mayor"</formula>
    </cfRule>
    <cfRule type="cellIs" dxfId="7326" priority="7828" operator="equal">
      <formula>"Moderado"</formula>
    </cfRule>
    <cfRule type="cellIs" dxfId="7325" priority="7829" operator="equal">
      <formula>"Menor"</formula>
    </cfRule>
    <cfRule type="cellIs" dxfId="7324" priority="7830" operator="equal">
      <formula>"Leve"</formula>
    </cfRule>
  </conditionalFormatting>
  <conditionalFormatting sqref="BP221:BQ221">
    <cfRule type="cellIs" dxfId="7323" priority="7821" operator="equal">
      <formula>"Catastrófico"</formula>
    </cfRule>
    <cfRule type="cellIs" dxfId="7322" priority="7822" operator="equal">
      <formula>"Mayor"</formula>
    </cfRule>
    <cfRule type="cellIs" dxfId="7321" priority="7823" operator="equal">
      <formula>"Moderado"</formula>
    </cfRule>
    <cfRule type="cellIs" dxfId="7320" priority="7824" operator="equal">
      <formula>"Menor"</formula>
    </cfRule>
    <cfRule type="cellIs" dxfId="7319" priority="7825" operator="equal">
      <formula>"Leve"</formula>
    </cfRule>
  </conditionalFormatting>
  <conditionalFormatting sqref="BO221">
    <cfRule type="cellIs" dxfId="7318" priority="7816" operator="equal">
      <formula>"Catastrófico"</formula>
    </cfRule>
    <cfRule type="cellIs" dxfId="7317" priority="7817" operator="equal">
      <formula>"Mayor"</formula>
    </cfRule>
    <cfRule type="cellIs" dxfId="7316" priority="7818" operator="equal">
      <formula>"Moderado"</formula>
    </cfRule>
    <cfRule type="cellIs" dxfId="7315" priority="7819" operator="equal">
      <formula>"Menor"</formula>
    </cfRule>
    <cfRule type="cellIs" dxfId="7314" priority="7820" operator="equal">
      <formula>"Leve"</formula>
    </cfRule>
  </conditionalFormatting>
  <conditionalFormatting sqref="CD221">
    <cfRule type="cellIs" dxfId="7313" priority="7811" operator="equal">
      <formula>"Catastrófico"</formula>
    </cfRule>
    <cfRule type="cellIs" dxfId="7312" priority="7812" operator="equal">
      <formula>"Mayor"</formula>
    </cfRule>
    <cfRule type="cellIs" dxfId="7311" priority="7813" operator="equal">
      <formula>"Moderado"</formula>
    </cfRule>
    <cfRule type="cellIs" dxfId="7310" priority="7814" operator="equal">
      <formula>"Menor"</formula>
    </cfRule>
    <cfRule type="cellIs" dxfId="7309" priority="7815" operator="equal">
      <formula>"Leve"</formula>
    </cfRule>
  </conditionalFormatting>
  <conditionalFormatting sqref="BU221">
    <cfRule type="cellIs" dxfId="7308" priority="7806" operator="equal">
      <formula>"Catastrófico"</formula>
    </cfRule>
    <cfRule type="cellIs" dxfId="7307" priority="7807" operator="equal">
      <formula>"Mayor"</formula>
    </cfRule>
    <cfRule type="cellIs" dxfId="7306" priority="7808" operator="equal">
      <formula>"Moderado"</formula>
    </cfRule>
    <cfRule type="cellIs" dxfId="7305" priority="7809" operator="equal">
      <formula>"Menor"</formula>
    </cfRule>
    <cfRule type="cellIs" dxfId="7304" priority="7810" operator="equal">
      <formula>"Leve"</formula>
    </cfRule>
  </conditionalFormatting>
  <conditionalFormatting sqref="BU221:BW221">
    <cfRule type="cellIs" dxfId="7303" priority="7796" operator="equal">
      <formula>"Catastrófico"</formula>
    </cfRule>
    <cfRule type="cellIs" dxfId="7302" priority="7797" operator="equal">
      <formula>"Mayor"</formula>
    </cfRule>
    <cfRule type="cellIs" dxfId="7301" priority="7798" operator="equal">
      <formula>"Moderado"</formula>
    </cfRule>
    <cfRule type="cellIs" dxfId="7300" priority="7799" operator="equal">
      <formula>"Menor"</formula>
    </cfRule>
    <cfRule type="cellIs" dxfId="7299" priority="7800" operator="equal">
      <formula>"Leve"</formula>
    </cfRule>
  </conditionalFormatting>
  <conditionalFormatting sqref="BU221:BW221">
    <cfRule type="cellIs" dxfId="7298" priority="7801" operator="equal">
      <formula>"Catastrófico"</formula>
    </cfRule>
    <cfRule type="cellIs" dxfId="7297" priority="7802" operator="equal">
      <formula>"Mayor"</formula>
    </cfRule>
    <cfRule type="cellIs" dxfId="7296" priority="7803" operator="equal">
      <formula>"Moderado"</formula>
    </cfRule>
    <cfRule type="cellIs" dxfId="7295" priority="7804" operator="equal">
      <formula>"Menor"</formula>
    </cfRule>
    <cfRule type="cellIs" dxfId="7294" priority="7805" operator="equal">
      <formula>"Leve"</formula>
    </cfRule>
  </conditionalFormatting>
  <conditionalFormatting sqref="BY221:BZ221">
    <cfRule type="cellIs" dxfId="7293" priority="7791" operator="equal">
      <formula>"Catastrófico"</formula>
    </cfRule>
    <cfRule type="cellIs" dxfId="7292" priority="7792" operator="equal">
      <formula>"Mayor"</formula>
    </cfRule>
    <cfRule type="cellIs" dxfId="7291" priority="7793" operator="equal">
      <formula>"Moderado"</formula>
    </cfRule>
    <cfRule type="cellIs" dxfId="7290" priority="7794" operator="equal">
      <formula>"Menor"</formula>
    </cfRule>
    <cfRule type="cellIs" dxfId="7289" priority="7795" operator="equal">
      <formula>"Leve"</formula>
    </cfRule>
  </conditionalFormatting>
  <conditionalFormatting sqref="BX221">
    <cfRule type="cellIs" dxfId="7288" priority="7786" operator="equal">
      <formula>"Catastrófico"</formula>
    </cfRule>
    <cfRule type="cellIs" dxfId="7287" priority="7787" operator="equal">
      <formula>"Mayor"</formula>
    </cfRule>
    <cfRule type="cellIs" dxfId="7286" priority="7788" operator="equal">
      <formula>"Moderado"</formula>
    </cfRule>
    <cfRule type="cellIs" dxfId="7285" priority="7789" operator="equal">
      <formula>"Menor"</formula>
    </cfRule>
    <cfRule type="cellIs" dxfId="7284" priority="7790" operator="equal">
      <formula>"Leve"</formula>
    </cfRule>
  </conditionalFormatting>
  <conditionalFormatting sqref="CH221:CI221">
    <cfRule type="cellIs" dxfId="7283" priority="7781" operator="equal">
      <formula>"Catastrófico"</formula>
    </cfRule>
    <cfRule type="cellIs" dxfId="7282" priority="7782" operator="equal">
      <formula>"Mayor"</formula>
    </cfRule>
    <cfRule type="cellIs" dxfId="7281" priority="7783" operator="equal">
      <formula>"Moderado"</formula>
    </cfRule>
    <cfRule type="cellIs" dxfId="7280" priority="7784" operator="equal">
      <formula>"Menor"</formula>
    </cfRule>
    <cfRule type="cellIs" dxfId="7279" priority="7785" operator="equal">
      <formula>"Leve"</formula>
    </cfRule>
  </conditionalFormatting>
  <conditionalFormatting sqref="CG221">
    <cfRule type="cellIs" dxfId="7278" priority="7776" operator="equal">
      <formula>"Catastrófico"</formula>
    </cfRule>
    <cfRule type="cellIs" dxfId="7277" priority="7777" operator="equal">
      <formula>"Mayor"</formula>
    </cfRule>
    <cfRule type="cellIs" dxfId="7276" priority="7778" operator="equal">
      <formula>"Moderado"</formula>
    </cfRule>
    <cfRule type="cellIs" dxfId="7275" priority="7779" operator="equal">
      <formula>"Menor"</formula>
    </cfRule>
    <cfRule type="cellIs" dxfId="7274" priority="7780" operator="equal">
      <formula>"Leve"</formula>
    </cfRule>
  </conditionalFormatting>
  <conditionalFormatting sqref="CQ221:CR221">
    <cfRule type="cellIs" dxfId="7273" priority="7771" operator="equal">
      <formula>"Catastrófico"</formula>
    </cfRule>
    <cfRule type="cellIs" dxfId="7272" priority="7772" operator="equal">
      <formula>"Mayor"</formula>
    </cfRule>
    <cfRule type="cellIs" dxfId="7271" priority="7773" operator="equal">
      <formula>"Moderado"</formula>
    </cfRule>
    <cfRule type="cellIs" dxfId="7270" priority="7774" operator="equal">
      <formula>"Menor"</formula>
    </cfRule>
    <cfRule type="cellIs" dxfId="7269" priority="7775" operator="equal">
      <formula>"Leve"</formula>
    </cfRule>
  </conditionalFormatting>
  <conditionalFormatting sqref="CP221">
    <cfRule type="cellIs" dxfId="7268" priority="7766" operator="equal">
      <formula>"Catastrófico"</formula>
    </cfRule>
    <cfRule type="cellIs" dxfId="7267" priority="7767" operator="equal">
      <formula>"Mayor"</formula>
    </cfRule>
    <cfRule type="cellIs" dxfId="7266" priority="7768" operator="equal">
      <formula>"Moderado"</formula>
    </cfRule>
    <cfRule type="cellIs" dxfId="7265" priority="7769" operator="equal">
      <formula>"Menor"</formula>
    </cfRule>
    <cfRule type="cellIs" dxfId="7264" priority="7770" operator="equal">
      <formula>"Leve"</formula>
    </cfRule>
  </conditionalFormatting>
  <conditionalFormatting sqref="CS221:CU221">
    <cfRule type="cellIs" dxfId="7263" priority="7761" operator="equal">
      <formula>"Catastrófico"</formula>
    </cfRule>
    <cfRule type="cellIs" dxfId="7262" priority="7762" operator="equal">
      <formula>"Mayor"</formula>
    </cfRule>
    <cfRule type="cellIs" dxfId="7261" priority="7763" operator="equal">
      <formula>"Moderado"</formula>
    </cfRule>
    <cfRule type="cellIs" dxfId="7260" priority="7764" operator="equal">
      <formula>"Menor"</formula>
    </cfRule>
    <cfRule type="cellIs" dxfId="7259" priority="7765" operator="equal">
      <formula>"Leve"</formula>
    </cfRule>
  </conditionalFormatting>
  <conditionalFormatting sqref="CV221">
    <cfRule type="cellIs" dxfId="7258" priority="7756" operator="equal">
      <formula>"Catastrófico"</formula>
    </cfRule>
    <cfRule type="cellIs" dxfId="7257" priority="7757" operator="equal">
      <formula>"Mayor"</formula>
    </cfRule>
    <cfRule type="cellIs" dxfId="7256" priority="7758" operator="equal">
      <formula>"Moderado"</formula>
    </cfRule>
    <cfRule type="cellIs" dxfId="7255" priority="7759" operator="equal">
      <formula>"Menor"</formula>
    </cfRule>
    <cfRule type="cellIs" dxfId="7254" priority="7760" operator="equal">
      <formula>"Leve"</formula>
    </cfRule>
  </conditionalFormatting>
  <conditionalFormatting sqref="CV221">
    <cfRule type="cellIs" dxfId="7253" priority="7746" operator="equal">
      <formula>"Catastrófico"</formula>
    </cfRule>
    <cfRule type="cellIs" dxfId="7252" priority="7747" operator="equal">
      <formula>"Mayor"</formula>
    </cfRule>
    <cfRule type="cellIs" dxfId="7251" priority="7748" operator="equal">
      <formula>"Moderado"</formula>
    </cfRule>
    <cfRule type="cellIs" dxfId="7250" priority="7749" operator="equal">
      <formula>"Menor"</formula>
    </cfRule>
    <cfRule type="cellIs" dxfId="7249" priority="7750" operator="equal">
      <formula>"Leve"</formula>
    </cfRule>
  </conditionalFormatting>
  <conditionalFormatting sqref="CV221">
    <cfRule type="cellIs" dxfId="7248" priority="7751" operator="equal">
      <formula>"Catastrófico"</formula>
    </cfRule>
    <cfRule type="cellIs" dxfId="7247" priority="7752" operator="equal">
      <formula>"Mayor"</formula>
    </cfRule>
    <cfRule type="cellIs" dxfId="7246" priority="7753" operator="equal">
      <formula>"Moderado"</formula>
    </cfRule>
    <cfRule type="cellIs" dxfId="7245" priority="7754" operator="equal">
      <formula>"Menor"</formula>
    </cfRule>
    <cfRule type="cellIs" dxfId="7244" priority="7755" operator="equal">
      <formula>"Leve"</formula>
    </cfRule>
  </conditionalFormatting>
  <conditionalFormatting sqref="CW221:CX221">
    <cfRule type="cellIs" dxfId="7243" priority="7741" operator="equal">
      <formula>"Catastrófico"</formula>
    </cfRule>
    <cfRule type="cellIs" dxfId="7242" priority="7742" operator="equal">
      <formula>"Mayor"</formula>
    </cfRule>
    <cfRule type="cellIs" dxfId="7241" priority="7743" operator="equal">
      <formula>"Moderado"</formula>
    </cfRule>
    <cfRule type="cellIs" dxfId="7240" priority="7744" operator="equal">
      <formula>"Menor"</formula>
    </cfRule>
    <cfRule type="cellIs" dxfId="7239" priority="7745" operator="equal">
      <formula>"Leve"</formula>
    </cfRule>
  </conditionalFormatting>
  <conditionalFormatting sqref="CE221:CF221">
    <cfRule type="cellIs" dxfId="7238" priority="7736" operator="equal">
      <formula>"Catastrófico"</formula>
    </cfRule>
    <cfRule type="cellIs" dxfId="7237" priority="7737" operator="equal">
      <formula>"Mayor"</formula>
    </cfRule>
    <cfRule type="cellIs" dxfId="7236" priority="7738" operator="equal">
      <formula>"Moderado"</formula>
    </cfRule>
    <cfRule type="cellIs" dxfId="7235" priority="7739" operator="equal">
      <formula>"Menor"</formula>
    </cfRule>
    <cfRule type="cellIs" dxfId="7234" priority="7740" operator="equal">
      <formula>"Leve"</formula>
    </cfRule>
  </conditionalFormatting>
  <conditionalFormatting sqref="CJ221:CL221">
    <cfRule type="cellIs" dxfId="7233" priority="7731" operator="equal">
      <formula>"Catastrófico"</formula>
    </cfRule>
    <cfRule type="cellIs" dxfId="7232" priority="7732" operator="equal">
      <formula>"Mayor"</formula>
    </cfRule>
    <cfRule type="cellIs" dxfId="7231" priority="7733" operator="equal">
      <formula>"Moderado"</formula>
    </cfRule>
    <cfRule type="cellIs" dxfId="7230" priority="7734" operator="equal">
      <formula>"Menor"</formula>
    </cfRule>
    <cfRule type="cellIs" dxfId="7229" priority="7735" operator="equal">
      <formula>"Leve"</formula>
    </cfRule>
  </conditionalFormatting>
  <conditionalFormatting sqref="CN221:CO221">
    <cfRule type="cellIs" dxfId="7228" priority="7726" operator="equal">
      <formula>"Catastrófico"</formula>
    </cfRule>
    <cfRule type="cellIs" dxfId="7227" priority="7727" operator="equal">
      <formula>"Mayor"</formula>
    </cfRule>
    <cfRule type="cellIs" dxfId="7226" priority="7728" operator="equal">
      <formula>"Moderado"</formula>
    </cfRule>
    <cfRule type="cellIs" dxfId="7225" priority="7729" operator="equal">
      <formula>"Menor"</formula>
    </cfRule>
    <cfRule type="cellIs" dxfId="7224" priority="7730" operator="equal">
      <formula>"Leve"</formula>
    </cfRule>
  </conditionalFormatting>
  <conditionalFormatting sqref="CM221">
    <cfRule type="cellIs" dxfId="7223" priority="7721" operator="equal">
      <formula>"Catastrófico"</formula>
    </cfRule>
    <cfRule type="cellIs" dxfId="7222" priority="7722" operator="equal">
      <formula>"Mayor"</formula>
    </cfRule>
    <cfRule type="cellIs" dxfId="7221" priority="7723" operator="equal">
      <formula>"Moderado"</formula>
    </cfRule>
    <cfRule type="cellIs" dxfId="7220" priority="7724" operator="equal">
      <formula>"Menor"</formula>
    </cfRule>
    <cfRule type="cellIs" dxfId="7219" priority="7725" operator="equal">
      <formula>"Leve"</formula>
    </cfRule>
  </conditionalFormatting>
  <conditionalFormatting sqref="CM221">
    <cfRule type="cellIs" dxfId="7218" priority="7711" operator="equal">
      <formula>"Catastrófico"</formula>
    </cfRule>
    <cfRule type="cellIs" dxfId="7217" priority="7712" operator="equal">
      <formula>"Mayor"</formula>
    </cfRule>
    <cfRule type="cellIs" dxfId="7216" priority="7713" operator="equal">
      <formula>"Moderado"</formula>
    </cfRule>
    <cfRule type="cellIs" dxfId="7215" priority="7714" operator="equal">
      <formula>"Menor"</formula>
    </cfRule>
    <cfRule type="cellIs" dxfId="7214" priority="7715" operator="equal">
      <formula>"Leve"</formula>
    </cfRule>
  </conditionalFormatting>
  <conditionalFormatting sqref="CM221">
    <cfRule type="cellIs" dxfId="7213" priority="7716" operator="equal">
      <formula>"Catastrófico"</formula>
    </cfRule>
    <cfRule type="cellIs" dxfId="7212" priority="7717" operator="equal">
      <formula>"Mayor"</formula>
    </cfRule>
    <cfRule type="cellIs" dxfId="7211" priority="7718" operator="equal">
      <formula>"Moderado"</formula>
    </cfRule>
    <cfRule type="cellIs" dxfId="7210" priority="7719" operator="equal">
      <formula>"Menor"</formula>
    </cfRule>
    <cfRule type="cellIs" dxfId="7209" priority="7720" operator="equal">
      <formula>"Leve"</formula>
    </cfRule>
  </conditionalFormatting>
  <conditionalFormatting sqref="FU221">
    <cfRule type="cellIs" dxfId="7208" priority="7706" operator="equal">
      <formula>"Catastrófico"</formula>
    </cfRule>
    <cfRule type="cellIs" dxfId="7207" priority="7707" operator="equal">
      <formula>"Mayor"</formula>
    </cfRule>
    <cfRule type="cellIs" dxfId="7206" priority="7708" operator="equal">
      <formula>"Moderado"</formula>
    </cfRule>
    <cfRule type="cellIs" dxfId="7205" priority="7709" operator="equal">
      <formula>"Menor"</formula>
    </cfRule>
    <cfRule type="cellIs" dxfId="7204" priority="7710" operator="equal">
      <formula>"Leve"</formula>
    </cfRule>
  </conditionalFormatting>
  <conditionalFormatting sqref="BO12">
    <cfRule type="cellIs" dxfId="7203" priority="7701" operator="equal">
      <formula>"Catastrófico"</formula>
    </cfRule>
    <cfRule type="cellIs" dxfId="7202" priority="7702" operator="equal">
      <formula>"Mayor"</formula>
    </cfRule>
    <cfRule type="cellIs" dxfId="7201" priority="7703" operator="equal">
      <formula>"Moderado"</formula>
    </cfRule>
    <cfRule type="cellIs" dxfId="7200" priority="7704" operator="equal">
      <formula>"Menor"</formula>
    </cfRule>
    <cfRule type="cellIs" dxfId="7199" priority="7705" operator="equal">
      <formula>"Leve"</formula>
    </cfRule>
  </conditionalFormatting>
  <conditionalFormatting sqref="BS12:BU12">
    <cfRule type="cellIs" dxfId="7198" priority="7696" operator="equal">
      <formula>"Catastrófico"</formula>
    </cfRule>
    <cfRule type="cellIs" dxfId="7197" priority="7697" operator="equal">
      <formula>"Mayor"</formula>
    </cfRule>
    <cfRule type="cellIs" dxfId="7196" priority="7698" operator="equal">
      <formula>"Moderado"</formula>
    </cfRule>
    <cfRule type="cellIs" dxfId="7195" priority="7699" operator="equal">
      <formula>"Menor"</formula>
    </cfRule>
    <cfRule type="cellIs" dxfId="7194" priority="7700" operator="equal">
      <formula>"Leve"</formula>
    </cfRule>
  </conditionalFormatting>
  <conditionalFormatting sqref="BS12:BU12">
    <cfRule type="cellIs" dxfId="7193" priority="7691" operator="equal">
      <formula>"Catastrófico"</formula>
    </cfRule>
    <cfRule type="cellIs" dxfId="7192" priority="7692" operator="equal">
      <formula>"Mayor"</formula>
    </cfRule>
    <cfRule type="cellIs" dxfId="7191" priority="7693" operator="equal">
      <formula>"Moderado"</formula>
    </cfRule>
    <cfRule type="cellIs" dxfId="7190" priority="7694" operator="equal">
      <formula>"Menor"</formula>
    </cfRule>
    <cfRule type="cellIs" dxfId="7189" priority="7695" operator="equal">
      <formula>"Leve"</formula>
    </cfRule>
  </conditionalFormatting>
  <conditionalFormatting sqref="BU12">
    <cfRule type="cellIs" dxfId="7188" priority="7686" operator="equal">
      <formula>"Catastrófico"</formula>
    </cfRule>
    <cfRule type="cellIs" dxfId="7187" priority="7687" operator="equal">
      <formula>"Mayor"</formula>
    </cfRule>
    <cfRule type="cellIs" dxfId="7186" priority="7688" operator="equal">
      <formula>"Moderado"</formula>
    </cfRule>
    <cfRule type="cellIs" dxfId="7185" priority="7689" operator="equal">
      <formula>"Menor"</formula>
    </cfRule>
    <cfRule type="cellIs" dxfId="7184" priority="7690" operator="equal">
      <formula>"Leve"</formula>
    </cfRule>
  </conditionalFormatting>
  <conditionalFormatting sqref="BX12">
    <cfRule type="cellIs" dxfId="7183" priority="7681" operator="equal">
      <formula>"Catastrófico"</formula>
    </cfRule>
    <cfRule type="cellIs" dxfId="7182" priority="7682" operator="equal">
      <formula>"Mayor"</formula>
    </cfRule>
    <cfRule type="cellIs" dxfId="7181" priority="7683" operator="equal">
      <formula>"Moderado"</formula>
    </cfRule>
    <cfRule type="cellIs" dxfId="7180" priority="7684" operator="equal">
      <formula>"Menor"</formula>
    </cfRule>
    <cfRule type="cellIs" dxfId="7179" priority="7685" operator="equal">
      <formula>"Leve"</formula>
    </cfRule>
  </conditionalFormatting>
  <conditionalFormatting sqref="CB12 CD12">
    <cfRule type="cellIs" dxfId="7178" priority="7676" operator="equal">
      <formula>"Catastrófico"</formula>
    </cfRule>
    <cfRule type="cellIs" dxfId="7177" priority="7677" operator="equal">
      <formula>"Mayor"</formula>
    </cfRule>
    <cfRule type="cellIs" dxfId="7176" priority="7678" operator="equal">
      <formula>"Moderado"</formula>
    </cfRule>
    <cfRule type="cellIs" dxfId="7175" priority="7679" operator="equal">
      <formula>"Menor"</formula>
    </cfRule>
    <cfRule type="cellIs" dxfId="7174" priority="7680" operator="equal">
      <formula>"Leve"</formula>
    </cfRule>
  </conditionalFormatting>
  <conditionalFormatting sqref="CB12 CD12">
    <cfRule type="cellIs" dxfId="7173" priority="7671" operator="equal">
      <formula>"Catastrófico"</formula>
    </cfRule>
    <cfRule type="cellIs" dxfId="7172" priority="7672" operator="equal">
      <formula>"Mayor"</formula>
    </cfRule>
    <cfRule type="cellIs" dxfId="7171" priority="7673" operator="equal">
      <formula>"Moderado"</formula>
    </cfRule>
    <cfRule type="cellIs" dxfId="7170" priority="7674" operator="equal">
      <formula>"Menor"</formula>
    </cfRule>
    <cfRule type="cellIs" dxfId="7169" priority="7675" operator="equal">
      <formula>"Leve"</formula>
    </cfRule>
  </conditionalFormatting>
  <conditionalFormatting sqref="CD12">
    <cfRule type="cellIs" dxfId="7168" priority="7666" operator="equal">
      <formula>"Catastrófico"</formula>
    </cfRule>
    <cfRule type="cellIs" dxfId="7167" priority="7667" operator="equal">
      <formula>"Mayor"</formula>
    </cfRule>
    <cfRule type="cellIs" dxfId="7166" priority="7668" operator="equal">
      <formula>"Moderado"</formula>
    </cfRule>
    <cfRule type="cellIs" dxfId="7165" priority="7669" operator="equal">
      <formula>"Menor"</formula>
    </cfRule>
    <cfRule type="cellIs" dxfId="7164" priority="7670" operator="equal">
      <formula>"Leve"</formula>
    </cfRule>
  </conditionalFormatting>
  <conditionalFormatting sqref="CG12">
    <cfRule type="cellIs" dxfId="7163" priority="7661" operator="equal">
      <formula>"Catastrófico"</formula>
    </cfRule>
    <cfRule type="cellIs" dxfId="7162" priority="7662" operator="equal">
      <formula>"Mayor"</formula>
    </cfRule>
    <cfRule type="cellIs" dxfId="7161" priority="7663" operator="equal">
      <formula>"Moderado"</formula>
    </cfRule>
    <cfRule type="cellIs" dxfId="7160" priority="7664" operator="equal">
      <formula>"Menor"</formula>
    </cfRule>
    <cfRule type="cellIs" dxfId="7159" priority="7665" operator="equal">
      <formula>"Leve"</formula>
    </cfRule>
  </conditionalFormatting>
  <conditionalFormatting sqref="CK12 CM12">
    <cfRule type="cellIs" dxfId="7158" priority="7656" operator="equal">
      <formula>"Catastrófico"</formula>
    </cfRule>
    <cfRule type="cellIs" dxfId="7157" priority="7657" operator="equal">
      <formula>"Mayor"</formula>
    </cfRule>
    <cfRule type="cellIs" dxfId="7156" priority="7658" operator="equal">
      <formula>"Moderado"</formula>
    </cfRule>
    <cfRule type="cellIs" dxfId="7155" priority="7659" operator="equal">
      <formula>"Menor"</formula>
    </cfRule>
    <cfRule type="cellIs" dxfId="7154" priority="7660" operator="equal">
      <formula>"Leve"</formula>
    </cfRule>
  </conditionalFormatting>
  <conditionalFormatting sqref="CK12 CM12">
    <cfRule type="cellIs" dxfId="7153" priority="7651" operator="equal">
      <formula>"Catastrófico"</formula>
    </cfRule>
    <cfRule type="cellIs" dxfId="7152" priority="7652" operator="equal">
      <formula>"Mayor"</formula>
    </cfRule>
    <cfRule type="cellIs" dxfId="7151" priority="7653" operator="equal">
      <formula>"Moderado"</formula>
    </cfRule>
    <cfRule type="cellIs" dxfId="7150" priority="7654" operator="equal">
      <formula>"Menor"</formula>
    </cfRule>
    <cfRule type="cellIs" dxfId="7149" priority="7655" operator="equal">
      <formula>"Leve"</formula>
    </cfRule>
  </conditionalFormatting>
  <conditionalFormatting sqref="CM12">
    <cfRule type="cellIs" dxfId="7148" priority="7646" operator="equal">
      <formula>"Catastrófico"</formula>
    </cfRule>
    <cfRule type="cellIs" dxfId="7147" priority="7647" operator="equal">
      <formula>"Mayor"</formula>
    </cfRule>
    <cfRule type="cellIs" dxfId="7146" priority="7648" operator="equal">
      <formula>"Moderado"</formula>
    </cfRule>
    <cfRule type="cellIs" dxfId="7145" priority="7649" operator="equal">
      <formula>"Menor"</formula>
    </cfRule>
    <cfRule type="cellIs" dxfId="7144" priority="7650" operator="equal">
      <formula>"Leve"</formula>
    </cfRule>
  </conditionalFormatting>
  <conditionalFormatting sqref="CP12">
    <cfRule type="cellIs" dxfId="7143" priority="7641" operator="equal">
      <formula>"Catastrófico"</formula>
    </cfRule>
    <cfRule type="cellIs" dxfId="7142" priority="7642" operator="equal">
      <formula>"Mayor"</formula>
    </cfRule>
    <cfRule type="cellIs" dxfId="7141" priority="7643" operator="equal">
      <formula>"Moderado"</formula>
    </cfRule>
    <cfRule type="cellIs" dxfId="7140" priority="7644" operator="equal">
      <formula>"Menor"</formula>
    </cfRule>
    <cfRule type="cellIs" dxfId="7139" priority="7645" operator="equal">
      <formula>"Leve"</formula>
    </cfRule>
  </conditionalFormatting>
  <conditionalFormatting sqref="CT12 CV12">
    <cfRule type="cellIs" dxfId="7138" priority="7636" operator="equal">
      <formula>"Catastrófico"</formula>
    </cfRule>
    <cfRule type="cellIs" dxfId="7137" priority="7637" operator="equal">
      <formula>"Mayor"</formula>
    </cfRule>
    <cfRule type="cellIs" dxfId="7136" priority="7638" operator="equal">
      <formula>"Moderado"</formula>
    </cfRule>
    <cfRule type="cellIs" dxfId="7135" priority="7639" operator="equal">
      <formula>"Menor"</formula>
    </cfRule>
    <cfRule type="cellIs" dxfId="7134" priority="7640" operator="equal">
      <formula>"Leve"</formula>
    </cfRule>
  </conditionalFormatting>
  <conditionalFormatting sqref="CT12 CV12">
    <cfRule type="cellIs" dxfId="7133" priority="7631" operator="equal">
      <formula>"Catastrófico"</formula>
    </cfRule>
    <cfRule type="cellIs" dxfId="7132" priority="7632" operator="equal">
      <formula>"Mayor"</formula>
    </cfRule>
    <cfRule type="cellIs" dxfId="7131" priority="7633" operator="equal">
      <formula>"Moderado"</formula>
    </cfRule>
    <cfRule type="cellIs" dxfId="7130" priority="7634" operator="equal">
      <formula>"Menor"</formula>
    </cfRule>
    <cfRule type="cellIs" dxfId="7129" priority="7635" operator="equal">
      <formula>"Leve"</formula>
    </cfRule>
  </conditionalFormatting>
  <conditionalFormatting sqref="CV12">
    <cfRule type="cellIs" dxfId="7128" priority="7626" operator="equal">
      <formula>"Catastrófico"</formula>
    </cfRule>
    <cfRule type="cellIs" dxfId="7127" priority="7627" operator="equal">
      <formula>"Mayor"</formula>
    </cfRule>
    <cfRule type="cellIs" dxfId="7126" priority="7628" operator="equal">
      <formula>"Moderado"</formula>
    </cfRule>
    <cfRule type="cellIs" dxfId="7125" priority="7629" operator="equal">
      <formula>"Menor"</formula>
    </cfRule>
    <cfRule type="cellIs" dxfId="7124" priority="7630" operator="equal">
      <formula>"Leve"</formula>
    </cfRule>
  </conditionalFormatting>
  <conditionalFormatting sqref="CQ12">
    <cfRule type="cellIs" dxfId="7123" priority="7621" operator="equal">
      <formula>"Catastrófico"</formula>
    </cfRule>
    <cfRule type="cellIs" dxfId="7122" priority="7622" operator="equal">
      <formula>"Mayor"</formula>
    </cfRule>
    <cfRule type="cellIs" dxfId="7121" priority="7623" operator="equal">
      <formula>"Moderado"</formula>
    </cfRule>
    <cfRule type="cellIs" dxfId="7120" priority="7624" operator="equal">
      <formula>"Menor"</formula>
    </cfRule>
    <cfRule type="cellIs" dxfId="7119" priority="7625" operator="equal">
      <formula>"Leve"</formula>
    </cfRule>
  </conditionalFormatting>
  <conditionalFormatting sqref="CQ12">
    <cfRule type="cellIs" dxfId="7118" priority="7616" operator="equal">
      <formula>"Catastrófico"</formula>
    </cfRule>
    <cfRule type="cellIs" dxfId="7117" priority="7617" operator="equal">
      <formula>"Mayor"</formula>
    </cfRule>
    <cfRule type="cellIs" dxfId="7116" priority="7618" operator="equal">
      <formula>"Moderado"</formula>
    </cfRule>
    <cfRule type="cellIs" dxfId="7115" priority="7619" operator="equal">
      <formula>"Menor"</formula>
    </cfRule>
    <cfRule type="cellIs" dxfId="7114" priority="7620" operator="equal">
      <formula>"Leve"</formula>
    </cfRule>
  </conditionalFormatting>
  <conditionalFormatting sqref="CR12">
    <cfRule type="cellIs" dxfId="7113" priority="7611" operator="equal">
      <formula>"Catastrófico"</formula>
    </cfRule>
    <cfRule type="cellIs" dxfId="7112" priority="7612" operator="equal">
      <formula>"Mayor"</formula>
    </cfRule>
    <cfRule type="cellIs" dxfId="7111" priority="7613" operator="equal">
      <formula>"Moderado"</formula>
    </cfRule>
    <cfRule type="cellIs" dxfId="7110" priority="7614" operator="equal">
      <formula>"Menor"</formula>
    </cfRule>
    <cfRule type="cellIs" dxfId="7109" priority="7615" operator="equal">
      <formula>"Leve"</formula>
    </cfRule>
  </conditionalFormatting>
  <conditionalFormatting sqref="CR12">
    <cfRule type="cellIs" dxfId="7108" priority="7606" operator="equal">
      <formula>"Catastrófico"</formula>
    </cfRule>
    <cfRule type="cellIs" dxfId="7107" priority="7607" operator="equal">
      <formula>"Mayor"</formula>
    </cfRule>
    <cfRule type="cellIs" dxfId="7106" priority="7608" operator="equal">
      <formula>"Moderado"</formula>
    </cfRule>
    <cfRule type="cellIs" dxfId="7105" priority="7609" operator="equal">
      <formula>"Menor"</formula>
    </cfRule>
    <cfRule type="cellIs" dxfId="7104" priority="7610" operator="equal">
      <formula>"Leve"</formula>
    </cfRule>
  </conditionalFormatting>
  <conditionalFormatting sqref="FS12">
    <cfRule type="cellIs" dxfId="7103" priority="7596" operator="equal">
      <formula>"Catastrófico"</formula>
    </cfRule>
    <cfRule type="cellIs" dxfId="7102" priority="7597" operator="equal">
      <formula>"Mayor"</formula>
    </cfRule>
    <cfRule type="cellIs" dxfId="7101" priority="7598" operator="equal">
      <formula>"Moderado"</formula>
    </cfRule>
    <cfRule type="cellIs" dxfId="7100" priority="7599" operator="equal">
      <formula>"Menor"</formula>
    </cfRule>
    <cfRule type="cellIs" dxfId="7099" priority="7600" operator="equal">
      <formula>"Leve"</formula>
    </cfRule>
  </conditionalFormatting>
  <conditionalFormatting sqref="FS12">
    <cfRule type="cellIs" dxfId="7098" priority="7601" operator="equal">
      <formula>"Catastrófico"</formula>
    </cfRule>
    <cfRule type="cellIs" dxfId="7097" priority="7602" operator="equal">
      <formula>"Mayor"</formula>
    </cfRule>
    <cfRule type="cellIs" dxfId="7096" priority="7603" operator="equal">
      <formula>"Moderado"</formula>
    </cfRule>
    <cfRule type="cellIs" dxfId="7095" priority="7604" operator="equal">
      <formula>"Menor"</formula>
    </cfRule>
    <cfRule type="cellIs" dxfId="7094" priority="7605" operator="equal">
      <formula>"Leve"</formula>
    </cfRule>
  </conditionalFormatting>
  <conditionalFormatting sqref="BO17:BO18">
    <cfRule type="cellIs" dxfId="7093" priority="7591" operator="equal">
      <formula>"Catastrófico"</formula>
    </cfRule>
    <cfRule type="cellIs" dxfId="7092" priority="7592" operator="equal">
      <formula>"Mayor"</formula>
    </cfRule>
    <cfRule type="cellIs" dxfId="7091" priority="7593" operator="equal">
      <formula>"Moderado"</formula>
    </cfRule>
    <cfRule type="cellIs" dxfId="7090" priority="7594" operator="equal">
      <formula>"Menor"</formula>
    </cfRule>
    <cfRule type="cellIs" dxfId="7089" priority="7595" operator="equal">
      <formula>"Leve"</formula>
    </cfRule>
  </conditionalFormatting>
  <conditionalFormatting sqref="BS18 BU18:BW18">
    <cfRule type="cellIs" dxfId="7088" priority="7581" operator="equal">
      <formula>"Catastrófico"</formula>
    </cfRule>
    <cfRule type="cellIs" dxfId="7087" priority="7582" operator="equal">
      <formula>"Mayor"</formula>
    </cfRule>
    <cfRule type="cellIs" dxfId="7086" priority="7583" operator="equal">
      <formula>"Moderado"</formula>
    </cfRule>
    <cfRule type="cellIs" dxfId="7085" priority="7584" operator="equal">
      <formula>"Menor"</formula>
    </cfRule>
    <cfRule type="cellIs" dxfId="7084" priority="7585" operator="equal">
      <formula>"Leve"</formula>
    </cfRule>
  </conditionalFormatting>
  <conditionalFormatting sqref="BP18">
    <cfRule type="cellIs" dxfId="7083" priority="7586" operator="equal">
      <formula>"Catastrófico"</formula>
    </cfRule>
    <cfRule type="cellIs" dxfId="7082" priority="7587" operator="equal">
      <formula>"Mayor"</formula>
    </cfRule>
    <cfRule type="cellIs" dxfId="7081" priority="7588" operator="equal">
      <formula>"Moderado"</formula>
    </cfRule>
    <cfRule type="cellIs" dxfId="7080" priority="7589" operator="equal">
      <formula>"Menor"</formula>
    </cfRule>
    <cfRule type="cellIs" dxfId="7079" priority="7590" operator="equal">
      <formula>"Leve"</formula>
    </cfRule>
  </conditionalFormatting>
  <conditionalFormatting sqref="BS18 BU18:BW18">
    <cfRule type="cellIs" dxfId="7078" priority="7576" operator="equal">
      <formula>"Catastrófico"</formula>
    </cfRule>
    <cfRule type="cellIs" dxfId="7077" priority="7577" operator="equal">
      <formula>"Mayor"</formula>
    </cfRule>
    <cfRule type="cellIs" dxfId="7076" priority="7578" operator="equal">
      <formula>"Moderado"</formula>
    </cfRule>
    <cfRule type="cellIs" dxfId="7075" priority="7579" operator="equal">
      <formula>"Menor"</formula>
    </cfRule>
    <cfRule type="cellIs" dxfId="7074" priority="7580" operator="equal">
      <formula>"Leve"</formula>
    </cfRule>
  </conditionalFormatting>
  <conditionalFormatting sqref="CS18:CX18">
    <cfRule type="cellIs" dxfId="7073" priority="7556" operator="equal">
      <formula>"Catastrófico"</formula>
    </cfRule>
    <cfRule type="cellIs" dxfId="7072" priority="7557" operator="equal">
      <formula>"Mayor"</formula>
    </cfRule>
    <cfRule type="cellIs" dxfId="7071" priority="7558" operator="equal">
      <formula>"Moderado"</formula>
    </cfRule>
    <cfRule type="cellIs" dxfId="7070" priority="7559" operator="equal">
      <formula>"Menor"</formula>
    </cfRule>
    <cfRule type="cellIs" dxfId="7069" priority="7560" operator="equal">
      <formula>"Leve"</formula>
    </cfRule>
  </conditionalFormatting>
  <conditionalFormatting sqref="CR18">
    <cfRule type="cellIs" dxfId="7068" priority="7566" operator="equal">
      <formula>"Catastrófico"</formula>
    </cfRule>
    <cfRule type="cellIs" dxfId="7067" priority="7567" operator="equal">
      <formula>"Mayor"</formula>
    </cfRule>
    <cfRule type="cellIs" dxfId="7066" priority="7568" operator="equal">
      <formula>"Moderado"</formula>
    </cfRule>
    <cfRule type="cellIs" dxfId="7065" priority="7569" operator="equal">
      <formula>"Menor"</formula>
    </cfRule>
    <cfRule type="cellIs" dxfId="7064" priority="7570" operator="equal">
      <formula>"Leve"</formula>
    </cfRule>
  </conditionalFormatting>
  <conditionalFormatting sqref="CR18">
    <cfRule type="cellIs" dxfId="7063" priority="7561" operator="equal">
      <formula>"Catastrófico"</formula>
    </cfRule>
    <cfRule type="cellIs" dxfId="7062" priority="7562" operator="equal">
      <formula>"Mayor"</formula>
    </cfRule>
    <cfRule type="cellIs" dxfId="7061" priority="7563" operator="equal">
      <formula>"Moderado"</formula>
    </cfRule>
    <cfRule type="cellIs" dxfId="7060" priority="7564" operator="equal">
      <formula>"Menor"</formula>
    </cfRule>
    <cfRule type="cellIs" dxfId="7059" priority="7565" operator="equal">
      <formula>"Leve"</formula>
    </cfRule>
  </conditionalFormatting>
  <conditionalFormatting sqref="CJ18:CO18">
    <cfRule type="cellIs" dxfId="7058" priority="7536" operator="equal">
      <formula>"Catastrófico"</formula>
    </cfRule>
    <cfRule type="cellIs" dxfId="7057" priority="7537" operator="equal">
      <formula>"Mayor"</formula>
    </cfRule>
    <cfRule type="cellIs" dxfId="7056" priority="7538" operator="equal">
      <formula>"Moderado"</formula>
    </cfRule>
    <cfRule type="cellIs" dxfId="7055" priority="7539" operator="equal">
      <formula>"Menor"</formula>
    </cfRule>
    <cfRule type="cellIs" dxfId="7054" priority="7540" operator="equal">
      <formula>"Leve"</formula>
    </cfRule>
  </conditionalFormatting>
  <conditionalFormatting sqref="CS18:CX18">
    <cfRule type="cellIs" dxfId="7053" priority="7551" operator="equal">
      <formula>"Catastrófico"</formula>
    </cfRule>
    <cfRule type="cellIs" dxfId="7052" priority="7552" operator="equal">
      <formula>"Mayor"</formula>
    </cfRule>
    <cfRule type="cellIs" dxfId="7051" priority="7553" operator="equal">
      <formula>"Moderado"</formula>
    </cfRule>
    <cfRule type="cellIs" dxfId="7050" priority="7554" operator="equal">
      <formula>"Menor"</formula>
    </cfRule>
    <cfRule type="cellIs" dxfId="7049" priority="7555" operator="equal">
      <formula>"Leve"</formula>
    </cfRule>
  </conditionalFormatting>
  <conditionalFormatting sqref="CI18">
    <cfRule type="cellIs" dxfId="7048" priority="7546" operator="equal">
      <formula>"Catastrófico"</formula>
    </cfRule>
    <cfRule type="cellIs" dxfId="7047" priority="7547" operator="equal">
      <formula>"Mayor"</formula>
    </cfRule>
    <cfRule type="cellIs" dxfId="7046" priority="7548" operator="equal">
      <formula>"Moderado"</formula>
    </cfRule>
    <cfRule type="cellIs" dxfId="7045" priority="7549" operator="equal">
      <formula>"Menor"</formula>
    </cfRule>
    <cfRule type="cellIs" dxfId="7044" priority="7550" operator="equal">
      <formula>"Leve"</formula>
    </cfRule>
  </conditionalFormatting>
  <conditionalFormatting sqref="CI18">
    <cfRule type="cellIs" dxfId="7043" priority="7541" operator="equal">
      <formula>"Catastrófico"</formula>
    </cfRule>
    <cfRule type="cellIs" dxfId="7042" priority="7542" operator="equal">
      <formula>"Mayor"</formula>
    </cfRule>
    <cfRule type="cellIs" dxfId="7041" priority="7543" operator="equal">
      <formula>"Moderado"</formula>
    </cfRule>
    <cfRule type="cellIs" dxfId="7040" priority="7544" operator="equal">
      <formula>"Menor"</formula>
    </cfRule>
    <cfRule type="cellIs" dxfId="7039" priority="7545" operator="equal">
      <formula>"Leve"</formula>
    </cfRule>
  </conditionalFormatting>
  <conditionalFormatting sqref="CA18:CF18">
    <cfRule type="cellIs" dxfId="7038" priority="7511" operator="equal">
      <formula>"Catastrófico"</formula>
    </cfRule>
    <cfRule type="cellIs" dxfId="7037" priority="7512" operator="equal">
      <formula>"Mayor"</formula>
    </cfRule>
    <cfRule type="cellIs" dxfId="7036" priority="7513" operator="equal">
      <formula>"Moderado"</formula>
    </cfRule>
    <cfRule type="cellIs" dxfId="7035" priority="7514" operator="equal">
      <formula>"Menor"</formula>
    </cfRule>
    <cfRule type="cellIs" dxfId="7034" priority="7515" operator="equal">
      <formula>"Leve"</formula>
    </cfRule>
  </conditionalFormatting>
  <conditionalFormatting sqref="CJ18:CO18">
    <cfRule type="cellIs" dxfId="7033" priority="7531" operator="equal">
      <formula>"Catastrófico"</formula>
    </cfRule>
    <cfRule type="cellIs" dxfId="7032" priority="7532" operator="equal">
      <formula>"Mayor"</formula>
    </cfRule>
    <cfRule type="cellIs" dxfId="7031" priority="7533" operator="equal">
      <formula>"Moderado"</formula>
    </cfRule>
    <cfRule type="cellIs" dxfId="7030" priority="7534" operator="equal">
      <formula>"Menor"</formula>
    </cfRule>
    <cfRule type="cellIs" dxfId="7029" priority="7535" operator="equal">
      <formula>"Leve"</formula>
    </cfRule>
  </conditionalFormatting>
  <conditionalFormatting sqref="CQ18">
    <cfRule type="cellIs" dxfId="7028" priority="7571" operator="equal">
      <formula>"Catastrófico"</formula>
    </cfRule>
    <cfRule type="cellIs" dxfId="7027" priority="7572" operator="equal">
      <formula>"Mayor"</formula>
    </cfRule>
    <cfRule type="cellIs" dxfId="7026" priority="7573" operator="equal">
      <formula>"Moderado"</formula>
    </cfRule>
    <cfRule type="cellIs" dxfId="7025" priority="7574" operator="equal">
      <formula>"Menor"</formula>
    </cfRule>
    <cfRule type="cellIs" dxfId="7024" priority="7575" operator="equal">
      <formula>"Leve"</formula>
    </cfRule>
  </conditionalFormatting>
  <conditionalFormatting sqref="BZ18">
    <cfRule type="cellIs" dxfId="7023" priority="7521" operator="equal">
      <formula>"Catastrófico"</formula>
    </cfRule>
    <cfRule type="cellIs" dxfId="7022" priority="7522" operator="equal">
      <formula>"Mayor"</formula>
    </cfRule>
    <cfRule type="cellIs" dxfId="7021" priority="7523" operator="equal">
      <formula>"Moderado"</formula>
    </cfRule>
    <cfRule type="cellIs" dxfId="7020" priority="7524" operator="equal">
      <formula>"Menor"</formula>
    </cfRule>
    <cfRule type="cellIs" dxfId="7019" priority="7525" operator="equal">
      <formula>"Leve"</formula>
    </cfRule>
  </conditionalFormatting>
  <conditionalFormatting sqref="BZ18">
    <cfRule type="cellIs" dxfId="7018" priority="7516" operator="equal">
      <formula>"Catastrófico"</formula>
    </cfRule>
    <cfRule type="cellIs" dxfId="7017" priority="7517" operator="equal">
      <formula>"Mayor"</formula>
    </cfRule>
    <cfRule type="cellIs" dxfId="7016" priority="7518" operator="equal">
      <formula>"Moderado"</formula>
    </cfRule>
    <cfRule type="cellIs" dxfId="7015" priority="7519" operator="equal">
      <formula>"Menor"</formula>
    </cfRule>
    <cfRule type="cellIs" dxfId="7014" priority="7520" operator="equal">
      <formula>"Leve"</formula>
    </cfRule>
  </conditionalFormatting>
  <conditionalFormatting sqref="CA18:CF18">
    <cfRule type="cellIs" dxfId="7013" priority="7506" operator="equal">
      <formula>"Catastrófico"</formula>
    </cfRule>
    <cfRule type="cellIs" dxfId="7012" priority="7507" operator="equal">
      <formula>"Mayor"</formula>
    </cfRule>
    <cfRule type="cellIs" dxfId="7011" priority="7508" operator="equal">
      <formula>"Moderado"</formula>
    </cfRule>
    <cfRule type="cellIs" dxfId="7010" priority="7509" operator="equal">
      <formula>"Menor"</formula>
    </cfRule>
    <cfRule type="cellIs" dxfId="7009" priority="7510" operator="equal">
      <formula>"Leve"</formula>
    </cfRule>
  </conditionalFormatting>
  <conditionalFormatting sqref="BY18">
    <cfRule type="cellIs" dxfId="7008" priority="7526" operator="equal">
      <formula>"Catastrófico"</formula>
    </cfRule>
    <cfRule type="cellIs" dxfId="7007" priority="7527" operator="equal">
      <formula>"Mayor"</formula>
    </cfRule>
    <cfRule type="cellIs" dxfId="7006" priority="7528" operator="equal">
      <formula>"Moderado"</formula>
    </cfRule>
    <cfRule type="cellIs" dxfId="7005" priority="7529" operator="equal">
      <formula>"Menor"</formula>
    </cfRule>
    <cfRule type="cellIs" dxfId="7004" priority="7530" operator="equal">
      <formula>"Leve"</formula>
    </cfRule>
  </conditionalFormatting>
  <conditionalFormatting sqref="BU18">
    <cfRule type="cellIs" dxfId="7003" priority="7501" operator="equal">
      <formula>"Catastrófico"</formula>
    </cfRule>
    <cfRule type="cellIs" dxfId="7002" priority="7502" operator="equal">
      <formula>"Mayor"</formula>
    </cfRule>
    <cfRule type="cellIs" dxfId="7001" priority="7503" operator="equal">
      <formula>"Moderado"</formula>
    </cfRule>
    <cfRule type="cellIs" dxfId="7000" priority="7504" operator="equal">
      <formula>"Menor"</formula>
    </cfRule>
    <cfRule type="cellIs" dxfId="6999" priority="7505" operator="equal">
      <formula>"Leve"</formula>
    </cfRule>
  </conditionalFormatting>
  <conditionalFormatting sqref="BP17">
    <cfRule type="cellIs" dxfId="6998" priority="7496" operator="equal">
      <formula>"Catastrófico"</formula>
    </cfRule>
    <cfRule type="cellIs" dxfId="6997" priority="7497" operator="equal">
      <formula>"Mayor"</formula>
    </cfRule>
    <cfRule type="cellIs" dxfId="6996" priority="7498" operator="equal">
      <formula>"Moderado"</formula>
    </cfRule>
    <cfRule type="cellIs" dxfId="6995" priority="7499" operator="equal">
      <formula>"Menor"</formula>
    </cfRule>
    <cfRule type="cellIs" dxfId="6994" priority="7500" operator="equal">
      <formula>"Leve"</formula>
    </cfRule>
  </conditionalFormatting>
  <conditionalFormatting sqref="BP17">
    <cfRule type="cellIs" dxfId="6993" priority="7491" operator="equal">
      <formula>"Catastrófico"</formula>
    </cfRule>
    <cfRule type="cellIs" dxfId="6992" priority="7492" operator="equal">
      <formula>"Mayor"</formula>
    </cfRule>
    <cfRule type="cellIs" dxfId="6991" priority="7493" operator="equal">
      <formula>"Moderado"</formula>
    </cfRule>
    <cfRule type="cellIs" dxfId="6990" priority="7494" operator="equal">
      <formula>"Menor"</formula>
    </cfRule>
    <cfRule type="cellIs" dxfId="6989" priority="7495" operator="equal">
      <formula>"Leve"</formula>
    </cfRule>
  </conditionalFormatting>
  <conditionalFormatting sqref="BX17">
    <cfRule type="cellIs" dxfId="6988" priority="7486" operator="equal">
      <formula>"Catastrófico"</formula>
    </cfRule>
    <cfRule type="cellIs" dxfId="6987" priority="7487" operator="equal">
      <formula>"Mayor"</formula>
    </cfRule>
    <cfRule type="cellIs" dxfId="6986" priority="7488" operator="equal">
      <formula>"Moderado"</formula>
    </cfRule>
    <cfRule type="cellIs" dxfId="6985" priority="7489" operator="equal">
      <formula>"Menor"</formula>
    </cfRule>
    <cfRule type="cellIs" dxfId="6984" priority="7490" operator="equal">
      <formula>"Leve"</formula>
    </cfRule>
  </conditionalFormatting>
  <conditionalFormatting sqref="BY17">
    <cfRule type="cellIs" dxfId="6983" priority="7481" operator="equal">
      <formula>"Catastrófico"</formula>
    </cfRule>
    <cfRule type="cellIs" dxfId="6982" priority="7482" operator="equal">
      <formula>"Mayor"</formula>
    </cfRule>
    <cfRule type="cellIs" dxfId="6981" priority="7483" operator="equal">
      <formula>"Moderado"</formula>
    </cfRule>
    <cfRule type="cellIs" dxfId="6980" priority="7484" operator="equal">
      <formula>"Menor"</formula>
    </cfRule>
    <cfRule type="cellIs" dxfId="6979" priority="7485" operator="equal">
      <formula>"Leve"</formula>
    </cfRule>
  </conditionalFormatting>
  <conditionalFormatting sqref="BY17">
    <cfRule type="cellIs" dxfId="6978" priority="7476" operator="equal">
      <formula>"Catastrófico"</formula>
    </cfRule>
    <cfRule type="cellIs" dxfId="6977" priority="7477" operator="equal">
      <formula>"Mayor"</formula>
    </cfRule>
    <cfRule type="cellIs" dxfId="6976" priority="7478" operator="equal">
      <formula>"Moderado"</formula>
    </cfRule>
    <cfRule type="cellIs" dxfId="6975" priority="7479" operator="equal">
      <formula>"Menor"</formula>
    </cfRule>
    <cfRule type="cellIs" dxfId="6974" priority="7480" operator="equal">
      <formula>"Leve"</formula>
    </cfRule>
  </conditionalFormatting>
  <conditionalFormatting sqref="CG17">
    <cfRule type="cellIs" dxfId="6973" priority="7471" operator="equal">
      <formula>"Catastrófico"</formula>
    </cfRule>
    <cfRule type="cellIs" dxfId="6972" priority="7472" operator="equal">
      <formula>"Mayor"</formula>
    </cfRule>
    <cfRule type="cellIs" dxfId="6971" priority="7473" operator="equal">
      <formula>"Moderado"</formula>
    </cfRule>
    <cfRule type="cellIs" dxfId="6970" priority="7474" operator="equal">
      <formula>"Menor"</formula>
    </cfRule>
    <cfRule type="cellIs" dxfId="6969" priority="7475" operator="equal">
      <formula>"Leve"</formula>
    </cfRule>
  </conditionalFormatting>
  <conditionalFormatting sqref="CH17">
    <cfRule type="cellIs" dxfId="6968" priority="7466" operator="equal">
      <formula>"Catastrófico"</formula>
    </cfRule>
    <cfRule type="cellIs" dxfId="6967" priority="7467" operator="equal">
      <formula>"Mayor"</formula>
    </cfRule>
    <cfRule type="cellIs" dxfId="6966" priority="7468" operator="equal">
      <formula>"Moderado"</formula>
    </cfRule>
    <cfRule type="cellIs" dxfId="6965" priority="7469" operator="equal">
      <formula>"Menor"</formula>
    </cfRule>
    <cfRule type="cellIs" dxfId="6964" priority="7470" operator="equal">
      <formula>"Leve"</formula>
    </cfRule>
  </conditionalFormatting>
  <conditionalFormatting sqref="CH17">
    <cfRule type="cellIs" dxfId="6963" priority="7461" operator="equal">
      <formula>"Catastrófico"</formula>
    </cfRule>
    <cfRule type="cellIs" dxfId="6962" priority="7462" operator="equal">
      <formula>"Mayor"</formula>
    </cfRule>
    <cfRule type="cellIs" dxfId="6961" priority="7463" operator="equal">
      <formula>"Moderado"</formula>
    </cfRule>
    <cfRule type="cellIs" dxfId="6960" priority="7464" operator="equal">
      <formula>"Menor"</formula>
    </cfRule>
    <cfRule type="cellIs" dxfId="6959" priority="7465" operator="equal">
      <formula>"Leve"</formula>
    </cfRule>
  </conditionalFormatting>
  <conditionalFormatting sqref="CP17">
    <cfRule type="cellIs" dxfId="6958" priority="7456" operator="equal">
      <formula>"Catastrófico"</formula>
    </cfRule>
    <cfRule type="cellIs" dxfId="6957" priority="7457" operator="equal">
      <formula>"Mayor"</formula>
    </cfRule>
    <cfRule type="cellIs" dxfId="6956" priority="7458" operator="equal">
      <formula>"Moderado"</formula>
    </cfRule>
    <cfRule type="cellIs" dxfId="6955" priority="7459" operator="equal">
      <formula>"Menor"</formula>
    </cfRule>
    <cfRule type="cellIs" dxfId="6954" priority="7460" operator="equal">
      <formula>"Leve"</formula>
    </cfRule>
  </conditionalFormatting>
  <conditionalFormatting sqref="CQ17">
    <cfRule type="cellIs" dxfId="6953" priority="7451" operator="equal">
      <formula>"Catastrófico"</formula>
    </cfRule>
    <cfRule type="cellIs" dxfId="6952" priority="7452" operator="equal">
      <formula>"Mayor"</formula>
    </cfRule>
    <cfRule type="cellIs" dxfId="6951" priority="7453" operator="equal">
      <formula>"Moderado"</formula>
    </cfRule>
    <cfRule type="cellIs" dxfId="6950" priority="7454" operator="equal">
      <formula>"Menor"</formula>
    </cfRule>
    <cfRule type="cellIs" dxfId="6949" priority="7455" operator="equal">
      <formula>"Leve"</formula>
    </cfRule>
  </conditionalFormatting>
  <conditionalFormatting sqref="CQ17">
    <cfRule type="cellIs" dxfId="6948" priority="7446" operator="equal">
      <formula>"Catastrófico"</formula>
    </cfRule>
    <cfRule type="cellIs" dxfId="6947" priority="7447" operator="equal">
      <formula>"Mayor"</formula>
    </cfRule>
    <cfRule type="cellIs" dxfId="6946" priority="7448" operator="equal">
      <formula>"Moderado"</formula>
    </cfRule>
    <cfRule type="cellIs" dxfId="6945" priority="7449" operator="equal">
      <formula>"Menor"</formula>
    </cfRule>
    <cfRule type="cellIs" dxfId="6944" priority="7450" operator="equal">
      <formula>"Leve"</formula>
    </cfRule>
  </conditionalFormatting>
  <conditionalFormatting sqref="BQ18">
    <cfRule type="cellIs" dxfId="6943" priority="7441" operator="equal">
      <formula>"Catastrófico"</formula>
    </cfRule>
    <cfRule type="cellIs" dxfId="6942" priority="7442" operator="equal">
      <formula>"Mayor"</formula>
    </cfRule>
    <cfRule type="cellIs" dxfId="6941" priority="7443" operator="equal">
      <formula>"Moderado"</formula>
    </cfRule>
    <cfRule type="cellIs" dxfId="6940" priority="7444" operator="equal">
      <formula>"Menor"</formula>
    </cfRule>
    <cfRule type="cellIs" dxfId="6939" priority="7445" operator="equal">
      <formula>"Leve"</formula>
    </cfRule>
  </conditionalFormatting>
  <conditionalFormatting sqref="BR18">
    <cfRule type="cellIs" dxfId="6938" priority="7436" operator="equal">
      <formula>"Catastrófico"</formula>
    </cfRule>
    <cfRule type="cellIs" dxfId="6937" priority="7437" operator="equal">
      <formula>"Mayor"</formula>
    </cfRule>
    <cfRule type="cellIs" dxfId="6936" priority="7438" operator="equal">
      <formula>"Moderado"</formula>
    </cfRule>
    <cfRule type="cellIs" dxfId="6935" priority="7439" operator="equal">
      <formula>"Menor"</formula>
    </cfRule>
    <cfRule type="cellIs" dxfId="6934" priority="7440" operator="equal">
      <formula>"Leve"</formula>
    </cfRule>
  </conditionalFormatting>
  <conditionalFormatting sqref="BT18">
    <cfRule type="cellIs" dxfId="6933" priority="7431" operator="equal">
      <formula>"Catastrófico"</formula>
    </cfRule>
    <cfRule type="cellIs" dxfId="6932" priority="7432" operator="equal">
      <formula>"Mayor"</formula>
    </cfRule>
    <cfRule type="cellIs" dxfId="6931" priority="7433" operator="equal">
      <formula>"Moderado"</formula>
    </cfRule>
    <cfRule type="cellIs" dxfId="6930" priority="7434" operator="equal">
      <formula>"Menor"</formula>
    </cfRule>
    <cfRule type="cellIs" dxfId="6929" priority="7435" operator="equal">
      <formula>"Leve"</formula>
    </cfRule>
  </conditionalFormatting>
  <conditionalFormatting sqref="BT18">
    <cfRule type="cellIs" dxfId="6928" priority="7426" operator="equal">
      <formula>"Catastrófico"</formula>
    </cfRule>
    <cfRule type="cellIs" dxfId="6927" priority="7427" operator="equal">
      <formula>"Mayor"</formula>
    </cfRule>
    <cfRule type="cellIs" dxfId="6926" priority="7428" operator="equal">
      <formula>"Moderado"</formula>
    </cfRule>
    <cfRule type="cellIs" dxfId="6925" priority="7429" operator="equal">
      <formula>"Menor"</formula>
    </cfRule>
    <cfRule type="cellIs" dxfId="6924" priority="7430" operator="equal">
      <formula>"Leve"</formula>
    </cfRule>
  </conditionalFormatting>
  <conditionalFormatting sqref="CH18">
    <cfRule type="cellIs" dxfId="6923" priority="7421" operator="equal">
      <formula>"Catastrófico"</formula>
    </cfRule>
    <cfRule type="cellIs" dxfId="6922" priority="7422" operator="equal">
      <formula>"Mayor"</formula>
    </cfRule>
    <cfRule type="cellIs" dxfId="6921" priority="7423" operator="equal">
      <formula>"Moderado"</formula>
    </cfRule>
    <cfRule type="cellIs" dxfId="6920" priority="7424" operator="equal">
      <formula>"Menor"</formula>
    </cfRule>
    <cfRule type="cellIs" dxfId="6919" priority="7425" operator="equal">
      <formula>"Leve"</formula>
    </cfRule>
  </conditionalFormatting>
  <conditionalFormatting sqref="FU17">
    <cfRule type="cellIs" dxfId="6918" priority="7416" operator="equal">
      <formula>"Catastrófico"</formula>
    </cfRule>
    <cfRule type="cellIs" dxfId="6917" priority="7417" operator="equal">
      <formula>"Mayor"</formula>
    </cfRule>
    <cfRule type="cellIs" dxfId="6916" priority="7418" operator="equal">
      <formula>"Moderado"</formula>
    </cfRule>
    <cfRule type="cellIs" dxfId="6915" priority="7419" operator="equal">
      <formula>"Menor"</formula>
    </cfRule>
    <cfRule type="cellIs" dxfId="6914" priority="7420" operator="equal">
      <formula>"Leve"</formula>
    </cfRule>
  </conditionalFormatting>
  <conditionalFormatting sqref="FU17">
    <cfRule type="cellIs" dxfId="6913" priority="7411" operator="equal">
      <formula>"Catastrófico"</formula>
    </cfRule>
    <cfRule type="cellIs" dxfId="6912" priority="7412" operator="equal">
      <formula>"Mayor"</formula>
    </cfRule>
    <cfRule type="cellIs" dxfId="6911" priority="7413" operator="equal">
      <formula>"Moderado"</formula>
    </cfRule>
    <cfRule type="cellIs" dxfId="6910" priority="7414" operator="equal">
      <formula>"Menor"</formula>
    </cfRule>
    <cfRule type="cellIs" dxfId="6909" priority="7415" operator="equal">
      <formula>"Leve"</formula>
    </cfRule>
  </conditionalFormatting>
  <conditionalFormatting sqref="FX17">
    <cfRule type="cellIs" dxfId="6908" priority="7406" operator="equal">
      <formula>"Catastrófico"</formula>
    </cfRule>
    <cfRule type="cellIs" dxfId="6907" priority="7407" operator="equal">
      <formula>"Mayor"</formula>
    </cfRule>
    <cfRule type="cellIs" dxfId="6906" priority="7408" operator="equal">
      <formula>"Moderado"</formula>
    </cfRule>
    <cfRule type="cellIs" dxfId="6905" priority="7409" operator="equal">
      <formula>"Menor"</formula>
    </cfRule>
    <cfRule type="cellIs" dxfId="6904" priority="7410" operator="equal">
      <formula>"Leve"</formula>
    </cfRule>
  </conditionalFormatting>
  <conditionalFormatting sqref="FX17">
    <cfRule type="cellIs" dxfId="6903" priority="7401" operator="equal">
      <formula>"Catastrófico"</formula>
    </cfRule>
    <cfRule type="cellIs" dxfId="6902" priority="7402" operator="equal">
      <formula>"Mayor"</formula>
    </cfRule>
    <cfRule type="cellIs" dxfId="6901" priority="7403" operator="equal">
      <formula>"Moderado"</formula>
    </cfRule>
    <cfRule type="cellIs" dxfId="6900" priority="7404" operator="equal">
      <formula>"Menor"</formula>
    </cfRule>
    <cfRule type="cellIs" dxfId="6899" priority="7405" operator="equal">
      <formula>"Leve"</formula>
    </cfRule>
  </conditionalFormatting>
  <conditionalFormatting sqref="FZ17">
    <cfRule type="cellIs" dxfId="6898" priority="7396" operator="equal">
      <formula>"Catastrófico"</formula>
    </cfRule>
    <cfRule type="cellIs" dxfId="6897" priority="7397" operator="equal">
      <formula>"Mayor"</formula>
    </cfRule>
    <cfRule type="cellIs" dxfId="6896" priority="7398" operator="equal">
      <formula>"Moderado"</formula>
    </cfRule>
    <cfRule type="cellIs" dxfId="6895" priority="7399" operator="equal">
      <formula>"Menor"</formula>
    </cfRule>
    <cfRule type="cellIs" dxfId="6894" priority="7400" operator="equal">
      <formula>"Leve"</formula>
    </cfRule>
  </conditionalFormatting>
  <conditionalFormatting sqref="FZ17">
    <cfRule type="cellIs" dxfId="6893" priority="7391" operator="equal">
      <formula>"Catastrófico"</formula>
    </cfRule>
    <cfRule type="cellIs" dxfId="6892" priority="7392" operator="equal">
      <formula>"Mayor"</formula>
    </cfRule>
    <cfRule type="cellIs" dxfId="6891" priority="7393" operator="equal">
      <formula>"Moderado"</formula>
    </cfRule>
    <cfRule type="cellIs" dxfId="6890" priority="7394" operator="equal">
      <formula>"Menor"</formula>
    </cfRule>
    <cfRule type="cellIs" dxfId="6889" priority="7395" operator="equal">
      <formula>"Leve"</formula>
    </cfRule>
  </conditionalFormatting>
  <conditionalFormatting sqref="BP23:BW24">
    <cfRule type="cellIs" dxfId="6888" priority="7386" operator="equal">
      <formula>"Catastrófico"</formula>
    </cfRule>
    <cfRule type="cellIs" dxfId="6887" priority="7387" operator="equal">
      <formula>"Mayor"</formula>
    </cfRule>
    <cfRule type="cellIs" dxfId="6886" priority="7388" operator="equal">
      <formula>"Moderado"</formula>
    </cfRule>
    <cfRule type="cellIs" dxfId="6885" priority="7389" operator="equal">
      <formula>"Menor"</formula>
    </cfRule>
    <cfRule type="cellIs" dxfId="6884" priority="7390" operator="equal">
      <formula>"Leve"</formula>
    </cfRule>
  </conditionalFormatting>
  <conditionalFormatting sqref="BO23:BO24">
    <cfRule type="cellIs" dxfId="6883" priority="7381" operator="equal">
      <formula>"Catastrófico"</formula>
    </cfRule>
    <cfRule type="cellIs" dxfId="6882" priority="7382" operator="equal">
      <formula>"Mayor"</formula>
    </cfRule>
    <cfRule type="cellIs" dxfId="6881" priority="7383" operator="equal">
      <formula>"Moderado"</formula>
    </cfRule>
    <cfRule type="cellIs" dxfId="6880" priority="7384" operator="equal">
      <formula>"Menor"</formula>
    </cfRule>
    <cfRule type="cellIs" dxfId="6879" priority="7385" operator="equal">
      <formula>"Leve"</formula>
    </cfRule>
  </conditionalFormatting>
  <conditionalFormatting sqref="CQ23:CX23 CR24:CX24">
    <cfRule type="cellIs" dxfId="6878" priority="7376" operator="equal">
      <formula>"Catastrófico"</formula>
    </cfRule>
    <cfRule type="cellIs" dxfId="6877" priority="7377" operator="equal">
      <formula>"Mayor"</formula>
    </cfRule>
    <cfRule type="cellIs" dxfId="6876" priority="7378" operator="equal">
      <formula>"Moderado"</formula>
    </cfRule>
    <cfRule type="cellIs" dxfId="6875" priority="7379" operator="equal">
      <formula>"Menor"</formula>
    </cfRule>
    <cfRule type="cellIs" dxfId="6874" priority="7380" operator="equal">
      <formula>"Leve"</formula>
    </cfRule>
  </conditionalFormatting>
  <conditionalFormatting sqref="CH24:CO24 CI23:CO23">
    <cfRule type="cellIs" dxfId="6873" priority="7366" operator="equal">
      <formula>"Catastrófico"</formula>
    </cfRule>
    <cfRule type="cellIs" dxfId="6872" priority="7367" operator="equal">
      <formula>"Mayor"</formula>
    </cfRule>
    <cfRule type="cellIs" dxfId="6871" priority="7368" operator="equal">
      <formula>"Moderado"</formula>
    </cfRule>
    <cfRule type="cellIs" dxfId="6870" priority="7369" operator="equal">
      <formula>"Menor"</formula>
    </cfRule>
    <cfRule type="cellIs" dxfId="6869" priority="7370" operator="equal">
      <formula>"Leve"</formula>
    </cfRule>
  </conditionalFormatting>
  <conditionalFormatting sqref="CP23">
    <cfRule type="cellIs" dxfId="6868" priority="7371" operator="equal">
      <formula>"Catastrófico"</formula>
    </cfRule>
    <cfRule type="cellIs" dxfId="6867" priority="7372" operator="equal">
      <formula>"Mayor"</formula>
    </cfRule>
    <cfRule type="cellIs" dxfId="6866" priority="7373" operator="equal">
      <formula>"Moderado"</formula>
    </cfRule>
    <cfRule type="cellIs" dxfId="6865" priority="7374" operator="equal">
      <formula>"Menor"</formula>
    </cfRule>
    <cfRule type="cellIs" dxfId="6864" priority="7375" operator="equal">
      <formula>"Leve"</formula>
    </cfRule>
  </conditionalFormatting>
  <conditionalFormatting sqref="BZ23:CF24">
    <cfRule type="cellIs" dxfId="6863" priority="7356" operator="equal">
      <formula>"Catastrófico"</formula>
    </cfRule>
    <cfRule type="cellIs" dxfId="6862" priority="7357" operator="equal">
      <formula>"Mayor"</formula>
    </cfRule>
    <cfRule type="cellIs" dxfId="6861" priority="7358" operator="equal">
      <formula>"Moderado"</formula>
    </cfRule>
    <cfRule type="cellIs" dxfId="6860" priority="7359" operator="equal">
      <formula>"Menor"</formula>
    </cfRule>
    <cfRule type="cellIs" dxfId="6859" priority="7360" operator="equal">
      <formula>"Leve"</formula>
    </cfRule>
  </conditionalFormatting>
  <conditionalFormatting sqref="CG23">
    <cfRule type="cellIs" dxfId="6858" priority="7361" operator="equal">
      <formula>"Catastrófico"</formula>
    </cfRule>
    <cfRule type="cellIs" dxfId="6857" priority="7362" operator="equal">
      <formula>"Mayor"</formula>
    </cfRule>
    <cfRule type="cellIs" dxfId="6856" priority="7363" operator="equal">
      <formula>"Moderado"</formula>
    </cfRule>
    <cfRule type="cellIs" dxfId="6855" priority="7364" operator="equal">
      <formula>"Menor"</formula>
    </cfRule>
    <cfRule type="cellIs" dxfId="6854" priority="7365" operator="equal">
      <formula>"Leve"</formula>
    </cfRule>
  </conditionalFormatting>
  <conditionalFormatting sqref="BX23">
    <cfRule type="cellIs" dxfId="6853" priority="7351" operator="equal">
      <formula>"Catastrófico"</formula>
    </cfRule>
    <cfRule type="cellIs" dxfId="6852" priority="7352" operator="equal">
      <formula>"Mayor"</formula>
    </cfRule>
    <cfRule type="cellIs" dxfId="6851" priority="7353" operator="equal">
      <formula>"Moderado"</formula>
    </cfRule>
    <cfRule type="cellIs" dxfId="6850" priority="7354" operator="equal">
      <formula>"Menor"</formula>
    </cfRule>
    <cfRule type="cellIs" dxfId="6849" priority="7355" operator="equal">
      <formula>"Leve"</formula>
    </cfRule>
  </conditionalFormatting>
  <conditionalFormatting sqref="BU23:BU24">
    <cfRule type="cellIs" dxfId="6848" priority="7346" operator="equal">
      <formula>"Catastrófico"</formula>
    </cfRule>
    <cfRule type="cellIs" dxfId="6847" priority="7347" operator="equal">
      <formula>"Mayor"</formula>
    </cfRule>
    <cfRule type="cellIs" dxfId="6846" priority="7348" operator="equal">
      <formula>"Moderado"</formula>
    </cfRule>
    <cfRule type="cellIs" dxfId="6845" priority="7349" operator="equal">
      <formula>"Menor"</formula>
    </cfRule>
    <cfRule type="cellIs" dxfId="6844" priority="7350" operator="equal">
      <formula>"Leve"</formula>
    </cfRule>
  </conditionalFormatting>
  <conditionalFormatting sqref="BY23">
    <cfRule type="cellIs" dxfId="6843" priority="7341" operator="equal">
      <formula>"Catastrófico"</formula>
    </cfRule>
    <cfRule type="cellIs" dxfId="6842" priority="7342" operator="equal">
      <formula>"Mayor"</formula>
    </cfRule>
    <cfRule type="cellIs" dxfId="6841" priority="7343" operator="equal">
      <formula>"Moderado"</formula>
    </cfRule>
    <cfRule type="cellIs" dxfId="6840" priority="7344" operator="equal">
      <formula>"Menor"</formula>
    </cfRule>
    <cfRule type="cellIs" dxfId="6839" priority="7345" operator="equal">
      <formula>"Leve"</formula>
    </cfRule>
  </conditionalFormatting>
  <conditionalFormatting sqref="CH23">
    <cfRule type="cellIs" dxfId="6838" priority="7336" operator="equal">
      <formula>"Catastrófico"</formula>
    </cfRule>
    <cfRule type="cellIs" dxfId="6837" priority="7337" operator="equal">
      <formula>"Mayor"</formula>
    </cfRule>
    <cfRule type="cellIs" dxfId="6836" priority="7338" operator="equal">
      <formula>"Moderado"</formula>
    </cfRule>
    <cfRule type="cellIs" dxfId="6835" priority="7339" operator="equal">
      <formula>"Menor"</formula>
    </cfRule>
    <cfRule type="cellIs" dxfId="6834" priority="7340" operator="equal">
      <formula>"Leve"</formula>
    </cfRule>
  </conditionalFormatting>
  <conditionalFormatting sqref="BY24">
    <cfRule type="cellIs" dxfId="6833" priority="7331" operator="equal">
      <formula>"Catastrófico"</formula>
    </cfRule>
    <cfRule type="cellIs" dxfId="6832" priority="7332" operator="equal">
      <formula>"Mayor"</formula>
    </cfRule>
    <cfRule type="cellIs" dxfId="6831" priority="7333" operator="equal">
      <formula>"Moderado"</formula>
    </cfRule>
    <cfRule type="cellIs" dxfId="6830" priority="7334" operator="equal">
      <formula>"Menor"</formula>
    </cfRule>
    <cfRule type="cellIs" dxfId="6829" priority="7335" operator="equal">
      <formula>"Leve"</formula>
    </cfRule>
  </conditionalFormatting>
  <conditionalFormatting sqref="CQ24">
    <cfRule type="cellIs" dxfId="6828" priority="7326" operator="equal">
      <formula>"Catastrófico"</formula>
    </cfRule>
    <cfRule type="cellIs" dxfId="6827" priority="7327" operator="equal">
      <formula>"Mayor"</formula>
    </cfRule>
    <cfRule type="cellIs" dxfId="6826" priority="7328" operator="equal">
      <formula>"Moderado"</formula>
    </cfRule>
    <cfRule type="cellIs" dxfId="6825" priority="7329" operator="equal">
      <formula>"Menor"</formula>
    </cfRule>
    <cfRule type="cellIs" dxfId="6824" priority="7330" operator="equal">
      <formula>"Leve"</formula>
    </cfRule>
  </conditionalFormatting>
  <conditionalFormatting sqref="FU23">
    <cfRule type="cellIs" dxfId="6823" priority="7321" operator="equal">
      <formula>"Catastrófico"</formula>
    </cfRule>
    <cfRule type="cellIs" dxfId="6822" priority="7322" operator="equal">
      <formula>"Mayor"</formula>
    </cfRule>
    <cfRule type="cellIs" dxfId="6821" priority="7323" operator="equal">
      <formula>"Moderado"</formula>
    </cfRule>
    <cfRule type="cellIs" dxfId="6820" priority="7324" operator="equal">
      <formula>"Menor"</formula>
    </cfRule>
    <cfRule type="cellIs" dxfId="6819" priority="7325" operator="equal">
      <formula>"Leve"</formula>
    </cfRule>
  </conditionalFormatting>
  <conditionalFormatting sqref="FU24">
    <cfRule type="cellIs" dxfId="6818" priority="7316" operator="equal">
      <formula>"Catastrófico"</formula>
    </cfRule>
    <cfRule type="cellIs" dxfId="6817" priority="7317" operator="equal">
      <formula>"Mayor"</formula>
    </cfRule>
    <cfRule type="cellIs" dxfId="6816" priority="7318" operator="equal">
      <formula>"Moderado"</formula>
    </cfRule>
    <cfRule type="cellIs" dxfId="6815" priority="7319" operator="equal">
      <formula>"Menor"</formula>
    </cfRule>
    <cfRule type="cellIs" dxfId="6814" priority="7320" operator="equal">
      <formula>"Leve"</formula>
    </cfRule>
  </conditionalFormatting>
  <conditionalFormatting sqref="FW23">
    <cfRule type="cellIs" dxfId="6813" priority="7311" operator="equal">
      <formula>"Catastrófico"</formula>
    </cfRule>
    <cfRule type="cellIs" dxfId="6812" priority="7312" operator="equal">
      <formula>"Mayor"</formula>
    </cfRule>
    <cfRule type="cellIs" dxfId="6811" priority="7313" operator="equal">
      <formula>"Moderado"</formula>
    </cfRule>
    <cfRule type="cellIs" dxfId="6810" priority="7314" operator="equal">
      <formula>"Menor"</formula>
    </cfRule>
    <cfRule type="cellIs" dxfId="6809" priority="7315" operator="equal">
      <formula>"Leve"</formula>
    </cfRule>
  </conditionalFormatting>
  <conditionalFormatting sqref="FW24">
    <cfRule type="cellIs" dxfId="6808" priority="7306" operator="equal">
      <formula>"Catastrófico"</formula>
    </cfRule>
    <cfRule type="cellIs" dxfId="6807" priority="7307" operator="equal">
      <formula>"Mayor"</formula>
    </cfRule>
    <cfRule type="cellIs" dxfId="6806" priority="7308" operator="equal">
      <formula>"Moderado"</formula>
    </cfRule>
    <cfRule type="cellIs" dxfId="6805" priority="7309" operator="equal">
      <formula>"Menor"</formula>
    </cfRule>
    <cfRule type="cellIs" dxfId="6804" priority="7310" operator="equal">
      <formula>"Leve"</formula>
    </cfRule>
  </conditionalFormatting>
  <conditionalFormatting sqref="CE101:CF101">
    <cfRule type="cellIs" dxfId="6803" priority="7301" operator="equal">
      <formula>"Catastrófico"</formula>
    </cfRule>
    <cfRule type="cellIs" dxfId="6802" priority="7302" operator="equal">
      <formula>"Mayor"</formula>
    </cfRule>
    <cfRule type="cellIs" dxfId="6801" priority="7303" operator="equal">
      <formula>"Moderado"</formula>
    </cfRule>
    <cfRule type="cellIs" dxfId="6800" priority="7304" operator="equal">
      <formula>"Menor"</formula>
    </cfRule>
    <cfRule type="cellIs" dxfId="6799" priority="7305" operator="equal">
      <formula>"Leve"</formula>
    </cfRule>
  </conditionalFormatting>
  <conditionalFormatting sqref="CE101:CF101">
    <cfRule type="cellIs" dxfId="6798" priority="7296" operator="equal">
      <formula>"Catastrófico"</formula>
    </cfRule>
    <cfRule type="cellIs" dxfId="6797" priority="7297" operator="equal">
      <formula>"Mayor"</formula>
    </cfRule>
    <cfRule type="cellIs" dxfId="6796" priority="7298" operator="equal">
      <formula>"Moderado"</formula>
    </cfRule>
    <cfRule type="cellIs" dxfId="6795" priority="7299" operator="equal">
      <formula>"Menor"</formula>
    </cfRule>
    <cfRule type="cellIs" dxfId="6794" priority="7300" operator="equal">
      <formula>"Leve"</formula>
    </cfRule>
  </conditionalFormatting>
  <conditionalFormatting sqref="FU101">
    <cfRule type="cellIs" dxfId="6793" priority="7291" operator="equal">
      <formula>"Catastrófico"</formula>
    </cfRule>
    <cfRule type="cellIs" dxfId="6792" priority="7292" operator="equal">
      <formula>"Mayor"</formula>
    </cfRule>
    <cfRule type="cellIs" dxfId="6791" priority="7293" operator="equal">
      <formula>"Moderado"</formula>
    </cfRule>
    <cfRule type="cellIs" dxfId="6790" priority="7294" operator="equal">
      <formula>"Menor"</formula>
    </cfRule>
    <cfRule type="cellIs" dxfId="6789" priority="7295" operator="equal">
      <formula>"Leve"</formula>
    </cfRule>
  </conditionalFormatting>
  <conditionalFormatting sqref="CN101:CO101">
    <cfRule type="cellIs" dxfId="6788" priority="7286" operator="equal">
      <formula>"Catastrófico"</formula>
    </cfRule>
    <cfRule type="cellIs" dxfId="6787" priority="7287" operator="equal">
      <formula>"Mayor"</formula>
    </cfRule>
    <cfRule type="cellIs" dxfId="6786" priority="7288" operator="equal">
      <formula>"Moderado"</formula>
    </cfRule>
    <cfRule type="cellIs" dxfId="6785" priority="7289" operator="equal">
      <formula>"Menor"</formula>
    </cfRule>
    <cfRule type="cellIs" dxfId="6784" priority="7290" operator="equal">
      <formula>"Leve"</formula>
    </cfRule>
  </conditionalFormatting>
  <conditionalFormatting sqref="CN101:CO101">
    <cfRule type="cellIs" dxfId="6783" priority="7281" operator="equal">
      <formula>"Catastrófico"</formula>
    </cfRule>
    <cfRule type="cellIs" dxfId="6782" priority="7282" operator="equal">
      <formula>"Mayor"</formula>
    </cfRule>
    <cfRule type="cellIs" dxfId="6781" priority="7283" operator="equal">
      <formula>"Moderado"</formula>
    </cfRule>
    <cfRule type="cellIs" dxfId="6780" priority="7284" operator="equal">
      <formula>"Menor"</formula>
    </cfRule>
    <cfRule type="cellIs" dxfId="6779" priority="7285" operator="equal">
      <formula>"Leve"</formula>
    </cfRule>
  </conditionalFormatting>
  <conditionalFormatting sqref="FW101">
    <cfRule type="cellIs" dxfId="6778" priority="7276" operator="equal">
      <formula>"Catastrófico"</formula>
    </cfRule>
    <cfRule type="cellIs" dxfId="6777" priority="7277" operator="equal">
      <formula>"Mayor"</formula>
    </cfRule>
    <cfRule type="cellIs" dxfId="6776" priority="7278" operator="equal">
      <formula>"Moderado"</formula>
    </cfRule>
    <cfRule type="cellIs" dxfId="6775" priority="7279" operator="equal">
      <formula>"Menor"</formula>
    </cfRule>
    <cfRule type="cellIs" dxfId="6774" priority="7280" operator="equal">
      <formula>"Leve"</formula>
    </cfRule>
  </conditionalFormatting>
  <conditionalFormatting sqref="FW101">
    <cfRule type="cellIs" dxfId="6773" priority="7271" operator="equal">
      <formula>"Catastrófico"</formula>
    </cfRule>
    <cfRule type="cellIs" dxfId="6772" priority="7272" operator="equal">
      <formula>"Mayor"</formula>
    </cfRule>
    <cfRule type="cellIs" dxfId="6771" priority="7273" operator="equal">
      <formula>"Moderado"</formula>
    </cfRule>
    <cfRule type="cellIs" dxfId="6770" priority="7274" operator="equal">
      <formula>"Menor"</formula>
    </cfRule>
    <cfRule type="cellIs" dxfId="6769" priority="7275" operator="equal">
      <formula>"Leve"</formula>
    </cfRule>
  </conditionalFormatting>
  <conditionalFormatting sqref="FU102">
    <cfRule type="cellIs" dxfId="6768" priority="7266" operator="equal">
      <formula>"Catastrófico"</formula>
    </cfRule>
    <cfRule type="cellIs" dxfId="6767" priority="7267" operator="equal">
      <formula>"Mayor"</formula>
    </cfRule>
    <cfRule type="cellIs" dxfId="6766" priority="7268" operator="equal">
      <formula>"Moderado"</formula>
    </cfRule>
    <cfRule type="cellIs" dxfId="6765" priority="7269" operator="equal">
      <formula>"Menor"</formula>
    </cfRule>
    <cfRule type="cellIs" dxfId="6764" priority="7270" operator="equal">
      <formula>"Leve"</formula>
    </cfRule>
  </conditionalFormatting>
  <conditionalFormatting sqref="FW102">
    <cfRule type="cellIs" dxfId="6763" priority="7261" operator="equal">
      <formula>"Catastrófico"</formula>
    </cfRule>
    <cfRule type="cellIs" dxfId="6762" priority="7262" operator="equal">
      <formula>"Mayor"</formula>
    </cfRule>
    <cfRule type="cellIs" dxfId="6761" priority="7263" operator="equal">
      <formula>"Moderado"</formula>
    </cfRule>
    <cfRule type="cellIs" dxfId="6760" priority="7264" operator="equal">
      <formula>"Menor"</formula>
    </cfRule>
    <cfRule type="cellIs" dxfId="6759" priority="7265" operator="equal">
      <formula>"Leve"</formula>
    </cfRule>
  </conditionalFormatting>
  <conditionalFormatting sqref="FW102">
    <cfRule type="cellIs" dxfId="6758" priority="7256" operator="equal">
      <formula>"Catastrófico"</formula>
    </cfRule>
    <cfRule type="cellIs" dxfId="6757" priority="7257" operator="equal">
      <formula>"Mayor"</formula>
    </cfRule>
    <cfRule type="cellIs" dxfId="6756" priority="7258" operator="equal">
      <formula>"Moderado"</formula>
    </cfRule>
    <cfRule type="cellIs" dxfId="6755" priority="7259" operator="equal">
      <formula>"Menor"</formula>
    </cfRule>
    <cfRule type="cellIs" dxfId="6754" priority="7260" operator="equal">
      <formula>"Leve"</formula>
    </cfRule>
  </conditionalFormatting>
  <conditionalFormatting sqref="FY209">
    <cfRule type="cellIs" dxfId="6753" priority="7251" operator="equal">
      <formula>"Catastrófico"</formula>
    </cfRule>
    <cfRule type="cellIs" dxfId="6752" priority="7252" operator="equal">
      <formula>"Mayor"</formula>
    </cfRule>
    <cfRule type="cellIs" dxfId="6751" priority="7253" operator="equal">
      <formula>"Moderado"</formula>
    </cfRule>
    <cfRule type="cellIs" dxfId="6750" priority="7254" operator="equal">
      <formula>"Menor"</formula>
    </cfRule>
    <cfRule type="cellIs" dxfId="6749" priority="7255" operator="equal">
      <formula>"Leve"</formula>
    </cfRule>
  </conditionalFormatting>
  <conditionalFormatting sqref="FY251">
    <cfRule type="cellIs" dxfId="6748" priority="7246" operator="equal">
      <formula>"Catastrófico"</formula>
    </cfRule>
    <cfRule type="cellIs" dxfId="6747" priority="7247" operator="equal">
      <formula>"Mayor"</formula>
    </cfRule>
    <cfRule type="cellIs" dxfId="6746" priority="7248" operator="equal">
      <formula>"Moderado"</formula>
    </cfRule>
    <cfRule type="cellIs" dxfId="6745" priority="7249" operator="equal">
      <formula>"Menor"</formula>
    </cfRule>
    <cfRule type="cellIs" dxfId="6744" priority="7250" operator="equal">
      <formula>"Leve"</formula>
    </cfRule>
  </conditionalFormatting>
  <conditionalFormatting sqref="BP65:BW65">
    <cfRule type="cellIs" dxfId="6743" priority="7241" operator="equal">
      <formula>"Catastrófico"</formula>
    </cfRule>
    <cfRule type="cellIs" dxfId="6742" priority="7242" operator="equal">
      <formula>"Mayor"</formula>
    </cfRule>
    <cfRule type="cellIs" dxfId="6741" priority="7243" operator="equal">
      <formula>"Moderado"</formula>
    </cfRule>
    <cfRule type="cellIs" dxfId="6740" priority="7244" operator="equal">
      <formula>"Menor"</formula>
    </cfRule>
    <cfRule type="cellIs" dxfId="6739" priority="7245" operator="equal">
      <formula>"Leve"</formula>
    </cfRule>
  </conditionalFormatting>
  <conditionalFormatting sqref="BO65">
    <cfRule type="cellIs" dxfId="6738" priority="7236" operator="equal">
      <formula>"Catastrófico"</formula>
    </cfRule>
    <cfRule type="cellIs" dxfId="6737" priority="7237" operator="equal">
      <formula>"Mayor"</formula>
    </cfRule>
    <cfRule type="cellIs" dxfId="6736" priority="7238" operator="equal">
      <formula>"Moderado"</formula>
    </cfRule>
    <cfRule type="cellIs" dxfId="6735" priority="7239" operator="equal">
      <formula>"Menor"</formula>
    </cfRule>
    <cfRule type="cellIs" dxfId="6734" priority="7240" operator="equal">
      <formula>"Leve"</formula>
    </cfRule>
  </conditionalFormatting>
  <conditionalFormatting sqref="CQ65">
    <cfRule type="cellIs" dxfId="6733" priority="7231" operator="equal">
      <formula>"Catastrófico"</formula>
    </cfRule>
    <cfRule type="cellIs" dxfId="6732" priority="7232" operator="equal">
      <formula>"Mayor"</formula>
    </cfRule>
    <cfRule type="cellIs" dxfId="6731" priority="7233" operator="equal">
      <formula>"Moderado"</formula>
    </cfRule>
    <cfRule type="cellIs" dxfId="6730" priority="7234" operator="equal">
      <formula>"Menor"</formula>
    </cfRule>
    <cfRule type="cellIs" dxfId="6729" priority="7235" operator="equal">
      <formula>"Leve"</formula>
    </cfRule>
  </conditionalFormatting>
  <conditionalFormatting sqref="CH65">
    <cfRule type="cellIs" dxfId="6728" priority="7226" operator="equal">
      <formula>"Catastrófico"</formula>
    </cfRule>
    <cfRule type="cellIs" dxfId="6727" priority="7227" operator="equal">
      <formula>"Mayor"</formula>
    </cfRule>
    <cfRule type="cellIs" dxfId="6726" priority="7228" operator="equal">
      <formula>"Moderado"</formula>
    </cfRule>
    <cfRule type="cellIs" dxfId="6725" priority="7229" operator="equal">
      <formula>"Menor"</formula>
    </cfRule>
    <cfRule type="cellIs" dxfId="6724" priority="7230" operator="equal">
      <formula>"Leve"</formula>
    </cfRule>
  </conditionalFormatting>
  <conditionalFormatting sqref="BY65">
    <cfRule type="cellIs" dxfId="6723" priority="7221" operator="equal">
      <formula>"Catastrófico"</formula>
    </cfRule>
    <cfRule type="cellIs" dxfId="6722" priority="7222" operator="equal">
      <formula>"Mayor"</formula>
    </cfRule>
    <cfRule type="cellIs" dxfId="6721" priority="7223" operator="equal">
      <formula>"Moderado"</formula>
    </cfRule>
    <cfRule type="cellIs" dxfId="6720" priority="7224" operator="equal">
      <formula>"Menor"</formula>
    </cfRule>
    <cfRule type="cellIs" dxfId="6719" priority="7225" operator="equal">
      <formula>"Leve"</formula>
    </cfRule>
  </conditionalFormatting>
  <conditionalFormatting sqref="BU65">
    <cfRule type="cellIs" dxfId="6718" priority="7216" operator="equal">
      <formula>"Catastrófico"</formula>
    </cfRule>
    <cfRule type="cellIs" dxfId="6717" priority="7217" operator="equal">
      <formula>"Mayor"</formula>
    </cfRule>
    <cfRule type="cellIs" dxfId="6716" priority="7218" operator="equal">
      <formula>"Moderado"</formula>
    </cfRule>
    <cfRule type="cellIs" dxfId="6715" priority="7219" operator="equal">
      <formula>"Menor"</formula>
    </cfRule>
    <cfRule type="cellIs" dxfId="6714" priority="7220" operator="equal">
      <formula>"Leve"</formula>
    </cfRule>
  </conditionalFormatting>
  <conditionalFormatting sqref="BX65">
    <cfRule type="cellIs" dxfId="6713" priority="7211" operator="equal">
      <formula>"Catastrófico"</formula>
    </cfRule>
    <cfRule type="cellIs" dxfId="6712" priority="7212" operator="equal">
      <formula>"Mayor"</formula>
    </cfRule>
    <cfRule type="cellIs" dxfId="6711" priority="7213" operator="equal">
      <formula>"Moderado"</formula>
    </cfRule>
    <cfRule type="cellIs" dxfId="6710" priority="7214" operator="equal">
      <formula>"Menor"</formula>
    </cfRule>
    <cfRule type="cellIs" dxfId="6709" priority="7215" operator="equal">
      <formula>"Leve"</formula>
    </cfRule>
  </conditionalFormatting>
  <conditionalFormatting sqref="CG65">
    <cfRule type="cellIs" dxfId="6708" priority="7206" operator="equal">
      <formula>"Catastrófico"</formula>
    </cfRule>
    <cfRule type="cellIs" dxfId="6707" priority="7207" operator="equal">
      <formula>"Mayor"</formula>
    </cfRule>
    <cfRule type="cellIs" dxfId="6706" priority="7208" operator="equal">
      <formula>"Moderado"</formula>
    </cfRule>
    <cfRule type="cellIs" dxfId="6705" priority="7209" operator="equal">
      <formula>"Menor"</formula>
    </cfRule>
    <cfRule type="cellIs" dxfId="6704" priority="7210" operator="equal">
      <formula>"Leve"</formula>
    </cfRule>
  </conditionalFormatting>
  <conditionalFormatting sqref="CP65">
    <cfRule type="cellIs" dxfId="6703" priority="7201" operator="equal">
      <formula>"Catastrófico"</formula>
    </cfRule>
    <cfRule type="cellIs" dxfId="6702" priority="7202" operator="equal">
      <formula>"Mayor"</formula>
    </cfRule>
    <cfRule type="cellIs" dxfId="6701" priority="7203" operator="equal">
      <formula>"Moderado"</formula>
    </cfRule>
    <cfRule type="cellIs" dxfId="6700" priority="7204" operator="equal">
      <formula>"Menor"</formula>
    </cfRule>
    <cfRule type="cellIs" dxfId="6699" priority="7205" operator="equal">
      <formula>"Leve"</formula>
    </cfRule>
  </conditionalFormatting>
  <conditionalFormatting sqref="BZ65:CF65">
    <cfRule type="cellIs" dxfId="6698" priority="7196" operator="equal">
      <formula>"Catastrófico"</formula>
    </cfRule>
    <cfRule type="cellIs" dxfId="6697" priority="7197" operator="equal">
      <formula>"Mayor"</formula>
    </cfRule>
    <cfRule type="cellIs" dxfId="6696" priority="7198" operator="equal">
      <formula>"Moderado"</formula>
    </cfRule>
    <cfRule type="cellIs" dxfId="6695" priority="7199" operator="equal">
      <formula>"Menor"</formula>
    </cfRule>
    <cfRule type="cellIs" dxfId="6694" priority="7200" operator="equal">
      <formula>"Leve"</formula>
    </cfRule>
  </conditionalFormatting>
  <conditionalFormatting sqref="CD65">
    <cfRule type="cellIs" dxfId="6693" priority="7191" operator="equal">
      <formula>"Catastrófico"</formula>
    </cfRule>
    <cfRule type="cellIs" dxfId="6692" priority="7192" operator="equal">
      <formula>"Mayor"</formula>
    </cfRule>
    <cfRule type="cellIs" dxfId="6691" priority="7193" operator="equal">
      <formula>"Moderado"</formula>
    </cfRule>
    <cfRule type="cellIs" dxfId="6690" priority="7194" operator="equal">
      <formula>"Menor"</formula>
    </cfRule>
    <cfRule type="cellIs" dxfId="6689" priority="7195" operator="equal">
      <formula>"Leve"</formula>
    </cfRule>
  </conditionalFormatting>
  <conditionalFormatting sqref="CI65:CO65">
    <cfRule type="cellIs" dxfId="6688" priority="7186" operator="equal">
      <formula>"Catastrófico"</formula>
    </cfRule>
    <cfRule type="cellIs" dxfId="6687" priority="7187" operator="equal">
      <formula>"Mayor"</formula>
    </cfRule>
    <cfRule type="cellIs" dxfId="6686" priority="7188" operator="equal">
      <formula>"Moderado"</formula>
    </cfRule>
    <cfRule type="cellIs" dxfId="6685" priority="7189" operator="equal">
      <formula>"Menor"</formula>
    </cfRule>
    <cfRule type="cellIs" dxfId="6684" priority="7190" operator="equal">
      <formula>"Leve"</formula>
    </cfRule>
  </conditionalFormatting>
  <conditionalFormatting sqref="CM65">
    <cfRule type="cellIs" dxfId="6683" priority="7181" operator="equal">
      <formula>"Catastrófico"</formula>
    </cfRule>
    <cfRule type="cellIs" dxfId="6682" priority="7182" operator="equal">
      <formula>"Mayor"</formula>
    </cfRule>
    <cfRule type="cellIs" dxfId="6681" priority="7183" operator="equal">
      <formula>"Moderado"</formula>
    </cfRule>
    <cfRule type="cellIs" dxfId="6680" priority="7184" operator="equal">
      <formula>"Menor"</formula>
    </cfRule>
    <cfRule type="cellIs" dxfId="6679" priority="7185" operator="equal">
      <formula>"Leve"</formula>
    </cfRule>
  </conditionalFormatting>
  <conditionalFormatting sqref="CR65:CX65">
    <cfRule type="cellIs" dxfId="6678" priority="7176" operator="equal">
      <formula>"Catastrófico"</formula>
    </cfRule>
    <cfRule type="cellIs" dxfId="6677" priority="7177" operator="equal">
      <formula>"Mayor"</formula>
    </cfRule>
    <cfRule type="cellIs" dxfId="6676" priority="7178" operator="equal">
      <formula>"Moderado"</formula>
    </cfRule>
    <cfRule type="cellIs" dxfId="6675" priority="7179" operator="equal">
      <formula>"Menor"</formula>
    </cfRule>
    <cfRule type="cellIs" dxfId="6674" priority="7180" operator="equal">
      <formula>"Leve"</formula>
    </cfRule>
  </conditionalFormatting>
  <conditionalFormatting sqref="CV65">
    <cfRule type="cellIs" dxfId="6673" priority="7171" operator="equal">
      <formula>"Catastrófico"</formula>
    </cfRule>
    <cfRule type="cellIs" dxfId="6672" priority="7172" operator="equal">
      <formula>"Mayor"</formula>
    </cfRule>
    <cfRule type="cellIs" dxfId="6671" priority="7173" operator="equal">
      <formula>"Moderado"</formula>
    </cfRule>
    <cfRule type="cellIs" dxfId="6670" priority="7174" operator="equal">
      <formula>"Menor"</formula>
    </cfRule>
    <cfRule type="cellIs" dxfId="6669" priority="7175" operator="equal">
      <formula>"Leve"</formula>
    </cfRule>
  </conditionalFormatting>
  <conditionalFormatting sqref="BO71">
    <cfRule type="cellIs" dxfId="6668" priority="7166" operator="equal">
      <formula>"Catastrófico"</formula>
    </cfRule>
    <cfRule type="cellIs" dxfId="6667" priority="7167" operator="equal">
      <formula>"Mayor"</formula>
    </cfRule>
    <cfRule type="cellIs" dxfId="6666" priority="7168" operator="equal">
      <formula>"Moderado"</formula>
    </cfRule>
    <cfRule type="cellIs" dxfId="6665" priority="7169" operator="equal">
      <formula>"Menor"</formula>
    </cfRule>
    <cfRule type="cellIs" dxfId="6664" priority="7170" operator="equal">
      <formula>"Leve"</formula>
    </cfRule>
  </conditionalFormatting>
  <conditionalFormatting sqref="BR71">
    <cfRule type="cellIs" dxfId="6663" priority="7161" operator="equal">
      <formula>"Catastrófico"</formula>
    </cfRule>
    <cfRule type="cellIs" dxfId="6662" priority="7162" operator="equal">
      <formula>"Mayor"</formula>
    </cfRule>
    <cfRule type="cellIs" dxfId="6661" priority="7163" operator="equal">
      <formula>"Moderado"</formula>
    </cfRule>
    <cfRule type="cellIs" dxfId="6660" priority="7164" operator="equal">
      <formula>"Menor"</formula>
    </cfRule>
    <cfRule type="cellIs" dxfId="6659" priority="7165" operator="equal">
      <formula>"Leve"</formula>
    </cfRule>
  </conditionalFormatting>
  <conditionalFormatting sqref="BS71">
    <cfRule type="cellIs" dxfId="6658" priority="7156" operator="equal">
      <formula>"Catastrófico"</formula>
    </cfRule>
    <cfRule type="cellIs" dxfId="6657" priority="7157" operator="equal">
      <formula>"Mayor"</formula>
    </cfRule>
    <cfRule type="cellIs" dxfId="6656" priority="7158" operator="equal">
      <formula>"Moderado"</formula>
    </cfRule>
    <cfRule type="cellIs" dxfId="6655" priority="7159" operator="equal">
      <formula>"Menor"</formula>
    </cfRule>
    <cfRule type="cellIs" dxfId="6654" priority="7160" operator="equal">
      <formula>"Leve"</formula>
    </cfRule>
  </conditionalFormatting>
  <conditionalFormatting sqref="BT71">
    <cfRule type="cellIs" dxfId="6653" priority="7151" operator="equal">
      <formula>"Catastrófico"</formula>
    </cfRule>
    <cfRule type="cellIs" dxfId="6652" priority="7152" operator="equal">
      <formula>"Mayor"</formula>
    </cfRule>
    <cfRule type="cellIs" dxfId="6651" priority="7153" operator="equal">
      <formula>"Moderado"</formula>
    </cfRule>
    <cfRule type="cellIs" dxfId="6650" priority="7154" operator="equal">
      <formula>"Menor"</formula>
    </cfRule>
    <cfRule type="cellIs" dxfId="6649" priority="7155" operator="equal">
      <formula>"Leve"</formula>
    </cfRule>
  </conditionalFormatting>
  <conditionalFormatting sqref="BU71:BW71">
    <cfRule type="cellIs" dxfId="6648" priority="7146" operator="equal">
      <formula>"Catastrófico"</formula>
    </cfRule>
    <cfRule type="cellIs" dxfId="6647" priority="7147" operator="equal">
      <formula>"Mayor"</formula>
    </cfRule>
    <cfRule type="cellIs" dxfId="6646" priority="7148" operator="equal">
      <formula>"Moderado"</formula>
    </cfRule>
    <cfRule type="cellIs" dxfId="6645" priority="7149" operator="equal">
      <formula>"Menor"</formula>
    </cfRule>
    <cfRule type="cellIs" dxfId="6644" priority="7150" operator="equal">
      <formula>"Leve"</formula>
    </cfRule>
  </conditionalFormatting>
  <conditionalFormatting sqref="BU71">
    <cfRule type="cellIs" dxfId="6643" priority="7141" operator="equal">
      <formula>"Catastrófico"</formula>
    </cfRule>
    <cfRule type="cellIs" dxfId="6642" priority="7142" operator="equal">
      <formula>"Mayor"</formula>
    </cfRule>
    <cfRule type="cellIs" dxfId="6641" priority="7143" operator="equal">
      <formula>"Moderado"</formula>
    </cfRule>
    <cfRule type="cellIs" dxfId="6640" priority="7144" operator="equal">
      <formula>"Menor"</formula>
    </cfRule>
    <cfRule type="cellIs" dxfId="6639" priority="7145" operator="equal">
      <formula>"Leve"</formula>
    </cfRule>
  </conditionalFormatting>
  <conditionalFormatting sqref="BX71">
    <cfRule type="cellIs" dxfId="6638" priority="7136" operator="equal">
      <formula>"Catastrófico"</formula>
    </cfRule>
    <cfRule type="cellIs" dxfId="6637" priority="7137" operator="equal">
      <formula>"Mayor"</formula>
    </cfRule>
    <cfRule type="cellIs" dxfId="6636" priority="7138" operator="equal">
      <formula>"Moderado"</formula>
    </cfRule>
    <cfRule type="cellIs" dxfId="6635" priority="7139" operator="equal">
      <formula>"Menor"</formula>
    </cfRule>
    <cfRule type="cellIs" dxfId="6634" priority="7140" operator="equal">
      <formula>"Leve"</formula>
    </cfRule>
  </conditionalFormatting>
  <conditionalFormatting sqref="CA71">
    <cfRule type="cellIs" dxfId="6633" priority="7131" operator="equal">
      <formula>"Catastrófico"</formula>
    </cfRule>
    <cfRule type="cellIs" dxfId="6632" priority="7132" operator="equal">
      <formula>"Mayor"</formula>
    </cfRule>
    <cfRule type="cellIs" dxfId="6631" priority="7133" operator="equal">
      <formula>"Moderado"</formula>
    </cfRule>
    <cfRule type="cellIs" dxfId="6630" priority="7134" operator="equal">
      <formula>"Menor"</formula>
    </cfRule>
    <cfRule type="cellIs" dxfId="6629" priority="7135" operator="equal">
      <formula>"Leve"</formula>
    </cfRule>
  </conditionalFormatting>
  <conditionalFormatting sqref="CB71">
    <cfRule type="cellIs" dxfId="6628" priority="7126" operator="equal">
      <formula>"Catastrófico"</formula>
    </cfRule>
    <cfRule type="cellIs" dxfId="6627" priority="7127" operator="equal">
      <formula>"Mayor"</formula>
    </cfRule>
    <cfRule type="cellIs" dxfId="6626" priority="7128" operator="equal">
      <formula>"Moderado"</formula>
    </cfRule>
    <cfRule type="cellIs" dxfId="6625" priority="7129" operator="equal">
      <formula>"Menor"</formula>
    </cfRule>
    <cfRule type="cellIs" dxfId="6624" priority="7130" operator="equal">
      <formula>"Leve"</formula>
    </cfRule>
  </conditionalFormatting>
  <conditionalFormatting sqref="CC71">
    <cfRule type="cellIs" dxfId="6623" priority="7121" operator="equal">
      <formula>"Catastrófico"</formula>
    </cfRule>
    <cfRule type="cellIs" dxfId="6622" priority="7122" operator="equal">
      <formula>"Mayor"</formula>
    </cfRule>
    <cfRule type="cellIs" dxfId="6621" priority="7123" operator="equal">
      <formula>"Moderado"</formula>
    </cfRule>
    <cfRule type="cellIs" dxfId="6620" priority="7124" operator="equal">
      <formula>"Menor"</formula>
    </cfRule>
    <cfRule type="cellIs" dxfId="6619" priority="7125" operator="equal">
      <formula>"Leve"</formula>
    </cfRule>
  </conditionalFormatting>
  <conditionalFormatting sqref="CD71:CF71">
    <cfRule type="cellIs" dxfId="6618" priority="7116" operator="equal">
      <formula>"Catastrófico"</formula>
    </cfRule>
    <cfRule type="cellIs" dxfId="6617" priority="7117" operator="equal">
      <formula>"Mayor"</formula>
    </cfRule>
    <cfRule type="cellIs" dxfId="6616" priority="7118" operator="equal">
      <formula>"Moderado"</formula>
    </cfRule>
    <cfRule type="cellIs" dxfId="6615" priority="7119" operator="equal">
      <formula>"Menor"</formula>
    </cfRule>
    <cfRule type="cellIs" dxfId="6614" priority="7120" operator="equal">
      <formula>"Leve"</formula>
    </cfRule>
  </conditionalFormatting>
  <conditionalFormatting sqref="CD71">
    <cfRule type="cellIs" dxfId="6613" priority="7111" operator="equal">
      <formula>"Catastrófico"</formula>
    </cfRule>
    <cfRule type="cellIs" dxfId="6612" priority="7112" operator="equal">
      <formula>"Mayor"</formula>
    </cfRule>
    <cfRule type="cellIs" dxfId="6611" priority="7113" operator="equal">
      <formula>"Moderado"</formula>
    </cfRule>
    <cfRule type="cellIs" dxfId="6610" priority="7114" operator="equal">
      <formula>"Menor"</formula>
    </cfRule>
    <cfRule type="cellIs" dxfId="6609" priority="7115" operator="equal">
      <formula>"Leve"</formula>
    </cfRule>
  </conditionalFormatting>
  <conditionalFormatting sqref="CG71">
    <cfRule type="cellIs" dxfId="6608" priority="7106" operator="equal">
      <formula>"Catastrófico"</formula>
    </cfRule>
    <cfRule type="cellIs" dxfId="6607" priority="7107" operator="equal">
      <formula>"Mayor"</formula>
    </cfRule>
    <cfRule type="cellIs" dxfId="6606" priority="7108" operator="equal">
      <formula>"Moderado"</formula>
    </cfRule>
    <cfRule type="cellIs" dxfId="6605" priority="7109" operator="equal">
      <formula>"Menor"</formula>
    </cfRule>
    <cfRule type="cellIs" dxfId="6604" priority="7110" operator="equal">
      <formula>"Leve"</formula>
    </cfRule>
  </conditionalFormatting>
  <conditionalFormatting sqref="CJ71">
    <cfRule type="cellIs" dxfId="6603" priority="7101" operator="equal">
      <formula>"Catastrófico"</formula>
    </cfRule>
    <cfRule type="cellIs" dxfId="6602" priority="7102" operator="equal">
      <formula>"Mayor"</formula>
    </cfRule>
    <cfRule type="cellIs" dxfId="6601" priority="7103" operator="equal">
      <formula>"Moderado"</formula>
    </cfRule>
    <cfRule type="cellIs" dxfId="6600" priority="7104" operator="equal">
      <formula>"Menor"</formula>
    </cfRule>
    <cfRule type="cellIs" dxfId="6599" priority="7105" operator="equal">
      <formula>"Leve"</formula>
    </cfRule>
  </conditionalFormatting>
  <conditionalFormatting sqref="CK71">
    <cfRule type="cellIs" dxfId="6598" priority="7096" operator="equal">
      <formula>"Catastrófico"</formula>
    </cfRule>
    <cfRule type="cellIs" dxfId="6597" priority="7097" operator="equal">
      <formula>"Mayor"</formula>
    </cfRule>
    <cfRule type="cellIs" dxfId="6596" priority="7098" operator="equal">
      <formula>"Moderado"</formula>
    </cfRule>
    <cfRule type="cellIs" dxfId="6595" priority="7099" operator="equal">
      <formula>"Menor"</formula>
    </cfRule>
    <cfRule type="cellIs" dxfId="6594" priority="7100" operator="equal">
      <formula>"Leve"</formula>
    </cfRule>
  </conditionalFormatting>
  <conditionalFormatting sqref="CL71">
    <cfRule type="cellIs" dxfId="6593" priority="7091" operator="equal">
      <formula>"Catastrófico"</formula>
    </cfRule>
    <cfRule type="cellIs" dxfId="6592" priority="7092" operator="equal">
      <formula>"Mayor"</formula>
    </cfRule>
    <cfRule type="cellIs" dxfId="6591" priority="7093" operator="equal">
      <formula>"Moderado"</formula>
    </cfRule>
    <cfRule type="cellIs" dxfId="6590" priority="7094" operator="equal">
      <formula>"Menor"</formula>
    </cfRule>
    <cfRule type="cellIs" dxfId="6589" priority="7095" operator="equal">
      <formula>"Leve"</formula>
    </cfRule>
  </conditionalFormatting>
  <conditionalFormatting sqref="CM71:CO71">
    <cfRule type="cellIs" dxfId="6588" priority="7086" operator="equal">
      <formula>"Catastrófico"</formula>
    </cfRule>
    <cfRule type="cellIs" dxfId="6587" priority="7087" operator="equal">
      <formula>"Mayor"</formula>
    </cfRule>
    <cfRule type="cellIs" dxfId="6586" priority="7088" operator="equal">
      <formula>"Moderado"</formula>
    </cfRule>
    <cfRule type="cellIs" dxfId="6585" priority="7089" operator="equal">
      <formula>"Menor"</formula>
    </cfRule>
    <cfRule type="cellIs" dxfId="6584" priority="7090" operator="equal">
      <formula>"Leve"</formula>
    </cfRule>
  </conditionalFormatting>
  <conditionalFormatting sqref="CM71">
    <cfRule type="cellIs" dxfId="6583" priority="7081" operator="equal">
      <formula>"Catastrófico"</formula>
    </cfRule>
    <cfRule type="cellIs" dxfId="6582" priority="7082" operator="equal">
      <formula>"Mayor"</formula>
    </cfRule>
    <cfRule type="cellIs" dxfId="6581" priority="7083" operator="equal">
      <formula>"Moderado"</formula>
    </cfRule>
    <cfRule type="cellIs" dxfId="6580" priority="7084" operator="equal">
      <formula>"Menor"</formula>
    </cfRule>
    <cfRule type="cellIs" dxfId="6579" priority="7085" operator="equal">
      <formula>"Leve"</formula>
    </cfRule>
  </conditionalFormatting>
  <conditionalFormatting sqref="CP71">
    <cfRule type="cellIs" dxfId="6578" priority="7076" operator="equal">
      <formula>"Catastrófico"</formula>
    </cfRule>
    <cfRule type="cellIs" dxfId="6577" priority="7077" operator="equal">
      <formula>"Mayor"</formula>
    </cfRule>
    <cfRule type="cellIs" dxfId="6576" priority="7078" operator="equal">
      <formula>"Moderado"</formula>
    </cfRule>
    <cfRule type="cellIs" dxfId="6575" priority="7079" operator="equal">
      <formula>"Menor"</formula>
    </cfRule>
    <cfRule type="cellIs" dxfId="6574" priority="7080" operator="equal">
      <formula>"Leve"</formula>
    </cfRule>
  </conditionalFormatting>
  <conditionalFormatting sqref="CS71">
    <cfRule type="cellIs" dxfId="6573" priority="7071" operator="equal">
      <formula>"Catastrófico"</formula>
    </cfRule>
    <cfRule type="cellIs" dxfId="6572" priority="7072" operator="equal">
      <formula>"Mayor"</formula>
    </cfRule>
    <cfRule type="cellIs" dxfId="6571" priority="7073" operator="equal">
      <formula>"Moderado"</formula>
    </cfRule>
    <cfRule type="cellIs" dxfId="6570" priority="7074" operator="equal">
      <formula>"Menor"</formula>
    </cfRule>
    <cfRule type="cellIs" dxfId="6569" priority="7075" operator="equal">
      <formula>"Leve"</formula>
    </cfRule>
  </conditionalFormatting>
  <conditionalFormatting sqref="CT71">
    <cfRule type="cellIs" dxfId="6568" priority="7066" operator="equal">
      <formula>"Catastrófico"</formula>
    </cfRule>
    <cfRule type="cellIs" dxfId="6567" priority="7067" operator="equal">
      <formula>"Mayor"</formula>
    </cfRule>
    <cfRule type="cellIs" dxfId="6566" priority="7068" operator="equal">
      <formula>"Moderado"</formula>
    </cfRule>
    <cfRule type="cellIs" dxfId="6565" priority="7069" operator="equal">
      <formula>"Menor"</formula>
    </cfRule>
    <cfRule type="cellIs" dxfId="6564" priority="7070" operator="equal">
      <formula>"Leve"</formula>
    </cfRule>
  </conditionalFormatting>
  <conditionalFormatting sqref="CU71">
    <cfRule type="cellIs" dxfId="6563" priority="7061" operator="equal">
      <formula>"Catastrófico"</formula>
    </cfRule>
    <cfRule type="cellIs" dxfId="6562" priority="7062" operator="equal">
      <formula>"Mayor"</formula>
    </cfRule>
    <cfRule type="cellIs" dxfId="6561" priority="7063" operator="equal">
      <formula>"Moderado"</formula>
    </cfRule>
    <cfRule type="cellIs" dxfId="6560" priority="7064" operator="equal">
      <formula>"Menor"</formula>
    </cfRule>
    <cfRule type="cellIs" dxfId="6559" priority="7065" operator="equal">
      <formula>"Leve"</formula>
    </cfRule>
  </conditionalFormatting>
  <conditionalFormatting sqref="CV71:CX71">
    <cfRule type="cellIs" dxfId="6558" priority="7056" operator="equal">
      <formula>"Catastrófico"</formula>
    </cfRule>
    <cfRule type="cellIs" dxfId="6557" priority="7057" operator="equal">
      <formula>"Mayor"</formula>
    </cfRule>
    <cfRule type="cellIs" dxfId="6556" priority="7058" operator="equal">
      <formula>"Moderado"</formula>
    </cfRule>
    <cfRule type="cellIs" dxfId="6555" priority="7059" operator="equal">
      <formula>"Menor"</formula>
    </cfRule>
    <cfRule type="cellIs" dxfId="6554" priority="7060" operator="equal">
      <formula>"Leve"</formula>
    </cfRule>
  </conditionalFormatting>
  <conditionalFormatting sqref="CV71">
    <cfRule type="cellIs" dxfId="6553" priority="7051" operator="equal">
      <formula>"Catastrófico"</formula>
    </cfRule>
    <cfRule type="cellIs" dxfId="6552" priority="7052" operator="equal">
      <formula>"Mayor"</formula>
    </cfRule>
    <cfRule type="cellIs" dxfId="6551" priority="7053" operator="equal">
      <formula>"Moderado"</formula>
    </cfRule>
    <cfRule type="cellIs" dxfId="6550" priority="7054" operator="equal">
      <formula>"Menor"</formula>
    </cfRule>
    <cfRule type="cellIs" dxfId="6549" priority="7055" operator="equal">
      <formula>"Leve"</formula>
    </cfRule>
  </conditionalFormatting>
  <conditionalFormatting sqref="BO138">
    <cfRule type="cellIs" dxfId="6548" priority="7046" operator="equal">
      <formula>"Catastrófico"</formula>
    </cfRule>
    <cfRule type="cellIs" dxfId="6547" priority="7047" operator="equal">
      <formula>"Mayor"</formula>
    </cfRule>
    <cfRule type="cellIs" dxfId="6546" priority="7048" operator="equal">
      <formula>"Moderado"</formula>
    </cfRule>
    <cfRule type="cellIs" dxfId="6545" priority="7049" operator="equal">
      <formula>"Menor"</formula>
    </cfRule>
    <cfRule type="cellIs" dxfId="6544" priority="7050" operator="equal">
      <formula>"Leve"</formula>
    </cfRule>
  </conditionalFormatting>
  <conditionalFormatting sqref="CH138">
    <cfRule type="cellIs" dxfId="6543" priority="7041" operator="equal">
      <formula>"Catastrófico"</formula>
    </cfRule>
    <cfRule type="cellIs" dxfId="6542" priority="7042" operator="equal">
      <formula>"Mayor"</formula>
    </cfRule>
    <cfRule type="cellIs" dxfId="6541" priority="7043" operator="equal">
      <formula>"Moderado"</formula>
    </cfRule>
    <cfRule type="cellIs" dxfId="6540" priority="7044" operator="equal">
      <formula>"Menor"</formula>
    </cfRule>
    <cfRule type="cellIs" dxfId="6539" priority="7045" operator="equal">
      <formula>"Leve"</formula>
    </cfRule>
  </conditionalFormatting>
  <conditionalFormatting sqref="BU138">
    <cfRule type="cellIs" dxfId="6538" priority="7036" operator="equal">
      <formula>"Catastrófico"</formula>
    </cfRule>
    <cfRule type="cellIs" dxfId="6537" priority="7037" operator="equal">
      <formula>"Mayor"</formula>
    </cfRule>
    <cfRule type="cellIs" dxfId="6536" priority="7038" operator="equal">
      <formula>"Moderado"</formula>
    </cfRule>
    <cfRule type="cellIs" dxfId="6535" priority="7039" operator="equal">
      <formula>"Menor"</formula>
    </cfRule>
    <cfRule type="cellIs" dxfId="6534" priority="7040" operator="equal">
      <formula>"Leve"</formula>
    </cfRule>
  </conditionalFormatting>
  <conditionalFormatting sqref="BU138:BW138">
    <cfRule type="cellIs" dxfId="6533" priority="7026" operator="equal">
      <formula>"Catastrófico"</formula>
    </cfRule>
    <cfRule type="cellIs" dxfId="6532" priority="7027" operator="equal">
      <formula>"Mayor"</formula>
    </cfRule>
    <cfRule type="cellIs" dxfId="6531" priority="7028" operator="equal">
      <formula>"Moderado"</formula>
    </cfRule>
    <cfRule type="cellIs" dxfId="6530" priority="7029" operator="equal">
      <formula>"Menor"</formula>
    </cfRule>
    <cfRule type="cellIs" dxfId="6529" priority="7030" operator="equal">
      <formula>"Leve"</formula>
    </cfRule>
  </conditionalFormatting>
  <conditionalFormatting sqref="BU138:BW138">
    <cfRule type="cellIs" dxfId="6528" priority="7031" operator="equal">
      <formula>"Catastrófico"</formula>
    </cfRule>
    <cfRule type="cellIs" dxfId="6527" priority="7032" operator="equal">
      <formula>"Mayor"</formula>
    </cfRule>
    <cfRule type="cellIs" dxfId="6526" priority="7033" operator="equal">
      <formula>"Moderado"</formula>
    </cfRule>
    <cfRule type="cellIs" dxfId="6525" priority="7034" operator="equal">
      <formula>"Menor"</formula>
    </cfRule>
    <cfRule type="cellIs" dxfId="6524" priority="7035" operator="equal">
      <formula>"Leve"</formula>
    </cfRule>
  </conditionalFormatting>
  <conditionalFormatting sqref="BX138">
    <cfRule type="cellIs" dxfId="6523" priority="7021" operator="equal">
      <formula>"Catastrófico"</formula>
    </cfRule>
    <cfRule type="cellIs" dxfId="6522" priority="7022" operator="equal">
      <formula>"Mayor"</formula>
    </cfRule>
    <cfRule type="cellIs" dxfId="6521" priority="7023" operator="equal">
      <formula>"Moderado"</formula>
    </cfRule>
    <cfRule type="cellIs" dxfId="6520" priority="7024" operator="equal">
      <formula>"Menor"</formula>
    </cfRule>
    <cfRule type="cellIs" dxfId="6519" priority="7025" operator="equal">
      <formula>"Leve"</formula>
    </cfRule>
  </conditionalFormatting>
  <conditionalFormatting sqref="CD138">
    <cfRule type="cellIs" dxfId="6518" priority="7016" operator="equal">
      <formula>"Catastrófico"</formula>
    </cfRule>
    <cfRule type="cellIs" dxfId="6517" priority="7017" operator="equal">
      <formula>"Mayor"</formula>
    </cfRule>
    <cfRule type="cellIs" dxfId="6516" priority="7018" operator="equal">
      <formula>"Moderado"</formula>
    </cfRule>
    <cfRule type="cellIs" dxfId="6515" priority="7019" operator="equal">
      <formula>"Menor"</formula>
    </cfRule>
    <cfRule type="cellIs" dxfId="6514" priority="7020" operator="equal">
      <formula>"Leve"</formula>
    </cfRule>
  </conditionalFormatting>
  <conditionalFormatting sqref="CD138:CF138">
    <cfRule type="cellIs" dxfId="6513" priority="7006" operator="equal">
      <formula>"Catastrófico"</formula>
    </cfRule>
    <cfRule type="cellIs" dxfId="6512" priority="7007" operator="equal">
      <formula>"Mayor"</formula>
    </cfRule>
    <cfRule type="cellIs" dxfId="6511" priority="7008" operator="equal">
      <formula>"Moderado"</formula>
    </cfRule>
    <cfRule type="cellIs" dxfId="6510" priority="7009" operator="equal">
      <formula>"Menor"</formula>
    </cfRule>
    <cfRule type="cellIs" dxfId="6509" priority="7010" operator="equal">
      <formula>"Leve"</formula>
    </cfRule>
  </conditionalFormatting>
  <conditionalFormatting sqref="CD138:CF138">
    <cfRule type="cellIs" dxfId="6508" priority="7011" operator="equal">
      <formula>"Catastrófico"</formula>
    </cfRule>
    <cfRule type="cellIs" dxfId="6507" priority="7012" operator="equal">
      <formula>"Mayor"</formula>
    </cfRule>
    <cfRule type="cellIs" dxfId="6506" priority="7013" operator="equal">
      <formula>"Moderado"</formula>
    </cfRule>
    <cfRule type="cellIs" dxfId="6505" priority="7014" operator="equal">
      <formula>"Menor"</formula>
    </cfRule>
    <cfRule type="cellIs" dxfId="6504" priority="7015" operator="equal">
      <formula>"Leve"</formula>
    </cfRule>
  </conditionalFormatting>
  <conditionalFormatting sqref="CG138">
    <cfRule type="cellIs" dxfId="6503" priority="7001" operator="equal">
      <formula>"Catastrófico"</formula>
    </cfRule>
    <cfRule type="cellIs" dxfId="6502" priority="7002" operator="equal">
      <formula>"Mayor"</formula>
    </cfRule>
    <cfRule type="cellIs" dxfId="6501" priority="7003" operator="equal">
      <formula>"Moderado"</formula>
    </cfRule>
    <cfRule type="cellIs" dxfId="6500" priority="7004" operator="equal">
      <formula>"Menor"</formula>
    </cfRule>
    <cfRule type="cellIs" dxfId="6499" priority="7005" operator="equal">
      <formula>"Leve"</formula>
    </cfRule>
  </conditionalFormatting>
  <conditionalFormatting sqref="CP138">
    <cfRule type="cellIs" dxfId="6498" priority="6996" operator="equal">
      <formula>"Catastrófico"</formula>
    </cfRule>
    <cfRule type="cellIs" dxfId="6497" priority="6997" operator="equal">
      <formula>"Mayor"</formula>
    </cfRule>
    <cfRule type="cellIs" dxfId="6496" priority="6998" operator="equal">
      <formula>"Moderado"</formula>
    </cfRule>
    <cfRule type="cellIs" dxfId="6495" priority="6999" operator="equal">
      <formula>"Menor"</formula>
    </cfRule>
    <cfRule type="cellIs" dxfId="6494" priority="7000" operator="equal">
      <formula>"Leve"</formula>
    </cfRule>
  </conditionalFormatting>
  <conditionalFormatting sqref="CV138">
    <cfRule type="cellIs" dxfId="6493" priority="6991" operator="equal">
      <formula>"Catastrófico"</formula>
    </cfRule>
    <cfRule type="cellIs" dxfId="6492" priority="6992" operator="equal">
      <formula>"Mayor"</formula>
    </cfRule>
    <cfRule type="cellIs" dxfId="6491" priority="6993" operator="equal">
      <formula>"Moderado"</formula>
    </cfRule>
    <cfRule type="cellIs" dxfId="6490" priority="6994" operator="equal">
      <formula>"Menor"</formula>
    </cfRule>
    <cfRule type="cellIs" dxfId="6489" priority="6995" operator="equal">
      <formula>"Leve"</formula>
    </cfRule>
  </conditionalFormatting>
  <conditionalFormatting sqref="CV138:CX138">
    <cfRule type="cellIs" dxfId="6488" priority="6981" operator="equal">
      <formula>"Catastrófico"</formula>
    </cfRule>
    <cfRule type="cellIs" dxfId="6487" priority="6982" operator="equal">
      <formula>"Mayor"</formula>
    </cfRule>
    <cfRule type="cellIs" dxfId="6486" priority="6983" operator="equal">
      <formula>"Moderado"</formula>
    </cfRule>
    <cfRule type="cellIs" dxfId="6485" priority="6984" operator="equal">
      <formula>"Menor"</formula>
    </cfRule>
    <cfRule type="cellIs" dxfId="6484" priority="6985" operator="equal">
      <formula>"Leve"</formula>
    </cfRule>
  </conditionalFormatting>
  <conditionalFormatting sqref="CV138:CX138">
    <cfRule type="cellIs" dxfId="6483" priority="6986" operator="equal">
      <formula>"Catastrófico"</formula>
    </cfRule>
    <cfRule type="cellIs" dxfId="6482" priority="6987" operator="equal">
      <formula>"Mayor"</formula>
    </cfRule>
    <cfRule type="cellIs" dxfId="6481" priority="6988" operator="equal">
      <formula>"Moderado"</formula>
    </cfRule>
    <cfRule type="cellIs" dxfId="6480" priority="6989" operator="equal">
      <formula>"Menor"</formula>
    </cfRule>
    <cfRule type="cellIs" dxfId="6479" priority="6990" operator="equal">
      <formula>"Leve"</formula>
    </cfRule>
  </conditionalFormatting>
  <conditionalFormatting sqref="CI138">
    <cfRule type="cellIs" dxfId="6478" priority="6976" operator="equal">
      <formula>"Catastrófico"</formula>
    </cfRule>
    <cfRule type="cellIs" dxfId="6477" priority="6977" operator="equal">
      <formula>"Mayor"</formula>
    </cfRule>
    <cfRule type="cellIs" dxfId="6476" priority="6978" operator="equal">
      <formula>"Moderado"</formula>
    </cfRule>
    <cfRule type="cellIs" dxfId="6475" priority="6979" operator="equal">
      <formula>"Menor"</formula>
    </cfRule>
    <cfRule type="cellIs" dxfId="6474" priority="6980" operator="equal">
      <formula>"Leve"</formula>
    </cfRule>
  </conditionalFormatting>
  <conditionalFormatting sqref="CJ138">
    <cfRule type="cellIs" dxfId="6473" priority="6971" operator="equal">
      <formula>"Catastrófico"</formula>
    </cfRule>
    <cfRule type="cellIs" dxfId="6472" priority="6972" operator="equal">
      <formula>"Mayor"</formula>
    </cfRule>
    <cfRule type="cellIs" dxfId="6471" priority="6973" operator="equal">
      <formula>"Moderado"</formula>
    </cfRule>
    <cfRule type="cellIs" dxfId="6470" priority="6974" operator="equal">
      <formula>"Menor"</formula>
    </cfRule>
    <cfRule type="cellIs" dxfId="6469" priority="6975" operator="equal">
      <formula>"Leve"</formula>
    </cfRule>
  </conditionalFormatting>
  <conditionalFormatting sqref="CK138:CL138">
    <cfRule type="cellIs" dxfId="6468" priority="6966" operator="equal">
      <formula>"Catastrófico"</formula>
    </cfRule>
    <cfRule type="cellIs" dxfId="6467" priority="6967" operator="equal">
      <formula>"Mayor"</formula>
    </cfRule>
    <cfRule type="cellIs" dxfId="6466" priority="6968" operator="equal">
      <formula>"Moderado"</formula>
    </cfRule>
    <cfRule type="cellIs" dxfId="6465" priority="6969" operator="equal">
      <formula>"Menor"</formula>
    </cfRule>
    <cfRule type="cellIs" dxfId="6464" priority="6970" operator="equal">
      <formula>"Leve"</formula>
    </cfRule>
  </conditionalFormatting>
  <conditionalFormatting sqref="CM138">
    <cfRule type="cellIs" dxfId="6463" priority="6961" operator="equal">
      <formula>"Catastrófico"</formula>
    </cfRule>
    <cfRule type="cellIs" dxfId="6462" priority="6962" operator="equal">
      <formula>"Mayor"</formula>
    </cfRule>
    <cfRule type="cellIs" dxfId="6461" priority="6963" operator="equal">
      <formula>"Moderado"</formula>
    </cfRule>
    <cfRule type="cellIs" dxfId="6460" priority="6964" operator="equal">
      <formula>"Menor"</formula>
    </cfRule>
    <cfRule type="cellIs" dxfId="6459" priority="6965" operator="equal">
      <formula>"Leve"</formula>
    </cfRule>
  </conditionalFormatting>
  <conditionalFormatting sqref="CM138">
    <cfRule type="cellIs" dxfId="6458" priority="6951" operator="equal">
      <formula>"Catastrófico"</formula>
    </cfRule>
    <cfRule type="cellIs" dxfId="6457" priority="6952" operator="equal">
      <formula>"Mayor"</formula>
    </cfRule>
    <cfRule type="cellIs" dxfId="6456" priority="6953" operator="equal">
      <formula>"Moderado"</formula>
    </cfRule>
    <cfRule type="cellIs" dxfId="6455" priority="6954" operator="equal">
      <formula>"Menor"</formula>
    </cfRule>
    <cfRule type="cellIs" dxfId="6454" priority="6955" operator="equal">
      <formula>"Leve"</formula>
    </cfRule>
  </conditionalFormatting>
  <conditionalFormatting sqref="CM138">
    <cfRule type="cellIs" dxfId="6453" priority="6956" operator="equal">
      <formula>"Catastrófico"</formula>
    </cfRule>
    <cfRule type="cellIs" dxfId="6452" priority="6957" operator="equal">
      <formula>"Mayor"</formula>
    </cfRule>
    <cfRule type="cellIs" dxfId="6451" priority="6958" operator="equal">
      <formula>"Moderado"</formula>
    </cfRule>
    <cfRule type="cellIs" dxfId="6450" priority="6959" operator="equal">
      <formula>"Menor"</formula>
    </cfRule>
    <cfRule type="cellIs" dxfId="6449" priority="6960" operator="equal">
      <formula>"Leve"</formula>
    </cfRule>
  </conditionalFormatting>
  <conditionalFormatting sqref="CN138:CO138">
    <cfRule type="cellIs" dxfId="6448" priority="6946" operator="equal">
      <formula>"Catastrófico"</formula>
    </cfRule>
    <cfRule type="cellIs" dxfId="6447" priority="6947" operator="equal">
      <formula>"Mayor"</formula>
    </cfRule>
    <cfRule type="cellIs" dxfId="6446" priority="6948" operator="equal">
      <formula>"Moderado"</formula>
    </cfRule>
    <cfRule type="cellIs" dxfId="6445" priority="6949" operator="equal">
      <formula>"Menor"</formula>
    </cfRule>
    <cfRule type="cellIs" dxfId="6444" priority="6950" operator="equal">
      <formula>"Leve"</formula>
    </cfRule>
  </conditionalFormatting>
  <conditionalFormatting sqref="BP227:BT227">
    <cfRule type="cellIs" dxfId="6443" priority="6941" operator="equal">
      <formula>"Catastrófico"</formula>
    </cfRule>
    <cfRule type="cellIs" dxfId="6442" priority="6942" operator="equal">
      <formula>"Mayor"</formula>
    </cfRule>
    <cfRule type="cellIs" dxfId="6441" priority="6943" operator="equal">
      <formula>"Moderado"</formula>
    </cfRule>
    <cfRule type="cellIs" dxfId="6440" priority="6944" operator="equal">
      <formula>"Menor"</formula>
    </cfRule>
    <cfRule type="cellIs" dxfId="6439" priority="6945" operator="equal">
      <formula>"Leve"</formula>
    </cfRule>
  </conditionalFormatting>
  <conditionalFormatting sqref="BO227">
    <cfRule type="cellIs" dxfId="6438" priority="6936" operator="equal">
      <formula>"Catastrófico"</formula>
    </cfRule>
    <cfRule type="cellIs" dxfId="6437" priority="6937" operator="equal">
      <formula>"Mayor"</formula>
    </cfRule>
    <cfRule type="cellIs" dxfId="6436" priority="6938" operator="equal">
      <formula>"Moderado"</formula>
    </cfRule>
    <cfRule type="cellIs" dxfId="6435" priority="6939" operator="equal">
      <formula>"Menor"</formula>
    </cfRule>
    <cfRule type="cellIs" dxfId="6434" priority="6940" operator="equal">
      <formula>"Leve"</formula>
    </cfRule>
  </conditionalFormatting>
  <conditionalFormatting sqref="CK228">
    <cfRule type="cellIs" dxfId="6433" priority="6931" operator="equal">
      <formula>"Catastrófico"</formula>
    </cfRule>
    <cfRule type="cellIs" dxfId="6432" priority="6932" operator="equal">
      <formula>"Mayor"</formula>
    </cfRule>
    <cfRule type="cellIs" dxfId="6431" priority="6933" operator="equal">
      <formula>"Moderado"</formula>
    </cfRule>
    <cfRule type="cellIs" dxfId="6430" priority="6934" operator="equal">
      <formula>"Menor"</formula>
    </cfRule>
    <cfRule type="cellIs" dxfId="6429" priority="6935" operator="equal">
      <formula>"Leve"</formula>
    </cfRule>
  </conditionalFormatting>
  <conditionalFormatting sqref="BU227">
    <cfRule type="cellIs" dxfId="6428" priority="6926" operator="equal">
      <formula>"Catastrófico"</formula>
    </cfRule>
    <cfRule type="cellIs" dxfId="6427" priority="6927" operator="equal">
      <formula>"Mayor"</formula>
    </cfRule>
    <cfRule type="cellIs" dxfId="6426" priority="6928" operator="equal">
      <formula>"Moderado"</formula>
    </cfRule>
    <cfRule type="cellIs" dxfId="6425" priority="6929" operator="equal">
      <formula>"Menor"</formula>
    </cfRule>
    <cfRule type="cellIs" dxfId="6424" priority="6930" operator="equal">
      <formula>"Leve"</formula>
    </cfRule>
  </conditionalFormatting>
  <conditionalFormatting sqref="BU227:BW227">
    <cfRule type="cellIs" dxfId="6423" priority="6916" operator="equal">
      <formula>"Catastrófico"</formula>
    </cfRule>
    <cfRule type="cellIs" dxfId="6422" priority="6917" operator="equal">
      <formula>"Mayor"</formula>
    </cfRule>
    <cfRule type="cellIs" dxfId="6421" priority="6918" operator="equal">
      <formula>"Moderado"</formula>
    </cfRule>
    <cfRule type="cellIs" dxfId="6420" priority="6919" operator="equal">
      <formula>"Menor"</formula>
    </cfRule>
    <cfRule type="cellIs" dxfId="6419" priority="6920" operator="equal">
      <formula>"Leve"</formula>
    </cfRule>
  </conditionalFormatting>
  <conditionalFormatting sqref="BU227:BW227">
    <cfRule type="cellIs" dxfId="6418" priority="6921" operator="equal">
      <formula>"Catastrófico"</formula>
    </cfRule>
    <cfRule type="cellIs" dxfId="6417" priority="6922" operator="equal">
      <formula>"Mayor"</formula>
    </cfRule>
    <cfRule type="cellIs" dxfId="6416" priority="6923" operator="equal">
      <formula>"Moderado"</formula>
    </cfRule>
    <cfRule type="cellIs" dxfId="6415" priority="6924" operator="equal">
      <formula>"Menor"</formula>
    </cfRule>
    <cfRule type="cellIs" dxfId="6414" priority="6925" operator="equal">
      <formula>"Leve"</formula>
    </cfRule>
  </conditionalFormatting>
  <conditionalFormatting sqref="CD227">
    <cfRule type="cellIs" dxfId="6413" priority="6906" operator="equal">
      <formula>"Catastrófico"</formula>
    </cfRule>
    <cfRule type="cellIs" dxfId="6412" priority="6907" operator="equal">
      <formula>"Mayor"</formula>
    </cfRule>
    <cfRule type="cellIs" dxfId="6411" priority="6908" operator="equal">
      <formula>"Moderado"</formula>
    </cfRule>
    <cfRule type="cellIs" dxfId="6410" priority="6909" operator="equal">
      <formula>"Menor"</formula>
    </cfRule>
    <cfRule type="cellIs" dxfId="6409" priority="6910" operator="equal">
      <formula>"Leve"</formula>
    </cfRule>
  </conditionalFormatting>
  <conditionalFormatting sqref="CG227">
    <cfRule type="cellIs" dxfId="6408" priority="6911" operator="equal">
      <formula>"Catastrófico"</formula>
    </cfRule>
    <cfRule type="cellIs" dxfId="6407" priority="6912" operator="equal">
      <formula>"Mayor"</formula>
    </cfRule>
    <cfRule type="cellIs" dxfId="6406" priority="6913" operator="equal">
      <formula>"Moderado"</formula>
    </cfRule>
    <cfRule type="cellIs" dxfId="6405" priority="6914" operator="equal">
      <formula>"Menor"</formula>
    </cfRule>
    <cfRule type="cellIs" dxfId="6404" priority="6915" operator="equal">
      <formula>"Leve"</formula>
    </cfRule>
  </conditionalFormatting>
  <conditionalFormatting sqref="CH227:CI227">
    <cfRule type="cellIs" dxfId="6403" priority="6901" operator="equal">
      <formula>"Catastrófico"</formula>
    </cfRule>
    <cfRule type="cellIs" dxfId="6402" priority="6902" operator="equal">
      <formula>"Mayor"</formula>
    </cfRule>
    <cfRule type="cellIs" dxfId="6401" priority="6903" operator="equal">
      <formula>"Moderado"</formula>
    </cfRule>
    <cfRule type="cellIs" dxfId="6400" priority="6904" operator="equal">
      <formula>"Menor"</formula>
    </cfRule>
    <cfRule type="cellIs" dxfId="6399" priority="6905" operator="equal">
      <formula>"Leve"</formula>
    </cfRule>
  </conditionalFormatting>
  <conditionalFormatting sqref="CE227:CF227">
    <cfRule type="cellIs" dxfId="6398" priority="6896" operator="equal">
      <formula>"Catastrófico"</formula>
    </cfRule>
    <cfRule type="cellIs" dxfId="6397" priority="6897" operator="equal">
      <formula>"Mayor"</formula>
    </cfRule>
    <cfRule type="cellIs" dxfId="6396" priority="6898" operator="equal">
      <formula>"Moderado"</formula>
    </cfRule>
    <cfRule type="cellIs" dxfId="6395" priority="6899" operator="equal">
      <formula>"Menor"</formula>
    </cfRule>
    <cfRule type="cellIs" dxfId="6394" priority="6900" operator="equal">
      <formula>"Leve"</formula>
    </cfRule>
  </conditionalFormatting>
  <conditionalFormatting sqref="BX227">
    <cfRule type="cellIs" dxfId="6393" priority="6891" operator="equal">
      <formula>"Catastrófico"</formula>
    </cfRule>
    <cfRule type="cellIs" dxfId="6392" priority="6892" operator="equal">
      <formula>"Mayor"</formula>
    </cfRule>
    <cfRule type="cellIs" dxfId="6391" priority="6893" operator="equal">
      <formula>"Moderado"</formula>
    </cfRule>
    <cfRule type="cellIs" dxfId="6390" priority="6894" operator="equal">
      <formula>"Menor"</formula>
    </cfRule>
    <cfRule type="cellIs" dxfId="6389" priority="6895" operator="equal">
      <formula>"Leve"</formula>
    </cfRule>
  </conditionalFormatting>
  <conditionalFormatting sqref="CJ227:CL227">
    <cfRule type="cellIs" dxfId="6388" priority="6886" operator="equal">
      <formula>"Catastrófico"</formula>
    </cfRule>
    <cfRule type="cellIs" dxfId="6387" priority="6887" operator="equal">
      <formula>"Mayor"</formula>
    </cfRule>
    <cfRule type="cellIs" dxfId="6386" priority="6888" operator="equal">
      <formula>"Moderado"</formula>
    </cfRule>
    <cfRule type="cellIs" dxfId="6385" priority="6889" operator="equal">
      <formula>"Menor"</formula>
    </cfRule>
    <cfRule type="cellIs" dxfId="6384" priority="6890" operator="equal">
      <formula>"Leve"</formula>
    </cfRule>
  </conditionalFormatting>
  <conditionalFormatting sqref="CN227:CO227">
    <cfRule type="cellIs" dxfId="6383" priority="6881" operator="equal">
      <formula>"Catastrófico"</formula>
    </cfRule>
    <cfRule type="cellIs" dxfId="6382" priority="6882" operator="equal">
      <formula>"Mayor"</formula>
    </cfRule>
    <cfRule type="cellIs" dxfId="6381" priority="6883" operator="equal">
      <formula>"Moderado"</formula>
    </cfRule>
    <cfRule type="cellIs" dxfId="6380" priority="6884" operator="equal">
      <formula>"Menor"</formula>
    </cfRule>
    <cfRule type="cellIs" dxfId="6379" priority="6885" operator="equal">
      <formula>"Leve"</formula>
    </cfRule>
  </conditionalFormatting>
  <conditionalFormatting sqref="CM227">
    <cfRule type="cellIs" dxfId="6378" priority="6876" operator="equal">
      <formula>"Catastrófico"</formula>
    </cfRule>
    <cfRule type="cellIs" dxfId="6377" priority="6877" operator="equal">
      <formula>"Mayor"</formula>
    </cfRule>
    <cfRule type="cellIs" dxfId="6376" priority="6878" operator="equal">
      <formula>"Moderado"</formula>
    </cfRule>
    <cfRule type="cellIs" dxfId="6375" priority="6879" operator="equal">
      <formula>"Menor"</formula>
    </cfRule>
    <cfRule type="cellIs" dxfId="6374" priority="6880" operator="equal">
      <formula>"Leve"</formula>
    </cfRule>
  </conditionalFormatting>
  <conditionalFormatting sqref="CM227">
    <cfRule type="cellIs" dxfId="6373" priority="6866" operator="equal">
      <formula>"Catastrófico"</formula>
    </cfRule>
    <cfRule type="cellIs" dxfId="6372" priority="6867" operator="equal">
      <formula>"Mayor"</formula>
    </cfRule>
    <cfRule type="cellIs" dxfId="6371" priority="6868" operator="equal">
      <formula>"Moderado"</formula>
    </cfRule>
    <cfRule type="cellIs" dxfId="6370" priority="6869" operator="equal">
      <formula>"Menor"</formula>
    </cfRule>
    <cfRule type="cellIs" dxfId="6369" priority="6870" operator="equal">
      <formula>"Leve"</formula>
    </cfRule>
  </conditionalFormatting>
  <conditionalFormatting sqref="CM227">
    <cfRule type="cellIs" dxfId="6368" priority="6871" operator="equal">
      <formula>"Catastrófico"</formula>
    </cfRule>
    <cfRule type="cellIs" dxfId="6367" priority="6872" operator="equal">
      <formula>"Mayor"</formula>
    </cfRule>
    <cfRule type="cellIs" dxfId="6366" priority="6873" operator="equal">
      <formula>"Moderado"</formula>
    </cfRule>
    <cfRule type="cellIs" dxfId="6365" priority="6874" operator="equal">
      <formula>"Menor"</formula>
    </cfRule>
    <cfRule type="cellIs" dxfId="6364" priority="6875" operator="equal">
      <formula>"Leve"</formula>
    </cfRule>
  </conditionalFormatting>
  <conditionalFormatting sqref="CP227">
    <cfRule type="cellIs" dxfId="6363" priority="6861" operator="equal">
      <formula>"Catastrófico"</formula>
    </cfRule>
    <cfRule type="cellIs" dxfId="6362" priority="6862" operator="equal">
      <formula>"Mayor"</formula>
    </cfRule>
    <cfRule type="cellIs" dxfId="6361" priority="6863" operator="equal">
      <formula>"Moderado"</formula>
    </cfRule>
    <cfRule type="cellIs" dxfId="6360" priority="6864" operator="equal">
      <formula>"Menor"</formula>
    </cfRule>
    <cfRule type="cellIs" dxfId="6359" priority="6865" operator="equal">
      <formula>"Leve"</formula>
    </cfRule>
  </conditionalFormatting>
  <conditionalFormatting sqref="CV227">
    <cfRule type="cellIs" dxfId="6358" priority="6856" operator="equal">
      <formula>"Catastrófico"</formula>
    </cfRule>
    <cfRule type="cellIs" dxfId="6357" priority="6857" operator="equal">
      <formula>"Mayor"</formula>
    </cfRule>
    <cfRule type="cellIs" dxfId="6356" priority="6858" operator="equal">
      <formula>"Moderado"</formula>
    </cfRule>
    <cfRule type="cellIs" dxfId="6355" priority="6859" operator="equal">
      <formula>"Menor"</formula>
    </cfRule>
    <cfRule type="cellIs" dxfId="6354" priority="6860" operator="equal">
      <formula>"Leve"</formula>
    </cfRule>
  </conditionalFormatting>
  <conditionalFormatting sqref="CV227">
    <cfRule type="cellIs" dxfId="6353" priority="6846" operator="equal">
      <formula>"Catastrófico"</formula>
    </cfRule>
    <cfRule type="cellIs" dxfId="6352" priority="6847" operator="equal">
      <formula>"Mayor"</formula>
    </cfRule>
    <cfRule type="cellIs" dxfId="6351" priority="6848" operator="equal">
      <formula>"Moderado"</formula>
    </cfRule>
    <cfRule type="cellIs" dxfId="6350" priority="6849" operator="equal">
      <formula>"Menor"</formula>
    </cfRule>
    <cfRule type="cellIs" dxfId="6349" priority="6850" operator="equal">
      <formula>"Leve"</formula>
    </cfRule>
  </conditionalFormatting>
  <conditionalFormatting sqref="CV227">
    <cfRule type="cellIs" dxfId="6348" priority="6851" operator="equal">
      <formula>"Catastrófico"</formula>
    </cfRule>
    <cfRule type="cellIs" dxfId="6347" priority="6852" operator="equal">
      <formula>"Mayor"</formula>
    </cfRule>
    <cfRule type="cellIs" dxfId="6346" priority="6853" operator="equal">
      <formula>"Moderado"</formula>
    </cfRule>
    <cfRule type="cellIs" dxfId="6345" priority="6854" operator="equal">
      <formula>"Menor"</formula>
    </cfRule>
    <cfRule type="cellIs" dxfId="6344" priority="6855" operator="equal">
      <formula>"Leve"</formula>
    </cfRule>
  </conditionalFormatting>
  <conditionalFormatting sqref="CW227:CX227">
    <cfRule type="cellIs" dxfId="6343" priority="6841" operator="equal">
      <formula>"Catastrófico"</formula>
    </cfRule>
    <cfRule type="cellIs" dxfId="6342" priority="6842" operator="equal">
      <formula>"Mayor"</formula>
    </cfRule>
    <cfRule type="cellIs" dxfId="6341" priority="6843" operator="equal">
      <formula>"Moderado"</formula>
    </cfRule>
    <cfRule type="cellIs" dxfId="6340" priority="6844" operator="equal">
      <formula>"Menor"</formula>
    </cfRule>
    <cfRule type="cellIs" dxfId="6339" priority="6845" operator="equal">
      <formula>"Leve"</formula>
    </cfRule>
  </conditionalFormatting>
  <conditionalFormatting sqref="CH228">
    <cfRule type="cellIs" dxfId="6338" priority="6836" operator="equal">
      <formula>"Catastrófico"</formula>
    </cfRule>
    <cfRule type="cellIs" dxfId="6337" priority="6837" operator="equal">
      <formula>"Mayor"</formula>
    </cfRule>
    <cfRule type="cellIs" dxfId="6336" priority="6838" operator="equal">
      <formula>"Moderado"</formula>
    </cfRule>
    <cfRule type="cellIs" dxfId="6335" priority="6839" operator="equal">
      <formula>"Menor"</formula>
    </cfRule>
    <cfRule type="cellIs" dxfId="6334" priority="6840" operator="equal">
      <formula>"Leve"</formula>
    </cfRule>
  </conditionalFormatting>
  <conditionalFormatting sqref="BO228">
    <cfRule type="cellIs" dxfId="6333" priority="6831" operator="equal">
      <formula>"Catastrófico"</formula>
    </cfRule>
    <cfRule type="cellIs" dxfId="6332" priority="6832" operator="equal">
      <formula>"Mayor"</formula>
    </cfRule>
    <cfRule type="cellIs" dxfId="6331" priority="6833" operator="equal">
      <formula>"Moderado"</formula>
    </cfRule>
    <cfRule type="cellIs" dxfId="6330" priority="6834" operator="equal">
      <formula>"Menor"</formula>
    </cfRule>
    <cfRule type="cellIs" dxfId="6329" priority="6835" operator="equal">
      <formula>"Leve"</formula>
    </cfRule>
  </conditionalFormatting>
  <conditionalFormatting sqref="CD228">
    <cfRule type="cellIs" dxfId="6328" priority="6826" operator="equal">
      <formula>"Catastrófico"</formula>
    </cfRule>
    <cfRule type="cellIs" dxfId="6327" priority="6827" operator="equal">
      <formula>"Mayor"</formula>
    </cfRule>
    <cfRule type="cellIs" dxfId="6326" priority="6828" operator="equal">
      <formula>"Moderado"</formula>
    </cfRule>
    <cfRule type="cellIs" dxfId="6325" priority="6829" operator="equal">
      <formula>"Menor"</formula>
    </cfRule>
    <cfRule type="cellIs" dxfId="6324" priority="6830" operator="equal">
      <formula>"Leve"</formula>
    </cfRule>
  </conditionalFormatting>
  <conditionalFormatting sqref="BU228">
    <cfRule type="cellIs" dxfId="6323" priority="6821" operator="equal">
      <formula>"Catastrófico"</formula>
    </cfRule>
    <cfRule type="cellIs" dxfId="6322" priority="6822" operator="equal">
      <formula>"Mayor"</formula>
    </cfRule>
    <cfRule type="cellIs" dxfId="6321" priority="6823" operator="equal">
      <formula>"Moderado"</formula>
    </cfRule>
    <cfRule type="cellIs" dxfId="6320" priority="6824" operator="equal">
      <formula>"Menor"</formula>
    </cfRule>
    <cfRule type="cellIs" dxfId="6319" priority="6825" operator="equal">
      <formula>"Leve"</formula>
    </cfRule>
  </conditionalFormatting>
  <conditionalFormatting sqref="BU228:BW228">
    <cfRule type="cellIs" dxfId="6318" priority="6811" operator="equal">
      <formula>"Catastrófico"</formula>
    </cfRule>
    <cfRule type="cellIs" dxfId="6317" priority="6812" operator="equal">
      <formula>"Mayor"</formula>
    </cfRule>
    <cfRule type="cellIs" dxfId="6316" priority="6813" operator="equal">
      <formula>"Moderado"</formula>
    </cfRule>
    <cfRule type="cellIs" dxfId="6315" priority="6814" operator="equal">
      <formula>"Menor"</formula>
    </cfRule>
    <cfRule type="cellIs" dxfId="6314" priority="6815" operator="equal">
      <formula>"Leve"</formula>
    </cfRule>
  </conditionalFormatting>
  <conditionalFormatting sqref="BU228:BW228">
    <cfRule type="cellIs" dxfId="6313" priority="6816" operator="equal">
      <formula>"Catastrófico"</formula>
    </cfRule>
    <cfRule type="cellIs" dxfId="6312" priority="6817" operator="equal">
      <formula>"Mayor"</formula>
    </cfRule>
    <cfRule type="cellIs" dxfId="6311" priority="6818" operator="equal">
      <formula>"Moderado"</formula>
    </cfRule>
    <cfRule type="cellIs" dxfId="6310" priority="6819" operator="equal">
      <formula>"Menor"</formula>
    </cfRule>
    <cfRule type="cellIs" dxfId="6309" priority="6820" operator="equal">
      <formula>"Leve"</formula>
    </cfRule>
  </conditionalFormatting>
  <conditionalFormatting sqref="BX228">
    <cfRule type="cellIs" dxfId="6308" priority="6806" operator="equal">
      <formula>"Catastrófico"</formula>
    </cfRule>
    <cfRule type="cellIs" dxfId="6307" priority="6807" operator="equal">
      <formula>"Mayor"</formula>
    </cfRule>
    <cfRule type="cellIs" dxfId="6306" priority="6808" operator="equal">
      <formula>"Moderado"</formula>
    </cfRule>
    <cfRule type="cellIs" dxfId="6305" priority="6809" operator="equal">
      <formula>"Menor"</formula>
    </cfRule>
    <cfRule type="cellIs" dxfId="6304" priority="6810" operator="equal">
      <formula>"Leve"</formula>
    </cfRule>
  </conditionalFormatting>
  <conditionalFormatting sqref="CE228:CF228">
    <cfRule type="cellIs" dxfId="6303" priority="6801" operator="equal">
      <formula>"Catastrófico"</formula>
    </cfRule>
    <cfRule type="cellIs" dxfId="6302" priority="6802" operator="equal">
      <formula>"Mayor"</formula>
    </cfRule>
    <cfRule type="cellIs" dxfId="6301" priority="6803" operator="equal">
      <formula>"Moderado"</formula>
    </cfRule>
    <cfRule type="cellIs" dxfId="6300" priority="6804" operator="equal">
      <formula>"Menor"</formula>
    </cfRule>
    <cfRule type="cellIs" dxfId="6299" priority="6805" operator="equal">
      <formula>"Leve"</formula>
    </cfRule>
  </conditionalFormatting>
  <conditionalFormatting sqref="CN228:CO228">
    <cfRule type="cellIs" dxfId="6298" priority="6796" operator="equal">
      <formula>"Catastrófico"</formula>
    </cfRule>
    <cfRule type="cellIs" dxfId="6297" priority="6797" operator="equal">
      <formula>"Mayor"</formula>
    </cfRule>
    <cfRule type="cellIs" dxfId="6296" priority="6798" operator="equal">
      <formula>"Moderado"</formula>
    </cfRule>
    <cfRule type="cellIs" dxfId="6295" priority="6799" operator="equal">
      <formula>"Menor"</formula>
    </cfRule>
    <cfRule type="cellIs" dxfId="6294" priority="6800" operator="equal">
      <formula>"Leve"</formula>
    </cfRule>
  </conditionalFormatting>
  <conditionalFormatting sqref="CM228">
    <cfRule type="cellIs" dxfId="6293" priority="6791" operator="equal">
      <formula>"Catastrófico"</formula>
    </cfRule>
    <cfRule type="cellIs" dxfId="6292" priority="6792" operator="equal">
      <formula>"Mayor"</formula>
    </cfRule>
    <cfRule type="cellIs" dxfId="6291" priority="6793" operator="equal">
      <formula>"Moderado"</formula>
    </cfRule>
    <cfRule type="cellIs" dxfId="6290" priority="6794" operator="equal">
      <formula>"Menor"</formula>
    </cfRule>
    <cfRule type="cellIs" dxfId="6289" priority="6795" operator="equal">
      <formula>"Leve"</formula>
    </cfRule>
  </conditionalFormatting>
  <conditionalFormatting sqref="CM228">
    <cfRule type="cellIs" dxfId="6288" priority="6781" operator="equal">
      <formula>"Catastrófico"</formula>
    </cfRule>
    <cfRule type="cellIs" dxfId="6287" priority="6782" operator="equal">
      <formula>"Mayor"</formula>
    </cfRule>
    <cfRule type="cellIs" dxfId="6286" priority="6783" operator="equal">
      <formula>"Moderado"</formula>
    </cfRule>
    <cfRule type="cellIs" dxfId="6285" priority="6784" operator="equal">
      <formula>"Menor"</formula>
    </cfRule>
    <cfRule type="cellIs" dxfId="6284" priority="6785" operator="equal">
      <formula>"Leve"</formula>
    </cfRule>
  </conditionalFormatting>
  <conditionalFormatting sqref="CM228">
    <cfRule type="cellIs" dxfId="6283" priority="6786" operator="equal">
      <formula>"Catastrófico"</formula>
    </cfRule>
    <cfRule type="cellIs" dxfId="6282" priority="6787" operator="equal">
      <formula>"Mayor"</formula>
    </cfRule>
    <cfRule type="cellIs" dxfId="6281" priority="6788" operator="equal">
      <formula>"Moderado"</formula>
    </cfRule>
    <cfRule type="cellIs" dxfId="6280" priority="6789" operator="equal">
      <formula>"Menor"</formula>
    </cfRule>
    <cfRule type="cellIs" dxfId="6279" priority="6790" operator="equal">
      <formula>"Leve"</formula>
    </cfRule>
  </conditionalFormatting>
  <conditionalFormatting sqref="CP228">
    <cfRule type="cellIs" dxfId="6278" priority="6776" operator="equal">
      <formula>"Catastrófico"</formula>
    </cfRule>
    <cfRule type="cellIs" dxfId="6277" priority="6777" operator="equal">
      <formula>"Mayor"</formula>
    </cfRule>
    <cfRule type="cellIs" dxfId="6276" priority="6778" operator="equal">
      <formula>"Moderado"</formula>
    </cfRule>
    <cfRule type="cellIs" dxfId="6275" priority="6779" operator="equal">
      <formula>"Menor"</formula>
    </cfRule>
    <cfRule type="cellIs" dxfId="6274" priority="6780" operator="equal">
      <formula>"Leve"</formula>
    </cfRule>
  </conditionalFormatting>
  <conditionalFormatting sqref="CV228">
    <cfRule type="cellIs" dxfId="6273" priority="6771" operator="equal">
      <formula>"Catastrófico"</formula>
    </cfRule>
    <cfRule type="cellIs" dxfId="6272" priority="6772" operator="equal">
      <formula>"Mayor"</formula>
    </cfRule>
    <cfRule type="cellIs" dxfId="6271" priority="6773" operator="equal">
      <formula>"Moderado"</formula>
    </cfRule>
    <cfRule type="cellIs" dxfId="6270" priority="6774" operator="equal">
      <formula>"Menor"</formula>
    </cfRule>
    <cfRule type="cellIs" dxfId="6269" priority="6775" operator="equal">
      <formula>"Leve"</formula>
    </cfRule>
  </conditionalFormatting>
  <conditionalFormatting sqref="CV228">
    <cfRule type="cellIs" dxfId="6268" priority="6761" operator="equal">
      <formula>"Catastrófico"</formula>
    </cfRule>
    <cfRule type="cellIs" dxfId="6267" priority="6762" operator="equal">
      <formula>"Mayor"</formula>
    </cfRule>
    <cfRule type="cellIs" dxfId="6266" priority="6763" operator="equal">
      <formula>"Moderado"</formula>
    </cfRule>
    <cfRule type="cellIs" dxfId="6265" priority="6764" operator="equal">
      <formula>"Menor"</formula>
    </cfRule>
    <cfRule type="cellIs" dxfId="6264" priority="6765" operator="equal">
      <formula>"Leve"</formula>
    </cfRule>
  </conditionalFormatting>
  <conditionalFormatting sqref="CV228">
    <cfRule type="cellIs" dxfId="6263" priority="6766" operator="equal">
      <formula>"Catastrófico"</formula>
    </cfRule>
    <cfRule type="cellIs" dxfId="6262" priority="6767" operator="equal">
      <formula>"Mayor"</formula>
    </cfRule>
    <cfRule type="cellIs" dxfId="6261" priority="6768" operator="equal">
      <formula>"Moderado"</formula>
    </cfRule>
    <cfRule type="cellIs" dxfId="6260" priority="6769" operator="equal">
      <formula>"Menor"</formula>
    </cfRule>
    <cfRule type="cellIs" dxfId="6259" priority="6770" operator="equal">
      <formula>"Leve"</formula>
    </cfRule>
  </conditionalFormatting>
  <conditionalFormatting sqref="CW228:CX228">
    <cfRule type="cellIs" dxfId="6258" priority="6756" operator="equal">
      <formula>"Catastrófico"</formula>
    </cfRule>
    <cfRule type="cellIs" dxfId="6257" priority="6757" operator="equal">
      <formula>"Mayor"</formula>
    </cfRule>
    <cfRule type="cellIs" dxfId="6256" priority="6758" operator="equal">
      <formula>"Moderado"</formula>
    </cfRule>
    <cfRule type="cellIs" dxfId="6255" priority="6759" operator="equal">
      <formula>"Menor"</formula>
    </cfRule>
    <cfRule type="cellIs" dxfId="6254" priority="6760" operator="equal">
      <formula>"Leve"</formula>
    </cfRule>
  </conditionalFormatting>
  <conditionalFormatting sqref="CI228">
    <cfRule type="cellIs" dxfId="6253" priority="6746" operator="equal">
      <formula>"Catastrófico"</formula>
    </cfRule>
    <cfRule type="cellIs" dxfId="6252" priority="6747" operator="equal">
      <formula>"Mayor"</formula>
    </cfRule>
    <cfRule type="cellIs" dxfId="6251" priority="6748" operator="equal">
      <formula>"Moderado"</formula>
    </cfRule>
    <cfRule type="cellIs" dxfId="6250" priority="6749" operator="equal">
      <formula>"Menor"</formula>
    </cfRule>
    <cfRule type="cellIs" dxfId="6249" priority="6750" operator="equal">
      <formula>"Leve"</formula>
    </cfRule>
  </conditionalFormatting>
  <conditionalFormatting sqref="CI228">
    <cfRule type="cellIs" dxfId="6248" priority="6751" operator="equal">
      <formula>"Catastrófico"</formula>
    </cfRule>
    <cfRule type="cellIs" dxfId="6247" priority="6752" operator="equal">
      <formula>"Mayor"</formula>
    </cfRule>
    <cfRule type="cellIs" dxfId="6246" priority="6753" operator="equal">
      <formula>"Moderado"</formula>
    </cfRule>
    <cfRule type="cellIs" dxfId="6245" priority="6754" operator="equal">
      <formula>"Menor"</formula>
    </cfRule>
    <cfRule type="cellIs" dxfId="6244" priority="6755" operator="equal">
      <formula>"Leve"</formula>
    </cfRule>
  </conditionalFormatting>
  <conditionalFormatting sqref="CJ228">
    <cfRule type="cellIs" dxfId="6243" priority="6736" operator="equal">
      <formula>"Catastrófico"</formula>
    </cfRule>
    <cfRule type="cellIs" dxfId="6242" priority="6737" operator="equal">
      <formula>"Mayor"</formula>
    </cfRule>
    <cfRule type="cellIs" dxfId="6241" priority="6738" operator="equal">
      <formula>"Moderado"</formula>
    </cfRule>
    <cfRule type="cellIs" dxfId="6240" priority="6739" operator="equal">
      <formula>"Menor"</formula>
    </cfRule>
    <cfRule type="cellIs" dxfId="6239" priority="6740" operator="equal">
      <formula>"Leve"</formula>
    </cfRule>
  </conditionalFormatting>
  <conditionalFormatting sqref="CJ228">
    <cfRule type="cellIs" dxfId="6238" priority="6741" operator="equal">
      <formula>"Catastrófico"</formula>
    </cfRule>
    <cfRule type="cellIs" dxfId="6237" priority="6742" operator="equal">
      <formula>"Mayor"</formula>
    </cfRule>
    <cfRule type="cellIs" dxfId="6236" priority="6743" operator="equal">
      <formula>"Moderado"</formula>
    </cfRule>
    <cfRule type="cellIs" dxfId="6235" priority="6744" operator="equal">
      <formula>"Menor"</formula>
    </cfRule>
    <cfRule type="cellIs" dxfId="6234" priority="6745" operator="equal">
      <formula>"Leve"</formula>
    </cfRule>
  </conditionalFormatting>
  <conditionalFormatting sqref="CL228">
    <cfRule type="cellIs" dxfId="6233" priority="6726" operator="equal">
      <formula>"Catastrófico"</formula>
    </cfRule>
    <cfRule type="cellIs" dxfId="6232" priority="6727" operator="equal">
      <formula>"Mayor"</formula>
    </cfRule>
    <cfRule type="cellIs" dxfId="6231" priority="6728" operator="equal">
      <formula>"Moderado"</formula>
    </cfRule>
    <cfRule type="cellIs" dxfId="6230" priority="6729" operator="equal">
      <formula>"Menor"</formula>
    </cfRule>
    <cfRule type="cellIs" dxfId="6229" priority="6730" operator="equal">
      <formula>"Leve"</formula>
    </cfRule>
  </conditionalFormatting>
  <conditionalFormatting sqref="CL228">
    <cfRule type="cellIs" dxfId="6228" priority="6731" operator="equal">
      <formula>"Catastrófico"</formula>
    </cfRule>
    <cfRule type="cellIs" dxfId="6227" priority="6732" operator="equal">
      <formula>"Mayor"</formula>
    </cfRule>
    <cfRule type="cellIs" dxfId="6226" priority="6733" operator="equal">
      <formula>"Moderado"</formula>
    </cfRule>
    <cfRule type="cellIs" dxfId="6225" priority="6734" operator="equal">
      <formula>"Menor"</formula>
    </cfRule>
    <cfRule type="cellIs" dxfId="6224" priority="6735" operator="equal">
      <formula>"Leve"</formula>
    </cfRule>
  </conditionalFormatting>
  <conditionalFormatting sqref="FY227">
    <cfRule type="cellIs" dxfId="6223" priority="6721" operator="equal">
      <formula>"Catastrófico"</formula>
    </cfRule>
    <cfRule type="cellIs" dxfId="6222" priority="6722" operator="equal">
      <formula>"Mayor"</formula>
    </cfRule>
    <cfRule type="cellIs" dxfId="6221" priority="6723" operator="equal">
      <formula>"Moderado"</formula>
    </cfRule>
    <cfRule type="cellIs" dxfId="6220" priority="6724" operator="equal">
      <formula>"Menor"</formula>
    </cfRule>
    <cfRule type="cellIs" dxfId="6219" priority="6725" operator="equal">
      <formula>"Leve"</formula>
    </cfRule>
  </conditionalFormatting>
  <conditionalFormatting sqref="FW228">
    <cfRule type="cellIs" dxfId="6218" priority="6716" operator="equal">
      <formula>"Catastrófico"</formula>
    </cfRule>
    <cfRule type="cellIs" dxfId="6217" priority="6717" operator="equal">
      <formula>"Mayor"</formula>
    </cfRule>
    <cfRule type="cellIs" dxfId="6216" priority="6718" operator="equal">
      <formula>"Moderado"</formula>
    </cfRule>
    <cfRule type="cellIs" dxfId="6215" priority="6719" operator="equal">
      <formula>"Menor"</formula>
    </cfRule>
    <cfRule type="cellIs" dxfId="6214" priority="6720" operator="equal">
      <formula>"Leve"</formula>
    </cfRule>
  </conditionalFormatting>
  <conditionalFormatting sqref="FY228">
    <cfRule type="cellIs" dxfId="6213" priority="6711" operator="equal">
      <formula>"Catastrófico"</formula>
    </cfRule>
    <cfRule type="cellIs" dxfId="6212" priority="6712" operator="equal">
      <formula>"Mayor"</formula>
    </cfRule>
    <cfRule type="cellIs" dxfId="6211" priority="6713" operator="equal">
      <formula>"Moderado"</formula>
    </cfRule>
    <cfRule type="cellIs" dxfId="6210" priority="6714" operator="equal">
      <formula>"Menor"</formula>
    </cfRule>
    <cfRule type="cellIs" dxfId="6209" priority="6715" operator="equal">
      <formula>"Leve"</formula>
    </cfRule>
  </conditionalFormatting>
  <conditionalFormatting sqref="BP233">
    <cfRule type="cellIs" dxfId="6208" priority="6706" operator="equal">
      <formula>"Catastrófico"</formula>
    </cfRule>
    <cfRule type="cellIs" dxfId="6207" priority="6707" operator="equal">
      <formula>"Mayor"</formula>
    </cfRule>
    <cfRule type="cellIs" dxfId="6206" priority="6708" operator="equal">
      <formula>"Moderado"</formula>
    </cfRule>
    <cfRule type="cellIs" dxfId="6205" priority="6709" operator="equal">
      <formula>"Menor"</formula>
    </cfRule>
    <cfRule type="cellIs" dxfId="6204" priority="6710" operator="equal">
      <formula>"Leve"</formula>
    </cfRule>
  </conditionalFormatting>
  <conditionalFormatting sqref="BO233">
    <cfRule type="cellIs" dxfId="6203" priority="6701" operator="equal">
      <formula>"Catastrófico"</formula>
    </cfRule>
    <cfRule type="cellIs" dxfId="6202" priority="6702" operator="equal">
      <formula>"Mayor"</formula>
    </cfRule>
    <cfRule type="cellIs" dxfId="6201" priority="6703" operator="equal">
      <formula>"Moderado"</formula>
    </cfRule>
    <cfRule type="cellIs" dxfId="6200" priority="6704" operator="equal">
      <formula>"Menor"</formula>
    </cfRule>
    <cfRule type="cellIs" dxfId="6199" priority="6705" operator="equal">
      <formula>"Leve"</formula>
    </cfRule>
  </conditionalFormatting>
  <conditionalFormatting sqref="BQ233:BT233">
    <cfRule type="cellIs" dxfId="6198" priority="6696" operator="equal">
      <formula>"Catastrófico"</formula>
    </cfRule>
    <cfRule type="cellIs" dxfId="6197" priority="6697" operator="equal">
      <formula>"Mayor"</formula>
    </cfRule>
    <cfRule type="cellIs" dxfId="6196" priority="6698" operator="equal">
      <formula>"Moderado"</formula>
    </cfRule>
    <cfRule type="cellIs" dxfId="6195" priority="6699" operator="equal">
      <formula>"Menor"</formula>
    </cfRule>
    <cfRule type="cellIs" dxfId="6194" priority="6700" operator="equal">
      <formula>"Leve"</formula>
    </cfRule>
  </conditionalFormatting>
  <conditionalFormatting sqref="BU233">
    <cfRule type="cellIs" dxfId="6193" priority="6691" operator="equal">
      <formula>"Catastrófico"</formula>
    </cfRule>
    <cfRule type="cellIs" dxfId="6192" priority="6692" operator="equal">
      <formula>"Mayor"</formula>
    </cfRule>
    <cfRule type="cellIs" dxfId="6191" priority="6693" operator="equal">
      <formula>"Moderado"</formula>
    </cfRule>
    <cfRule type="cellIs" dxfId="6190" priority="6694" operator="equal">
      <formula>"Menor"</formula>
    </cfRule>
    <cfRule type="cellIs" dxfId="6189" priority="6695" operator="equal">
      <formula>"Leve"</formula>
    </cfRule>
  </conditionalFormatting>
  <conditionalFormatting sqref="BU233">
    <cfRule type="cellIs" dxfId="6188" priority="6681" operator="equal">
      <formula>"Catastrófico"</formula>
    </cfRule>
    <cfRule type="cellIs" dxfId="6187" priority="6682" operator="equal">
      <formula>"Mayor"</formula>
    </cfRule>
    <cfRule type="cellIs" dxfId="6186" priority="6683" operator="equal">
      <formula>"Moderado"</formula>
    </cfRule>
    <cfRule type="cellIs" dxfId="6185" priority="6684" operator="equal">
      <formula>"Menor"</formula>
    </cfRule>
    <cfRule type="cellIs" dxfId="6184" priority="6685" operator="equal">
      <formula>"Leve"</formula>
    </cfRule>
  </conditionalFormatting>
  <conditionalFormatting sqref="BU233">
    <cfRule type="cellIs" dxfId="6183" priority="6686" operator="equal">
      <formula>"Catastrófico"</formula>
    </cfRule>
    <cfRule type="cellIs" dxfId="6182" priority="6687" operator="equal">
      <formula>"Mayor"</formula>
    </cfRule>
    <cfRule type="cellIs" dxfId="6181" priority="6688" operator="equal">
      <formula>"Moderado"</formula>
    </cfRule>
    <cfRule type="cellIs" dxfId="6180" priority="6689" operator="equal">
      <formula>"Menor"</formula>
    </cfRule>
    <cfRule type="cellIs" dxfId="6179" priority="6690" operator="equal">
      <formula>"Leve"</formula>
    </cfRule>
  </conditionalFormatting>
  <conditionalFormatting sqref="BV233:BW233">
    <cfRule type="cellIs" dxfId="6178" priority="6676" operator="equal">
      <formula>"Catastrófico"</formula>
    </cfRule>
    <cfRule type="cellIs" dxfId="6177" priority="6677" operator="equal">
      <formula>"Mayor"</formula>
    </cfRule>
    <cfRule type="cellIs" dxfId="6176" priority="6678" operator="equal">
      <formula>"Moderado"</formula>
    </cfRule>
    <cfRule type="cellIs" dxfId="6175" priority="6679" operator="equal">
      <formula>"Menor"</formula>
    </cfRule>
    <cfRule type="cellIs" dxfId="6174" priority="6680" operator="equal">
      <formula>"Leve"</formula>
    </cfRule>
  </conditionalFormatting>
  <conditionalFormatting sqref="BY233">
    <cfRule type="cellIs" dxfId="6173" priority="6671" operator="equal">
      <formula>"Catastrófico"</formula>
    </cfRule>
    <cfRule type="cellIs" dxfId="6172" priority="6672" operator="equal">
      <formula>"Mayor"</formula>
    </cfRule>
    <cfRule type="cellIs" dxfId="6171" priority="6673" operator="equal">
      <formula>"Moderado"</formula>
    </cfRule>
    <cfRule type="cellIs" dxfId="6170" priority="6674" operator="equal">
      <formula>"Menor"</formula>
    </cfRule>
    <cfRule type="cellIs" dxfId="6169" priority="6675" operator="equal">
      <formula>"Leve"</formula>
    </cfRule>
  </conditionalFormatting>
  <conditionalFormatting sqref="BX233">
    <cfRule type="cellIs" dxfId="6168" priority="6666" operator="equal">
      <formula>"Catastrófico"</formula>
    </cfRule>
    <cfRule type="cellIs" dxfId="6167" priority="6667" operator="equal">
      <formula>"Mayor"</formula>
    </cfRule>
    <cfRule type="cellIs" dxfId="6166" priority="6668" operator="equal">
      <formula>"Moderado"</formula>
    </cfRule>
    <cfRule type="cellIs" dxfId="6165" priority="6669" operator="equal">
      <formula>"Menor"</formula>
    </cfRule>
    <cfRule type="cellIs" dxfId="6164" priority="6670" operator="equal">
      <formula>"Leve"</formula>
    </cfRule>
  </conditionalFormatting>
  <conditionalFormatting sqref="BZ233:CC233">
    <cfRule type="cellIs" dxfId="6163" priority="6661" operator="equal">
      <formula>"Catastrófico"</formula>
    </cfRule>
    <cfRule type="cellIs" dxfId="6162" priority="6662" operator="equal">
      <formula>"Mayor"</formula>
    </cfRule>
    <cfRule type="cellIs" dxfId="6161" priority="6663" operator="equal">
      <formula>"Moderado"</formula>
    </cfRule>
    <cfRule type="cellIs" dxfId="6160" priority="6664" operator="equal">
      <formula>"Menor"</formula>
    </cfRule>
    <cfRule type="cellIs" dxfId="6159" priority="6665" operator="equal">
      <formula>"Leve"</formula>
    </cfRule>
  </conditionalFormatting>
  <conditionalFormatting sqref="CD233">
    <cfRule type="cellIs" dxfId="6158" priority="6656" operator="equal">
      <formula>"Catastrófico"</formula>
    </cfRule>
    <cfRule type="cellIs" dxfId="6157" priority="6657" operator="equal">
      <formula>"Mayor"</formula>
    </cfRule>
    <cfRule type="cellIs" dxfId="6156" priority="6658" operator="equal">
      <formula>"Moderado"</formula>
    </cfRule>
    <cfRule type="cellIs" dxfId="6155" priority="6659" operator="equal">
      <formula>"Menor"</formula>
    </cfRule>
    <cfRule type="cellIs" dxfId="6154" priority="6660" operator="equal">
      <formula>"Leve"</formula>
    </cfRule>
  </conditionalFormatting>
  <conditionalFormatting sqref="CD233">
    <cfRule type="cellIs" dxfId="6153" priority="6646" operator="equal">
      <formula>"Catastrófico"</formula>
    </cfRule>
    <cfRule type="cellIs" dxfId="6152" priority="6647" operator="equal">
      <formula>"Mayor"</formula>
    </cfRule>
    <cfRule type="cellIs" dxfId="6151" priority="6648" operator="equal">
      <formula>"Moderado"</formula>
    </cfRule>
    <cfRule type="cellIs" dxfId="6150" priority="6649" operator="equal">
      <formula>"Menor"</formula>
    </cfRule>
    <cfRule type="cellIs" dxfId="6149" priority="6650" operator="equal">
      <formula>"Leve"</formula>
    </cfRule>
  </conditionalFormatting>
  <conditionalFormatting sqref="CD233">
    <cfRule type="cellIs" dxfId="6148" priority="6651" operator="equal">
      <formula>"Catastrófico"</formula>
    </cfRule>
    <cfRule type="cellIs" dxfId="6147" priority="6652" operator="equal">
      <formula>"Mayor"</formula>
    </cfRule>
    <cfRule type="cellIs" dxfId="6146" priority="6653" operator="equal">
      <formula>"Moderado"</formula>
    </cfRule>
    <cfRule type="cellIs" dxfId="6145" priority="6654" operator="equal">
      <formula>"Menor"</formula>
    </cfRule>
    <cfRule type="cellIs" dxfId="6144" priority="6655" operator="equal">
      <formula>"Leve"</formula>
    </cfRule>
  </conditionalFormatting>
  <conditionalFormatting sqref="CE233:CF233">
    <cfRule type="cellIs" dxfId="6143" priority="6641" operator="equal">
      <formula>"Catastrófico"</formula>
    </cfRule>
    <cfRule type="cellIs" dxfId="6142" priority="6642" operator="equal">
      <formula>"Mayor"</formula>
    </cfRule>
    <cfRule type="cellIs" dxfId="6141" priority="6643" operator="equal">
      <formula>"Moderado"</formula>
    </cfRule>
    <cfRule type="cellIs" dxfId="6140" priority="6644" operator="equal">
      <formula>"Menor"</formula>
    </cfRule>
    <cfRule type="cellIs" dxfId="6139" priority="6645" operator="equal">
      <formula>"Leve"</formula>
    </cfRule>
  </conditionalFormatting>
  <conditionalFormatting sqref="CH233">
    <cfRule type="cellIs" dxfId="6138" priority="6636" operator="equal">
      <formula>"Catastrófico"</formula>
    </cfRule>
    <cfRule type="cellIs" dxfId="6137" priority="6637" operator="equal">
      <formula>"Mayor"</formula>
    </cfRule>
    <cfRule type="cellIs" dxfId="6136" priority="6638" operator="equal">
      <formula>"Moderado"</formula>
    </cfRule>
    <cfRule type="cellIs" dxfId="6135" priority="6639" operator="equal">
      <formula>"Menor"</formula>
    </cfRule>
    <cfRule type="cellIs" dxfId="6134" priority="6640" operator="equal">
      <formula>"Leve"</formula>
    </cfRule>
  </conditionalFormatting>
  <conditionalFormatting sqref="CG233">
    <cfRule type="cellIs" dxfId="6133" priority="6631" operator="equal">
      <formula>"Catastrófico"</formula>
    </cfRule>
    <cfRule type="cellIs" dxfId="6132" priority="6632" operator="equal">
      <formula>"Mayor"</formula>
    </cfRule>
    <cfRule type="cellIs" dxfId="6131" priority="6633" operator="equal">
      <formula>"Moderado"</formula>
    </cfRule>
    <cfRule type="cellIs" dxfId="6130" priority="6634" operator="equal">
      <formula>"Menor"</formula>
    </cfRule>
    <cfRule type="cellIs" dxfId="6129" priority="6635" operator="equal">
      <formula>"Leve"</formula>
    </cfRule>
  </conditionalFormatting>
  <conditionalFormatting sqref="CI233:CL233">
    <cfRule type="cellIs" dxfId="6128" priority="6626" operator="equal">
      <formula>"Catastrófico"</formula>
    </cfRule>
    <cfRule type="cellIs" dxfId="6127" priority="6627" operator="equal">
      <formula>"Mayor"</formula>
    </cfRule>
    <cfRule type="cellIs" dxfId="6126" priority="6628" operator="equal">
      <formula>"Moderado"</formula>
    </cfRule>
    <cfRule type="cellIs" dxfId="6125" priority="6629" operator="equal">
      <formula>"Menor"</formula>
    </cfRule>
    <cfRule type="cellIs" dxfId="6124" priority="6630" operator="equal">
      <formula>"Leve"</formula>
    </cfRule>
  </conditionalFormatting>
  <conditionalFormatting sqref="CM233">
    <cfRule type="cellIs" dxfId="6123" priority="6621" operator="equal">
      <formula>"Catastrófico"</formula>
    </cfRule>
    <cfRule type="cellIs" dxfId="6122" priority="6622" operator="equal">
      <formula>"Mayor"</formula>
    </cfRule>
    <cfRule type="cellIs" dxfId="6121" priority="6623" operator="equal">
      <formula>"Moderado"</formula>
    </cfRule>
    <cfRule type="cellIs" dxfId="6120" priority="6624" operator="equal">
      <formula>"Menor"</formula>
    </cfRule>
    <cfRule type="cellIs" dxfId="6119" priority="6625" operator="equal">
      <formula>"Leve"</formula>
    </cfRule>
  </conditionalFormatting>
  <conditionalFormatting sqref="CM233">
    <cfRule type="cellIs" dxfId="6118" priority="6611" operator="equal">
      <formula>"Catastrófico"</formula>
    </cfRule>
    <cfRule type="cellIs" dxfId="6117" priority="6612" operator="equal">
      <formula>"Mayor"</formula>
    </cfRule>
    <cfRule type="cellIs" dxfId="6116" priority="6613" operator="equal">
      <formula>"Moderado"</formula>
    </cfRule>
    <cfRule type="cellIs" dxfId="6115" priority="6614" operator="equal">
      <formula>"Menor"</formula>
    </cfRule>
    <cfRule type="cellIs" dxfId="6114" priority="6615" operator="equal">
      <formula>"Leve"</formula>
    </cfRule>
  </conditionalFormatting>
  <conditionalFormatting sqref="CM233">
    <cfRule type="cellIs" dxfId="6113" priority="6616" operator="equal">
      <formula>"Catastrófico"</formula>
    </cfRule>
    <cfRule type="cellIs" dxfId="6112" priority="6617" operator="equal">
      <formula>"Mayor"</formula>
    </cfRule>
    <cfRule type="cellIs" dxfId="6111" priority="6618" operator="equal">
      <formula>"Moderado"</formula>
    </cfRule>
    <cfRule type="cellIs" dxfId="6110" priority="6619" operator="equal">
      <formula>"Menor"</formula>
    </cfRule>
    <cfRule type="cellIs" dxfId="6109" priority="6620" operator="equal">
      <formula>"Leve"</formula>
    </cfRule>
  </conditionalFormatting>
  <conditionalFormatting sqref="CN233:CO233">
    <cfRule type="cellIs" dxfId="6108" priority="6606" operator="equal">
      <formula>"Catastrófico"</formula>
    </cfRule>
    <cfRule type="cellIs" dxfId="6107" priority="6607" operator="equal">
      <formula>"Mayor"</formula>
    </cfRule>
    <cfRule type="cellIs" dxfId="6106" priority="6608" operator="equal">
      <formula>"Moderado"</formula>
    </cfRule>
    <cfRule type="cellIs" dxfId="6105" priority="6609" operator="equal">
      <formula>"Menor"</formula>
    </cfRule>
    <cfRule type="cellIs" dxfId="6104" priority="6610" operator="equal">
      <formula>"Leve"</formula>
    </cfRule>
  </conditionalFormatting>
  <conditionalFormatting sqref="CQ233">
    <cfRule type="cellIs" dxfId="6103" priority="6601" operator="equal">
      <formula>"Catastrófico"</formula>
    </cfRule>
    <cfRule type="cellIs" dxfId="6102" priority="6602" operator="equal">
      <formula>"Mayor"</formula>
    </cfRule>
    <cfRule type="cellIs" dxfId="6101" priority="6603" operator="equal">
      <formula>"Moderado"</formula>
    </cfRule>
    <cfRule type="cellIs" dxfId="6100" priority="6604" operator="equal">
      <formula>"Menor"</formula>
    </cfRule>
    <cfRule type="cellIs" dxfId="6099" priority="6605" operator="equal">
      <formula>"Leve"</formula>
    </cfRule>
  </conditionalFormatting>
  <conditionalFormatting sqref="CP233">
    <cfRule type="cellIs" dxfId="6098" priority="6596" operator="equal">
      <formula>"Catastrófico"</formula>
    </cfRule>
    <cfRule type="cellIs" dxfId="6097" priority="6597" operator="equal">
      <formula>"Mayor"</formula>
    </cfRule>
    <cfRule type="cellIs" dxfId="6096" priority="6598" operator="equal">
      <formula>"Moderado"</formula>
    </cfRule>
    <cfRule type="cellIs" dxfId="6095" priority="6599" operator="equal">
      <formula>"Menor"</formula>
    </cfRule>
    <cfRule type="cellIs" dxfId="6094" priority="6600" operator="equal">
      <formula>"Leve"</formula>
    </cfRule>
  </conditionalFormatting>
  <conditionalFormatting sqref="CR233:CU233">
    <cfRule type="cellIs" dxfId="6093" priority="6591" operator="equal">
      <formula>"Catastrófico"</formula>
    </cfRule>
    <cfRule type="cellIs" dxfId="6092" priority="6592" operator="equal">
      <formula>"Mayor"</formula>
    </cfRule>
    <cfRule type="cellIs" dxfId="6091" priority="6593" operator="equal">
      <formula>"Moderado"</formula>
    </cfRule>
    <cfRule type="cellIs" dxfId="6090" priority="6594" operator="equal">
      <formula>"Menor"</formula>
    </cfRule>
    <cfRule type="cellIs" dxfId="6089" priority="6595" operator="equal">
      <formula>"Leve"</formula>
    </cfRule>
  </conditionalFormatting>
  <conditionalFormatting sqref="CV233">
    <cfRule type="cellIs" dxfId="6088" priority="6586" operator="equal">
      <formula>"Catastrófico"</formula>
    </cfRule>
    <cfRule type="cellIs" dxfId="6087" priority="6587" operator="equal">
      <formula>"Mayor"</formula>
    </cfRule>
    <cfRule type="cellIs" dxfId="6086" priority="6588" operator="equal">
      <formula>"Moderado"</formula>
    </cfRule>
    <cfRule type="cellIs" dxfId="6085" priority="6589" operator="equal">
      <formula>"Menor"</formula>
    </cfRule>
    <cfRule type="cellIs" dxfId="6084" priority="6590" operator="equal">
      <formula>"Leve"</formula>
    </cfRule>
  </conditionalFormatting>
  <conditionalFormatting sqref="CV233">
    <cfRule type="cellIs" dxfId="6083" priority="6576" operator="equal">
      <formula>"Catastrófico"</formula>
    </cfRule>
    <cfRule type="cellIs" dxfId="6082" priority="6577" operator="equal">
      <formula>"Mayor"</formula>
    </cfRule>
    <cfRule type="cellIs" dxfId="6081" priority="6578" operator="equal">
      <formula>"Moderado"</formula>
    </cfRule>
    <cfRule type="cellIs" dxfId="6080" priority="6579" operator="equal">
      <formula>"Menor"</formula>
    </cfRule>
    <cfRule type="cellIs" dxfId="6079" priority="6580" operator="equal">
      <formula>"Leve"</formula>
    </cfRule>
  </conditionalFormatting>
  <conditionalFormatting sqref="CV233">
    <cfRule type="cellIs" dxfId="6078" priority="6581" operator="equal">
      <formula>"Catastrófico"</formula>
    </cfRule>
    <cfRule type="cellIs" dxfId="6077" priority="6582" operator="equal">
      <formula>"Mayor"</formula>
    </cfRule>
    <cfRule type="cellIs" dxfId="6076" priority="6583" operator="equal">
      <formula>"Moderado"</formula>
    </cfRule>
    <cfRule type="cellIs" dxfId="6075" priority="6584" operator="equal">
      <formula>"Menor"</formula>
    </cfRule>
    <cfRule type="cellIs" dxfId="6074" priority="6585" operator="equal">
      <formula>"Leve"</formula>
    </cfRule>
  </conditionalFormatting>
  <conditionalFormatting sqref="CW233:CX233">
    <cfRule type="cellIs" dxfId="6073" priority="6571" operator="equal">
      <formula>"Catastrófico"</formula>
    </cfRule>
    <cfRule type="cellIs" dxfId="6072" priority="6572" operator="equal">
      <formula>"Mayor"</formula>
    </cfRule>
    <cfRule type="cellIs" dxfId="6071" priority="6573" operator="equal">
      <formula>"Moderado"</formula>
    </cfRule>
    <cfRule type="cellIs" dxfId="6070" priority="6574" operator="equal">
      <formula>"Menor"</formula>
    </cfRule>
    <cfRule type="cellIs" dxfId="6069" priority="6575" operator="equal">
      <formula>"Leve"</formula>
    </cfRule>
  </conditionalFormatting>
  <conditionalFormatting sqref="FU233">
    <cfRule type="cellIs" dxfId="6068" priority="6566" operator="equal">
      <formula>"Catastrófico"</formula>
    </cfRule>
    <cfRule type="cellIs" dxfId="6067" priority="6567" operator="equal">
      <formula>"Mayor"</formula>
    </cfRule>
    <cfRule type="cellIs" dxfId="6066" priority="6568" operator="equal">
      <formula>"Moderado"</formula>
    </cfRule>
    <cfRule type="cellIs" dxfId="6065" priority="6569" operator="equal">
      <formula>"Menor"</formula>
    </cfRule>
    <cfRule type="cellIs" dxfId="6064" priority="6570" operator="equal">
      <formula>"Leve"</formula>
    </cfRule>
  </conditionalFormatting>
  <conditionalFormatting sqref="FW233">
    <cfRule type="cellIs" dxfId="6063" priority="6561" operator="equal">
      <formula>"Catastrófico"</formula>
    </cfRule>
    <cfRule type="cellIs" dxfId="6062" priority="6562" operator="equal">
      <formula>"Mayor"</formula>
    </cfRule>
    <cfRule type="cellIs" dxfId="6061" priority="6563" operator="equal">
      <formula>"Moderado"</formula>
    </cfRule>
    <cfRule type="cellIs" dxfId="6060" priority="6564" operator="equal">
      <formula>"Menor"</formula>
    </cfRule>
    <cfRule type="cellIs" dxfId="6059" priority="6565" operator="equal">
      <formula>"Leve"</formula>
    </cfRule>
  </conditionalFormatting>
  <conditionalFormatting sqref="BP239">
    <cfRule type="cellIs" dxfId="6058" priority="6556" operator="equal">
      <formula>"Catastrófico"</formula>
    </cfRule>
    <cfRule type="cellIs" dxfId="6057" priority="6557" operator="equal">
      <formula>"Mayor"</formula>
    </cfRule>
    <cfRule type="cellIs" dxfId="6056" priority="6558" operator="equal">
      <formula>"Moderado"</formula>
    </cfRule>
    <cfRule type="cellIs" dxfId="6055" priority="6559" operator="equal">
      <formula>"Menor"</formula>
    </cfRule>
    <cfRule type="cellIs" dxfId="6054" priority="6560" operator="equal">
      <formula>"Leve"</formula>
    </cfRule>
  </conditionalFormatting>
  <conditionalFormatting sqref="BO239">
    <cfRule type="cellIs" dxfId="6053" priority="6551" operator="equal">
      <formula>"Catastrófico"</formula>
    </cfRule>
    <cfRule type="cellIs" dxfId="6052" priority="6552" operator="equal">
      <formula>"Mayor"</formula>
    </cfRule>
    <cfRule type="cellIs" dxfId="6051" priority="6553" operator="equal">
      <formula>"Moderado"</formula>
    </cfRule>
    <cfRule type="cellIs" dxfId="6050" priority="6554" operator="equal">
      <formula>"Menor"</formula>
    </cfRule>
    <cfRule type="cellIs" dxfId="6049" priority="6555" operator="equal">
      <formula>"Leve"</formula>
    </cfRule>
  </conditionalFormatting>
  <conditionalFormatting sqref="BQ239:BT239">
    <cfRule type="cellIs" dxfId="6048" priority="6546" operator="equal">
      <formula>"Catastrófico"</formula>
    </cfRule>
    <cfRule type="cellIs" dxfId="6047" priority="6547" operator="equal">
      <formula>"Mayor"</formula>
    </cfRule>
    <cfRule type="cellIs" dxfId="6046" priority="6548" operator="equal">
      <formula>"Moderado"</formula>
    </cfRule>
    <cfRule type="cellIs" dxfId="6045" priority="6549" operator="equal">
      <formula>"Menor"</formula>
    </cfRule>
    <cfRule type="cellIs" dxfId="6044" priority="6550" operator="equal">
      <formula>"Leve"</formula>
    </cfRule>
  </conditionalFormatting>
  <conditionalFormatting sqref="BU239">
    <cfRule type="cellIs" dxfId="6043" priority="6541" operator="equal">
      <formula>"Catastrófico"</formula>
    </cfRule>
    <cfRule type="cellIs" dxfId="6042" priority="6542" operator="equal">
      <formula>"Mayor"</formula>
    </cfRule>
    <cfRule type="cellIs" dxfId="6041" priority="6543" operator="equal">
      <formula>"Moderado"</formula>
    </cfRule>
    <cfRule type="cellIs" dxfId="6040" priority="6544" operator="equal">
      <formula>"Menor"</formula>
    </cfRule>
    <cfRule type="cellIs" dxfId="6039" priority="6545" operator="equal">
      <formula>"Leve"</formula>
    </cfRule>
  </conditionalFormatting>
  <conditionalFormatting sqref="BU239">
    <cfRule type="cellIs" dxfId="6038" priority="6531" operator="equal">
      <formula>"Catastrófico"</formula>
    </cfRule>
    <cfRule type="cellIs" dxfId="6037" priority="6532" operator="equal">
      <formula>"Mayor"</formula>
    </cfRule>
    <cfRule type="cellIs" dxfId="6036" priority="6533" operator="equal">
      <formula>"Moderado"</formula>
    </cfRule>
    <cfRule type="cellIs" dxfId="6035" priority="6534" operator="equal">
      <formula>"Menor"</formula>
    </cfRule>
    <cfRule type="cellIs" dxfId="6034" priority="6535" operator="equal">
      <formula>"Leve"</formula>
    </cfRule>
  </conditionalFormatting>
  <conditionalFormatting sqref="BU239">
    <cfRule type="cellIs" dxfId="6033" priority="6536" operator="equal">
      <formula>"Catastrófico"</formula>
    </cfRule>
    <cfRule type="cellIs" dxfId="6032" priority="6537" operator="equal">
      <formula>"Mayor"</formula>
    </cfRule>
    <cfRule type="cellIs" dxfId="6031" priority="6538" operator="equal">
      <formula>"Moderado"</formula>
    </cfRule>
    <cfRule type="cellIs" dxfId="6030" priority="6539" operator="equal">
      <formula>"Menor"</formula>
    </cfRule>
    <cfRule type="cellIs" dxfId="6029" priority="6540" operator="equal">
      <formula>"Leve"</formula>
    </cfRule>
  </conditionalFormatting>
  <conditionalFormatting sqref="BV239:BW239">
    <cfRule type="cellIs" dxfId="6028" priority="6526" operator="equal">
      <formula>"Catastrófico"</formula>
    </cfRule>
    <cfRule type="cellIs" dxfId="6027" priority="6527" operator="equal">
      <formula>"Mayor"</formula>
    </cfRule>
    <cfRule type="cellIs" dxfId="6026" priority="6528" operator="equal">
      <formula>"Moderado"</formula>
    </cfRule>
    <cfRule type="cellIs" dxfId="6025" priority="6529" operator="equal">
      <formula>"Menor"</formula>
    </cfRule>
    <cfRule type="cellIs" dxfId="6024" priority="6530" operator="equal">
      <formula>"Leve"</formula>
    </cfRule>
  </conditionalFormatting>
  <conditionalFormatting sqref="BY239">
    <cfRule type="cellIs" dxfId="6023" priority="6521" operator="equal">
      <formula>"Catastrófico"</formula>
    </cfRule>
    <cfRule type="cellIs" dxfId="6022" priority="6522" operator="equal">
      <formula>"Mayor"</formula>
    </cfRule>
    <cfRule type="cellIs" dxfId="6021" priority="6523" operator="equal">
      <formula>"Moderado"</formula>
    </cfRule>
    <cfRule type="cellIs" dxfId="6020" priority="6524" operator="equal">
      <formula>"Menor"</formula>
    </cfRule>
    <cfRule type="cellIs" dxfId="6019" priority="6525" operator="equal">
      <formula>"Leve"</formula>
    </cfRule>
  </conditionalFormatting>
  <conditionalFormatting sqref="BX239">
    <cfRule type="cellIs" dxfId="6018" priority="6516" operator="equal">
      <formula>"Catastrófico"</formula>
    </cfRule>
    <cfRule type="cellIs" dxfId="6017" priority="6517" operator="equal">
      <formula>"Mayor"</formula>
    </cfRule>
    <cfRule type="cellIs" dxfId="6016" priority="6518" operator="equal">
      <formula>"Moderado"</formula>
    </cfRule>
    <cfRule type="cellIs" dxfId="6015" priority="6519" operator="equal">
      <formula>"Menor"</formula>
    </cfRule>
    <cfRule type="cellIs" dxfId="6014" priority="6520" operator="equal">
      <formula>"Leve"</formula>
    </cfRule>
  </conditionalFormatting>
  <conditionalFormatting sqref="BZ239:CC239">
    <cfRule type="cellIs" dxfId="6013" priority="6511" operator="equal">
      <formula>"Catastrófico"</formula>
    </cfRule>
    <cfRule type="cellIs" dxfId="6012" priority="6512" operator="equal">
      <formula>"Mayor"</formula>
    </cfRule>
    <cfRule type="cellIs" dxfId="6011" priority="6513" operator="equal">
      <formula>"Moderado"</formula>
    </cfRule>
    <cfRule type="cellIs" dxfId="6010" priority="6514" operator="equal">
      <formula>"Menor"</formula>
    </cfRule>
    <cfRule type="cellIs" dxfId="6009" priority="6515" operator="equal">
      <formula>"Leve"</formula>
    </cfRule>
  </conditionalFormatting>
  <conditionalFormatting sqref="CD239">
    <cfRule type="cellIs" dxfId="6008" priority="6506" operator="equal">
      <formula>"Catastrófico"</formula>
    </cfRule>
    <cfRule type="cellIs" dxfId="6007" priority="6507" operator="equal">
      <formula>"Mayor"</formula>
    </cfRule>
    <cfRule type="cellIs" dxfId="6006" priority="6508" operator="equal">
      <formula>"Moderado"</formula>
    </cfRule>
    <cfRule type="cellIs" dxfId="6005" priority="6509" operator="equal">
      <formula>"Menor"</formula>
    </cfRule>
    <cfRule type="cellIs" dxfId="6004" priority="6510" operator="equal">
      <formula>"Leve"</formula>
    </cfRule>
  </conditionalFormatting>
  <conditionalFormatting sqref="CD239">
    <cfRule type="cellIs" dxfId="6003" priority="6496" operator="equal">
      <formula>"Catastrófico"</formula>
    </cfRule>
    <cfRule type="cellIs" dxfId="6002" priority="6497" operator="equal">
      <formula>"Mayor"</formula>
    </cfRule>
    <cfRule type="cellIs" dxfId="6001" priority="6498" operator="equal">
      <formula>"Moderado"</formula>
    </cfRule>
    <cfRule type="cellIs" dxfId="6000" priority="6499" operator="equal">
      <formula>"Menor"</formula>
    </cfRule>
    <cfRule type="cellIs" dxfId="5999" priority="6500" operator="equal">
      <formula>"Leve"</formula>
    </cfRule>
  </conditionalFormatting>
  <conditionalFormatting sqref="CD239">
    <cfRule type="cellIs" dxfId="5998" priority="6501" operator="equal">
      <formula>"Catastrófico"</formula>
    </cfRule>
    <cfRule type="cellIs" dxfId="5997" priority="6502" operator="equal">
      <formula>"Mayor"</formula>
    </cfRule>
    <cfRule type="cellIs" dxfId="5996" priority="6503" operator="equal">
      <formula>"Moderado"</formula>
    </cfRule>
    <cfRule type="cellIs" dxfId="5995" priority="6504" operator="equal">
      <formula>"Menor"</formula>
    </cfRule>
    <cfRule type="cellIs" dxfId="5994" priority="6505" operator="equal">
      <formula>"Leve"</formula>
    </cfRule>
  </conditionalFormatting>
  <conditionalFormatting sqref="CE239:CF239">
    <cfRule type="cellIs" dxfId="5993" priority="6491" operator="equal">
      <formula>"Catastrófico"</formula>
    </cfRule>
    <cfRule type="cellIs" dxfId="5992" priority="6492" operator="equal">
      <formula>"Mayor"</formula>
    </cfRule>
    <cfRule type="cellIs" dxfId="5991" priority="6493" operator="equal">
      <formula>"Moderado"</formula>
    </cfRule>
    <cfRule type="cellIs" dxfId="5990" priority="6494" operator="equal">
      <formula>"Menor"</formula>
    </cfRule>
    <cfRule type="cellIs" dxfId="5989" priority="6495" operator="equal">
      <formula>"Leve"</formula>
    </cfRule>
  </conditionalFormatting>
  <conditionalFormatting sqref="CG239">
    <cfRule type="cellIs" dxfId="5988" priority="6486" operator="equal">
      <formula>"Catastrófico"</formula>
    </cfRule>
    <cfRule type="cellIs" dxfId="5987" priority="6487" operator="equal">
      <formula>"Mayor"</formula>
    </cfRule>
    <cfRule type="cellIs" dxfId="5986" priority="6488" operator="equal">
      <formula>"Moderado"</formula>
    </cfRule>
    <cfRule type="cellIs" dxfId="5985" priority="6489" operator="equal">
      <formula>"Menor"</formula>
    </cfRule>
    <cfRule type="cellIs" dxfId="5984" priority="6490" operator="equal">
      <formula>"Leve"</formula>
    </cfRule>
  </conditionalFormatting>
  <conditionalFormatting sqref="CI239:CL239">
    <cfRule type="cellIs" dxfId="5983" priority="6481" operator="equal">
      <formula>"Catastrófico"</formula>
    </cfRule>
    <cfRule type="cellIs" dxfId="5982" priority="6482" operator="equal">
      <formula>"Mayor"</formula>
    </cfRule>
    <cfRule type="cellIs" dxfId="5981" priority="6483" operator="equal">
      <formula>"Moderado"</formula>
    </cfRule>
    <cfRule type="cellIs" dxfId="5980" priority="6484" operator="equal">
      <formula>"Menor"</formula>
    </cfRule>
    <cfRule type="cellIs" dxfId="5979" priority="6485" operator="equal">
      <formula>"Leve"</formula>
    </cfRule>
  </conditionalFormatting>
  <conditionalFormatting sqref="CM239">
    <cfRule type="cellIs" dxfId="5978" priority="6476" operator="equal">
      <formula>"Catastrófico"</formula>
    </cfRule>
    <cfRule type="cellIs" dxfId="5977" priority="6477" operator="equal">
      <formula>"Mayor"</formula>
    </cfRule>
    <cfRule type="cellIs" dxfId="5976" priority="6478" operator="equal">
      <formula>"Moderado"</formula>
    </cfRule>
    <cfRule type="cellIs" dxfId="5975" priority="6479" operator="equal">
      <formula>"Menor"</formula>
    </cfRule>
    <cfRule type="cellIs" dxfId="5974" priority="6480" operator="equal">
      <formula>"Leve"</formula>
    </cfRule>
  </conditionalFormatting>
  <conditionalFormatting sqref="CM239">
    <cfRule type="cellIs" dxfId="5973" priority="6466" operator="equal">
      <formula>"Catastrófico"</formula>
    </cfRule>
    <cfRule type="cellIs" dxfId="5972" priority="6467" operator="equal">
      <formula>"Mayor"</formula>
    </cfRule>
    <cfRule type="cellIs" dxfId="5971" priority="6468" operator="equal">
      <formula>"Moderado"</formula>
    </cfRule>
    <cfRule type="cellIs" dxfId="5970" priority="6469" operator="equal">
      <formula>"Menor"</formula>
    </cfRule>
    <cfRule type="cellIs" dxfId="5969" priority="6470" operator="equal">
      <formula>"Leve"</formula>
    </cfRule>
  </conditionalFormatting>
  <conditionalFormatting sqref="CM239">
    <cfRule type="cellIs" dxfId="5968" priority="6471" operator="equal">
      <formula>"Catastrófico"</formula>
    </cfRule>
    <cfRule type="cellIs" dxfId="5967" priority="6472" operator="equal">
      <formula>"Mayor"</formula>
    </cfRule>
    <cfRule type="cellIs" dxfId="5966" priority="6473" operator="equal">
      <formula>"Moderado"</formula>
    </cfRule>
    <cfRule type="cellIs" dxfId="5965" priority="6474" operator="equal">
      <formula>"Menor"</formula>
    </cfRule>
    <cfRule type="cellIs" dxfId="5964" priority="6475" operator="equal">
      <formula>"Leve"</formula>
    </cfRule>
  </conditionalFormatting>
  <conditionalFormatting sqref="CN239:CO239">
    <cfRule type="cellIs" dxfId="5963" priority="6461" operator="equal">
      <formula>"Catastrófico"</formula>
    </cfRule>
    <cfRule type="cellIs" dxfId="5962" priority="6462" operator="equal">
      <formula>"Mayor"</formula>
    </cfRule>
    <cfRule type="cellIs" dxfId="5961" priority="6463" operator="equal">
      <formula>"Moderado"</formula>
    </cfRule>
    <cfRule type="cellIs" dxfId="5960" priority="6464" operator="equal">
      <formula>"Menor"</formula>
    </cfRule>
    <cfRule type="cellIs" dxfId="5959" priority="6465" operator="equal">
      <formula>"Leve"</formula>
    </cfRule>
  </conditionalFormatting>
  <conditionalFormatting sqref="CQ239">
    <cfRule type="cellIs" dxfId="5958" priority="6456" operator="equal">
      <formula>"Catastrófico"</formula>
    </cfRule>
    <cfRule type="cellIs" dxfId="5957" priority="6457" operator="equal">
      <formula>"Mayor"</formula>
    </cfRule>
    <cfRule type="cellIs" dxfId="5956" priority="6458" operator="equal">
      <formula>"Moderado"</formula>
    </cfRule>
    <cfRule type="cellIs" dxfId="5955" priority="6459" operator="equal">
      <formula>"Menor"</formula>
    </cfRule>
    <cfRule type="cellIs" dxfId="5954" priority="6460" operator="equal">
      <formula>"Leve"</formula>
    </cfRule>
  </conditionalFormatting>
  <conditionalFormatting sqref="CP239">
    <cfRule type="cellIs" dxfId="5953" priority="6451" operator="equal">
      <formula>"Catastrófico"</formula>
    </cfRule>
    <cfRule type="cellIs" dxfId="5952" priority="6452" operator="equal">
      <formula>"Mayor"</formula>
    </cfRule>
    <cfRule type="cellIs" dxfId="5951" priority="6453" operator="equal">
      <formula>"Moderado"</formula>
    </cfRule>
    <cfRule type="cellIs" dxfId="5950" priority="6454" operator="equal">
      <formula>"Menor"</formula>
    </cfRule>
    <cfRule type="cellIs" dxfId="5949" priority="6455" operator="equal">
      <formula>"Leve"</formula>
    </cfRule>
  </conditionalFormatting>
  <conditionalFormatting sqref="CR239:CU239">
    <cfRule type="cellIs" dxfId="5948" priority="6446" operator="equal">
      <formula>"Catastrófico"</formula>
    </cfRule>
    <cfRule type="cellIs" dxfId="5947" priority="6447" operator="equal">
      <formula>"Mayor"</formula>
    </cfRule>
    <cfRule type="cellIs" dxfId="5946" priority="6448" operator="equal">
      <formula>"Moderado"</formula>
    </cfRule>
    <cfRule type="cellIs" dxfId="5945" priority="6449" operator="equal">
      <formula>"Menor"</formula>
    </cfRule>
    <cfRule type="cellIs" dxfId="5944" priority="6450" operator="equal">
      <formula>"Leve"</formula>
    </cfRule>
  </conditionalFormatting>
  <conditionalFormatting sqref="CV239">
    <cfRule type="cellIs" dxfId="5943" priority="6441" operator="equal">
      <formula>"Catastrófico"</formula>
    </cfRule>
    <cfRule type="cellIs" dxfId="5942" priority="6442" operator="equal">
      <formula>"Mayor"</formula>
    </cfRule>
    <cfRule type="cellIs" dxfId="5941" priority="6443" operator="equal">
      <formula>"Moderado"</formula>
    </cfRule>
    <cfRule type="cellIs" dxfId="5940" priority="6444" operator="equal">
      <formula>"Menor"</formula>
    </cfRule>
    <cfRule type="cellIs" dxfId="5939" priority="6445" operator="equal">
      <formula>"Leve"</formula>
    </cfRule>
  </conditionalFormatting>
  <conditionalFormatting sqref="CV239">
    <cfRule type="cellIs" dxfId="5938" priority="6431" operator="equal">
      <formula>"Catastrófico"</formula>
    </cfRule>
    <cfRule type="cellIs" dxfId="5937" priority="6432" operator="equal">
      <formula>"Mayor"</formula>
    </cfRule>
    <cfRule type="cellIs" dxfId="5936" priority="6433" operator="equal">
      <formula>"Moderado"</formula>
    </cfRule>
    <cfRule type="cellIs" dxfId="5935" priority="6434" operator="equal">
      <formula>"Menor"</formula>
    </cfRule>
    <cfRule type="cellIs" dxfId="5934" priority="6435" operator="equal">
      <formula>"Leve"</formula>
    </cfRule>
  </conditionalFormatting>
  <conditionalFormatting sqref="CV239">
    <cfRule type="cellIs" dxfId="5933" priority="6436" operator="equal">
      <formula>"Catastrófico"</formula>
    </cfRule>
    <cfRule type="cellIs" dxfId="5932" priority="6437" operator="equal">
      <formula>"Mayor"</formula>
    </cfRule>
    <cfRule type="cellIs" dxfId="5931" priority="6438" operator="equal">
      <formula>"Moderado"</formula>
    </cfRule>
    <cfRule type="cellIs" dxfId="5930" priority="6439" operator="equal">
      <formula>"Menor"</formula>
    </cfRule>
    <cfRule type="cellIs" dxfId="5929" priority="6440" operator="equal">
      <formula>"Leve"</formula>
    </cfRule>
  </conditionalFormatting>
  <conditionalFormatting sqref="CW239:CX239">
    <cfRule type="cellIs" dxfId="5928" priority="6426" operator="equal">
      <formula>"Catastrófico"</formula>
    </cfRule>
    <cfRule type="cellIs" dxfId="5927" priority="6427" operator="equal">
      <formula>"Mayor"</formula>
    </cfRule>
    <cfRule type="cellIs" dxfId="5926" priority="6428" operator="equal">
      <formula>"Moderado"</formula>
    </cfRule>
    <cfRule type="cellIs" dxfId="5925" priority="6429" operator="equal">
      <formula>"Menor"</formula>
    </cfRule>
    <cfRule type="cellIs" dxfId="5924" priority="6430" operator="equal">
      <formula>"Leve"</formula>
    </cfRule>
  </conditionalFormatting>
  <conditionalFormatting sqref="CH239">
    <cfRule type="cellIs" dxfId="5923" priority="6421" operator="equal">
      <formula>"Catastrófico"</formula>
    </cfRule>
    <cfRule type="cellIs" dxfId="5922" priority="6422" operator="equal">
      <formula>"Mayor"</formula>
    </cfRule>
    <cfRule type="cellIs" dxfId="5921" priority="6423" operator="equal">
      <formula>"Moderado"</formula>
    </cfRule>
    <cfRule type="cellIs" dxfId="5920" priority="6424" operator="equal">
      <formula>"Menor"</formula>
    </cfRule>
    <cfRule type="cellIs" dxfId="5919" priority="6425" operator="equal">
      <formula>"Leve"</formula>
    </cfRule>
  </conditionalFormatting>
  <conditionalFormatting sqref="FU239">
    <cfRule type="cellIs" dxfId="5918" priority="6416" operator="equal">
      <formula>"Catastrófico"</formula>
    </cfRule>
    <cfRule type="cellIs" dxfId="5917" priority="6417" operator="equal">
      <formula>"Mayor"</formula>
    </cfRule>
    <cfRule type="cellIs" dxfId="5916" priority="6418" operator="equal">
      <formula>"Moderado"</formula>
    </cfRule>
    <cfRule type="cellIs" dxfId="5915" priority="6419" operator="equal">
      <formula>"Menor"</formula>
    </cfRule>
    <cfRule type="cellIs" dxfId="5914" priority="6420" operator="equal">
      <formula>"Leve"</formula>
    </cfRule>
  </conditionalFormatting>
  <conditionalFormatting sqref="FW239">
    <cfRule type="cellIs" dxfId="5913" priority="6411" operator="equal">
      <formula>"Catastrófico"</formula>
    </cfRule>
    <cfRule type="cellIs" dxfId="5912" priority="6412" operator="equal">
      <formula>"Mayor"</formula>
    </cfRule>
    <cfRule type="cellIs" dxfId="5911" priority="6413" operator="equal">
      <formula>"Moderado"</formula>
    </cfRule>
    <cfRule type="cellIs" dxfId="5910" priority="6414" operator="equal">
      <formula>"Menor"</formula>
    </cfRule>
    <cfRule type="cellIs" dxfId="5909" priority="6415" operator="equal">
      <formula>"Leve"</formula>
    </cfRule>
  </conditionalFormatting>
  <conditionalFormatting sqref="FY257">
    <cfRule type="cellIs" dxfId="5908" priority="6406" operator="equal">
      <formula>"Catastrófico"</formula>
    </cfRule>
    <cfRule type="cellIs" dxfId="5907" priority="6407" operator="equal">
      <formula>"Mayor"</formula>
    </cfRule>
    <cfRule type="cellIs" dxfId="5906" priority="6408" operator="equal">
      <formula>"Moderado"</formula>
    </cfRule>
    <cfRule type="cellIs" dxfId="5905" priority="6409" operator="equal">
      <formula>"Menor"</formula>
    </cfRule>
    <cfRule type="cellIs" dxfId="5904" priority="6410" operator="equal">
      <formula>"Leve"</formula>
    </cfRule>
  </conditionalFormatting>
  <conditionalFormatting sqref="FY263">
    <cfRule type="cellIs" dxfId="5903" priority="6401" operator="equal">
      <formula>"Catastrófico"</formula>
    </cfRule>
    <cfRule type="cellIs" dxfId="5902" priority="6402" operator="equal">
      <formula>"Mayor"</formula>
    </cfRule>
    <cfRule type="cellIs" dxfId="5901" priority="6403" operator="equal">
      <formula>"Moderado"</formula>
    </cfRule>
    <cfRule type="cellIs" dxfId="5900" priority="6404" operator="equal">
      <formula>"Menor"</formula>
    </cfRule>
    <cfRule type="cellIs" dxfId="5899" priority="6405" operator="equal">
      <formula>"Leve"</formula>
    </cfRule>
  </conditionalFormatting>
  <conditionalFormatting sqref="BE269">
    <cfRule type="cellIs" dxfId="5898" priority="6396" operator="equal">
      <formula>"Catastrófico"</formula>
    </cfRule>
    <cfRule type="cellIs" dxfId="5897" priority="6397" operator="equal">
      <formula>"Mayor"</formula>
    </cfRule>
    <cfRule type="cellIs" dxfId="5896" priority="6398" operator="equal">
      <formula>"Moderado"</formula>
    </cfRule>
    <cfRule type="cellIs" dxfId="5895" priority="6399" operator="equal">
      <formula>"Menor"</formula>
    </cfRule>
    <cfRule type="cellIs" dxfId="5894" priority="6400" operator="equal">
      <formula>"Leve"</formula>
    </cfRule>
  </conditionalFormatting>
  <conditionalFormatting sqref="BF269">
    <cfRule type="cellIs" dxfId="5893" priority="6391" operator="equal">
      <formula>"Catastrófico"</formula>
    </cfRule>
    <cfRule type="cellIs" dxfId="5892" priority="6392" operator="equal">
      <formula>"Mayor"</formula>
    </cfRule>
    <cfRule type="cellIs" dxfId="5891" priority="6393" operator="equal">
      <formula>"Moderado"</formula>
    </cfRule>
    <cfRule type="cellIs" dxfId="5890" priority="6394" operator="equal">
      <formula>"Menor"</formula>
    </cfRule>
    <cfRule type="cellIs" dxfId="5889" priority="6395" operator="equal">
      <formula>"Leve"</formula>
    </cfRule>
  </conditionalFormatting>
  <conditionalFormatting sqref="BG269">
    <cfRule type="cellIs" dxfId="5888" priority="6386" operator="equal">
      <formula>"Catastrófico"</formula>
    </cfRule>
    <cfRule type="cellIs" dxfId="5887" priority="6387" operator="equal">
      <formula>"Mayor"</formula>
    </cfRule>
    <cfRule type="cellIs" dxfId="5886" priority="6388" operator="equal">
      <formula>"Moderado"</formula>
    </cfRule>
    <cfRule type="cellIs" dxfId="5885" priority="6389" operator="equal">
      <formula>"Menor"</formula>
    </cfRule>
    <cfRule type="cellIs" dxfId="5884" priority="6390" operator="equal">
      <formula>"Leve"</formula>
    </cfRule>
  </conditionalFormatting>
  <conditionalFormatting sqref="BI269:BJ269">
    <cfRule type="cellIs" dxfId="5883" priority="6381" operator="equal">
      <formula>"Catastrófico"</formula>
    </cfRule>
    <cfRule type="cellIs" dxfId="5882" priority="6382" operator="equal">
      <formula>"Mayor"</formula>
    </cfRule>
    <cfRule type="cellIs" dxfId="5881" priority="6383" operator="equal">
      <formula>"Moderado"</formula>
    </cfRule>
    <cfRule type="cellIs" dxfId="5880" priority="6384" operator="equal">
      <formula>"Menor"</formula>
    </cfRule>
    <cfRule type="cellIs" dxfId="5879" priority="6385" operator="equal">
      <formula>"Leve"</formula>
    </cfRule>
  </conditionalFormatting>
  <conditionalFormatting sqref="BK269">
    <cfRule type="cellIs" dxfId="5878" priority="6376" operator="equal">
      <formula>"Catastrófico"</formula>
    </cfRule>
    <cfRule type="cellIs" dxfId="5877" priority="6377" operator="equal">
      <formula>"Mayor"</formula>
    </cfRule>
    <cfRule type="cellIs" dxfId="5876" priority="6378" operator="equal">
      <formula>"Moderado"</formula>
    </cfRule>
    <cfRule type="cellIs" dxfId="5875" priority="6379" operator="equal">
      <formula>"Menor"</formula>
    </cfRule>
    <cfRule type="cellIs" dxfId="5874" priority="6380" operator="equal">
      <formula>"Leve"</formula>
    </cfRule>
  </conditionalFormatting>
  <conditionalFormatting sqref="BL269">
    <cfRule type="cellIs" dxfId="5873" priority="6371" operator="equal">
      <formula>"Catastrófico"</formula>
    </cfRule>
    <cfRule type="cellIs" dxfId="5872" priority="6372" operator="equal">
      <formula>"Mayor"</formula>
    </cfRule>
    <cfRule type="cellIs" dxfId="5871" priority="6373" operator="equal">
      <formula>"Moderado"</formula>
    </cfRule>
    <cfRule type="cellIs" dxfId="5870" priority="6374" operator="equal">
      <formula>"Menor"</formula>
    </cfRule>
    <cfRule type="cellIs" dxfId="5869" priority="6375" operator="equal">
      <formula>"Leve"</formula>
    </cfRule>
  </conditionalFormatting>
  <conditionalFormatting sqref="BN269">
    <cfRule type="cellIs" dxfId="5868" priority="6366" operator="equal">
      <formula>"Catastrófico"</formula>
    </cfRule>
    <cfRule type="cellIs" dxfId="5867" priority="6367" operator="equal">
      <formula>"Mayor"</formula>
    </cfRule>
    <cfRule type="cellIs" dxfId="5866" priority="6368" operator="equal">
      <formula>"Moderado"</formula>
    </cfRule>
    <cfRule type="cellIs" dxfId="5865" priority="6369" operator="equal">
      <formula>"Menor"</formula>
    </cfRule>
    <cfRule type="cellIs" dxfId="5864" priority="6370" operator="equal">
      <formula>"Leve"</formula>
    </cfRule>
  </conditionalFormatting>
  <conditionalFormatting sqref="DA119 DD119">
    <cfRule type="cellIs" dxfId="5863" priority="6356" operator="equal">
      <formula>"Catastrófico"</formula>
    </cfRule>
    <cfRule type="cellIs" dxfId="5862" priority="6357" operator="equal">
      <formula>"Mayor"</formula>
    </cfRule>
    <cfRule type="cellIs" dxfId="5861" priority="6358" operator="equal">
      <formula>"Moderado"</formula>
    </cfRule>
    <cfRule type="cellIs" dxfId="5860" priority="6359" operator="equal">
      <formula>"Menor"</formula>
    </cfRule>
    <cfRule type="cellIs" dxfId="5859" priority="6360" operator="equal">
      <formula>"Leve"</formula>
    </cfRule>
  </conditionalFormatting>
  <conditionalFormatting sqref="DA119 DD119">
    <cfRule type="cellIs" dxfId="5858" priority="6361" operator="equal">
      <formula>"Catastrófico"</formula>
    </cfRule>
    <cfRule type="cellIs" dxfId="5857" priority="6362" operator="equal">
      <formula>"Mayor"</formula>
    </cfRule>
    <cfRule type="cellIs" dxfId="5856" priority="6363" operator="equal">
      <formula>"Moderado"</formula>
    </cfRule>
    <cfRule type="cellIs" dxfId="5855" priority="6364" operator="equal">
      <formula>"Menor"</formula>
    </cfRule>
    <cfRule type="cellIs" dxfId="5854" priority="6365" operator="equal">
      <formula>"Leve"</formula>
    </cfRule>
  </conditionalFormatting>
  <conditionalFormatting sqref="CY119">
    <cfRule type="cellIs" dxfId="5853" priority="6351" operator="equal">
      <formula>"Catastrófico"</formula>
    </cfRule>
    <cfRule type="cellIs" dxfId="5852" priority="6352" operator="equal">
      <formula>"Mayor"</formula>
    </cfRule>
    <cfRule type="cellIs" dxfId="5851" priority="6353" operator="equal">
      <formula>"Moderado"</formula>
    </cfRule>
    <cfRule type="cellIs" dxfId="5850" priority="6354" operator="equal">
      <formula>"Menor"</formula>
    </cfRule>
    <cfRule type="cellIs" dxfId="5849" priority="6355" operator="equal">
      <formula>"Leve"</formula>
    </cfRule>
  </conditionalFormatting>
  <conditionalFormatting sqref="CZ119">
    <cfRule type="cellIs" dxfId="5848" priority="6341" operator="equal">
      <formula>"Catastrófico"</formula>
    </cfRule>
    <cfRule type="cellIs" dxfId="5847" priority="6342" operator="equal">
      <formula>"Mayor"</formula>
    </cfRule>
    <cfRule type="cellIs" dxfId="5846" priority="6343" operator="equal">
      <formula>"Moderado"</formula>
    </cfRule>
    <cfRule type="cellIs" dxfId="5845" priority="6344" operator="equal">
      <formula>"Menor"</formula>
    </cfRule>
    <cfRule type="cellIs" dxfId="5844" priority="6345" operator="equal">
      <formula>"Leve"</formula>
    </cfRule>
  </conditionalFormatting>
  <conditionalFormatting sqref="CZ119">
    <cfRule type="cellIs" dxfId="5843" priority="6346" operator="equal">
      <formula>"Catastrófico"</formula>
    </cfRule>
    <cfRule type="cellIs" dxfId="5842" priority="6347" operator="equal">
      <formula>"Mayor"</formula>
    </cfRule>
    <cfRule type="cellIs" dxfId="5841" priority="6348" operator="equal">
      <formula>"Moderado"</formula>
    </cfRule>
    <cfRule type="cellIs" dxfId="5840" priority="6349" operator="equal">
      <formula>"Menor"</formula>
    </cfRule>
    <cfRule type="cellIs" dxfId="5839" priority="6350" operator="equal">
      <formula>"Leve"</formula>
    </cfRule>
  </conditionalFormatting>
  <conditionalFormatting sqref="DB119:DC119">
    <cfRule type="cellIs" dxfId="5838" priority="6331" operator="equal">
      <formula>"Catastrófico"</formula>
    </cfRule>
    <cfRule type="cellIs" dxfId="5837" priority="6332" operator="equal">
      <formula>"Mayor"</formula>
    </cfRule>
    <cfRule type="cellIs" dxfId="5836" priority="6333" operator="equal">
      <formula>"Moderado"</formula>
    </cfRule>
    <cfRule type="cellIs" dxfId="5835" priority="6334" operator="equal">
      <formula>"Menor"</formula>
    </cfRule>
    <cfRule type="cellIs" dxfId="5834" priority="6335" operator="equal">
      <formula>"Leve"</formula>
    </cfRule>
  </conditionalFormatting>
  <conditionalFormatting sqref="DB119:DC119">
    <cfRule type="cellIs" dxfId="5833" priority="6336" operator="equal">
      <formula>"Catastrófico"</formula>
    </cfRule>
    <cfRule type="cellIs" dxfId="5832" priority="6337" operator="equal">
      <formula>"Mayor"</formula>
    </cfRule>
    <cfRule type="cellIs" dxfId="5831" priority="6338" operator="equal">
      <formula>"Moderado"</formula>
    </cfRule>
    <cfRule type="cellIs" dxfId="5830" priority="6339" operator="equal">
      <formula>"Menor"</formula>
    </cfRule>
    <cfRule type="cellIs" dxfId="5829" priority="6340" operator="equal">
      <formula>"Leve"</formula>
    </cfRule>
  </conditionalFormatting>
  <conditionalFormatting sqref="DE119:DG119">
    <cfRule type="cellIs" dxfId="5828" priority="6321" operator="equal">
      <formula>"Catastrófico"</formula>
    </cfRule>
    <cfRule type="cellIs" dxfId="5827" priority="6322" operator="equal">
      <formula>"Mayor"</formula>
    </cfRule>
    <cfRule type="cellIs" dxfId="5826" priority="6323" operator="equal">
      <formula>"Moderado"</formula>
    </cfRule>
    <cfRule type="cellIs" dxfId="5825" priority="6324" operator="equal">
      <formula>"Menor"</formula>
    </cfRule>
    <cfRule type="cellIs" dxfId="5824" priority="6325" operator="equal">
      <formula>"Leve"</formula>
    </cfRule>
  </conditionalFormatting>
  <conditionalFormatting sqref="DE119:DG119">
    <cfRule type="cellIs" dxfId="5823" priority="6326" operator="equal">
      <formula>"Catastrófico"</formula>
    </cfRule>
    <cfRule type="cellIs" dxfId="5822" priority="6327" operator="equal">
      <formula>"Mayor"</formula>
    </cfRule>
    <cfRule type="cellIs" dxfId="5821" priority="6328" operator="equal">
      <formula>"Moderado"</formula>
    </cfRule>
    <cfRule type="cellIs" dxfId="5820" priority="6329" operator="equal">
      <formula>"Menor"</formula>
    </cfRule>
    <cfRule type="cellIs" dxfId="5819" priority="6330" operator="equal">
      <formula>"Leve"</formula>
    </cfRule>
  </conditionalFormatting>
  <conditionalFormatting sqref="DE119">
    <cfRule type="cellIs" dxfId="5818" priority="6316" operator="equal">
      <formula>"Catastrófico"</formula>
    </cfRule>
    <cfRule type="cellIs" dxfId="5817" priority="6317" operator="equal">
      <formula>"Mayor"</formula>
    </cfRule>
    <cfRule type="cellIs" dxfId="5816" priority="6318" operator="equal">
      <formula>"Moderado"</formula>
    </cfRule>
    <cfRule type="cellIs" dxfId="5815" priority="6319" operator="equal">
      <formula>"Menor"</formula>
    </cfRule>
    <cfRule type="cellIs" dxfId="5814" priority="6320" operator="equal">
      <formula>"Leve"</formula>
    </cfRule>
  </conditionalFormatting>
  <conditionalFormatting sqref="DJ119 DM119">
    <cfRule type="cellIs" dxfId="5813" priority="6306" operator="equal">
      <formula>"Catastrófico"</formula>
    </cfRule>
    <cfRule type="cellIs" dxfId="5812" priority="6307" operator="equal">
      <formula>"Mayor"</formula>
    </cfRule>
    <cfRule type="cellIs" dxfId="5811" priority="6308" operator="equal">
      <formula>"Moderado"</formula>
    </cfRule>
    <cfRule type="cellIs" dxfId="5810" priority="6309" operator="equal">
      <formula>"Menor"</formula>
    </cfRule>
    <cfRule type="cellIs" dxfId="5809" priority="6310" operator="equal">
      <formula>"Leve"</formula>
    </cfRule>
  </conditionalFormatting>
  <conditionalFormatting sqref="DJ119 DM119">
    <cfRule type="cellIs" dxfId="5808" priority="6311" operator="equal">
      <formula>"Catastrófico"</formula>
    </cfRule>
    <cfRule type="cellIs" dxfId="5807" priority="6312" operator="equal">
      <formula>"Mayor"</formula>
    </cfRule>
    <cfRule type="cellIs" dxfId="5806" priority="6313" operator="equal">
      <formula>"Moderado"</formula>
    </cfRule>
    <cfRule type="cellIs" dxfId="5805" priority="6314" operator="equal">
      <formula>"Menor"</formula>
    </cfRule>
    <cfRule type="cellIs" dxfId="5804" priority="6315" operator="equal">
      <formula>"Leve"</formula>
    </cfRule>
  </conditionalFormatting>
  <conditionalFormatting sqref="DH119">
    <cfRule type="cellIs" dxfId="5803" priority="6301" operator="equal">
      <formula>"Catastrófico"</formula>
    </cfRule>
    <cfRule type="cellIs" dxfId="5802" priority="6302" operator="equal">
      <formula>"Mayor"</formula>
    </cfRule>
    <cfRule type="cellIs" dxfId="5801" priority="6303" operator="equal">
      <formula>"Moderado"</formula>
    </cfRule>
    <cfRule type="cellIs" dxfId="5800" priority="6304" operator="equal">
      <formula>"Menor"</formula>
    </cfRule>
    <cfRule type="cellIs" dxfId="5799" priority="6305" operator="equal">
      <formula>"Leve"</formula>
    </cfRule>
  </conditionalFormatting>
  <conditionalFormatting sqref="DI119">
    <cfRule type="cellIs" dxfId="5798" priority="6291" operator="equal">
      <formula>"Catastrófico"</formula>
    </cfRule>
    <cfRule type="cellIs" dxfId="5797" priority="6292" operator="equal">
      <formula>"Mayor"</formula>
    </cfRule>
    <cfRule type="cellIs" dxfId="5796" priority="6293" operator="equal">
      <formula>"Moderado"</formula>
    </cfRule>
    <cfRule type="cellIs" dxfId="5795" priority="6294" operator="equal">
      <formula>"Menor"</formula>
    </cfRule>
    <cfRule type="cellIs" dxfId="5794" priority="6295" operator="equal">
      <formula>"Leve"</formula>
    </cfRule>
  </conditionalFormatting>
  <conditionalFormatting sqref="DI119">
    <cfRule type="cellIs" dxfId="5793" priority="6296" operator="equal">
      <formula>"Catastrófico"</formula>
    </cfRule>
    <cfRule type="cellIs" dxfId="5792" priority="6297" operator="equal">
      <formula>"Mayor"</formula>
    </cfRule>
    <cfRule type="cellIs" dxfId="5791" priority="6298" operator="equal">
      <formula>"Moderado"</formula>
    </cfRule>
    <cfRule type="cellIs" dxfId="5790" priority="6299" operator="equal">
      <formula>"Menor"</formula>
    </cfRule>
    <cfRule type="cellIs" dxfId="5789" priority="6300" operator="equal">
      <formula>"Leve"</formula>
    </cfRule>
  </conditionalFormatting>
  <conditionalFormatting sqref="DK119:DL119">
    <cfRule type="cellIs" dxfId="5788" priority="6281" operator="equal">
      <formula>"Catastrófico"</formula>
    </cfRule>
    <cfRule type="cellIs" dxfId="5787" priority="6282" operator="equal">
      <formula>"Mayor"</formula>
    </cfRule>
    <cfRule type="cellIs" dxfId="5786" priority="6283" operator="equal">
      <formula>"Moderado"</formula>
    </cfRule>
    <cfRule type="cellIs" dxfId="5785" priority="6284" operator="equal">
      <formula>"Menor"</formula>
    </cfRule>
    <cfRule type="cellIs" dxfId="5784" priority="6285" operator="equal">
      <formula>"Leve"</formula>
    </cfRule>
  </conditionalFormatting>
  <conditionalFormatting sqref="DK119:DL119">
    <cfRule type="cellIs" dxfId="5783" priority="6286" operator="equal">
      <formula>"Catastrófico"</formula>
    </cfRule>
    <cfRule type="cellIs" dxfId="5782" priority="6287" operator="equal">
      <formula>"Mayor"</formula>
    </cfRule>
    <cfRule type="cellIs" dxfId="5781" priority="6288" operator="equal">
      <formula>"Moderado"</formula>
    </cfRule>
    <cfRule type="cellIs" dxfId="5780" priority="6289" operator="equal">
      <formula>"Menor"</formula>
    </cfRule>
    <cfRule type="cellIs" dxfId="5779" priority="6290" operator="equal">
      <formula>"Leve"</formula>
    </cfRule>
  </conditionalFormatting>
  <conditionalFormatting sqref="DN119:DP119">
    <cfRule type="cellIs" dxfId="5778" priority="6271" operator="equal">
      <formula>"Catastrófico"</formula>
    </cfRule>
    <cfRule type="cellIs" dxfId="5777" priority="6272" operator="equal">
      <formula>"Mayor"</formula>
    </cfRule>
    <cfRule type="cellIs" dxfId="5776" priority="6273" operator="equal">
      <formula>"Moderado"</formula>
    </cfRule>
    <cfRule type="cellIs" dxfId="5775" priority="6274" operator="equal">
      <formula>"Menor"</formula>
    </cfRule>
    <cfRule type="cellIs" dxfId="5774" priority="6275" operator="equal">
      <formula>"Leve"</formula>
    </cfRule>
  </conditionalFormatting>
  <conditionalFormatting sqref="DN119:DP119">
    <cfRule type="cellIs" dxfId="5773" priority="6276" operator="equal">
      <formula>"Catastrófico"</formula>
    </cfRule>
    <cfRule type="cellIs" dxfId="5772" priority="6277" operator="equal">
      <formula>"Mayor"</formula>
    </cfRule>
    <cfRule type="cellIs" dxfId="5771" priority="6278" operator="equal">
      <formula>"Moderado"</formula>
    </cfRule>
    <cfRule type="cellIs" dxfId="5770" priority="6279" operator="equal">
      <formula>"Menor"</formula>
    </cfRule>
    <cfRule type="cellIs" dxfId="5769" priority="6280" operator="equal">
      <formula>"Leve"</formula>
    </cfRule>
  </conditionalFormatting>
  <conditionalFormatting sqref="DN119">
    <cfRule type="cellIs" dxfId="5768" priority="6266" operator="equal">
      <formula>"Catastrófico"</formula>
    </cfRule>
    <cfRule type="cellIs" dxfId="5767" priority="6267" operator="equal">
      <formula>"Mayor"</formula>
    </cfRule>
    <cfRule type="cellIs" dxfId="5766" priority="6268" operator="equal">
      <formula>"Moderado"</formula>
    </cfRule>
    <cfRule type="cellIs" dxfId="5765" priority="6269" operator="equal">
      <formula>"Menor"</formula>
    </cfRule>
    <cfRule type="cellIs" dxfId="5764" priority="6270" operator="equal">
      <formula>"Leve"</formula>
    </cfRule>
  </conditionalFormatting>
  <conditionalFormatting sqref="DS119 DV119">
    <cfRule type="cellIs" dxfId="5763" priority="6256" operator="equal">
      <formula>"Catastrófico"</formula>
    </cfRule>
    <cfRule type="cellIs" dxfId="5762" priority="6257" operator="equal">
      <formula>"Mayor"</formula>
    </cfRule>
    <cfRule type="cellIs" dxfId="5761" priority="6258" operator="equal">
      <formula>"Moderado"</formula>
    </cfRule>
    <cfRule type="cellIs" dxfId="5760" priority="6259" operator="equal">
      <formula>"Menor"</formula>
    </cfRule>
    <cfRule type="cellIs" dxfId="5759" priority="6260" operator="equal">
      <formula>"Leve"</formula>
    </cfRule>
  </conditionalFormatting>
  <conditionalFormatting sqref="DS119 DV119">
    <cfRule type="cellIs" dxfId="5758" priority="6261" operator="equal">
      <formula>"Catastrófico"</formula>
    </cfRule>
    <cfRule type="cellIs" dxfId="5757" priority="6262" operator="equal">
      <formula>"Mayor"</formula>
    </cfRule>
    <cfRule type="cellIs" dxfId="5756" priority="6263" operator="equal">
      <formula>"Moderado"</formula>
    </cfRule>
    <cfRule type="cellIs" dxfId="5755" priority="6264" operator="equal">
      <formula>"Menor"</formula>
    </cfRule>
    <cfRule type="cellIs" dxfId="5754" priority="6265" operator="equal">
      <formula>"Leve"</formula>
    </cfRule>
  </conditionalFormatting>
  <conditionalFormatting sqref="DQ119">
    <cfRule type="cellIs" dxfId="5753" priority="6251" operator="equal">
      <formula>"Catastrófico"</formula>
    </cfRule>
    <cfRule type="cellIs" dxfId="5752" priority="6252" operator="equal">
      <formula>"Mayor"</formula>
    </cfRule>
    <cfRule type="cellIs" dxfId="5751" priority="6253" operator="equal">
      <formula>"Moderado"</formula>
    </cfRule>
    <cfRule type="cellIs" dxfId="5750" priority="6254" operator="equal">
      <formula>"Menor"</formula>
    </cfRule>
    <cfRule type="cellIs" dxfId="5749" priority="6255" operator="equal">
      <formula>"Leve"</formula>
    </cfRule>
  </conditionalFormatting>
  <conditionalFormatting sqref="DR119">
    <cfRule type="cellIs" dxfId="5748" priority="6241" operator="equal">
      <formula>"Catastrófico"</formula>
    </cfRule>
    <cfRule type="cellIs" dxfId="5747" priority="6242" operator="equal">
      <formula>"Mayor"</formula>
    </cfRule>
    <cfRule type="cellIs" dxfId="5746" priority="6243" operator="equal">
      <formula>"Moderado"</formula>
    </cfRule>
    <cfRule type="cellIs" dxfId="5745" priority="6244" operator="equal">
      <formula>"Menor"</formula>
    </cfRule>
    <cfRule type="cellIs" dxfId="5744" priority="6245" operator="equal">
      <formula>"Leve"</formula>
    </cfRule>
  </conditionalFormatting>
  <conditionalFormatting sqref="DR119">
    <cfRule type="cellIs" dxfId="5743" priority="6246" operator="equal">
      <formula>"Catastrófico"</formula>
    </cfRule>
    <cfRule type="cellIs" dxfId="5742" priority="6247" operator="equal">
      <formula>"Mayor"</formula>
    </cfRule>
    <cfRule type="cellIs" dxfId="5741" priority="6248" operator="equal">
      <formula>"Moderado"</formula>
    </cfRule>
    <cfRule type="cellIs" dxfId="5740" priority="6249" operator="equal">
      <formula>"Menor"</formula>
    </cfRule>
    <cfRule type="cellIs" dxfId="5739" priority="6250" operator="equal">
      <formula>"Leve"</formula>
    </cfRule>
  </conditionalFormatting>
  <conditionalFormatting sqref="DT119:DU119">
    <cfRule type="cellIs" dxfId="5738" priority="6231" operator="equal">
      <formula>"Catastrófico"</formula>
    </cfRule>
    <cfRule type="cellIs" dxfId="5737" priority="6232" operator="equal">
      <formula>"Mayor"</formula>
    </cfRule>
    <cfRule type="cellIs" dxfId="5736" priority="6233" operator="equal">
      <formula>"Moderado"</formula>
    </cfRule>
    <cfRule type="cellIs" dxfId="5735" priority="6234" operator="equal">
      <formula>"Menor"</formula>
    </cfRule>
    <cfRule type="cellIs" dxfId="5734" priority="6235" operator="equal">
      <formula>"Leve"</formula>
    </cfRule>
  </conditionalFormatting>
  <conditionalFormatting sqref="DT119:DU119">
    <cfRule type="cellIs" dxfId="5733" priority="6236" operator="equal">
      <formula>"Catastrófico"</formula>
    </cfRule>
    <cfRule type="cellIs" dxfId="5732" priority="6237" operator="equal">
      <formula>"Mayor"</formula>
    </cfRule>
    <cfRule type="cellIs" dxfId="5731" priority="6238" operator="equal">
      <formula>"Moderado"</formula>
    </cfRule>
    <cfRule type="cellIs" dxfId="5730" priority="6239" operator="equal">
      <formula>"Menor"</formula>
    </cfRule>
    <cfRule type="cellIs" dxfId="5729" priority="6240" operator="equal">
      <formula>"Leve"</formula>
    </cfRule>
  </conditionalFormatting>
  <conditionalFormatting sqref="DW119:DY119">
    <cfRule type="cellIs" dxfId="5728" priority="6221" operator="equal">
      <formula>"Catastrófico"</formula>
    </cfRule>
    <cfRule type="cellIs" dxfId="5727" priority="6222" operator="equal">
      <formula>"Mayor"</formula>
    </cfRule>
    <cfRule type="cellIs" dxfId="5726" priority="6223" operator="equal">
      <formula>"Moderado"</formula>
    </cfRule>
    <cfRule type="cellIs" dxfId="5725" priority="6224" operator="equal">
      <formula>"Menor"</formula>
    </cfRule>
    <cfRule type="cellIs" dxfId="5724" priority="6225" operator="equal">
      <formula>"Leve"</formula>
    </cfRule>
  </conditionalFormatting>
  <conditionalFormatting sqref="DW119:DY119">
    <cfRule type="cellIs" dxfId="5723" priority="6226" operator="equal">
      <formula>"Catastrófico"</formula>
    </cfRule>
    <cfRule type="cellIs" dxfId="5722" priority="6227" operator="equal">
      <formula>"Mayor"</formula>
    </cfRule>
    <cfRule type="cellIs" dxfId="5721" priority="6228" operator="equal">
      <formula>"Moderado"</formula>
    </cfRule>
    <cfRule type="cellIs" dxfId="5720" priority="6229" operator="equal">
      <formula>"Menor"</formula>
    </cfRule>
    <cfRule type="cellIs" dxfId="5719" priority="6230" operator="equal">
      <formula>"Leve"</formula>
    </cfRule>
  </conditionalFormatting>
  <conditionalFormatting sqref="DW119">
    <cfRule type="cellIs" dxfId="5718" priority="6216" operator="equal">
      <formula>"Catastrófico"</formula>
    </cfRule>
    <cfRule type="cellIs" dxfId="5717" priority="6217" operator="equal">
      <formula>"Mayor"</formula>
    </cfRule>
    <cfRule type="cellIs" dxfId="5716" priority="6218" operator="equal">
      <formula>"Moderado"</formula>
    </cfRule>
    <cfRule type="cellIs" dxfId="5715" priority="6219" operator="equal">
      <formula>"Menor"</formula>
    </cfRule>
    <cfRule type="cellIs" dxfId="5714" priority="6220" operator="equal">
      <formula>"Leve"</formula>
    </cfRule>
  </conditionalFormatting>
  <conditionalFormatting sqref="DZ119">
    <cfRule type="cellIs" dxfId="5713" priority="6206" operator="equal">
      <formula>"Catastrófico"</formula>
    </cfRule>
    <cfRule type="cellIs" dxfId="5712" priority="6207" operator="equal">
      <formula>"Mayor"</formula>
    </cfRule>
    <cfRule type="cellIs" dxfId="5711" priority="6208" operator="equal">
      <formula>"Moderado"</formula>
    </cfRule>
    <cfRule type="cellIs" dxfId="5710" priority="6209" operator="equal">
      <formula>"Menor"</formula>
    </cfRule>
    <cfRule type="cellIs" dxfId="5709" priority="6210" operator="equal">
      <formula>"Leve"</formula>
    </cfRule>
  </conditionalFormatting>
  <conditionalFormatting sqref="DZ119">
    <cfRule type="cellIs" dxfId="5708" priority="6211" operator="equal">
      <formula>"Catastrófico"</formula>
    </cfRule>
    <cfRule type="cellIs" dxfId="5707" priority="6212" operator="equal">
      <formula>"Mayor"</formula>
    </cfRule>
    <cfRule type="cellIs" dxfId="5706" priority="6213" operator="equal">
      <formula>"Moderado"</formula>
    </cfRule>
    <cfRule type="cellIs" dxfId="5705" priority="6214" operator="equal">
      <formula>"Menor"</formula>
    </cfRule>
    <cfRule type="cellIs" dxfId="5704" priority="6215" operator="equal">
      <formula>"Leve"</formula>
    </cfRule>
  </conditionalFormatting>
  <conditionalFormatting sqref="EA119">
    <cfRule type="cellIs" dxfId="5703" priority="6196" operator="equal">
      <formula>"Catastrófico"</formula>
    </cfRule>
    <cfRule type="cellIs" dxfId="5702" priority="6197" operator="equal">
      <formula>"Mayor"</formula>
    </cfRule>
    <cfRule type="cellIs" dxfId="5701" priority="6198" operator="equal">
      <formula>"Moderado"</formula>
    </cfRule>
    <cfRule type="cellIs" dxfId="5700" priority="6199" operator="equal">
      <formula>"Menor"</formula>
    </cfRule>
    <cfRule type="cellIs" dxfId="5699" priority="6200" operator="equal">
      <formula>"Leve"</formula>
    </cfRule>
  </conditionalFormatting>
  <conditionalFormatting sqref="EA119">
    <cfRule type="cellIs" dxfId="5698" priority="6201" operator="equal">
      <formula>"Catastrófico"</formula>
    </cfRule>
    <cfRule type="cellIs" dxfId="5697" priority="6202" operator="equal">
      <formula>"Mayor"</formula>
    </cfRule>
    <cfRule type="cellIs" dxfId="5696" priority="6203" operator="equal">
      <formula>"Moderado"</formula>
    </cfRule>
    <cfRule type="cellIs" dxfId="5695" priority="6204" operator="equal">
      <formula>"Menor"</formula>
    </cfRule>
    <cfRule type="cellIs" dxfId="5694" priority="6205" operator="equal">
      <formula>"Leve"</formula>
    </cfRule>
  </conditionalFormatting>
  <conditionalFormatting sqref="EB119">
    <cfRule type="cellIs" dxfId="5693" priority="6186" operator="equal">
      <formula>"Catastrófico"</formula>
    </cfRule>
    <cfRule type="cellIs" dxfId="5692" priority="6187" operator="equal">
      <formula>"Mayor"</formula>
    </cfRule>
    <cfRule type="cellIs" dxfId="5691" priority="6188" operator="equal">
      <formula>"Moderado"</formula>
    </cfRule>
    <cfRule type="cellIs" dxfId="5690" priority="6189" operator="equal">
      <formula>"Menor"</formula>
    </cfRule>
    <cfRule type="cellIs" dxfId="5689" priority="6190" operator="equal">
      <formula>"Leve"</formula>
    </cfRule>
  </conditionalFormatting>
  <conditionalFormatting sqref="EB119">
    <cfRule type="cellIs" dxfId="5688" priority="6191" operator="equal">
      <formula>"Catastrófico"</formula>
    </cfRule>
    <cfRule type="cellIs" dxfId="5687" priority="6192" operator="equal">
      <formula>"Mayor"</formula>
    </cfRule>
    <cfRule type="cellIs" dxfId="5686" priority="6193" operator="equal">
      <formula>"Moderado"</formula>
    </cfRule>
    <cfRule type="cellIs" dxfId="5685" priority="6194" operator="equal">
      <formula>"Menor"</formula>
    </cfRule>
    <cfRule type="cellIs" dxfId="5684" priority="6195" operator="equal">
      <formula>"Leve"</formula>
    </cfRule>
  </conditionalFormatting>
  <conditionalFormatting sqref="EC119">
    <cfRule type="cellIs" dxfId="5683" priority="6176" operator="equal">
      <formula>"Catastrófico"</formula>
    </cfRule>
    <cfRule type="cellIs" dxfId="5682" priority="6177" operator="equal">
      <formula>"Mayor"</formula>
    </cfRule>
    <cfRule type="cellIs" dxfId="5681" priority="6178" operator="equal">
      <formula>"Moderado"</formula>
    </cfRule>
    <cfRule type="cellIs" dxfId="5680" priority="6179" operator="equal">
      <formula>"Menor"</formula>
    </cfRule>
    <cfRule type="cellIs" dxfId="5679" priority="6180" operator="equal">
      <formula>"Leve"</formula>
    </cfRule>
  </conditionalFormatting>
  <conditionalFormatting sqref="EC119">
    <cfRule type="cellIs" dxfId="5678" priority="6181" operator="equal">
      <formula>"Catastrófico"</formula>
    </cfRule>
    <cfRule type="cellIs" dxfId="5677" priority="6182" operator="equal">
      <formula>"Mayor"</formula>
    </cfRule>
    <cfRule type="cellIs" dxfId="5676" priority="6183" operator="equal">
      <formula>"Moderado"</formula>
    </cfRule>
    <cfRule type="cellIs" dxfId="5675" priority="6184" operator="equal">
      <formula>"Menor"</formula>
    </cfRule>
    <cfRule type="cellIs" dxfId="5674" priority="6185" operator="equal">
      <formula>"Leve"</formula>
    </cfRule>
  </conditionalFormatting>
  <conditionalFormatting sqref="ED119">
    <cfRule type="cellIs" dxfId="5673" priority="6166" operator="equal">
      <formula>"Catastrófico"</formula>
    </cfRule>
    <cfRule type="cellIs" dxfId="5672" priority="6167" operator="equal">
      <formula>"Mayor"</formula>
    </cfRule>
    <cfRule type="cellIs" dxfId="5671" priority="6168" operator="equal">
      <formula>"Moderado"</formula>
    </cfRule>
    <cfRule type="cellIs" dxfId="5670" priority="6169" operator="equal">
      <formula>"Menor"</formula>
    </cfRule>
    <cfRule type="cellIs" dxfId="5669" priority="6170" operator="equal">
      <formula>"Leve"</formula>
    </cfRule>
  </conditionalFormatting>
  <conditionalFormatting sqref="ED119">
    <cfRule type="cellIs" dxfId="5668" priority="6171" operator="equal">
      <formula>"Catastrófico"</formula>
    </cfRule>
    <cfRule type="cellIs" dxfId="5667" priority="6172" operator="equal">
      <formula>"Mayor"</formula>
    </cfRule>
    <cfRule type="cellIs" dxfId="5666" priority="6173" operator="equal">
      <formula>"Moderado"</formula>
    </cfRule>
    <cfRule type="cellIs" dxfId="5665" priority="6174" operator="equal">
      <formula>"Menor"</formula>
    </cfRule>
    <cfRule type="cellIs" dxfId="5664" priority="6175" operator="equal">
      <formula>"Leve"</formula>
    </cfRule>
  </conditionalFormatting>
  <conditionalFormatting sqref="EE119">
    <cfRule type="cellIs" dxfId="5663" priority="6156" operator="equal">
      <formula>"Catastrófico"</formula>
    </cfRule>
    <cfRule type="cellIs" dxfId="5662" priority="6157" operator="equal">
      <formula>"Mayor"</formula>
    </cfRule>
    <cfRule type="cellIs" dxfId="5661" priority="6158" operator="equal">
      <formula>"Moderado"</formula>
    </cfRule>
    <cfRule type="cellIs" dxfId="5660" priority="6159" operator="equal">
      <formula>"Menor"</formula>
    </cfRule>
    <cfRule type="cellIs" dxfId="5659" priority="6160" operator="equal">
      <formula>"Leve"</formula>
    </cfRule>
  </conditionalFormatting>
  <conditionalFormatting sqref="EE119">
    <cfRule type="cellIs" dxfId="5658" priority="6161" operator="equal">
      <formula>"Catastrófico"</formula>
    </cfRule>
    <cfRule type="cellIs" dxfId="5657" priority="6162" operator="equal">
      <formula>"Mayor"</formula>
    </cfRule>
    <cfRule type="cellIs" dxfId="5656" priority="6163" operator="equal">
      <formula>"Moderado"</formula>
    </cfRule>
    <cfRule type="cellIs" dxfId="5655" priority="6164" operator="equal">
      <formula>"Menor"</formula>
    </cfRule>
    <cfRule type="cellIs" dxfId="5654" priority="6165" operator="equal">
      <formula>"Leve"</formula>
    </cfRule>
  </conditionalFormatting>
  <conditionalFormatting sqref="EF119">
    <cfRule type="cellIs" dxfId="5653" priority="6146" operator="equal">
      <formula>"Catastrófico"</formula>
    </cfRule>
    <cfRule type="cellIs" dxfId="5652" priority="6147" operator="equal">
      <formula>"Mayor"</formula>
    </cfRule>
    <cfRule type="cellIs" dxfId="5651" priority="6148" operator="equal">
      <formula>"Moderado"</formula>
    </cfRule>
    <cfRule type="cellIs" dxfId="5650" priority="6149" operator="equal">
      <formula>"Menor"</formula>
    </cfRule>
    <cfRule type="cellIs" dxfId="5649" priority="6150" operator="equal">
      <formula>"Leve"</formula>
    </cfRule>
  </conditionalFormatting>
  <conditionalFormatting sqref="EF119">
    <cfRule type="cellIs" dxfId="5648" priority="6151" operator="equal">
      <formula>"Catastrófico"</formula>
    </cfRule>
    <cfRule type="cellIs" dxfId="5647" priority="6152" operator="equal">
      <formula>"Mayor"</formula>
    </cfRule>
    <cfRule type="cellIs" dxfId="5646" priority="6153" operator="equal">
      <formula>"Moderado"</formula>
    </cfRule>
    <cfRule type="cellIs" dxfId="5645" priority="6154" operator="equal">
      <formula>"Menor"</formula>
    </cfRule>
    <cfRule type="cellIs" dxfId="5644" priority="6155" operator="equal">
      <formula>"Leve"</formula>
    </cfRule>
  </conditionalFormatting>
  <conditionalFormatting sqref="EG119">
    <cfRule type="cellIs" dxfId="5643" priority="6136" operator="equal">
      <formula>"Catastrófico"</formula>
    </cfRule>
    <cfRule type="cellIs" dxfId="5642" priority="6137" operator="equal">
      <formula>"Mayor"</formula>
    </cfRule>
    <cfRule type="cellIs" dxfId="5641" priority="6138" operator="equal">
      <formula>"Moderado"</formula>
    </cfRule>
    <cfRule type="cellIs" dxfId="5640" priority="6139" operator="equal">
      <formula>"Menor"</formula>
    </cfRule>
    <cfRule type="cellIs" dxfId="5639" priority="6140" operator="equal">
      <formula>"Leve"</formula>
    </cfRule>
  </conditionalFormatting>
  <conditionalFormatting sqref="EG119">
    <cfRule type="cellIs" dxfId="5638" priority="6141" operator="equal">
      <formula>"Catastrófico"</formula>
    </cfRule>
    <cfRule type="cellIs" dxfId="5637" priority="6142" operator="equal">
      <formula>"Mayor"</formula>
    </cfRule>
    <cfRule type="cellIs" dxfId="5636" priority="6143" operator="equal">
      <formula>"Moderado"</formula>
    </cfRule>
    <cfRule type="cellIs" dxfId="5635" priority="6144" operator="equal">
      <formula>"Menor"</formula>
    </cfRule>
    <cfRule type="cellIs" dxfId="5634" priority="6145" operator="equal">
      <formula>"Leve"</formula>
    </cfRule>
  </conditionalFormatting>
  <conditionalFormatting sqref="EH119">
    <cfRule type="cellIs" dxfId="5633" priority="6126" operator="equal">
      <formula>"Catastrófico"</formula>
    </cfRule>
    <cfRule type="cellIs" dxfId="5632" priority="6127" operator="equal">
      <formula>"Mayor"</formula>
    </cfRule>
    <cfRule type="cellIs" dxfId="5631" priority="6128" operator="equal">
      <formula>"Moderado"</formula>
    </cfRule>
    <cfRule type="cellIs" dxfId="5630" priority="6129" operator="equal">
      <formula>"Menor"</formula>
    </cfRule>
    <cfRule type="cellIs" dxfId="5629" priority="6130" operator="equal">
      <formula>"Leve"</formula>
    </cfRule>
  </conditionalFormatting>
  <conditionalFormatting sqref="EH119">
    <cfRule type="cellIs" dxfId="5628" priority="6131" operator="equal">
      <formula>"Catastrófico"</formula>
    </cfRule>
    <cfRule type="cellIs" dxfId="5627" priority="6132" operator="equal">
      <formula>"Mayor"</formula>
    </cfRule>
    <cfRule type="cellIs" dxfId="5626" priority="6133" operator="equal">
      <formula>"Moderado"</formula>
    </cfRule>
    <cfRule type="cellIs" dxfId="5625" priority="6134" operator="equal">
      <formula>"Menor"</formula>
    </cfRule>
    <cfRule type="cellIs" dxfId="5624" priority="6135" operator="equal">
      <formula>"Leve"</formula>
    </cfRule>
  </conditionalFormatting>
  <conditionalFormatting sqref="GI119">
    <cfRule type="cellIs" dxfId="5623" priority="6121" operator="equal">
      <formula>"Catastrófico"</formula>
    </cfRule>
    <cfRule type="cellIs" dxfId="5622" priority="6122" operator="equal">
      <formula>"Mayor"</formula>
    </cfRule>
    <cfRule type="cellIs" dxfId="5621" priority="6123" operator="equal">
      <formula>"Moderado"</formula>
    </cfRule>
    <cfRule type="cellIs" dxfId="5620" priority="6124" operator="equal">
      <formula>"Menor"</formula>
    </cfRule>
    <cfRule type="cellIs" dxfId="5619" priority="6125" operator="equal">
      <formula>"Leve"</formula>
    </cfRule>
  </conditionalFormatting>
  <conditionalFormatting sqref="GL119">
    <cfRule type="cellIs" dxfId="5618" priority="6116" operator="equal">
      <formula>"Catastrófico"</formula>
    </cfRule>
    <cfRule type="cellIs" dxfId="5617" priority="6117" operator="equal">
      <formula>"Mayor"</formula>
    </cfRule>
    <cfRule type="cellIs" dxfId="5616" priority="6118" operator="equal">
      <formula>"Moderado"</formula>
    </cfRule>
    <cfRule type="cellIs" dxfId="5615" priority="6119" operator="equal">
      <formula>"Menor"</formula>
    </cfRule>
    <cfRule type="cellIs" dxfId="5614" priority="6120" operator="equal">
      <formula>"Leve"</formula>
    </cfRule>
  </conditionalFormatting>
  <conditionalFormatting sqref="GK119">
    <cfRule type="cellIs" dxfId="5613" priority="6111" operator="equal">
      <formula>"Catastrófico"</formula>
    </cfRule>
    <cfRule type="cellIs" dxfId="5612" priority="6112" operator="equal">
      <formula>"Mayor"</formula>
    </cfRule>
    <cfRule type="cellIs" dxfId="5611" priority="6113" operator="equal">
      <formula>"Moderado"</formula>
    </cfRule>
    <cfRule type="cellIs" dxfId="5610" priority="6114" operator="equal">
      <formula>"Menor"</formula>
    </cfRule>
    <cfRule type="cellIs" dxfId="5609" priority="6115" operator="equal">
      <formula>"Leve"</formula>
    </cfRule>
  </conditionalFormatting>
  <conditionalFormatting sqref="GK119">
    <cfRule type="cellIs" dxfId="5608" priority="6106" operator="equal">
      <formula>"Catastrófico"</formula>
    </cfRule>
    <cfRule type="cellIs" dxfId="5607" priority="6107" operator="equal">
      <formula>"Mayor"</formula>
    </cfRule>
    <cfRule type="cellIs" dxfId="5606" priority="6108" operator="equal">
      <formula>"Moderado"</formula>
    </cfRule>
    <cfRule type="cellIs" dxfId="5605" priority="6109" operator="equal">
      <formula>"Menor"</formula>
    </cfRule>
    <cfRule type="cellIs" dxfId="5604" priority="6110" operator="equal">
      <formula>"Leve"</formula>
    </cfRule>
  </conditionalFormatting>
  <conditionalFormatting sqref="GM119">
    <cfRule type="cellIs" dxfId="5603" priority="6101" operator="equal">
      <formula>"Catastrófico"</formula>
    </cfRule>
    <cfRule type="cellIs" dxfId="5602" priority="6102" operator="equal">
      <formula>"Mayor"</formula>
    </cfRule>
    <cfRule type="cellIs" dxfId="5601" priority="6103" operator="equal">
      <formula>"Moderado"</formula>
    </cfRule>
    <cfRule type="cellIs" dxfId="5600" priority="6104" operator="equal">
      <formula>"Menor"</formula>
    </cfRule>
    <cfRule type="cellIs" dxfId="5599" priority="6105" operator="equal">
      <formula>"Leve"</formula>
    </cfRule>
  </conditionalFormatting>
  <conditionalFormatting sqref="GJ119">
    <cfRule type="cellIs" dxfId="5598" priority="6091" operator="equal">
      <formula>"Catastrófico"</formula>
    </cfRule>
    <cfRule type="cellIs" dxfId="5597" priority="6092" operator="equal">
      <formula>"Mayor"</formula>
    </cfRule>
    <cfRule type="cellIs" dxfId="5596" priority="6093" operator="equal">
      <formula>"Moderado"</formula>
    </cfRule>
    <cfRule type="cellIs" dxfId="5595" priority="6094" operator="equal">
      <formula>"Menor"</formula>
    </cfRule>
    <cfRule type="cellIs" dxfId="5594" priority="6095" operator="equal">
      <formula>"Leve"</formula>
    </cfRule>
  </conditionalFormatting>
  <conditionalFormatting sqref="GJ119">
    <cfRule type="cellIs" dxfId="5593" priority="6096" operator="equal">
      <formula>"Catastrófico"</formula>
    </cfRule>
    <cfRule type="cellIs" dxfId="5592" priority="6097" operator="equal">
      <formula>"Mayor"</formula>
    </cfRule>
    <cfRule type="cellIs" dxfId="5591" priority="6098" operator="equal">
      <formula>"Moderado"</formula>
    </cfRule>
    <cfRule type="cellIs" dxfId="5590" priority="6099" operator="equal">
      <formula>"Menor"</formula>
    </cfRule>
    <cfRule type="cellIs" dxfId="5589" priority="6100" operator="equal">
      <formula>"Leve"</formula>
    </cfRule>
  </conditionalFormatting>
  <conditionalFormatting sqref="CZ138:DG138">
    <cfRule type="cellIs" dxfId="5588" priority="6086" operator="equal">
      <formula>"Catastrófico"</formula>
    </cfRule>
    <cfRule type="cellIs" dxfId="5587" priority="6087" operator="equal">
      <formula>"Mayor"</formula>
    </cfRule>
    <cfRule type="cellIs" dxfId="5586" priority="6088" operator="equal">
      <formula>"Moderado"</formula>
    </cfRule>
    <cfRule type="cellIs" dxfId="5585" priority="6089" operator="equal">
      <formula>"Menor"</formula>
    </cfRule>
    <cfRule type="cellIs" dxfId="5584" priority="6090" operator="equal">
      <formula>"Leve"</formula>
    </cfRule>
  </conditionalFormatting>
  <conditionalFormatting sqref="DB137:DC137">
    <cfRule type="cellIs" dxfId="5583" priority="6081" operator="equal">
      <formula>"Catastrófico"</formula>
    </cfRule>
    <cfRule type="cellIs" dxfId="5582" priority="6082" operator="equal">
      <formula>"Mayor"</formula>
    </cfRule>
    <cfRule type="cellIs" dxfId="5581" priority="6083" operator="equal">
      <formula>"Moderado"</formula>
    </cfRule>
    <cfRule type="cellIs" dxfId="5580" priority="6084" operator="equal">
      <formula>"Menor"</formula>
    </cfRule>
    <cfRule type="cellIs" dxfId="5579" priority="6085" operator="equal">
      <formula>"Leve"</formula>
    </cfRule>
  </conditionalFormatting>
  <conditionalFormatting sqref="CY137">
    <cfRule type="cellIs" dxfId="5578" priority="6076" operator="equal">
      <formula>"Catastrófico"</formula>
    </cfRule>
    <cfRule type="cellIs" dxfId="5577" priority="6077" operator="equal">
      <formula>"Mayor"</formula>
    </cfRule>
    <cfRule type="cellIs" dxfId="5576" priority="6078" operator="equal">
      <formula>"Moderado"</formula>
    </cfRule>
    <cfRule type="cellIs" dxfId="5575" priority="6079" operator="equal">
      <formula>"Menor"</formula>
    </cfRule>
    <cfRule type="cellIs" dxfId="5574" priority="6080" operator="equal">
      <formula>"Leve"</formula>
    </cfRule>
  </conditionalFormatting>
  <conditionalFormatting sqref="DE137">
    <cfRule type="cellIs" dxfId="5573" priority="6071" operator="equal">
      <formula>"Catastrófico"</formula>
    </cfRule>
    <cfRule type="cellIs" dxfId="5572" priority="6072" operator="equal">
      <formula>"Mayor"</formula>
    </cfRule>
    <cfRule type="cellIs" dxfId="5571" priority="6073" operator="equal">
      <formula>"Moderado"</formula>
    </cfRule>
    <cfRule type="cellIs" dxfId="5570" priority="6074" operator="equal">
      <formula>"Menor"</formula>
    </cfRule>
    <cfRule type="cellIs" dxfId="5569" priority="6075" operator="equal">
      <formula>"Leve"</formula>
    </cfRule>
  </conditionalFormatting>
  <conditionalFormatting sqref="DE137">
    <cfRule type="cellIs" dxfId="5568" priority="6061" operator="equal">
      <formula>"Catastrófico"</formula>
    </cfRule>
    <cfRule type="cellIs" dxfId="5567" priority="6062" operator="equal">
      <formula>"Mayor"</formula>
    </cfRule>
    <cfRule type="cellIs" dxfId="5566" priority="6063" operator="equal">
      <formula>"Moderado"</formula>
    </cfRule>
    <cfRule type="cellIs" dxfId="5565" priority="6064" operator="equal">
      <formula>"Menor"</formula>
    </cfRule>
    <cfRule type="cellIs" dxfId="5564" priority="6065" operator="equal">
      <formula>"Leve"</formula>
    </cfRule>
  </conditionalFormatting>
  <conditionalFormatting sqref="DE137">
    <cfRule type="cellIs" dxfId="5563" priority="6066" operator="equal">
      <formula>"Catastrófico"</formula>
    </cfRule>
    <cfRule type="cellIs" dxfId="5562" priority="6067" operator="equal">
      <formula>"Mayor"</formula>
    </cfRule>
    <cfRule type="cellIs" dxfId="5561" priority="6068" operator="equal">
      <formula>"Moderado"</formula>
    </cfRule>
    <cfRule type="cellIs" dxfId="5560" priority="6069" operator="equal">
      <formula>"Menor"</formula>
    </cfRule>
    <cfRule type="cellIs" dxfId="5559" priority="6070" operator="equal">
      <formula>"Leve"</formula>
    </cfRule>
  </conditionalFormatting>
  <conditionalFormatting sqref="DF137:DG137">
    <cfRule type="cellIs" dxfId="5558" priority="6056" operator="equal">
      <formula>"Catastrófico"</formula>
    </cfRule>
    <cfRule type="cellIs" dxfId="5557" priority="6057" operator="equal">
      <formula>"Mayor"</formula>
    </cfRule>
    <cfRule type="cellIs" dxfId="5556" priority="6058" operator="equal">
      <formula>"Moderado"</formula>
    </cfRule>
    <cfRule type="cellIs" dxfId="5555" priority="6059" operator="equal">
      <formula>"Menor"</formula>
    </cfRule>
    <cfRule type="cellIs" dxfId="5554" priority="6060" operator="equal">
      <formula>"Leve"</formula>
    </cfRule>
  </conditionalFormatting>
  <conditionalFormatting sqref="CZ137">
    <cfRule type="cellIs" dxfId="5553" priority="6051" operator="equal">
      <formula>"Catastrófico"</formula>
    </cfRule>
    <cfRule type="cellIs" dxfId="5552" priority="6052" operator="equal">
      <formula>"Mayor"</formula>
    </cfRule>
    <cfRule type="cellIs" dxfId="5551" priority="6053" operator="equal">
      <formula>"Moderado"</formula>
    </cfRule>
    <cfRule type="cellIs" dxfId="5550" priority="6054" operator="equal">
      <formula>"Menor"</formula>
    </cfRule>
    <cfRule type="cellIs" dxfId="5549" priority="6055" operator="equal">
      <formula>"Leve"</formula>
    </cfRule>
  </conditionalFormatting>
  <conditionalFormatting sqref="DK137:DL137">
    <cfRule type="cellIs" dxfId="5548" priority="6046" operator="equal">
      <formula>"Catastrófico"</formula>
    </cfRule>
    <cfRule type="cellIs" dxfId="5547" priority="6047" operator="equal">
      <formula>"Mayor"</formula>
    </cfRule>
    <cfRule type="cellIs" dxfId="5546" priority="6048" operator="equal">
      <formula>"Moderado"</formula>
    </cfRule>
    <cfRule type="cellIs" dxfId="5545" priority="6049" operator="equal">
      <formula>"Menor"</formula>
    </cfRule>
    <cfRule type="cellIs" dxfId="5544" priority="6050" operator="equal">
      <formula>"Leve"</formula>
    </cfRule>
  </conditionalFormatting>
  <conditionalFormatting sqref="DH137">
    <cfRule type="cellIs" dxfId="5543" priority="6041" operator="equal">
      <formula>"Catastrófico"</formula>
    </cfRule>
    <cfRule type="cellIs" dxfId="5542" priority="6042" operator="equal">
      <formula>"Mayor"</formula>
    </cfRule>
    <cfRule type="cellIs" dxfId="5541" priority="6043" operator="equal">
      <formula>"Moderado"</formula>
    </cfRule>
    <cfRule type="cellIs" dxfId="5540" priority="6044" operator="equal">
      <formula>"Menor"</formula>
    </cfRule>
    <cfRule type="cellIs" dxfId="5539" priority="6045" operator="equal">
      <formula>"Leve"</formula>
    </cfRule>
  </conditionalFormatting>
  <conditionalFormatting sqref="DN137">
    <cfRule type="cellIs" dxfId="5538" priority="6036" operator="equal">
      <formula>"Catastrófico"</formula>
    </cfRule>
    <cfRule type="cellIs" dxfId="5537" priority="6037" operator="equal">
      <formula>"Mayor"</formula>
    </cfRule>
    <cfRule type="cellIs" dxfId="5536" priority="6038" operator="equal">
      <formula>"Moderado"</formula>
    </cfRule>
    <cfRule type="cellIs" dxfId="5535" priority="6039" operator="equal">
      <formula>"Menor"</formula>
    </cfRule>
    <cfRule type="cellIs" dxfId="5534" priority="6040" operator="equal">
      <formula>"Leve"</formula>
    </cfRule>
  </conditionalFormatting>
  <conditionalFormatting sqref="DN137">
    <cfRule type="cellIs" dxfId="5533" priority="6026" operator="equal">
      <formula>"Catastrófico"</formula>
    </cfRule>
    <cfRule type="cellIs" dxfId="5532" priority="6027" operator="equal">
      <formula>"Mayor"</formula>
    </cfRule>
    <cfRule type="cellIs" dxfId="5531" priority="6028" operator="equal">
      <formula>"Moderado"</formula>
    </cfRule>
    <cfRule type="cellIs" dxfId="5530" priority="6029" operator="equal">
      <formula>"Menor"</formula>
    </cfRule>
    <cfRule type="cellIs" dxfId="5529" priority="6030" operator="equal">
      <formula>"Leve"</formula>
    </cfRule>
  </conditionalFormatting>
  <conditionalFormatting sqref="DN137">
    <cfRule type="cellIs" dxfId="5528" priority="6031" operator="equal">
      <formula>"Catastrófico"</formula>
    </cfRule>
    <cfRule type="cellIs" dxfId="5527" priority="6032" operator="equal">
      <formula>"Mayor"</formula>
    </cfRule>
    <cfRule type="cellIs" dxfId="5526" priority="6033" operator="equal">
      <formula>"Moderado"</formula>
    </cfRule>
    <cfRule type="cellIs" dxfId="5525" priority="6034" operator="equal">
      <formula>"Menor"</formula>
    </cfRule>
    <cfRule type="cellIs" dxfId="5524" priority="6035" operator="equal">
      <formula>"Leve"</formula>
    </cfRule>
  </conditionalFormatting>
  <conditionalFormatting sqref="DO137:DP137">
    <cfRule type="cellIs" dxfId="5523" priority="6021" operator="equal">
      <formula>"Catastrófico"</formula>
    </cfRule>
    <cfRule type="cellIs" dxfId="5522" priority="6022" operator="equal">
      <formula>"Mayor"</formula>
    </cfRule>
    <cfRule type="cellIs" dxfId="5521" priority="6023" operator="equal">
      <formula>"Moderado"</formula>
    </cfRule>
    <cfRule type="cellIs" dxfId="5520" priority="6024" operator="equal">
      <formula>"Menor"</formula>
    </cfRule>
    <cfRule type="cellIs" dxfId="5519" priority="6025" operator="equal">
      <formula>"Leve"</formula>
    </cfRule>
  </conditionalFormatting>
  <conditionalFormatting sqref="DI137">
    <cfRule type="cellIs" dxfId="5518" priority="6016" operator="equal">
      <formula>"Catastrófico"</formula>
    </cfRule>
    <cfRule type="cellIs" dxfId="5517" priority="6017" operator="equal">
      <formula>"Mayor"</formula>
    </cfRule>
    <cfRule type="cellIs" dxfId="5516" priority="6018" operator="equal">
      <formula>"Moderado"</formula>
    </cfRule>
    <cfRule type="cellIs" dxfId="5515" priority="6019" operator="equal">
      <formula>"Menor"</formula>
    </cfRule>
    <cfRule type="cellIs" dxfId="5514" priority="6020" operator="equal">
      <formula>"Leve"</formula>
    </cfRule>
  </conditionalFormatting>
  <conditionalFormatting sqref="DQ137:EH137">
    <cfRule type="cellIs" dxfId="5513" priority="6011" operator="equal">
      <formula>"Catastrófico"</formula>
    </cfRule>
    <cfRule type="cellIs" dxfId="5512" priority="6012" operator="equal">
      <formula>"Mayor"</formula>
    </cfRule>
    <cfRule type="cellIs" dxfId="5511" priority="6013" operator="equal">
      <formula>"Moderado"</formula>
    </cfRule>
    <cfRule type="cellIs" dxfId="5510" priority="6014" operator="equal">
      <formula>"Menor"</formula>
    </cfRule>
    <cfRule type="cellIs" dxfId="5509" priority="6015" operator="equal">
      <formula>"Leve"</formula>
    </cfRule>
  </conditionalFormatting>
  <conditionalFormatting sqref="DI138:DP138">
    <cfRule type="cellIs" dxfId="5508" priority="6006" operator="equal">
      <formula>"Catastrófico"</formula>
    </cfRule>
    <cfRule type="cellIs" dxfId="5507" priority="6007" operator="equal">
      <formula>"Mayor"</formula>
    </cfRule>
    <cfRule type="cellIs" dxfId="5506" priority="6008" operator="equal">
      <formula>"Moderado"</formula>
    </cfRule>
    <cfRule type="cellIs" dxfId="5505" priority="6009" operator="equal">
      <formula>"Menor"</formula>
    </cfRule>
    <cfRule type="cellIs" dxfId="5504" priority="6010" operator="equal">
      <formula>"Leve"</formula>
    </cfRule>
  </conditionalFormatting>
  <conditionalFormatting sqref="DR138:EH138">
    <cfRule type="cellIs" dxfId="5503" priority="6001" operator="equal">
      <formula>"Catastrófico"</formula>
    </cfRule>
    <cfRule type="cellIs" dxfId="5502" priority="6002" operator="equal">
      <formula>"Mayor"</formula>
    </cfRule>
    <cfRule type="cellIs" dxfId="5501" priority="6003" operator="equal">
      <formula>"Moderado"</formula>
    </cfRule>
    <cfRule type="cellIs" dxfId="5500" priority="6004" operator="equal">
      <formula>"Menor"</formula>
    </cfRule>
    <cfRule type="cellIs" dxfId="5499" priority="6005" operator="equal">
      <formula>"Leve"</formula>
    </cfRule>
  </conditionalFormatting>
  <conditionalFormatting sqref="GF138">
    <cfRule type="cellIs" dxfId="5498" priority="5996" operator="equal">
      <formula>"Catastrófico"</formula>
    </cfRule>
    <cfRule type="cellIs" dxfId="5497" priority="5997" operator="equal">
      <formula>"Mayor"</formula>
    </cfRule>
    <cfRule type="cellIs" dxfId="5496" priority="5998" operator="equal">
      <formula>"Moderado"</formula>
    </cfRule>
    <cfRule type="cellIs" dxfId="5495" priority="5999" operator="equal">
      <formula>"Menor"</formula>
    </cfRule>
    <cfRule type="cellIs" dxfId="5494" priority="6000" operator="equal">
      <formula>"Leve"</formula>
    </cfRule>
  </conditionalFormatting>
  <conditionalFormatting sqref="GH137:GH138">
    <cfRule type="cellIs" dxfId="5493" priority="5991" operator="equal">
      <formula>"Catastrófico"</formula>
    </cfRule>
    <cfRule type="cellIs" dxfId="5492" priority="5992" operator="equal">
      <formula>"Mayor"</formula>
    </cfRule>
    <cfRule type="cellIs" dxfId="5491" priority="5993" operator="equal">
      <formula>"Moderado"</formula>
    </cfRule>
    <cfRule type="cellIs" dxfId="5490" priority="5994" operator="equal">
      <formula>"Menor"</formula>
    </cfRule>
    <cfRule type="cellIs" dxfId="5489" priority="5995" operator="equal">
      <formula>"Leve"</formula>
    </cfRule>
  </conditionalFormatting>
  <conditionalFormatting sqref="GI137:GI138">
    <cfRule type="cellIs" dxfId="5488" priority="5986" operator="equal">
      <formula>"Catastrófico"</formula>
    </cfRule>
    <cfRule type="cellIs" dxfId="5487" priority="5987" operator="equal">
      <formula>"Mayor"</formula>
    </cfRule>
    <cfRule type="cellIs" dxfId="5486" priority="5988" operator="equal">
      <formula>"Moderado"</formula>
    </cfRule>
    <cfRule type="cellIs" dxfId="5485" priority="5989" operator="equal">
      <formula>"Menor"</formula>
    </cfRule>
    <cfRule type="cellIs" dxfId="5484" priority="5990" operator="equal">
      <formula>"Leve"</formula>
    </cfRule>
  </conditionalFormatting>
  <conditionalFormatting sqref="GK137:GK138">
    <cfRule type="cellIs" dxfId="5483" priority="5981" operator="equal">
      <formula>"Catastrófico"</formula>
    </cfRule>
    <cfRule type="cellIs" dxfId="5482" priority="5982" operator="equal">
      <formula>"Mayor"</formula>
    </cfRule>
    <cfRule type="cellIs" dxfId="5481" priority="5983" operator="equal">
      <formula>"Moderado"</formula>
    </cfRule>
    <cfRule type="cellIs" dxfId="5480" priority="5984" operator="equal">
      <formula>"Menor"</formula>
    </cfRule>
    <cfRule type="cellIs" dxfId="5479" priority="5985" operator="equal">
      <formula>"Leve"</formula>
    </cfRule>
  </conditionalFormatting>
  <conditionalFormatting sqref="GN137">
    <cfRule type="cellIs" dxfId="5478" priority="5976" operator="equal">
      <formula>"Catastrófico"</formula>
    </cfRule>
    <cfRule type="cellIs" dxfId="5477" priority="5977" operator="equal">
      <formula>"Mayor"</formula>
    </cfRule>
    <cfRule type="cellIs" dxfId="5476" priority="5978" operator="equal">
      <formula>"Moderado"</formula>
    </cfRule>
    <cfRule type="cellIs" dxfId="5475" priority="5979" operator="equal">
      <formula>"Menor"</formula>
    </cfRule>
    <cfRule type="cellIs" dxfId="5474" priority="5980" operator="equal">
      <formula>"Leve"</formula>
    </cfRule>
  </conditionalFormatting>
  <conditionalFormatting sqref="GO137">
    <cfRule type="cellIs" dxfId="5473" priority="5961" operator="equal">
      <formula>"Catastrófico"</formula>
    </cfRule>
    <cfRule type="cellIs" dxfId="5472" priority="5962" operator="equal">
      <formula>"Mayor"</formula>
    </cfRule>
    <cfRule type="cellIs" dxfId="5471" priority="5963" operator="equal">
      <formula>"Moderado"</formula>
    </cfRule>
    <cfRule type="cellIs" dxfId="5470" priority="5964" operator="equal">
      <formula>"Menor"</formula>
    </cfRule>
    <cfRule type="cellIs" dxfId="5469" priority="5965" operator="equal">
      <formula>"Leve"</formula>
    </cfRule>
  </conditionalFormatting>
  <conditionalFormatting sqref="DQ149">
    <cfRule type="cellIs" dxfId="5468" priority="5941" operator="equal">
      <formula>"Catastrófico"</formula>
    </cfRule>
    <cfRule type="cellIs" dxfId="5467" priority="5942" operator="equal">
      <formula>"Mayor"</formula>
    </cfRule>
    <cfRule type="cellIs" dxfId="5466" priority="5943" operator="equal">
      <formula>"Moderado"</formula>
    </cfRule>
    <cfRule type="cellIs" dxfId="5465" priority="5944" operator="equal">
      <formula>"Menor"</formula>
    </cfRule>
    <cfRule type="cellIs" dxfId="5464" priority="5945" operator="equal">
      <formula>"Leve"</formula>
    </cfRule>
  </conditionalFormatting>
  <conditionalFormatting sqref="DR149:DY149">
    <cfRule type="cellIs" dxfId="5463" priority="5946" operator="equal">
      <formula>"Catastrófico"</formula>
    </cfRule>
    <cfRule type="cellIs" dxfId="5462" priority="5947" operator="equal">
      <formula>"Mayor"</formula>
    </cfRule>
    <cfRule type="cellIs" dxfId="5461" priority="5948" operator="equal">
      <formula>"Moderado"</formula>
    </cfRule>
    <cfRule type="cellIs" dxfId="5460" priority="5949" operator="equal">
      <formula>"Menor"</formula>
    </cfRule>
    <cfRule type="cellIs" dxfId="5459" priority="5950" operator="equal">
      <formula>"Leve"</formula>
    </cfRule>
  </conditionalFormatting>
  <conditionalFormatting sqref="CY149">
    <cfRule type="cellIs" dxfId="5458" priority="5936" operator="equal">
      <formula>"Catastrófico"</formula>
    </cfRule>
    <cfRule type="cellIs" dxfId="5457" priority="5937" operator="equal">
      <formula>"Mayor"</formula>
    </cfRule>
    <cfRule type="cellIs" dxfId="5456" priority="5938" operator="equal">
      <formula>"Moderado"</formula>
    </cfRule>
    <cfRule type="cellIs" dxfId="5455" priority="5939" operator="equal">
      <formula>"Menor"</formula>
    </cfRule>
    <cfRule type="cellIs" dxfId="5454" priority="5940" operator="equal">
      <formula>"Leve"</formula>
    </cfRule>
  </conditionalFormatting>
  <conditionalFormatting sqref="DC149:DD149">
    <cfRule type="cellIs" dxfId="5453" priority="5931" operator="equal">
      <formula>"Catastrófico"</formula>
    </cfRule>
    <cfRule type="cellIs" dxfId="5452" priority="5932" operator="equal">
      <formula>"Mayor"</formula>
    </cfRule>
    <cfRule type="cellIs" dxfId="5451" priority="5933" operator="equal">
      <formula>"Moderado"</formula>
    </cfRule>
    <cfRule type="cellIs" dxfId="5450" priority="5934" operator="equal">
      <formula>"Menor"</formula>
    </cfRule>
    <cfRule type="cellIs" dxfId="5449" priority="5935" operator="equal">
      <formula>"Leve"</formula>
    </cfRule>
  </conditionalFormatting>
  <conditionalFormatting sqref="DB149">
    <cfRule type="cellIs" dxfId="5448" priority="5921" operator="equal">
      <formula>"Catastrófico"</formula>
    </cfRule>
    <cfRule type="cellIs" dxfId="5447" priority="5922" operator="equal">
      <formula>"Mayor"</formula>
    </cfRule>
    <cfRule type="cellIs" dxfId="5446" priority="5923" operator="equal">
      <formula>"Moderado"</formula>
    </cfRule>
    <cfRule type="cellIs" dxfId="5445" priority="5924" operator="equal">
      <formula>"Menor"</formula>
    </cfRule>
    <cfRule type="cellIs" dxfId="5444" priority="5925" operator="equal">
      <formula>"Leve"</formula>
    </cfRule>
  </conditionalFormatting>
  <conditionalFormatting sqref="DB149">
    <cfRule type="cellIs" dxfId="5443" priority="5926" operator="equal">
      <formula>"Catastrófico"</formula>
    </cfRule>
    <cfRule type="cellIs" dxfId="5442" priority="5927" operator="equal">
      <formula>"Mayor"</formula>
    </cfRule>
    <cfRule type="cellIs" dxfId="5441" priority="5928" operator="equal">
      <formula>"Moderado"</formula>
    </cfRule>
    <cfRule type="cellIs" dxfId="5440" priority="5929" operator="equal">
      <formula>"Menor"</formula>
    </cfRule>
    <cfRule type="cellIs" dxfId="5439" priority="5930" operator="equal">
      <formula>"Leve"</formula>
    </cfRule>
  </conditionalFormatting>
  <conditionalFormatting sqref="DE149">
    <cfRule type="cellIs" dxfId="5438" priority="5916" operator="equal">
      <formula>"Catastrófico"</formula>
    </cfRule>
    <cfRule type="cellIs" dxfId="5437" priority="5917" operator="equal">
      <formula>"Mayor"</formula>
    </cfRule>
    <cfRule type="cellIs" dxfId="5436" priority="5918" operator="equal">
      <formula>"Moderado"</formula>
    </cfRule>
    <cfRule type="cellIs" dxfId="5435" priority="5919" operator="equal">
      <formula>"Menor"</formula>
    </cfRule>
    <cfRule type="cellIs" dxfId="5434" priority="5920" operator="equal">
      <formula>"Leve"</formula>
    </cfRule>
  </conditionalFormatting>
  <conditionalFormatting sqref="DE149">
    <cfRule type="cellIs" dxfId="5433" priority="5906" operator="equal">
      <formula>"Catastrófico"</formula>
    </cfRule>
    <cfRule type="cellIs" dxfId="5432" priority="5907" operator="equal">
      <formula>"Mayor"</formula>
    </cfRule>
    <cfRule type="cellIs" dxfId="5431" priority="5908" operator="equal">
      <formula>"Moderado"</formula>
    </cfRule>
    <cfRule type="cellIs" dxfId="5430" priority="5909" operator="equal">
      <formula>"Menor"</formula>
    </cfRule>
    <cfRule type="cellIs" dxfId="5429" priority="5910" operator="equal">
      <formula>"Leve"</formula>
    </cfRule>
  </conditionalFormatting>
  <conditionalFormatting sqref="DE149">
    <cfRule type="cellIs" dxfId="5428" priority="5911" operator="equal">
      <formula>"Catastrófico"</formula>
    </cfRule>
    <cfRule type="cellIs" dxfId="5427" priority="5912" operator="equal">
      <formula>"Mayor"</formula>
    </cfRule>
    <cfRule type="cellIs" dxfId="5426" priority="5913" operator="equal">
      <formula>"Moderado"</formula>
    </cfRule>
    <cfRule type="cellIs" dxfId="5425" priority="5914" operator="equal">
      <formula>"Menor"</formula>
    </cfRule>
    <cfRule type="cellIs" dxfId="5424" priority="5915" operator="equal">
      <formula>"Leve"</formula>
    </cfRule>
  </conditionalFormatting>
  <conditionalFormatting sqref="DF149:DG149">
    <cfRule type="cellIs" dxfId="5423" priority="5901" operator="equal">
      <formula>"Catastrófico"</formula>
    </cfRule>
    <cfRule type="cellIs" dxfId="5422" priority="5902" operator="equal">
      <formula>"Mayor"</formula>
    </cfRule>
    <cfRule type="cellIs" dxfId="5421" priority="5903" operator="equal">
      <formula>"Moderado"</formula>
    </cfRule>
    <cfRule type="cellIs" dxfId="5420" priority="5904" operator="equal">
      <formula>"Menor"</formula>
    </cfRule>
    <cfRule type="cellIs" dxfId="5419" priority="5905" operator="equal">
      <formula>"Leve"</formula>
    </cfRule>
  </conditionalFormatting>
  <conditionalFormatting sqref="DH149">
    <cfRule type="cellIs" dxfId="5418" priority="5896" operator="equal">
      <formula>"Catastrófico"</formula>
    </cfRule>
    <cfRule type="cellIs" dxfId="5417" priority="5897" operator="equal">
      <formula>"Mayor"</formula>
    </cfRule>
    <cfRule type="cellIs" dxfId="5416" priority="5898" operator="equal">
      <formula>"Moderado"</formula>
    </cfRule>
    <cfRule type="cellIs" dxfId="5415" priority="5899" operator="equal">
      <formula>"Menor"</formula>
    </cfRule>
    <cfRule type="cellIs" dxfId="5414" priority="5900" operator="equal">
      <formula>"Leve"</formula>
    </cfRule>
  </conditionalFormatting>
  <conditionalFormatting sqref="DL149:DM149">
    <cfRule type="cellIs" dxfId="5413" priority="5891" operator="equal">
      <formula>"Catastrófico"</formula>
    </cfRule>
    <cfRule type="cellIs" dxfId="5412" priority="5892" operator="equal">
      <formula>"Mayor"</formula>
    </cfRule>
    <cfRule type="cellIs" dxfId="5411" priority="5893" operator="equal">
      <formula>"Moderado"</formula>
    </cfRule>
    <cfRule type="cellIs" dxfId="5410" priority="5894" operator="equal">
      <formula>"Menor"</formula>
    </cfRule>
    <cfRule type="cellIs" dxfId="5409" priority="5895" operator="equal">
      <formula>"Leve"</formula>
    </cfRule>
  </conditionalFormatting>
  <conditionalFormatting sqref="DK149">
    <cfRule type="cellIs" dxfId="5408" priority="5881" operator="equal">
      <formula>"Catastrófico"</formula>
    </cfRule>
    <cfRule type="cellIs" dxfId="5407" priority="5882" operator="equal">
      <formula>"Mayor"</formula>
    </cfRule>
    <cfRule type="cellIs" dxfId="5406" priority="5883" operator="equal">
      <formula>"Moderado"</formula>
    </cfRule>
    <cfRule type="cellIs" dxfId="5405" priority="5884" operator="equal">
      <formula>"Menor"</formula>
    </cfRule>
    <cfRule type="cellIs" dxfId="5404" priority="5885" operator="equal">
      <formula>"Leve"</formula>
    </cfRule>
  </conditionalFormatting>
  <conditionalFormatting sqref="DK149">
    <cfRule type="cellIs" dxfId="5403" priority="5886" operator="equal">
      <formula>"Catastrófico"</formula>
    </cfRule>
    <cfRule type="cellIs" dxfId="5402" priority="5887" operator="equal">
      <formula>"Mayor"</formula>
    </cfRule>
    <cfRule type="cellIs" dxfId="5401" priority="5888" operator="equal">
      <formula>"Moderado"</formula>
    </cfRule>
    <cfRule type="cellIs" dxfId="5400" priority="5889" operator="equal">
      <formula>"Menor"</formula>
    </cfRule>
    <cfRule type="cellIs" dxfId="5399" priority="5890" operator="equal">
      <formula>"Leve"</formula>
    </cfRule>
  </conditionalFormatting>
  <conditionalFormatting sqref="DN149">
    <cfRule type="cellIs" dxfId="5398" priority="5876" operator="equal">
      <formula>"Catastrófico"</formula>
    </cfRule>
    <cfRule type="cellIs" dxfId="5397" priority="5877" operator="equal">
      <formula>"Mayor"</formula>
    </cfRule>
    <cfRule type="cellIs" dxfId="5396" priority="5878" operator="equal">
      <formula>"Moderado"</formula>
    </cfRule>
    <cfRule type="cellIs" dxfId="5395" priority="5879" operator="equal">
      <formula>"Menor"</formula>
    </cfRule>
    <cfRule type="cellIs" dxfId="5394" priority="5880" operator="equal">
      <formula>"Leve"</formula>
    </cfRule>
  </conditionalFormatting>
  <conditionalFormatting sqref="DN149">
    <cfRule type="cellIs" dxfId="5393" priority="5866" operator="equal">
      <formula>"Catastrófico"</formula>
    </cfRule>
    <cfRule type="cellIs" dxfId="5392" priority="5867" operator="equal">
      <formula>"Mayor"</formula>
    </cfRule>
    <cfRule type="cellIs" dxfId="5391" priority="5868" operator="equal">
      <formula>"Moderado"</formula>
    </cfRule>
    <cfRule type="cellIs" dxfId="5390" priority="5869" operator="equal">
      <formula>"Menor"</formula>
    </cfRule>
    <cfRule type="cellIs" dxfId="5389" priority="5870" operator="equal">
      <formula>"Leve"</formula>
    </cfRule>
  </conditionalFormatting>
  <conditionalFormatting sqref="DN149">
    <cfRule type="cellIs" dxfId="5388" priority="5871" operator="equal">
      <formula>"Catastrófico"</formula>
    </cfRule>
    <cfRule type="cellIs" dxfId="5387" priority="5872" operator="equal">
      <formula>"Mayor"</formula>
    </cfRule>
    <cfRule type="cellIs" dxfId="5386" priority="5873" operator="equal">
      <formula>"Moderado"</formula>
    </cfRule>
    <cfRule type="cellIs" dxfId="5385" priority="5874" operator="equal">
      <formula>"Menor"</formula>
    </cfRule>
    <cfRule type="cellIs" dxfId="5384" priority="5875" operator="equal">
      <formula>"Leve"</formula>
    </cfRule>
  </conditionalFormatting>
  <conditionalFormatting sqref="DO149:DP149">
    <cfRule type="cellIs" dxfId="5383" priority="5861" operator="equal">
      <formula>"Catastrófico"</formula>
    </cfRule>
    <cfRule type="cellIs" dxfId="5382" priority="5862" operator="equal">
      <formula>"Mayor"</formula>
    </cfRule>
    <cfRule type="cellIs" dxfId="5381" priority="5863" operator="equal">
      <formula>"Moderado"</formula>
    </cfRule>
    <cfRule type="cellIs" dxfId="5380" priority="5864" operator="equal">
      <formula>"Menor"</formula>
    </cfRule>
    <cfRule type="cellIs" dxfId="5379" priority="5865" operator="equal">
      <formula>"Leve"</formula>
    </cfRule>
  </conditionalFormatting>
  <conditionalFormatting sqref="DZ149">
    <cfRule type="cellIs" dxfId="5378" priority="5851" operator="equal">
      <formula>"Catastrófico"</formula>
    </cfRule>
    <cfRule type="cellIs" dxfId="5377" priority="5852" operator="equal">
      <formula>"Mayor"</formula>
    </cfRule>
    <cfRule type="cellIs" dxfId="5376" priority="5853" operator="equal">
      <formula>"Moderado"</formula>
    </cfRule>
    <cfRule type="cellIs" dxfId="5375" priority="5854" operator="equal">
      <formula>"Menor"</formula>
    </cfRule>
    <cfRule type="cellIs" dxfId="5374" priority="5855" operator="equal">
      <formula>"Leve"</formula>
    </cfRule>
  </conditionalFormatting>
  <conditionalFormatting sqref="EA149:EH149">
    <cfRule type="cellIs" dxfId="5373" priority="5856" operator="equal">
      <formula>"Catastrófico"</formula>
    </cfRule>
    <cfRule type="cellIs" dxfId="5372" priority="5857" operator="equal">
      <formula>"Mayor"</formula>
    </cfRule>
    <cfRule type="cellIs" dxfId="5371" priority="5858" operator="equal">
      <formula>"Moderado"</formula>
    </cfRule>
    <cfRule type="cellIs" dxfId="5370" priority="5859" operator="equal">
      <formula>"Menor"</formula>
    </cfRule>
    <cfRule type="cellIs" dxfId="5369" priority="5860" operator="equal">
      <formula>"Leve"</formula>
    </cfRule>
  </conditionalFormatting>
  <conditionalFormatting sqref="GF149">
    <cfRule type="cellIs" dxfId="5368" priority="5846" operator="equal">
      <formula>"Catastrófico"</formula>
    </cfRule>
    <cfRule type="cellIs" dxfId="5367" priority="5847" operator="equal">
      <formula>"Mayor"</formula>
    </cfRule>
    <cfRule type="cellIs" dxfId="5366" priority="5848" operator="equal">
      <formula>"Moderado"</formula>
    </cfRule>
    <cfRule type="cellIs" dxfId="5365" priority="5849" operator="equal">
      <formula>"Menor"</formula>
    </cfRule>
    <cfRule type="cellIs" dxfId="5364" priority="5850" operator="equal">
      <formula>"Leve"</formula>
    </cfRule>
  </conditionalFormatting>
  <conditionalFormatting sqref="GG149">
    <cfRule type="cellIs" dxfId="5363" priority="5841" operator="equal">
      <formula>"Catastrófico"</formula>
    </cfRule>
    <cfRule type="cellIs" dxfId="5362" priority="5842" operator="equal">
      <formula>"Mayor"</formula>
    </cfRule>
    <cfRule type="cellIs" dxfId="5361" priority="5843" operator="equal">
      <formula>"Moderado"</formula>
    </cfRule>
    <cfRule type="cellIs" dxfId="5360" priority="5844" operator="equal">
      <formula>"Menor"</formula>
    </cfRule>
    <cfRule type="cellIs" dxfId="5359" priority="5845" operator="equal">
      <formula>"Leve"</formula>
    </cfRule>
  </conditionalFormatting>
  <conditionalFormatting sqref="GI149">
    <cfRule type="cellIs" dxfId="5358" priority="5836" operator="equal">
      <formula>"Catastrófico"</formula>
    </cfRule>
    <cfRule type="cellIs" dxfId="5357" priority="5837" operator="equal">
      <formula>"Mayor"</formula>
    </cfRule>
    <cfRule type="cellIs" dxfId="5356" priority="5838" operator="equal">
      <formula>"Moderado"</formula>
    </cfRule>
    <cfRule type="cellIs" dxfId="5355" priority="5839" operator="equal">
      <formula>"Menor"</formula>
    </cfRule>
    <cfRule type="cellIs" dxfId="5354" priority="5840" operator="equal">
      <formula>"Leve"</formula>
    </cfRule>
  </conditionalFormatting>
  <conditionalFormatting sqref="GK149">
    <cfRule type="cellIs" dxfId="5353" priority="5831" operator="equal">
      <formula>"Catastrófico"</formula>
    </cfRule>
    <cfRule type="cellIs" dxfId="5352" priority="5832" operator="equal">
      <formula>"Mayor"</formula>
    </cfRule>
    <cfRule type="cellIs" dxfId="5351" priority="5833" operator="equal">
      <formula>"Moderado"</formula>
    </cfRule>
    <cfRule type="cellIs" dxfId="5350" priority="5834" operator="equal">
      <formula>"Menor"</formula>
    </cfRule>
    <cfRule type="cellIs" dxfId="5349" priority="5835" operator="equal">
      <formula>"Leve"</formula>
    </cfRule>
  </conditionalFormatting>
  <conditionalFormatting sqref="GK149">
    <cfRule type="cellIs" dxfId="5348" priority="5826" operator="equal">
      <formula>"Catastrófico"</formula>
    </cfRule>
    <cfRule type="cellIs" dxfId="5347" priority="5827" operator="equal">
      <formula>"Mayor"</formula>
    </cfRule>
    <cfRule type="cellIs" dxfId="5346" priority="5828" operator="equal">
      <formula>"Moderado"</formula>
    </cfRule>
    <cfRule type="cellIs" dxfId="5345" priority="5829" operator="equal">
      <formula>"Menor"</formula>
    </cfRule>
    <cfRule type="cellIs" dxfId="5344" priority="5830" operator="equal">
      <formula>"Leve"</formula>
    </cfRule>
  </conditionalFormatting>
  <conditionalFormatting sqref="GJ149">
    <cfRule type="cellIs" dxfId="5343" priority="5816" operator="equal">
      <formula>"Catastrófico"</formula>
    </cfRule>
    <cfRule type="cellIs" dxfId="5342" priority="5817" operator="equal">
      <formula>"Mayor"</formula>
    </cfRule>
    <cfRule type="cellIs" dxfId="5341" priority="5818" operator="equal">
      <formula>"Moderado"</formula>
    </cfRule>
    <cfRule type="cellIs" dxfId="5340" priority="5819" operator="equal">
      <formula>"Menor"</formula>
    </cfRule>
    <cfRule type="cellIs" dxfId="5339" priority="5820" operator="equal">
      <formula>"Leve"</formula>
    </cfRule>
  </conditionalFormatting>
  <conditionalFormatting sqref="GJ149">
    <cfRule type="cellIs" dxfId="5338" priority="5821" operator="equal">
      <formula>"Catastrófico"</formula>
    </cfRule>
    <cfRule type="cellIs" dxfId="5337" priority="5822" operator="equal">
      <formula>"Mayor"</formula>
    </cfRule>
    <cfRule type="cellIs" dxfId="5336" priority="5823" operator="equal">
      <formula>"Moderado"</formula>
    </cfRule>
    <cfRule type="cellIs" dxfId="5335" priority="5824" operator="equal">
      <formula>"Menor"</formula>
    </cfRule>
    <cfRule type="cellIs" dxfId="5334" priority="5825" operator="equal">
      <formula>"Leve"</formula>
    </cfRule>
  </conditionalFormatting>
  <conditionalFormatting sqref="GH137:GH138">
    <cfRule type="cellIs" dxfId="5333" priority="5811" operator="equal">
      <formula>"Catastrófico"</formula>
    </cfRule>
    <cfRule type="cellIs" dxfId="5332" priority="5812" operator="equal">
      <formula>"Mayor"</formula>
    </cfRule>
    <cfRule type="cellIs" dxfId="5331" priority="5813" operator="equal">
      <formula>"Moderado"</formula>
    </cfRule>
    <cfRule type="cellIs" dxfId="5330" priority="5814" operator="equal">
      <formula>"Menor"</formula>
    </cfRule>
    <cfRule type="cellIs" dxfId="5329" priority="5815" operator="equal">
      <formula>"Leve"</formula>
    </cfRule>
  </conditionalFormatting>
  <conditionalFormatting sqref="GG137:GG138">
    <cfRule type="cellIs" dxfId="5328" priority="5806" operator="equal">
      <formula>"Catastrófico"</formula>
    </cfRule>
    <cfRule type="cellIs" dxfId="5327" priority="5807" operator="equal">
      <formula>"Mayor"</formula>
    </cfRule>
    <cfRule type="cellIs" dxfId="5326" priority="5808" operator="equal">
      <formula>"Moderado"</formula>
    </cfRule>
    <cfRule type="cellIs" dxfId="5325" priority="5809" operator="equal">
      <formula>"Menor"</formula>
    </cfRule>
    <cfRule type="cellIs" dxfId="5324" priority="5810" operator="equal">
      <formula>"Leve"</formula>
    </cfRule>
  </conditionalFormatting>
  <conditionalFormatting sqref="GI137:GI138">
    <cfRule type="cellIs" dxfId="5323" priority="5801" operator="equal">
      <formula>"Catastrófico"</formula>
    </cfRule>
    <cfRule type="cellIs" dxfId="5322" priority="5802" operator="equal">
      <formula>"Mayor"</formula>
    </cfRule>
    <cfRule type="cellIs" dxfId="5321" priority="5803" operator="equal">
      <formula>"Moderado"</formula>
    </cfRule>
    <cfRule type="cellIs" dxfId="5320" priority="5804" operator="equal">
      <formula>"Menor"</formula>
    </cfRule>
    <cfRule type="cellIs" dxfId="5319" priority="5805" operator="equal">
      <formula>"Leve"</formula>
    </cfRule>
  </conditionalFormatting>
  <conditionalFormatting sqref="GK137">
    <cfRule type="cellIs" dxfId="5318" priority="5796" operator="equal">
      <formula>"Catastrófico"</formula>
    </cfRule>
    <cfRule type="cellIs" dxfId="5317" priority="5797" operator="equal">
      <formula>"Mayor"</formula>
    </cfRule>
    <cfRule type="cellIs" dxfId="5316" priority="5798" operator="equal">
      <formula>"Moderado"</formula>
    </cfRule>
    <cfRule type="cellIs" dxfId="5315" priority="5799" operator="equal">
      <formula>"Menor"</formula>
    </cfRule>
    <cfRule type="cellIs" dxfId="5314" priority="5800" operator="equal">
      <formula>"Leve"</formula>
    </cfRule>
  </conditionalFormatting>
  <conditionalFormatting sqref="GK137">
    <cfRule type="cellIs" dxfId="5313" priority="5791" operator="equal">
      <formula>"Catastrófico"</formula>
    </cfRule>
    <cfRule type="cellIs" dxfId="5312" priority="5792" operator="equal">
      <formula>"Mayor"</formula>
    </cfRule>
    <cfRule type="cellIs" dxfId="5311" priority="5793" operator="equal">
      <formula>"Moderado"</formula>
    </cfRule>
    <cfRule type="cellIs" dxfId="5310" priority="5794" operator="equal">
      <formula>"Menor"</formula>
    </cfRule>
    <cfRule type="cellIs" dxfId="5309" priority="5795" operator="equal">
      <formula>"Leve"</formula>
    </cfRule>
  </conditionalFormatting>
  <conditionalFormatting sqref="GJ137">
    <cfRule type="cellIs" dxfId="5308" priority="5781" operator="equal">
      <formula>"Catastrófico"</formula>
    </cfRule>
    <cfRule type="cellIs" dxfId="5307" priority="5782" operator="equal">
      <formula>"Mayor"</formula>
    </cfRule>
    <cfRule type="cellIs" dxfId="5306" priority="5783" operator="equal">
      <formula>"Moderado"</formula>
    </cfRule>
    <cfRule type="cellIs" dxfId="5305" priority="5784" operator="equal">
      <formula>"Menor"</formula>
    </cfRule>
    <cfRule type="cellIs" dxfId="5304" priority="5785" operator="equal">
      <formula>"Leve"</formula>
    </cfRule>
  </conditionalFormatting>
  <conditionalFormatting sqref="GJ137">
    <cfRule type="cellIs" dxfId="5303" priority="5786" operator="equal">
      <formula>"Catastrófico"</formula>
    </cfRule>
    <cfRule type="cellIs" dxfId="5302" priority="5787" operator="equal">
      <formula>"Mayor"</formula>
    </cfRule>
    <cfRule type="cellIs" dxfId="5301" priority="5788" operator="equal">
      <formula>"Moderado"</formula>
    </cfRule>
    <cfRule type="cellIs" dxfId="5300" priority="5789" operator="equal">
      <formula>"Menor"</formula>
    </cfRule>
    <cfRule type="cellIs" dxfId="5299" priority="5790" operator="equal">
      <formula>"Leve"</formula>
    </cfRule>
  </conditionalFormatting>
  <conditionalFormatting sqref="GL137">
    <cfRule type="cellIs" dxfId="5298" priority="5776" operator="equal">
      <formula>"Catastrófico"</formula>
    </cfRule>
    <cfRule type="cellIs" dxfId="5297" priority="5777" operator="equal">
      <formula>"Mayor"</formula>
    </cfRule>
    <cfRule type="cellIs" dxfId="5296" priority="5778" operator="equal">
      <formula>"Moderado"</formula>
    </cfRule>
    <cfRule type="cellIs" dxfId="5295" priority="5779" operator="equal">
      <formula>"Menor"</formula>
    </cfRule>
    <cfRule type="cellIs" dxfId="5294" priority="5780" operator="equal">
      <formula>"Leve"</formula>
    </cfRule>
  </conditionalFormatting>
  <conditionalFormatting sqref="GM137">
    <cfRule type="cellIs" dxfId="5293" priority="5771" operator="equal">
      <formula>"Catastrófico"</formula>
    </cfRule>
    <cfRule type="cellIs" dxfId="5292" priority="5772" operator="equal">
      <formula>"Mayor"</formula>
    </cfRule>
    <cfRule type="cellIs" dxfId="5291" priority="5773" operator="equal">
      <formula>"Moderado"</formula>
    </cfRule>
    <cfRule type="cellIs" dxfId="5290" priority="5774" operator="equal">
      <formula>"Menor"</formula>
    </cfRule>
    <cfRule type="cellIs" dxfId="5289" priority="5775" operator="equal">
      <formula>"Leve"</formula>
    </cfRule>
  </conditionalFormatting>
  <conditionalFormatting sqref="GL149">
    <cfRule type="cellIs" dxfId="5288" priority="5766" operator="equal">
      <formula>"Catastrófico"</formula>
    </cfRule>
    <cfRule type="cellIs" dxfId="5287" priority="5767" operator="equal">
      <formula>"Mayor"</formula>
    </cfRule>
    <cfRule type="cellIs" dxfId="5286" priority="5768" operator="equal">
      <formula>"Moderado"</formula>
    </cfRule>
    <cfRule type="cellIs" dxfId="5285" priority="5769" operator="equal">
      <formula>"Menor"</formula>
    </cfRule>
    <cfRule type="cellIs" dxfId="5284" priority="5770" operator="equal">
      <formula>"Leve"</formula>
    </cfRule>
  </conditionalFormatting>
  <conditionalFormatting sqref="GM149">
    <cfRule type="cellIs" dxfId="5283" priority="5761" operator="equal">
      <formula>"Catastrófico"</formula>
    </cfRule>
    <cfRule type="cellIs" dxfId="5282" priority="5762" operator="equal">
      <formula>"Mayor"</formula>
    </cfRule>
    <cfRule type="cellIs" dxfId="5281" priority="5763" operator="equal">
      <formula>"Moderado"</formula>
    </cfRule>
    <cfRule type="cellIs" dxfId="5280" priority="5764" operator="equal">
      <formula>"Menor"</formula>
    </cfRule>
    <cfRule type="cellIs" dxfId="5279" priority="5765" operator="equal">
      <formula>"Leve"</formula>
    </cfRule>
  </conditionalFormatting>
  <conditionalFormatting sqref="DQ155">
    <cfRule type="cellIs" dxfId="5278" priority="5751" operator="equal">
      <formula>"Catastrófico"</formula>
    </cfRule>
    <cfRule type="cellIs" dxfId="5277" priority="5752" operator="equal">
      <formula>"Mayor"</formula>
    </cfRule>
    <cfRule type="cellIs" dxfId="5276" priority="5753" operator="equal">
      <formula>"Moderado"</formula>
    </cfRule>
    <cfRule type="cellIs" dxfId="5275" priority="5754" operator="equal">
      <formula>"Menor"</formula>
    </cfRule>
    <cfRule type="cellIs" dxfId="5274" priority="5755" operator="equal">
      <formula>"Leve"</formula>
    </cfRule>
  </conditionalFormatting>
  <conditionalFormatting sqref="DR155:DY156">
    <cfRule type="cellIs" dxfId="5273" priority="5756" operator="equal">
      <formula>"Catastrófico"</formula>
    </cfRule>
    <cfRule type="cellIs" dxfId="5272" priority="5757" operator="equal">
      <formula>"Mayor"</formula>
    </cfRule>
    <cfRule type="cellIs" dxfId="5271" priority="5758" operator="equal">
      <formula>"Moderado"</formula>
    </cfRule>
    <cfRule type="cellIs" dxfId="5270" priority="5759" operator="equal">
      <formula>"Menor"</formula>
    </cfRule>
    <cfRule type="cellIs" dxfId="5269" priority="5760" operator="equal">
      <formula>"Leve"</formula>
    </cfRule>
  </conditionalFormatting>
  <conditionalFormatting sqref="DE155">
    <cfRule type="cellIs" dxfId="5268" priority="5746" operator="equal">
      <formula>"Catastrófico"</formula>
    </cfRule>
    <cfRule type="cellIs" dxfId="5267" priority="5747" operator="equal">
      <formula>"Mayor"</formula>
    </cfRule>
    <cfRule type="cellIs" dxfId="5266" priority="5748" operator="equal">
      <formula>"Moderado"</formula>
    </cfRule>
    <cfRule type="cellIs" dxfId="5265" priority="5749" operator="equal">
      <formula>"Menor"</formula>
    </cfRule>
    <cfRule type="cellIs" dxfId="5264" priority="5750" operator="equal">
      <formula>"Leve"</formula>
    </cfRule>
  </conditionalFormatting>
  <conditionalFormatting sqref="DE155">
    <cfRule type="cellIs" dxfId="5263" priority="5736" operator="equal">
      <formula>"Catastrófico"</formula>
    </cfRule>
    <cfRule type="cellIs" dxfId="5262" priority="5737" operator="equal">
      <formula>"Mayor"</formula>
    </cfRule>
    <cfRule type="cellIs" dxfId="5261" priority="5738" operator="equal">
      <formula>"Moderado"</formula>
    </cfRule>
    <cfRule type="cellIs" dxfId="5260" priority="5739" operator="equal">
      <formula>"Menor"</formula>
    </cfRule>
    <cfRule type="cellIs" dxfId="5259" priority="5740" operator="equal">
      <formula>"Leve"</formula>
    </cfRule>
  </conditionalFormatting>
  <conditionalFormatting sqref="DE155">
    <cfRule type="cellIs" dxfId="5258" priority="5741" operator="equal">
      <formula>"Catastrófico"</formula>
    </cfRule>
    <cfRule type="cellIs" dxfId="5257" priority="5742" operator="equal">
      <formula>"Mayor"</formula>
    </cfRule>
    <cfRule type="cellIs" dxfId="5256" priority="5743" operator="equal">
      <formula>"Moderado"</formula>
    </cfRule>
    <cfRule type="cellIs" dxfId="5255" priority="5744" operator="equal">
      <formula>"Menor"</formula>
    </cfRule>
    <cfRule type="cellIs" dxfId="5254" priority="5745" operator="equal">
      <formula>"Leve"</formula>
    </cfRule>
  </conditionalFormatting>
  <conditionalFormatting sqref="DF155:DG155">
    <cfRule type="cellIs" dxfId="5253" priority="5731" operator="equal">
      <formula>"Catastrófico"</formula>
    </cfRule>
    <cfRule type="cellIs" dxfId="5252" priority="5732" operator="equal">
      <formula>"Mayor"</formula>
    </cfRule>
    <cfRule type="cellIs" dxfId="5251" priority="5733" operator="equal">
      <formula>"Moderado"</formula>
    </cfRule>
    <cfRule type="cellIs" dxfId="5250" priority="5734" operator="equal">
      <formula>"Menor"</formula>
    </cfRule>
    <cfRule type="cellIs" dxfId="5249" priority="5735" operator="equal">
      <formula>"Leve"</formula>
    </cfRule>
  </conditionalFormatting>
  <conditionalFormatting sqref="CY155">
    <cfRule type="cellIs" dxfId="5248" priority="5726" operator="equal">
      <formula>"Catastrófico"</formula>
    </cfRule>
    <cfRule type="cellIs" dxfId="5247" priority="5727" operator="equal">
      <formula>"Mayor"</formula>
    </cfRule>
    <cfRule type="cellIs" dxfId="5246" priority="5728" operator="equal">
      <formula>"Moderado"</formula>
    </cfRule>
    <cfRule type="cellIs" dxfId="5245" priority="5729" operator="equal">
      <formula>"Menor"</formula>
    </cfRule>
    <cfRule type="cellIs" dxfId="5244" priority="5730" operator="equal">
      <formula>"Leve"</formula>
    </cfRule>
  </conditionalFormatting>
  <conditionalFormatting sqref="CZ155">
    <cfRule type="cellIs" dxfId="5243" priority="5716" operator="equal">
      <formula>"Catastrófico"</formula>
    </cfRule>
    <cfRule type="cellIs" dxfId="5242" priority="5717" operator="equal">
      <formula>"Mayor"</formula>
    </cfRule>
    <cfRule type="cellIs" dxfId="5241" priority="5718" operator="equal">
      <formula>"Moderado"</formula>
    </cfRule>
    <cfRule type="cellIs" dxfId="5240" priority="5719" operator="equal">
      <formula>"Menor"</formula>
    </cfRule>
    <cfRule type="cellIs" dxfId="5239" priority="5720" operator="equal">
      <formula>"Leve"</formula>
    </cfRule>
  </conditionalFormatting>
  <conditionalFormatting sqref="CZ155">
    <cfRule type="cellIs" dxfId="5238" priority="5721" operator="equal">
      <formula>"Catastrófico"</formula>
    </cfRule>
    <cfRule type="cellIs" dxfId="5237" priority="5722" operator="equal">
      <formula>"Mayor"</formula>
    </cfRule>
    <cfRule type="cellIs" dxfId="5236" priority="5723" operator="equal">
      <formula>"Moderado"</formula>
    </cfRule>
    <cfRule type="cellIs" dxfId="5235" priority="5724" operator="equal">
      <formula>"Menor"</formula>
    </cfRule>
    <cfRule type="cellIs" dxfId="5234" priority="5725" operator="equal">
      <formula>"Leve"</formula>
    </cfRule>
  </conditionalFormatting>
  <conditionalFormatting sqref="DN155">
    <cfRule type="cellIs" dxfId="5233" priority="5711" operator="equal">
      <formula>"Catastrófico"</formula>
    </cfRule>
    <cfRule type="cellIs" dxfId="5232" priority="5712" operator="equal">
      <formula>"Mayor"</formula>
    </cfRule>
    <cfRule type="cellIs" dxfId="5231" priority="5713" operator="equal">
      <formula>"Moderado"</formula>
    </cfRule>
    <cfRule type="cellIs" dxfId="5230" priority="5714" operator="equal">
      <formula>"Menor"</formula>
    </cfRule>
    <cfRule type="cellIs" dxfId="5229" priority="5715" operator="equal">
      <formula>"Leve"</formula>
    </cfRule>
  </conditionalFormatting>
  <conditionalFormatting sqref="DN155">
    <cfRule type="cellIs" dxfId="5228" priority="5701" operator="equal">
      <formula>"Catastrófico"</formula>
    </cfRule>
    <cfRule type="cellIs" dxfId="5227" priority="5702" operator="equal">
      <formula>"Mayor"</formula>
    </cfRule>
    <cfRule type="cellIs" dxfId="5226" priority="5703" operator="equal">
      <formula>"Moderado"</formula>
    </cfRule>
    <cfRule type="cellIs" dxfId="5225" priority="5704" operator="equal">
      <formula>"Menor"</formula>
    </cfRule>
    <cfRule type="cellIs" dxfId="5224" priority="5705" operator="equal">
      <formula>"Leve"</formula>
    </cfRule>
  </conditionalFormatting>
  <conditionalFormatting sqref="DN155">
    <cfRule type="cellIs" dxfId="5223" priority="5706" operator="equal">
      <formula>"Catastrófico"</formula>
    </cfRule>
    <cfRule type="cellIs" dxfId="5222" priority="5707" operator="equal">
      <formula>"Mayor"</formula>
    </cfRule>
    <cfRule type="cellIs" dxfId="5221" priority="5708" operator="equal">
      <formula>"Moderado"</formula>
    </cfRule>
    <cfRule type="cellIs" dxfId="5220" priority="5709" operator="equal">
      <formula>"Menor"</formula>
    </cfRule>
    <cfRule type="cellIs" dxfId="5219" priority="5710" operator="equal">
      <formula>"Leve"</formula>
    </cfRule>
  </conditionalFormatting>
  <conditionalFormatting sqref="DO155:DP155">
    <cfRule type="cellIs" dxfId="5218" priority="5696" operator="equal">
      <formula>"Catastrófico"</formula>
    </cfRule>
    <cfRule type="cellIs" dxfId="5217" priority="5697" operator="equal">
      <formula>"Mayor"</formula>
    </cfRule>
    <cfRule type="cellIs" dxfId="5216" priority="5698" operator="equal">
      <formula>"Moderado"</formula>
    </cfRule>
    <cfRule type="cellIs" dxfId="5215" priority="5699" operator="equal">
      <formula>"Menor"</formula>
    </cfRule>
    <cfRule type="cellIs" dxfId="5214" priority="5700" operator="equal">
      <formula>"Leve"</formula>
    </cfRule>
  </conditionalFormatting>
  <conditionalFormatting sqref="DH155">
    <cfRule type="cellIs" dxfId="5213" priority="5691" operator="equal">
      <formula>"Catastrófico"</formula>
    </cfRule>
    <cfRule type="cellIs" dxfId="5212" priority="5692" operator="equal">
      <formula>"Mayor"</formula>
    </cfRule>
    <cfRule type="cellIs" dxfId="5211" priority="5693" operator="equal">
      <formula>"Moderado"</formula>
    </cfRule>
    <cfRule type="cellIs" dxfId="5210" priority="5694" operator="equal">
      <formula>"Menor"</formula>
    </cfRule>
    <cfRule type="cellIs" dxfId="5209" priority="5695" operator="equal">
      <formula>"Leve"</formula>
    </cfRule>
  </conditionalFormatting>
  <conditionalFormatting sqref="DI155">
    <cfRule type="cellIs" dxfId="5208" priority="5681" operator="equal">
      <formula>"Catastrófico"</formula>
    </cfRule>
    <cfRule type="cellIs" dxfId="5207" priority="5682" operator="equal">
      <formula>"Mayor"</formula>
    </cfRule>
    <cfRule type="cellIs" dxfId="5206" priority="5683" operator="equal">
      <formula>"Moderado"</formula>
    </cfRule>
    <cfRule type="cellIs" dxfId="5205" priority="5684" operator="equal">
      <formula>"Menor"</formula>
    </cfRule>
    <cfRule type="cellIs" dxfId="5204" priority="5685" operator="equal">
      <formula>"Leve"</formula>
    </cfRule>
  </conditionalFormatting>
  <conditionalFormatting sqref="DI155">
    <cfRule type="cellIs" dxfId="5203" priority="5686" operator="equal">
      <formula>"Catastrófico"</formula>
    </cfRule>
    <cfRule type="cellIs" dxfId="5202" priority="5687" operator="equal">
      <formula>"Mayor"</formula>
    </cfRule>
    <cfRule type="cellIs" dxfId="5201" priority="5688" operator="equal">
      <formula>"Moderado"</formula>
    </cfRule>
    <cfRule type="cellIs" dxfId="5200" priority="5689" operator="equal">
      <formula>"Menor"</formula>
    </cfRule>
    <cfRule type="cellIs" dxfId="5199" priority="5690" operator="equal">
      <formula>"Leve"</formula>
    </cfRule>
  </conditionalFormatting>
  <conditionalFormatting sqref="DZ155">
    <cfRule type="cellIs" dxfId="5198" priority="5671" operator="equal">
      <formula>"Catastrófico"</formula>
    </cfRule>
    <cfRule type="cellIs" dxfId="5197" priority="5672" operator="equal">
      <formula>"Mayor"</formula>
    </cfRule>
    <cfRule type="cellIs" dxfId="5196" priority="5673" operator="equal">
      <formula>"Moderado"</formula>
    </cfRule>
    <cfRule type="cellIs" dxfId="5195" priority="5674" operator="equal">
      <formula>"Menor"</formula>
    </cfRule>
    <cfRule type="cellIs" dxfId="5194" priority="5675" operator="equal">
      <formula>"Leve"</formula>
    </cfRule>
  </conditionalFormatting>
  <conditionalFormatting sqref="EA155:EH155">
    <cfRule type="cellIs" dxfId="5193" priority="5676" operator="equal">
      <formula>"Catastrófico"</formula>
    </cfRule>
    <cfRule type="cellIs" dxfId="5192" priority="5677" operator="equal">
      <formula>"Mayor"</formula>
    </cfRule>
    <cfRule type="cellIs" dxfId="5191" priority="5678" operator="equal">
      <formula>"Moderado"</formula>
    </cfRule>
    <cfRule type="cellIs" dxfId="5190" priority="5679" operator="equal">
      <formula>"Menor"</formula>
    </cfRule>
    <cfRule type="cellIs" dxfId="5189" priority="5680" operator="equal">
      <formula>"Leve"</formula>
    </cfRule>
  </conditionalFormatting>
  <conditionalFormatting sqref="CY156:DG156">
    <cfRule type="cellIs" dxfId="5188" priority="5666" operator="equal">
      <formula>"Catastrófico"</formula>
    </cfRule>
    <cfRule type="cellIs" dxfId="5187" priority="5667" operator="equal">
      <formula>"Mayor"</formula>
    </cfRule>
    <cfRule type="cellIs" dxfId="5186" priority="5668" operator="equal">
      <formula>"Moderado"</formula>
    </cfRule>
    <cfRule type="cellIs" dxfId="5185" priority="5669" operator="equal">
      <formula>"Menor"</formula>
    </cfRule>
    <cfRule type="cellIs" dxfId="5184" priority="5670" operator="equal">
      <formula>"Leve"</formula>
    </cfRule>
  </conditionalFormatting>
  <conditionalFormatting sqref="DE156">
    <cfRule type="cellIs" dxfId="5183" priority="5661" operator="equal">
      <formula>"Catastrófico"</formula>
    </cfRule>
    <cfRule type="cellIs" dxfId="5182" priority="5662" operator="equal">
      <formula>"Mayor"</formula>
    </cfRule>
    <cfRule type="cellIs" dxfId="5181" priority="5663" operator="equal">
      <formula>"Moderado"</formula>
    </cfRule>
    <cfRule type="cellIs" dxfId="5180" priority="5664" operator="equal">
      <formula>"Menor"</formula>
    </cfRule>
    <cfRule type="cellIs" dxfId="5179" priority="5665" operator="equal">
      <formula>"Leve"</formula>
    </cfRule>
  </conditionalFormatting>
  <conditionalFormatting sqref="DI156:DP156">
    <cfRule type="cellIs" dxfId="5178" priority="5656" operator="equal">
      <formula>"Catastrófico"</formula>
    </cfRule>
    <cfRule type="cellIs" dxfId="5177" priority="5657" operator="equal">
      <formula>"Mayor"</formula>
    </cfRule>
    <cfRule type="cellIs" dxfId="5176" priority="5658" operator="equal">
      <formula>"Moderado"</formula>
    </cfRule>
    <cfRule type="cellIs" dxfId="5175" priority="5659" operator="equal">
      <formula>"Menor"</formula>
    </cfRule>
    <cfRule type="cellIs" dxfId="5174" priority="5660" operator="equal">
      <formula>"Leve"</formula>
    </cfRule>
  </conditionalFormatting>
  <conditionalFormatting sqref="DH156">
    <cfRule type="cellIs" dxfId="5173" priority="5651" operator="equal">
      <formula>"Catastrófico"</formula>
    </cfRule>
    <cfRule type="cellIs" dxfId="5172" priority="5652" operator="equal">
      <formula>"Mayor"</formula>
    </cfRule>
    <cfRule type="cellIs" dxfId="5171" priority="5653" operator="equal">
      <formula>"Moderado"</formula>
    </cfRule>
    <cfRule type="cellIs" dxfId="5170" priority="5654" operator="equal">
      <formula>"Menor"</formula>
    </cfRule>
    <cfRule type="cellIs" dxfId="5169" priority="5655" operator="equal">
      <formula>"Leve"</formula>
    </cfRule>
  </conditionalFormatting>
  <conditionalFormatting sqref="DN156">
    <cfRule type="cellIs" dxfId="5168" priority="5646" operator="equal">
      <formula>"Catastrófico"</formula>
    </cfRule>
    <cfRule type="cellIs" dxfId="5167" priority="5647" operator="equal">
      <formula>"Mayor"</formula>
    </cfRule>
    <cfRule type="cellIs" dxfId="5166" priority="5648" operator="equal">
      <formula>"Moderado"</formula>
    </cfRule>
    <cfRule type="cellIs" dxfId="5165" priority="5649" operator="equal">
      <formula>"Menor"</formula>
    </cfRule>
    <cfRule type="cellIs" dxfId="5164" priority="5650" operator="equal">
      <formula>"Leve"</formula>
    </cfRule>
  </conditionalFormatting>
  <conditionalFormatting sqref="EA156:EH156">
    <cfRule type="cellIs" dxfId="5163" priority="5641" operator="equal">
      <formula>"Catastrófico"</formula>
    </cfRule>
    <cfRule type="cellIs" dxfId="5162" priority="5642" operator="equal">
      <formula>"Mayor"</formula>
    </cfRule>
    <cfRule type="cellIs" dxfId="5161" priority="5643" operator="equal">
      <formula>"Moderado"</formula>
    </cfRule>
    <cfRule type="cellIs" dxfId="5160" priority="5644" operator="equal">
      <formula>"Menor"</formula>
    </cfRule>
    <cfRule type="cellIs" dxfId="5159" priority="5645" operator="equal">
      <formula>"Leve"</formula>
    </cfRule>
  </conditionalFormatting>
  <conditionalFormatting sqref="GF155:GF156">
    <cfRule type="cellIs" dxfId="5158" priority="5636" operator="equal">
      <formula>"Catastrófico"</formula>
    </cfRule>
    <cfRule type="cellIs" dxfId="5157" priority="5637" operator="equal">
      <formula>"Mayor"</formula>
    </cfRule>
    <cfRule type="cellIs" dxfId="5156" priority="5638" operator="equal">
      <formula>"Moderado"</formula>
    </cfRule>
    <cfRule type="cellIs" dxfId="5155" priority="5639" operator="equal">
      <formula>"Menor"</formula>
    </cfRule>
    <cfRule type="cellIs" dxfId="5154" priority="5640" operator="equal">
      <formula>"Leve"</formula>
    </cfRule>
  </conditionalFormatting>
  <conditionalFormatting sqref="GG155">
    <cfRule type="cellIs" dxfId="5153" priority="5631" operator="equal">
      <formula>"Catastrófico"</formula>
    </cfRule>
    <cfRule type="cellIs" dxfId="5152" priority="5632" operator="equal">
      <formula>"Mayor"</formula>
    </cfRule>
    <cfRule type="cellIs" dxfId="5151" priority="5633" operator="equal">
      <formula>"Moderado"</formula>
    </cfRule>
    <cfRule type="cellIs" dxfId="5150" priority="5634" operator="equal">
      <formula>"Menor"</formula>
    </cfRule>
    <cfRule type="cellIs" dxfId="5149" priority="5635" operator="equal">
      <formula>"Leve"</formula>
    </cfRule>
  </conditionalFormatting>
  <conditionalFormatting sqref="GI155">
    <cfRule type="cellIs" dxfId="5148" priority="5626" operator="equal">
      <formula>"Catastrófico"</formula>
    </cfRule>
    <cfRule type="cellIs" dxfId="5147" priority="5627" operator="equal">
      <formula>"Mayor"</formula>
    </cfRule>
    <cfRule type="cellIs" dxfId="5146" priority="5628" operator="equal">
      <formula>"Moderado"</formula>
    </cfRule>
    <cfRule type="cellIs" dxfId="5145" priority="5629" operator="equal">
      <formula>"Menor"</formula>
    </cfRule>
    <cfRule type="cellIs" dxfId="5144" priority="5630" operator="equal">
      <formula>"Leve"</formula>
    </cfRule>
  </conditionalFormatting>
  <conditionalFormatting sqref="GK155:GK156">
    <cfRule type="cellIs" dxfId="5143" priority="5621" operator="equal">
      <formula>"Catastrófico"</formula>
    </cfRule>
    <cfRule type="cellIs" dxfId="5142" priority="5622" operator="equal">
      <formula>"Mayor"</formula>
    </cfRule>
    <cfRule type="cellIs" dxfId="5141" priority="5623" operator="equal">
      <formula>"Moderado"</formula>
    </cfRule>
    <cfRule type="cellIs" dxfId="5140" priority="5624" operator="equal">
      <formula>"Menor"</formula>
    </cfRule>
    <cfRule type="cellIs" dxfId="5139" priority="5625" operator="equal">
      <formula>"Leve"</formula>
    </cfRule>
  </conditionalFormatting>
  <conditionalFormatting sqref="GK155:GK156">
    <cfRule type="cellIs" dxfId="5138" priority="5616" operator="equal">
      <formula>"Catastrófico"</formula>
    </cfRule>
    <cfRule type="cellIs" dxfId="5137" priority="5617" operator="equal">
      <formula>"Mayor"</formula>
    </cfRule>
    <cfRule type="cellIs" dxfId="5136" priority="5618" operator="equal">
      <formula>"Moderado"</formula>
    </cfRule>
    <cfRule type="cellIs" dxfId="5135" priority="5619" operator="equal">
      <formula>"Menor"</formula>
    </cfRule>
    <cfRule type="cellIs" dxfId="5134" priority="5620" operator="equal">
      <formula>"Leve"</formula>
    </cfRule>
  </conditionalFormatting>
  <conditionalFormatting sqref="GJ155:GJ156">
    <cfRule type="cellIs" dxfId="5133" priority="5606" operator="equal">
      <formula>"Catastrófico"</formula>
    </cfRule>
    <cfRule type="cellIs" dxfId="5132" priority="5607" operator="equal">
      <formula>"Mayor"</formula>
    </cfRule>
    <cfRule type="cellIs" dxfId="5131" priority="5608" operator="equal">
      <formula>"Moderado"</formula>
    </cfRule>
    <cfRule type="cellIs" dxfId="5130" priority="5609" operator="equal">
      <formula>"Menor"</formula>
    </cfRule>
    <cfRule type="cellIs" dxfId="5129" priority="5610" operator="equal">
      <formula>"Leve"</formula>
    </cfRule>
  </conditionalFormatting>
  <conditionalFormatting sqref="GJ155:GJ156">
    <cfRule type="cellIs" dxfId="5128" priority="5611" operator="equal">
      <formula>"Catastrófico"</formula>
    </cfRule>
    <cfRule type="cellIs" dxfId="5127" priority="5612" operator="equal">
      <formula>"Mayor"</formula>
    </cfRule>
    <cfRule type="cellIs" dxfId="5126" priority="5613" operator="equal">
      <formula>"Moderado"</formula>
    </cfRule>
    <cfRule type="cellIs" dxfId="5125" priority="5614" operator="equal">
      <formula>"Menor"</formula>
    </cfRule>
    <cfRule type="cellIs" dxfId="5124" priority="5615" operator="equal">
      <formula>"Leve"</formula>
    </cfRule>
  </conditionalFormatting>
  <conditionalFormatting sqref="GL155">
    <cfRule type="cellIs" dxfId="5123" priority="5601" operator="equal">
      <formula>"Catastrófico"</formula>
    </cfRule>
    <cfRule type="cellIs" dxfId="5122" priority="5602" operator="equal">
      <formula>"Mayor"</formula>
    </cfRule>
    <cfRule type="cellIs" dxfId="5121" priority="5603" operator="equal">
      <formula>"Moderado"</formula>
    </cfRule>
    <cfRule type="cellIs" dxfId="5120" priority="5604" operator="equal">
      <formula>"Menor"</formula>
    </cfRule>
    <cfRule type="cellIs" dxfId="5119" priority="5605" operator="equal">
      <formula>"Leve"</formula>
    </cfRule>
  </conditionalFormatting>
  <conditionalFormatting sqref="GM155">
    <cfRule type="cellIs" dxfId="5118" priority="5596" operator="equal">
      <formula>"Catastrófico"</formula>
    </cfRule>
    <cfRule type="cellIs" dxfId="5117" priority="5597" operator="equal">
      <formula>"Mayor"</formula>
    </cfRule>
    <cfRule type="cellIs" dxfId="5116" priority="5598" operator="equal">
      <formula>"Moderado"</formula>
    </cfRule>
    <cfRule type="cellIs" dxfId="5115" priority="5599" operator="equal">
      <formula>"Menor"</formula>
    </cfRule>
    <cfRule type="cellIs" dxfId="5114" priority="5600" operator="equal">
      <formula>"Leve"</formula>
    </cfRule>
  </conditionalFormatting>
  <conditionalFormatting sqref="DA221:DG221">
    <cfRule type="cellIs" dxfId="5113" priority="5591" operator="equal">
      <formula>"Catastrófico"</formula>
    </cfRule>
    <cfRule type="cellIs" dxfId="5112" priority="5592" operator="equal">
      <formula>"Mayor"</formula>
    </cfRule>
    <cfRule type="cellIs" dxfId="5111" priority="5593" operator="equal">
      <formula>"Moderado"</formula>
    </cfRule>
    <cfRule type="cellIs" dxfId="5110" priority="5594" operator="equal">
      <formula>"Menor"</formula>
    </cfRule>
    <cfRule type="cellIs" dxfId="5109" priority="5595" operator="equal">
      <formula>"Leve"</formula>
    </cfRule>
  </conditionalFormatting>
  <conditionalFormatting sqref="CZ221">
    <cfRule type="cellIs" dxfId="5108" priority="5586" operator="equal">
      <formula>"Catastrófico"</formula>
    </cfRule>
    <cfRule type="cellIs" dxfId="5107" priority="5587" operator="equal">
      <formula>"Mayor"</formula>
    </cfRule>
    <cfRule type="cellIs" dxfId="5106" priority="5588" operator="equal">
      <formula>"Moderado"</formula>
    </cfRule>
    <cfRule type="cellIs" dxfId="5105" priority="5589" operator="equal">
      <formula>"Menor"</formula>
    </cfRule>
    <cfRule type="cellIs" dxfId="5104" priority="5590" operator="equal">
      <formula>"Leve"</formula>
    </cfRule>
  </conditionalFormatting>
  <conditionalFormatting sqref="CY221">
    <cfRule type="cellIs" dxfId="5103" priority="5581" operator="equal">
      <formula>"Catastrófico"</formula>
    </cfRule>
    <cfRule type="cellIs" dxfId="5102" priority="5582" operator="equal">
      <formula>"Mayor"</formula>
    </cfRule>
    <cfRule type="cellIs" dxfId="5101" priority="5583" operator="equal">
      <formula>"Moderado"</formula>
    </cfRule>
    <cfRule type="cellIs" dxfId="5100" priority="5584" operator="equal">
      <formula>"Menor"</formula>
    </cfRule>
    <cfRule type="cellIs" dxfId="5099" priority="5585" operator="equal">
      <formula>"Leve"</formula>
    </cfRule>
  </conditionalFormatting>
  <conditionalFormatting sqref="DJ221:DP221">
    <cfRule type="cellIs" dxfId="5098" priority="5576" operator="equal">
      <formula>"Catastrófico"</formula>
    </cfRule>
    <cfRule type="cellIs" dxfId="5097" priority="5577" operator="equal">
      <formula>"Mayor"</formula>
    </cfRule>
    <cfRule type="cellIs" dxfId="5096" priority="5578" operator="equal">
      <formula>"Moderado"</formula>
    </cfRule>
    <cfRule type="cellIs" dxfId="5095" priority="5579" operator="equal">
      <formula>"Menor"</formula>
    </cfRule>
    <cfRule type="cellIs" dxfId="5094" priority="5580" operator="equal">
      <formula>"Leve"</formula>
    </cfRule>
  </conditionalFormatting>
  <conditionalFormatting sqref="DI221">
    <cfRule type="cellIs" dxfId="5093" priority="5571" operator="equal">
      <formula>"Catastrófico"</formula>
    </cfRule>
    <cfRule type="cellIs" dxfId="5092" priority="5572" operator="equal">
      <formula>"Mayor"</formula>
    </cfRule>
    <cfRule type="cellIs" dxfId="5091" priority="5573" operator="equal">
      <formula>"Moderado"</formula>
    </cfRule>
    <cfRule type="cellIs" dxfId="5090" priority="5574" operator="equal">
      <formula>"Menor"</formula>
    </cfRule>
    <cfRule type="cellIs" dxfId="5089" priority="5575" operator="equal">
      <formula>"Leve"</formula>
    </cfRule>
  </conditionalFormatting>
  <conditionalFormatting sqref="DH221">
    <cfRule type="cellIs" dxfId="5088" priority="5566" operator="equal">
      <formula>"Catastrófico"</formula>
    </cfRule>
    <cfRule type="cellIs" dxfId="5087" priority="5567" operator="equal">
      <formula>"Mayor"</formula>
    </cfRule>
    <cfRule type="cellIs" dxfId="5086" priority="5568" operator="equal">
      <formula>"Moderado"</formula>
    </cfRule>
    <cfRule type="cellIs" dxfId="5085" priority="5569" operator="equal">
      <formula>"Menor"</formula>
    </cfRule>
    <cfRule type="cellIs" dxfId="5084" priority="5570" operator="equal">
      <formula>"Leve"</formula>
    </cfRule>
  </conditionalFormatting>
  <conditionalFormatting sqref="DS221:DY221">
    <cfRule type="cellIs" dxfId="5083" priority="5561" operator="equal">
      <formula>"Catastrófico"</formula>
    </cfRule>
    <cfRule type="cellIs" dxfId="5082" priority="5562" operator="equal">
      <formula>"Mayor"</formula>
    </cfRule>
    <cfRule type="cellIs" dxfId="5081" priority="5563" operator="equal">
      <formula>"Moderado"</formula>
    </cfRule>
    <cfRule type="cellIs" dxfId="5080" priority="5564" operator="equal">
      <formula>"Menor"</formula>
    </cfRule>
    <cfRule type="cellIs" dxfId="5079" priority="5565" operator="equal">
      <formula>"Leve"</formula>
    </cfRule>
  </conditionalFormatting>
  <conditionalFormatting sqref="DR221">
    <cfRule type="cellIs" dxfId="5078" priority="5556" operator="equal">
      <formula>"Catastrófico"</formula>
    </cfRule>
    <cfRule type="cellIs" dxfId="5077" priority="5557" operator="equal">
      <formula>"Mayor"</formula>
    </cfRule>
    <cfRule type="cellIs" dxfId="5076" priority="5558" operator="equal">
      <formula>"Moderado"</formula>
    </cfRule>
    <cfRule type="cellIs" dxfId="5075" priority="5559" operator="equal">
      <formula>"Menor"</formula>
    </cfRule>
    <cfRule type="cellIs" dxfId="5074" priority="5560" operator="equal">
      <formula>"Leve"</formula>
    </cfRule>
  </conditionalFormatting>
  <conditionalFormatting sqref="DQ221">
    <cfRule type="cellIs" dxfId="5073" priority="5551" operator="equal">
      <formula>"Catastrófico"</formula>
    </cfRule>
    <cfRule type="cellIs" dxfId="5072" priority="5552" operator="equal">
      <formula>"Mayor"</formula>
    </cfRule>
    <cfRule type="cellIs" dxfId="5071" priority="5553" operator="equal">
      <formula>"Moderado"</formula>
    </cfRule>
    <cfRule type="cellIs" dxfId="5070" priority="5554" operator="equal">
      <formula>"Menor"</formula>
    </cfRule>
    <cfRule type="cellIs" dxfId="5069" priority="5555" operator="equal">
      <formula>"Leve"</formula>
    </cfRule>
  </conditionalFormatting>
  <conditionalFormatting sqref="EB221:EH221">
    <cfRule type="cellIs" dxfId="5068" priority="5546" operator="equal">
      <formula>"Catastrófico"</formula>
    </cfRule>
    <cfRule type="cellIs" dxfId="5067" priority="5547" operator="equal">
      <formula>"Mayor"</formula>
    </cfRule>
    <cfRule type="cellIs" dxfId="5066" priority="5548" operator="equal">
      <formula>"Moderado"</formula>
    </cfRule>
    <cfRule type="cellIs" dxfId="5065" priority="5549" operator="equal">
      <formula>"Menor"</formula>
    </cfRule>
    <cfRule type="cellIs" dxfId="5064" priority="5550" operator="equal">
      <formula>"Leve"</formula>
    </cfRule>
  </conditionalFormatting>
  <conditionalFormatting sqref="EA221">
    <cfRule type="cellIs" dxfId="5063" priority="5541" operator="equal">
      <formula>"Catastrófico"</formula>
    </cfRule>
    <cfRule type="cellIs" dxfId="5062" priority="5542" operator="equal">
      <formula>"Mayor"</formula>
    </cfRule>
    <cfRule type="cellIs" dxfId="5061" priority="5543" operator="equal">
      <formula>"Moderado"</formula>
    </cfRule>
    <cfRule type="cellIs" dxfId="5060" priority="5544" operator="equal">
      <formula>"Menor"</formula>
    </cfRule>
    <cfRule type="cellIs" dxfId="5059" priority="5545" operator="equal">
      <formula>"Leve"</formula>
    </cfRule>
  </conditionalFormatting>
  <conditionalFormatting sqref="DZ221">
    <cfRule type="cellIs" dxfId="5058" priority="5536" operator="equal">
      <formula>"Catastrófico"</formula>
    </cfRule>
    <cfRule type="cellIs" dxfId="5057" priority="5537" operator="equal">
      <formula>"Mayor"</formula>
    </cfRule>
    <cfRule type="cellIs" dxfId="5056" priority="5538" operator="equal">
      <formula>"Moderado"</formula>
    </cfRule>
    <cfRule type="cellIs" dxfId="5055" priority="5539" operator="equal">
      <formula>"Menor"</formula>
    </cfRule>
    <cfRule type="cellIs" dxfId="5054" priority="5540" operator="equal">
      <formula>"Leve"</formula>
    </cfRule>
  </conditionalFormatting>
  <conditionalFormatting sqref="CZ222:DA222 DC222:DG222">
    <cfRule type="cellIs" dxfId="5053" priority="5531" operator="equal">
      <formula>"Catastrófico"</formula>
    </cfRule>
    <cfRule type="cellIs" dxfId="5052" priority="5532" operator="equal">
      <formula>"Mayor"</formula>
    </cfRule>
    <cfRule type="cellIs" dxfId="5051" priority="5533" operator="equal">
      <formula>"Moderado"</formula>
    </cfRule>
    <cfRule type="cellIs" dxfId="5050" priority="5534" operator="equal">
      <formula>"Menor"</formula>
    </cfRule>
    <cfRule type="cellIs" dxfId="5049" priority="5535" operator="equal">
      <formula>"Leve"</formula>
    </cfRule>
  </conditionalFormatting>
  <conditionalFormatting sqref="CY222">
    <cfRule type="cellIs" dxfId="5048" priority="5526" operator="equal">
      <formula>"Catastrófico"</formula>
    </cfRule>
    <cfRule type="cellIs" dxfId="5047" priority="5527" operator="equal">
      <formula>"Mayor"</formula>
    </cfRule>
    <cfRule type="cellIs" dxfId="5046" priority="5528" operator="equal">
      <formula>"Moderado"</formula>
    </cfRule>
    <cfRule type="cellIs" dxfId="5045" priority="5529" operator="equal">
      <formula>"Menor"</formula>
    </cfRule>
    <cfRule type="cellIs" dxfId="5044" priority="5530" operator="equal">
      <formula>"Leve"</formula>
    </cfRule>
  </conditionalFormatting>
  <conditionalFormatting sqref="DE222">
    <cfRule type="cellIs" dxfId="5043" priority="5521" operator="equal">
      <formula>"Catastrófico"</formula>
    </cfRule>
    <cfRule type="cellIs" dxfId="5042" priority="5522" operator="equal">
      <formula>"Mayor"</formula>
    </cfRule>
    <cfRule type="cellIs" dxfId="5041" priority="5523" operator="equal">
      <formula>"Moderado"</formula>
    </cfRule>
    <cfRule type="cellIs" dxfId="5040" priority="5524" operator="equal">
      <formula>"Menor"</formula>
    </cfRule>
    <cfRule type="cellIs" dxfId="5039" priority="5525" operator="equal">
      <formula>"Leve"</formula>
    </cfRule>
  </conditionalFormatting>
  <conditionalFormatting sqref="DI222:DJ222 DL222:DP222">
    <cfRule type="cellIs" dxfId="5038" priority="5516" operator="equal">
      <formula>"Catastrófico"</formula>
    </cfRule>
    <cfRule type="cellIs" dxfId="5037" priority="5517" operator="equal">
      <formula>"Mayor"</formula>
    </cfRule>
    <cfRule type="cellIs" dxfId="5036" priority="5518" operator="equal">
      <formula>"Moderado"</formula>
    </cfRule>
    <cfRule type="cellIs" dxfId="5035" priority="5519" operator="equal">
      <formula>"Menor"</formula>
    </cfRule>
    <cfRule type="cellIs" dxfId="5034" priority="5520" operator="equal">
      <formula>"Leve"</formula>
    </cfRule>
  </conditionalFormatting>
  <conditionalFormatting sqref="DH222">
    <cfRule type="cellIs" dxfId="5033" priority="5511" operator="equal">
      <formula>"Catastrófico"</formula>
    </cfRule>
    <cfRule type="cellIs" dxfId="5032" priority="5512" operator="equal">
      <formula>"Mayor"</formula>
    </cfRule>
    <cfRule type="cellIs" dxfId="5031" priority="5513" operator="equal">
      <formula>"Moderado"</formula>
    </cfRule>
    <cfRule type="cellIs" dxfId="5030" priority="5514" operator="equal">
      <formula>"Menor"</formula>
    </cfRule>
    <cfRule type="cellIs" dxfId="5029" priority="5515" operator="equal">
      <formula>"Leve"</formula>
    </cfRule>
  </conditionalFormatting>
  <conditionalFormatting sqref="DN222">
    <cfRule type="cellIs" dxfId="5028" priority="5506" operator="equal">
      <formula>"Catastrófico"</formula>
    </cfRule>
    <cfRule type="cellIs" dxfId="5027" priority="5507" operator="equal">
      <formula>"Mayor"</formula>
    </cfRule>
    <cfRule type="cellIs" dxfId="5026" priority="5508" operator="equal">
      <formula>"Moderado"</formula>
    </cfRule>
    <cfRule type="cellIs" dxfId="5025" priority="5509" operator="equal">
      <formula>"Menor"</formula>
    </cfRule>
    <cfRule type="cellIs" dxfId="5024" priority="5510" operator="equal">
      <formula>"Leve"</formula>
    </cfRule>
  </conditionalFormatting>
  <conditionalFormatting sqref="DR222:DS222 DU222:DY222">
    <cfRule type="cellIs" dxfId="5023" priority="5501" operator="equal">
      <formula>"Catastrófico"</formula>
    </cfRule>
    <cfRule type="cellIs" dxfId="5022" priority="5502" operator="equal">
      <formula>"Mayor"</formula>
    </cfRule>
    <cfRule type="cellIs" dxfId="5021" priority="5503" operator="equal">
      <formula>"Moderado"</formula>
    </cfRule>
    <cfRule type="cellIs" dxfId="5020" priority="5504" operator="equal">
      <formula>"Menor"</formula>
    </cfRule>
    <cfRule type="cellIs" dxfId="5019" priority="5505" operator="equal">
      <formula>"Leve"</formula>
    </cfRule>
  </conditionalFormatting>
  <conditionalFormatting sqref="DQ222">
    <cfRule type="cellIs" dxfId="5018" priority="5496" operator="equal">
      <formula>"Catastrófico"</formula>
    </cfRule>
    <cfRule type="cellIs" dxfId="5017" priority="5497" operator="equal">
      <formula>"Mayor"</formula>
    </cfRule>
    <cfRule type="cellIs" dxfId="5016" priority="5498" operator="equal">
      <formula>"Moderado"</formula>
    </cfRule>
    <cfRule type="cellIs" dxfId="5015" priority="5499" operator="equal">
      <formula>"Menor"</formula>
    </cfRule>
    <cfRule type="cellIs" dxfId="5014" priority="5500" operator="equal">
      <formula>"Leve"</formula>
    </cfRule>
  </conditionalFormatting>
  <conditionalFormatting sqref="DW222">
    <cfRule type="cellIs" dxfId="5013" priority="5491" operator="equal">
      <formula>"Catastrófico"</formula>
    </cfRule>
    <cfRule type="cellIs" dxfId="5012" priority="5492" operator="equal">
      <formula>"Mayor"</formula>
    </cfRule>
    <cfRule type="cellIs" dxfId="5011" priority="5493" operator="equal">
      <formula>"Moderado"</formula>
    </cfRule>
    <cfRule type="cellIs" dxfId="5010" priority="5494" operator="equal">
      <formula>"Menor"</formula>
    </cfRule>
    <cfRule type="cellIs" dxfId="5009" priority="5495" operator="equal">
      <formula>"Leve"</formula>
    </cfRule>
  </conditionalFormatting>
  <conditionalFormatting sqref="EA222:EB222 ED222:EH222">
    <cfRule type="cellIs" dxfId="5008" priority="5486" operator="equal">
      <formula>"Catastrófico"</formula>
    </cfRule>
    <cfRule type="cellIs" dxfId="5007" priority="5487" operator="equal">
      <formula>"Mayor"</formula>
    </cfRule>
    <cfRule type="cellIs" dxfId="5006" priority="5488" operator="equal">
      <formula>"Moderado"</formula>
    </cfRule>
    <cfRule type="cellIs" dxfId="5005" priority="5489" operator="equal">
      <formula>"Menor"</formula>
    </cfRule>
    <cfRule type="cellIs" dxfId="5004" priority="5490" operator="equal">
      <formula>"Leve"</formula>
    </cfRule>
  </conditionalFormatting>
  <conditionalFormatting sqref="DZ222">
    <cfRule type="cellIs" dxfId="5003" priority="5481" operator="equal">
      <formula>"Catastrófico"</formula>
    </cfRule>
    <cfRule type="cellIs" dxfId="5002" priority="5482" operator="equal">
      <formula>"Mayor"</formula>
    </cfRule>
    <cfRule type="cellIs" dxfId="5001" priority="5483" operator="equal">
      <formula>"Moderado"</formula>
    </cfRule>
    <cfRule type="cellIs" dxfId="5000" priority="5484" operator="equal">
      <formula>"Menor"</formula>
    </cfRule>
    <cfRule type="cellIs" dxfId="4999" priority="5485" operator="equal">
      <formula>"Leve"</formula>
    </cfRule>
  </conditionalFormatting>
  <conditionalFormatting sqref="EF222">
    <cfRule type="cellIs" dxfId="4998" priority="5476" operator="equal">
      <formula>"Catastrófico"</formula>
    </cfRule>
    <cfRule type="cellIs" dxfId="4997" priority="5477" operator="equal">
      <formula>"Mayor"</formula>
    </cfRule>
    <cfRule type="cellIs" dxfId="4996" priority="5478" operator="equal">
      <formula>"Moderado"</formula>
    </cfRule>
    <cfRule type="cellIs" dxfId="4995" priority="5479" operator="equal">
      <formula>"Menor"</formula>
    </cfRule>
    <cfRule type="cellIs" dxfId="4994" priority="5480" operator="equal">
      <formula>"Leve"</formula>
    </cfRule>
  </conditionalFormatting>
  <conditionalFormatting sqref="GF221:GF222">
    <cfRule type="cellIs" dxfId="4993" priority="5471" operator="equal">
      <formula>"Catastrófico"</formula>
    </cfRule>
    <cfRule type="cellIs" dxfId="4992" priority="5472" operator="equal">
      <formula>"Mayor"</formula>
    </cfRule>
    <cfRule type="cellIs" dxfId="4991" priority="5473" operator="equal">
      <formula>"Moderado"</formula>
    </cfRule>
    <cfRule type="cellIs" dxfId="4990" priority="5474" operator="equal">
      <formula>"Menor"</formula>
    </cfRule>
    <cfRule type="cellIs" dxfId="4989" priority="5475" operator="equal">
      <formula>"Leve"</formula>
    </cfRule>
  </conditionalFormatting>
  <conditionalFormatting sqref="GG221">
    <cfRule type="cellIs" dxfId="4988" priority="5466" operator="equal">
      <formula>"Catastrófico"</formula>
    </cfRule>
    <cfRule type="cellIs" dxfId="4987" priority="5467" operator="equal">
      <formula>"Mayor"</formula>
    </cfRule>
    <cfRule type="cellIs" dxfId="4986" priority="5468" operator="equal">
      <formula>"Moderado"</formula>
    </cfRule>
    <cfRule type="cellIs" dxfId="4985" priority="5469" operator="equal">
      <formula>"Menor"</formula>
    </cfRule>
    <cfRule type="cellIs" dxfId="4984" priority="5470" operator="equal">
      <formula>"Leve"</formula>
    </cfRule>
  </conditionalFormatting>
  <conditionalFormatting sqref="GI221">
    <cfRule type="cellIs" dxfId="4983" priority="5461" operator="equal">
      <formula>"Catastrófico"</formula>
    </cfRule>
    <cfRule type="cellIs" dxfId="4982" priority="5462" operator="equal">
      <formula>"Mayor"</formula>
    </cfRule>
    <cfRule type="cellIs" dxfId="4981" priority="5463" operator="equal">
      <formula>"Moderado"</formula>
    </cfRule>
    <cfRule type="cellIs" dxfId="4980" priority="5464" operator="equal">
      <formula>"Menor"</formula>
    </cfRule>
    <cfRule type="cellIs" dxfId="4979" priority="5465" operator="equal">
      <formula>"Leve"</formula>
    </cfRule>
  </conditionalFormatting>
  <conditionalFormatting sqref="GK221:GK222">
    <cfRule type="cellIs" dxfId="4978" priority="5456" operator="equal">
      <formula>"Catastrófico"</formula>
    </cfRule>
    <cfRule type="cellIs" dxfId="4977" priority="5457" operator="equal">
      <formula>"Mayor"</formula>
    </cfRule>
    <cfRule type="cellIs" dxfId="4976" priority="5458" operator="equal">
      <formula>"Moderado"</formula>
    </cfRule>
    <cfRule type="cellIs" dxfId="4975" priority="5459" operator="equal">
      <formula>"Menor"</formula>
    </cfRule>
    <cfRule type="cellIs" dxfId="4974" priority="5460" operator="equal">
      <formula>"Leve"</formula>
    </cfRule>
  </conditionalFormatting>
  <conditionalFormatting sqref="GK221:GK222">
    <cfRule type="cellIs" dxfId="4973" priority="5451" operator="equal">
      <formula>"Catastrófico"</formula>
    </cfRule>
    <cfRule type="cellIs" dxfId="4972" priority="5452" operator="equal">
      <formula>"Mayor"</formula>
    </cfRule>
    <cfRule type="cellIs" dxfId="4971" priority="5453" operator="equal">
      <formula>"Moderado"</formula>
    </cfRule>
    <cfRule type="cellIs" dxfId="4970" priority="5454" operator="equal">
      <formula>"Menor"</formula>
    </cfRule>
    <cfRule type="cellIs" dxfId="4969" priority="5455" operator="equal">
      <formula>"Leve"</formula>
    </cfRule>
  </conditionalFormatting>
  <conditionalFormatting sqref="GJ221:GJ222">
    <cfRule type="cellIs" dxfId="4968" priority="5441" operator="equal">
      <formula>"Catastrófico"</formula>
    </cfRule>
    <cfRule type="cellIs" dxfId="4967" priority="5442" operator="equal">
      <formula>"Mayor"</formula>
    </cfRule>
    <cfRule type="cellIs" dxfId="4966" priority="5443" operator="equal">
      <formula>"Moderado"</formula>
    </cfRule>
    <cfRule type="cellIs" dxfId="4965" priority="5444" operator="equal">
      <formula>"Menor"</formula>
    </cfRule>
    <cfRule type="cellIs" dxfId="4964" priority="5445" operator="equal">
      <formula>"Leve"</formula>
    </cfRule>
  </conditionalFormatting>
  <conditionalFormatting sqref="GJ221:GJ222">
    <cfRule type="cellIs" dxfId="4963" priority="5446" operator="equal">
      <formula>"Catastrófico"</formula>
    </cfRule>
    <cfRule type="cellIs" dxfId="4962" priority="5447" operator="equal">
      <formula>"Mayor"</formula>
    </cfRule>
    <cfRule type="cellIs" dxfId="4961" priority="5448" operator="equal">
      <formula>"Moderado"</formula>
    </cfRule>
    <cfRule type="cellIs" dxfId="4960" priority="5449" operator="equal">
      <formula>"Menor"</formula>
    </cfRule>
    <cfRule type="cellIs" dxfId="4959" priority="5450" operator="equal">
      <formula>"Leve"</formula>
    </cfRule>
  </conditionalFormatting>
  <conditionalFormatting sqref="GM221">
    <cfRule type="cellIs" dxfId="4958" priority="5431" operator="equal">
      <formula>"Catastrófico"</formula>
    </cfRule>
    <cfRule type="cellIs" dxfId="4957" priority="5432" operator="equal">
      <formula>"Mayor"</formula>
    </cfRule>
    <cfRule type="cellIs" dxfId="4956" priority="5433" operator="equal">
      <formula>"Moderado"</formula>
    </cfRule>
    <cfRule type="cellIs" dxfId="4955" priority="5434" operator="equal">
      <formula>"Menor"</formula>
    </cfRule>
    <cfRule type="cellIs" dxfId="4954" priority="5435" operator="equal">
      <formula>"Leve"</formula>
    </cfRule>
  </conditionalFormatting>
  <conditionalFormatting sqref="GI228">
    <cfRule type="cellIs" dxfId="4953" priority="5266" operator="equal">
      <formula>"Catastrófico"</formula>
    </cfRule>
    <cfRule type="cellIs" dxfId="4952" priority="5267" operator="equal">
      <formula>"Mayor"</formula>
    </cfRule>
    <cfRule type="cellIs" dxfId="4951" priority="5268" operator="equal">
      <formula>"Moderado"</formula>
    </cfRule>
    <cfRule type="cellIs" dxfId="4950" priority="5269" operator="equal">
      <formula>"Menor"</formula>
    </cfRule>
    <cfRule type="cellIs" dxfId="4949" priority="5270" operator="equal">
      <formula>"Leve"</formula>
    </cfRule>
  </conditionalFormatting>
  <conditionalFormatting sqref="GK227">
    <cfRule type="cellIs" dxfId="4948" priority="5261" operator="equal">
      <formula>"Catastrófico"</formula>
    </cfRule>
    <cfRule type="cellIs" dxfId="4947" priority="5262" operator="equal">
      <formula>"Mayor"</formula>
    </cfRule>
    <cfRule type="cellIs" dxfId="4946" priority="5263" operator="equal">
      <formula>"Moderado"</formula>
    </cfRule>
    <cfRule type="cellIs" dxfId="4945" priority="5264" operator="equal">
      <formula>"Menor"</formula>
    </cfRule>
    <cfRule type="cellIs" dxfId="4944" priority="5265" operator="equal">
      <formula>"Leve"</formula>
    </cfRule>
  </conditionalFormatting>
  <conditionalFormatting sqref="GK227">
    <cfRule type="cellIs" dxfId="4943" priority="5256" operator="equal">
      <formula>"Catastrófico"</formula>
    </cfRule>
    <cfRule type="cellIs" dxfId="4942" priority="5257" operator="equal">
      <formula>"Mayor"</formula>
    </cfRule>
    <cfRule type="cellIs" dxfId="4941" priority="5258" operator="equal">
      <formula>"Moderado"</formula>
    </cfRule>
    <cfRule type="cellIs" dxfId="4940" priority="5259" operator="equal">
      <formula>"Menor"</formula>
    </cfRule>
    <cfRule type="cellIs" dxfId="4939" priority="5260" operator="equal">
      <formula>"Leve"</formula>
    </cfRule>
  </conditionalFormatting>
  <conditionalFormatting sqref="DI239:DP239">
    <cfRule type="cellIs" dxfId="4938" priority="5141" operator="equal">
      <formula>"Catastrófico"</formula>
    </cfRule>
    <cfRule type="cellIs" dxfId="4937" priority="5142" operator="equal">
      <formula>"Mayor"</formula>
    </cfRule>
    <cfRule type="cellIs" dxfId="4936" priority="5143" operator="equal">
      <formula>"Moderado"</formula>
    </cfRule>
    <cfRule type="cellIs" dxfId="4935" priority="5144" operator="equal">
      <formula>"Menor"</formula>
    </cfRule>
    <cfRule type="cellIs" dxfId="4934" priority="5145" operator="equal">
      <formula>"Leve"</formula>
    </cfRule>
  </conditionalFormatting>
  <conditionalFormatting sqref="DH239">
    <cfRule type="cellIs" dxfId="4933" priority="5136" operator="equal">
      <formula>"Catastrófico"</formula>
    </cfRule>
    <cfRule type="cellIs" dxfId="4932" priority="5137" operator="equal">
      <formula>"Mayor"</formula>
    </cfRule>
    <cfRule type="cellIs" dxfId="4931" priority="5138" operator="equal">
      <formula>"Moderado"</formula>
    </cfRule>
    <cfRule type="cellIs" dxfId="4930" priority="5139" operator="equal">
      <formula>"Menor"</formula>
    </cfRule>
    <cfRule type="cellIs" dxfId="4929" priority="5140" operator="equal">
      <formula>"Leve"</formula>
    </cfRule>
  </conditionalFormatting>
  <conditionalFormatting sqref="EA239:EH239">
    <cfRule type="cellIs" dxfId="4928" priority="5131" operator="equal">
      <formula>"Catastrófico"</formula>
    </cfRule>
    <cfRule type="cellIs" dxfId="4927" priority="5132" operator="equal">
      <formula>"Mayor"</formula>
    </cfRule>
    <cfRule type="cellIs" dxfId="4926" priority="5133" operator="equal">
      <formula>"Moderado"</formula>
    </cfRule>
    <cfRule type="cellIs" dxfId="4925" priority="5134" operator="equal">
      <formula>"Menor"</formula>
    </cfRule>
    <cfRule type="cellIs" dxfId="4924" priority="5135" operator="equal">
      <formula>"Leve"</formula>
    </cfRule>
  </conditionalFormatting>
  <conditionalFormatting sqref="DZ239">
    <cfRule type="cellIs" dxfId="4923" priority="5126" operator="equal">
      <formula>"Catastrófico"</formula>
    </cfRule>
    <cfRule type="cellIs" dxfId="4922" priority="5127" operator="equal">
      <formula>"Mayor"</formula>
    </cfRule>
    <cfRule type="cellIs" dxfId="4921" priority="5128" operator="equal">
      <formula>"Moderado"</formula>
    </cfRule>
    <cfRule type="cellIs" dxfId="4920" priority="5129" operator="equal">
      <formula>"Menor"</formula>
    </cfRule>
    <cfRule type="cellIs" dxfId="4919" priority="5130" operator="equal">
      <formula>"Leve"</formula>
    </cfRule>
  </conditionalFormatting>
  <conditionalFormatting sqref="DU240:DY240">
    <cfRule type="cellIs" dxfId="4918" priority="5101" operator="equal">
      <formula>"Catastrófico"</formula>
    </cfRule>
    <cfRule type="cellIs" dxfId="4917" priority="5102" operator="equal">
      <formula>"Mayor"</formula>
    </cfRule>
    <cfRule type="cellIs" dxfId="4916" priority="5103" operator="equal">
      <formula>"Moderado"</formula>
    </cfRule>
    <cfRule type="cellIs" dxfId="4915" priority="5104" operator="equal">
      <formula>"Menor"</formula>
    </cfRule>
    <cfRule type="cellIs" dxfId="4914" priority="5105" operator="equal">
      <formula>"Leve"</formula>
    </cfRule>
  </conditionalFormatting>
  <conditionalFormatting sqref="DU240:DY240">
    <cfRule type="cellIs" dxfId="4913" priority="5096" operator="equal">
      <formula>"Catastrófico"</formula>
    </cfRule>
    <cfRule type="cellIs" dxfId="4912" priority="5097" operator="equal">
      <formula>"Mayor"</formula>
    </cfRule>
    <cfRule type="cellIs" dxfId="4911" priority="5098" operator="equal">
      <formula>"Moderado"</formula>
    </cfRule>
    <cfRule type="cellIs" dxfId="4910" priority="5099" operator="equal">
      <formula>"Menor"</formula>
    </cfRule>
    <cfRule type="cellIs" dxfId="4909" priority="5100" operator="equal">
      <formula>"Leve"</formula>
    </cfRule>
  </conditionalFormatting>
  <conditionalFormatting sqref="DT240">
    <cfRule type="cellIs" dxfId="4908" priority="5121" operator="equal">
      <formula>"Catastrófico"</formula>
    </cfRule>
    <cfRule type="cellIs" dxfId="4907" priority="5122" operator="equal">
      <formula>"Mayor"</formula>
    </cfRule>
    <cfRule type="cellIs" dxfId="4906" priority="5123" operator="equal">
      <formula>"Moderado"</formula>
    </cfRule>
    <cfRule type="cellIs" dxfId="4905" priority="5124" operator="equal">
      <formula>"Menor"</formula>
    </cfRule>
    <cfRule type="cellIs" dxfId="4904" priority="5125" operator="equal">
      <formula>"Leve"</formula>
    </cfRule>
  </conditionalFormatting>
  <conditionalFormatting sqref="DT240">
    <cfRule type="cellIs" dxfId="4903" priority="5116" operator="equal">
      <formula>"Catastrófico"</formula>
    </cfRule>
    <cfRule type="cellIs" dxfId="4902" priority="5117" operator="equal">
      <formula>"Mayor"</formula>
    </cfRule>
    <cfRule type="cellIs" dxfId="4901" priority="5118" operator="equal">
      <formula>"Moderado"</formula>
    </cfRule>
    <cfRule type="cellIs" dxfId="4900" priority="5119" operator="equal">
      <formula>"Menor"</formula>
    </cfRule>
    <cfRule type="cellIs" dxfId="4899" priority="5120" operator="equal">
      <formula>"Leve"</formula>
    </cfRule>
  </conditionalFormatting>
  <conditionalFormatting sqref="DR240:DS240">
    <cfRule type="cellIs" dxfId="4898" priority="5106" operator="equal">
      <formula>"Catastrófico"</formula>
    </cfRule>
    <cfRule type="cellIs" dxfId="4897" priority="5107" operator="equal">
      <formula>"Mayor"</formula>
    </cfRule>
    <cfRule type="cellIs" dxfId="4896" priority="5108" operator="equal">
      <formula>"Moderado"</formula>
    </cfRule>
    <cfRule type="cellIs" dxfId="4895" priority="5109" operator="equal">
      <formula>"Menor"</formula>
    </cfRule>
    <cfRule type="cellIs" dxfId="4894" priority="5110" operator="equal">
      <formula>"Leve"</formula>
    </cfRule>
  </conditionalFormatting>
  <conditionalFormatting sqref="DR240:DS240">
    <cfRule type="cellIs" dxfId="4893" priority="5111" operator="equal">
      <formula>"Catastrófico"</formula>
    </cfRule>
    <cfRule type="cellIs" dxfId="4892" priority="5112" operator="equal">
      <formula>"Mayor"</formula>
    </cfRule>
    <cfRule type="cellIs" dxfId="4891" priority="5113" operator="equal">
      <formula>"Moderado"</formula>
    </cfRule>
    <cfRule type="cellIs" dxfId="4890" priority="5114" operator="equal">
      <formula>"Menor"</formula>
    </cfRule>
    <cfRule type="cellIs" dxfId="4889" priority="5115" operator="equal">
      <formula>"Leve"</formula>
    </cfRule>
  </conditionalFormatting>
  <conditionalFormatting sqref="CY239">
    <cfRule type="cellIs" dxfId="4888" priority="5091" operator="equal">
      <formula>"Catastrófico"</formula>
    </cfRule>
    <cfRule type="cellIs" dxfId="4887" priority="5092" operator="equal">
      <formula>"Mayor"</formula>
    </cfRule>
    <cfRule type="cellIs" dxfId="4886" priority="5093" operator="equal">
      <formula>"Moderado"</formula>
    </cfRule>
    <cfRule type="cellIs" dxfId="4885" priority="5094" operator="equal">
      <formula>"Menor"</formula>
    </cfRule>
    <cfRule type="cellIs" dxfId="4884" priority="5095" operator="equal">
      <formula>"Leve"</formula>
    </cfRule>
  </conditionalFormatting>
  <conditionalFormatting sqref="DA239:DD239">
    <cfRule type="cellIs" dxfId="4883" priority="5086" operator="equal">
      <formula>"Catastrófico"</formula>
    </cfRule>
    <cfRule type="cellIs" dxfId="4882" priority="5087" operator="equal">
      <formula>"Mayor"</formula>
    </cfRule>
    <cfRule type="cellIs" dxfId="4881" priority="5088" operator="equal">
      <formula>"Moderado"</formula>
    </cfRule>
    <cfRule type="cellIs" dxfId="4880" priority="5089" operator="equal">
      <formula>"Menor"</formula>
    </cfRule>
    <cfRule type="cellIs" dxfId="4879" priority="5090" operator="equal">
      <formula>"Leve"</formula>
    </cfRule>
  </conditionalFormatting>
  <conditionalFormatting sqref="DE239">
    <cfRule type="cellIs" dxfId="4878" priority="5081" operator="equal">
      <formula>"Catastrófico"</formula>
    </cfRule>
    <cfRule type="cellIs" dxfId="4877" priority="5082" operator="equal">
      <formula>"Mayor"</formula>
    </cfRule>
    <cfRule type="cellIs" dxfId="4876" priority="5083" operator="equal">
      <formula>"Moderado"</formula>
    </cfRule>
    <cfRule type="cellIs" dxfId="4875" priority="5084" operator="equal">
      <formula>"Menor"</formula>
    </cfRule>
    <cfRule type="cellIs" dxfId="4874" priority="5085" operator="equal">
      <formula>"Leve"</formula>
    </cfRule>
  </conditionalFormatting>
  <conditionalFormatting sqref="DE239">
    <cfRule type="cellIs" dxfId="4873" priority="5071" operator="equal">
      <formula>"Catastrófico"</formula>
    </cfRule>
    <cfRule type="cellIs" dxfId="4872" priority="5072" operator="equal">
      <formula>"Mayor"</formula>
    </cfRule>
    <cfRule type="cellIs" dxfId="4871" priority="5073" operator="equal">
      <formula>"Moderado"</formula>
    </cfRule>
    <cfRule type="cellIs" dxfId="4870" priority="5074" operator="equal">
      <formula>"Menor"</formula>
    </cfRule>
    <cfRule type="cellIs" dxfId="4869" priority="5075" operator="equal">
      <formula>"Leve"</formula>
    </cfRule>
  </conditionalFormatting>
  <conditionalFormatting sqref="DE239">
    <cfRule type="cellIs" dxfId="4868" priority="5076" operator="equal">
      <formula>"Catastrófico"</formula>
    </cfRule>
    <cfRule type="cellIs" dxfId="4867" priority="5077" operator="equal">
      <formula>"Mayor"</formula>
    </cfRule>
    <cfRule type="cellIs" dxfId="4866" priority="5078" operator="equal">
      <formula>"Moderado"</formula>
    </cfRule>
    <cfRule type="cellIs" dxfId="4865" priority="5079" operator="equal">
      <formula>"Menor"</formula>
    </cfRule>
    <cfRule type="cellIs" dxfId="4864" priority="5080" operator="equal">
      <formula>"Leve"</formula>
    </cfRule>
  </conditionalFormatting>
  <conditionalFormatting sqref="DF239:DG239">
    <cfRule type="cellIs" dxfId="4863" priority="5066" operator="equal">
      <formula>"Catastrófico"</formula>
    </cfRule>
    <cfRule type="cellIs" dxfId="4862" priority="5067" operator="equal">
      <formula>"Mayor"</formula>
    </cfRule>
    <cfRule type="cellIs" dxfId="4861" priority="5068" operator="equal">
      <formula>"Moderado"</formula>
    </cfRule>
    <cfRule type="cellIs" dxfId="4860" priority="5069" operator="equal">
      <formula>"Menor"</formula>
    </cfRule>
    <cfRule type="cellIs" dxfId="4859" priority="5070" operator="equal">
      <formula>"Leve"</formula>
    </cfRule>
  </conditionalFormatting>
  <conditionalFormatting sqref="CZ239">
    <cfRule type="cellIs" dxfId="4858" priority="5061" operator="equal">
      <formula>"Catastrófico"</formula>
    </cfRule>
    <cfRule type="cellIs" dxfId="4857" priority="5062" operator="equal">
      <formula>"Mayor"</formula>
    </cfRule>
    <cfRule type="cellIs" dxfId="4856" priority="5063" operator="equal">
      <formula>"Moderado"</formula>
    </cfRule>
    <cfRule type="cellIs" dxfId="4855" priority="5064" operator="equal">
      <formula>"Menor"</formula>
    </cfRule>
    <cfRule type="cellIs" dxfId="4854" priority="5065" operator="equal">
      <formula>"Leve"</formula>
    </cfRule>
  </conditionalFormatting>
  <conditionalFormatting sqref="DR239:DY239">
    <cfRule type="cellIs" dxfId="4853" priority="5056" operator="equal">
      <formula>"Catastrófico"</formula>
    </cfRule>
    <cfRule type="cellIs" dxfId="4852" priority="5057" operator="equal">
      <formula>"Mayor"</formula>
    </cfRule>
    <cfRule type="cellIs" dxfId="4851" priority="5058" operator="equal">
      <formula>"Moderado"</formula>
    </cfRule>
    <cfRule type="cellIs" dxfId="4850" priority="5059" operator="equal">
      <formula>"Menor"</formula>
    </cfRule>
    <cfRule type="cellIs" dxfId="4849" priority="5060" operator="equal">
      <formula>"Leve"</formula>
    </cfRule>
  </conditionalFormatting>
  <conditionalFormatting sqref="DQ239">
    <cfRule type="cellIs" dxfId="4848" priority="5051" operator="equal">
      <formula>"Catastrófico"</formula>
    </cfRule>
    <cfRule type="cellIs" dxfId="4847" priority="5052" operator="equal">
      <formula>"Mayor"</formula>
    </cfRule>
    <cfRule type="cellIs" dxfId="4846" priority="5053" operator="equal">
      <formula>"Moderado"</formula>
    </cfRule>
    <cfRule type="cellIs" dxfId="4845" priority="5054" operator="equal">
      <formula>"Menor"</formula>
    </cfRule>
    <cfRule type="cellIs" dxfId="4844" priority="5055" operator="equal">
      <formula>"Leve"</formula>
    </cfRule>
  </conditionalFormatting>
  <conditionalFormatting sqref="CY240">
    <cfRule type="cellIs" dxfId="4843" priority="5046" operator="equal">
      <formula>"Catastrófico"</formula>
    </cfRule>
    <cfRule type="cellIs" dxfId="4842" priority="5047" operator="equal">
      <formula>"Mayor"</formula>
    </cfRule>
    <cfRule type="cellIs" dxfId="4841" priority="5048" operator="equal">
      <formula>"Moderado"</formula>
    </cfRule>
    <cfRule type="cellIs" dxfId="4840" priority="5049" operator="equal">
      <formula>"Menor"</formula>
    </cfRule>
    <cfRule type="cellIs" dxfId="4839" priority="5050" operator="equal">
      <formula>"Leve"</formula>
    </cfRule>
  </conditionalFormatting>
  <conditionalFormatting sqref="DC240:DG240">
    <cfRule type="cellIs" dxfId="4838" priority="5021" operator="equal">
      <formula>"Catastrófico"</formula>
    </cfRule>
    <cfRule type="cellIs" dxfId="4837" priority="5022" operator="equal">
      <formula>"Mayor"</formula>
    </cfRule>
    <cfRule type="cellIs" dxfId="4836" priority="5023" operator="equal">
      <formula>"Moderado"</formula>
    </cfRule>
    <cfRule type="cellIs" dxfId="4835" priority="5024" operator="equal">
      <formula>"Menor"</formula>
    </cfRule>
    <cfRule type="cellIs" dxfId="4834" priority="5025" operator="equal">
      <formula>"Leve"</formula>
    </cfRule>
  </conditionalFormatting>
  <conditionalFormatting sqref="DC240:DG240">
    <cfRule type="cellIs" dxfId="4833" priority="5016" operator="equal">
      <formula>"Catastrófico"</formula>
    </cfRule>
    <cfRule type="cellIs" dxfId="4832" priority="5017" operator="equal">
      <formula>"Mayor"</formula>
    </cfRule>
    <cfRule type="cellIs" dxfId="4831" priority="5018" operator="equal">
      <formula>"Moderado"</formula>
    </cfRule>
    <cfRule type="cellIs" dxfId="4830" priority="5019" operator="equal">
      <formula>"Menor"</formula>
    </cfRule>
    <cfRule type="cellIs" dxfId="4829" priority="5020" operator="equal">
      <formula>"Leve"</formula>
    </cfRule>
  </conditionalFormatting>
  <conditionalFormatting sqref="DB240">
    <cfRule type="cellIs" dxfId="4828" priority="5041" operator="equal">
      <formula>"Catastrófico"</formula>
    </cfRule>
    <cfRule type="cellIs" dxfId="4827" priority="5042" operator="equal">
      <formula>"Mayor"</formula>
    </cfRule>
    <cfRule type="cellIs" dxfId="4826" priority="5043" operator="equal">
      <formula>"Moderado"</formula>
    </cfRule>
    <cfRule type="cellIs" dxfId="4825" priority="5044" operator="equal">
      <formula>"Menor"</formula>
    </cfRule>
    <cfRule type="cellIs" dxfId="4824" priority="5045" operator="equal">
      <formula>"Leve"</formula>
    </cfRule>
  </conditionalFormatting>
  <conditionalFormatting sqref="DB240">
    <cfRule type="cellIs" dxfId="4823" priority="5036" operator="equal">
      <formula>"Catastrófico"</formula>
    </cfRule>
    <cfRule type="cellIs" dxfId="4822" priority="5037" operator="equal">
      <formula>"Mayor"</formula>
    </cfRule>
    <cfRule type="cellIs" dxfId="4821" priority="5038" operator="equal">
      <formula>"Moderado"</formula>
    </cfRule>
    <cfRule type="cellIs" dxfId="4820" priority="5039" operator="equal">
      <formula>"Menor"</formula>
    </cfRule>
    <cfRule type="cellIs" dxfId="4819" priority="5040" operator="equal">
      <formula>"Leve"</formula>
    </cfRule>
  </conditionalFormatting>
  <conditionalFormatting sqref="CZ240:DA240">
    <cfRule type="cellIs" dxfId="4818" priority="5031" operator="equal">
      <formula>"Catastrófico"</formula>
    </cfRule>
    <cfRule type="cellIs" dxfId="4817" priority="5032" operator="equal">
      <formula>"Mayor"</formula>
    </cfRule>
    <cfRule type="cellIs" dxfId="4816" priority="5033" operator="equal">
      <formula>"Moderado"</formula>
    </cfRule>
    <cfRule type="cellIs" dxfId="4815" priority="5034" operator="equal">
      <formula>"Menor"</formula>
    </cfRule>
    <cfRule type="cellIs" dxfId="4814" priority="5035" operator="equal">
      <formula>"Leve"</formula>
    </cfRule>
  </conditionalFormatting>
  <conditionalFormatting sqref="CZ240:DA240">
    <cfRule type="cellIs" dxfId="4813" priority="5026" operator="equal">
      <formula>"Catastrófico"</formula>
    </cfRule>
    <cfRule type="cellIs" dxfId="4812" priority="5027" operator="equal">
      <formula>"Mayor"</formula>
    </cfRule>
    <cfRule type="cellIs" dxfId="4811" priority="5028" operator="equal">
      <formula>"Moderado"</formula>
    </cfRule>
    <cfRule type="cellIs" dxfId="4810" priority="5029" operator="equal">
      <formula>"Menor"</formula>
    </cfRule>
    <cfRule type="cellIs" dxfId="4809" priority="5030" operator="equal">
      <formula>"Leve"</formula>
    </cfRule>
  </conditionalFormatting>
  <conditionalFormatting sqref="DE240">
    <cfRule type="cellIs" dxfId="4808" priority="5011" operator="equal">
      <formula>"Catastrófico"</formula>
    </cfRule>
    <cfRule type="cellIs" dxfId="4807" priority="5012" operator="equal">
      <formula>"Mayor"</formula>
    </cfRule>
    <cfRule type="cellIs" dxfId="4806" priority="5013" operator="equal">
      <formula>"Moderado"</formula>
    </cfRule>
    <cfRule type="cellIs" dxfId="4805" priority="5014" operator="equal">
      <formula>"Menor"</formula>
    </cfRule>
    <cfRule type="cellIs" dxfId="4804" priority="5015" operator="equal">
      <formula>"Leve"</formula>
    </cfRule>
  </conditionalFormatting>
  <conditionalFormatting sqref="DH240">
    <cfRule type="cellIs" dxfId="4803" priority="5006" operator="equal">
      <formula>"Catastrófico"</formula>
    </cfRule>
    <cfRule type="cellIs" dxfId="4802" priority="5007" operator="equal">
      <formula>"Mayor"</formula>
    </cfRule>
    <cfRule type="cellIs" dxfId="4801" priority="5008" operator="equal">
      <formula>"Moderado"</formula>
    </cfRule>
    <cfRule type="cellIs" dxfId="4800" priority="5009" operator="equal">
      <formula>"Menor"</formula>
    </cfRule>
    <cfRule type="cellIs" dxfId="4799" priority="5010" operator="equal">
      <formula>"Leve"</formula>
    </cfRule>
  </conditionalFormatting>
  <conditionalFormatting sqref="DL240:DP240">
    <cfRule type="cellIs" dxfId="4798" priority="4981" operator="equal">
      <formula>"Catastrófico"</formula>
    </cfRule>
    <cfRule type="cellIs" dxfId="4797" priority="4982" operator="equal">
      <formula>"Mayor"</formula>
    </cfRule>
    <cfRule type="cellIs" dxfId="4796" priority="4983" operator="equal">
      <formula>"Moderado"</formula>
    </cfRule>
    <cfRule type="cellIs" dxfId="4795" priority="4984" operator="equal">
      <formula>"Menor"</formula>
    </cfRule>
    <cfRule type="cellIs" dxfId="4794" priority="4985" operator="equal">
      <formula>"Leve"</formula>
    </cfRule>
  </conditionalFormatting>
  <conditionalFormatting sqref="DL240:DP240">
    <cfRule type="cellIs" dxfId="4793" priority="4976" operator="equal">
      <formula>"Catastrófico"</formula>
    </cfRule>
    <cfRule type="cellIs" dxfId="4792" priority="4977" operator="equal">
      <formula>"Mayor"</formula>
    </cfRule>
    <cfRule type="cellIs" dxfId="4791" priority="4978" operator="equal">
      <formula>"Moderado"</formula>
    </cfRule>
    <cfRule type="cellIs" dxfId="4790" priority="4979" operator="equal">
      <formula>"Menor"</formula>
    </cfRule>
    <cfRule type="cellIs" dxfId="4789" priority="4980" operator="equal">
      <formula>"Leve"</formula>
    </cfRule>
  </conditionalFormatting>
  <conditionalFormatting sqref="DK240">
    <cfRule type="cellIs" dxfId="4788" priority="5001" operator="equal">
      <formula>"Catastrófico"</formula>
    </cfRule>
    <cfRule type="cellIs" dxfId="4787" priority="5002" operator="equal">
      <formula>"Mayor"</formula>
    </cfRule>
    <cfRule type="cellIs" dxfId="4786" priority="5003" operator="equal">
      <formula>"Moderado"</formula>
    </cfRule>
    <cfRule type="cellIs" dxfId="4785" priority="5004" operator="equal">
      <formula>"Menor"</formula>
    </cfRule>
    <cfRule type="cellIs" dxfId="4784" priority="5005" operator="equal">
      <formula>"Leve"</formula>
    </cfRule>
  </conditionalFormatting>
  <conditionalFormatting sqref="DK240">
    <cfRule type="cellIs" dxfId="4783" priority="4996" operator="equal">
      <formula>"Catastrófico"</formula>
    </cfRule>
    <cfRule type="cellIs" dxfId="4782" priority="4997" operator="equal">
      <formula>"Mayor"</formula>
    </cfRule>
    <cfRule type="cellIs" dxfId="4781" priority="4998" operator="equal">
      <formula>"Moderado"</formula>
    </cfRule>
    <cfRule type="cellIs" dxfId="4780" priority="4999" operator="equal">
      <formula>"Menor"</formula>
    </cfRule>
    <cfRule type="cellIs" dxfId="4779" priority="5000" operator="equal">
      <formula>"Leve"</formula>
    </cfRule>
  </conditionalFormatting>
  <conditionalFormatting sqref="DI240:DJ240">
    <cfRule type="cellIs" dxfId="4778" priority="4991" operator="equal">
      <formula>"Catastrófico"</formula>
    </cfRule>
    <cfRule type="cellIs" dxfId="4777" priority="4992" operator="equal">
      <formula>"Mayor"</formula>
    </cfRule>
    <cfRule type="cellIs" dxfId="4776" priority="4993" operator="equal">
      <formula>"Moderado"</formula>
    </cfRule>
    <cfRule type="cellIs" dxfId="4775" priority="4994" operator="equal">
      <formula>"Menor"</formula>
    </cfRule>
    <cfRule type="cellIs" dxfId="4774" priority="4995" operator="equal">
      <formula>"Leve"</formula>
    </cfRule>
  </conditionalFormatting>
  <conditionalFormatting sqref="DI240:DJ240">
    <cfRule type="cellIs" dxfId="4773" priority="4986" operator="equal">
      <formula>"Catastrófico"</formula>
    </cfRule>
    <cfRule type="cellIs" dxfId="4772" priority="4987" operator="equal">
      <formula>"Mayor"</formula>
    </cfRule>
    <cfRule type="cellIs" dxfId="4771" priority="4988" operator="equal">
      <formula>"Moderado"</formula>
    </cfRule>
    <cfRule type="cellIs" dxfId="4770" priority="4989" operator="equal">
      <formula>"Menor"</formula>
    </cfRule>
    <cfRule type="cellIs" dxfId="4769" priority="4990" operator="equal">
      <formula>"Leve"</formula>
    </cfRule>
  </conditionalFormatting>
  <conditionalFormatting sqref="DN240">
    <cfRule type="cellIs" dxfId="4768" priority="4971" operator="equal">
      <formula>"Catastrófico"</formula>
    </cfRule>
    <cfRule type="cellIs" dxfId="4767" priority="4972" operator="equal">
      <formula>"Mayor"</formula>
    </cfRule>
    <cfRule type="cellIs" dxfId="4766" priority="4973" operator="equal">
      <formula>"Moderado"</formula>
    </cfRule>
    <cfRule type="cellIs" dxfId="4765" priority="4974" operator="equal">
      <formula>"Menor"</formula>
    </cfRule>
    <cfRule type="cellIs" dxfId="4764" priority="4975" operator="equal">
      <formula>"Leve"</formula>
    </cfRule>
  </conditionalFormatting>
  <conditionalFormatting sqref="EA240:EH240">
    <cfRule type="cellIs" dxfId="4763" priority="4966" operator="equal">
      <formula>"Catastrófico"</formula>
    </cfRule>
    <cfRule type="cellIs" dxfId="4762" priority="4967" operator="equal">
      <formula>"Mayor"</formula>
    </cfRule>
    <cfRule type="cellIs" dxfId="4761" priority="4968" operator="equal">
      <formula>"Moderado"</formula>
    </cfRule>
    <cfRule type="cellIs" dxfId="4760" priority="4969" operator="equal">
      <formula>"Menor"</formula>
    </cfRule>
    <cfRule type="cellIs" dxfId="4759" priority="4970" operator="equal">
      <formula>"Leve"</formula>
    </cfRule>
  </conditionalFormatting>
  <conditionalFormatting sqref="DZ240">
    <cfRule type="cellIs" dxfId="4758" priority="4961" operator="equal">
      <formula>"Catastrófico"</formula>
    </cfRule>
    <cfRule type="cellIs" dxfId="4757" priority="4962" operator="equal">
      <formula>"Mayor"</formula>
    </cfRule>
    <cfRule type="cellIs" dxfId="4756" priority="4963" operator="equal">
      <formula>"Moderado"</formula>
    </cfRule>
    <cfRule type="cellIs" dxfId="4755" priority="4964" operator="equal">
      <formula>"Menor"</formula>
    </cfRule>
    <cfRule type="cellIs" dxfId="4754" priority="4965" operator="equal">
      <formula>"Leve"</formula>
    </cfRule>
  </conditionalFormatting>
  <conditionalFormatting sqref="DF173:DG173">
    <cfRule type="cellIs" dxfId="4753" priority="4951" operator="equal">
      <formula>"Catastrófico"</formula>
    </cfRule>
    <cfRule type="cellIs" dxfId="4752" priority="4952" operator="equal">
      <formula>"Mayor"</formula>
    </cfRule>
    <cfRule type="cellIs" dxfId="4751" priority="4953" operator="equal">
      <formula>"Moderado"</formula>
    </cfRule>
    <cfRule type="cellIs" dxfId="4750" priority="4954" operator="equal">
      <formula>"Menor"</formula>
    </cfRule>
    <cfRule type="cellIs" dxfId="4749" priority="4955" operator="equal">
      <formula>"Leve"</formula>
    </cfRule>
  </conditionalFormatting>
  <conditionalFormatting sqref="DH173">
    <cfRule type="cellIs" dxfId="4748" priority="4956" operator="equal">
      <formula>"Catastrófico"</formula>
    </cfRule>
    <cfRule type="cellIs" dxfId="4747" priority="4957" operator="equal">
      <formula>"Mayor"</formula>
    </cfRule>
    <cfRule type="cellIs" dxfId="4746" priority="4958" operator="equal">
      <formula>"Moderado"</formula>
    </cfRule>
    <cfRule type="cellIs" dxfId="4745" priority="4959" operator="equal">
      <formula>"Menor"</formula>
    </cfRule>
    <cfRule type="cellIs" dxfId="4744" priority="4960" operator="equal">
      <formula>"Leve"</formula>
    </cfRule>
  </conditionalFormatting>
  <conditionalFormatting sqref="DE173">
    <cfRule type="cellIs" dxfId="4743" priority="4946" operator="equal">
      <formula>"Catastrófico"</formula>
    </cfRule>
    <cfRule type="cellIs" dxfId="4742" priority="4947" operator="equal">
      <formula>"Mayor"</formula>
    </cfRule>
    <cfRule type="cellIs" dxfId="4741" priority="4948" operator="equal">
      <formula>"Moderado"</formula>
    </cfRule>
    <cfRule type="cellIs" dxfId="4740" priority="4949" operator="equal">
      <formula>"Menor"</formula>
    </cfRule>
    <cfRule type="cellIs" dxfId="4739" priority="4950" operator="equal">
      <formula>"Leve"</formula>
    </cfRule>
  </conditionalFormatting>
  <conditionalFormatting sqref="CY173">
    <cfRule type="cellIs" dxfId="4738" priority="4941" operator="equal">
      <formula>"Catastrófico"</formula>
    </cfRule>
    <cfRule type="cellIs" dxfId="4737" priority="4942" operator="equal">
      <formula>"Mayor"</formula>
    </cfRule>
    <cfRule type="cellIs" dxfId="4736" priority="4943" operator="equal">
      <formula>"Moderado"</formula>
    </cfRule>
    <cfRule type="cellIs" dxfId="4735" priority="4944" operator="equal">
      <formula>"Menor"</formula>
    </cfRule>
    <cfRule type="cellIs" dxfId="4734" priority="4945" operator="equal">
      <formula>"Leve"</formula>
    </cfRule>
  </conditionalFormatting>
  <conditionalFormatting sqref="DE173">
    <cfRule type="cellIs" dxfId="4733" priority="4936" operator="equal">
      <formula>"Catastrófico"</formula>
    </cfRule>
    <cfRule type="cellIs" dxfId="4732" priority="4937" operator="equal">
      <formula>"Mayor"</formula>
    </cfRule>
    <cfRule type="cellIs" dxfId="4731" priority="4938" operator="equal">
      <formula>"Moderado"</formula>
    </cfRule>
    <cfRule type="cellIs" dxfId="4730" priority="4939" operator="equal">
      <formula>"Menor"</formula>
    </cfRule>
    <cfRule type="cellIs" dxfId="4729" priority="4940" operator="equal">
      <formula>"Leve"</formula>
    </cfRule>
  </conditionalFormatting>
  <conditionalFormatting sqref="CZ173">
    <cfRule type="cellIs" dxfId="4728" priority="4931" operator="equal">
      <formula>"Catastrófico"</formula>
    </cfRule>
    <cfRule type="cellIs" dxfId="4727" priority="4932" operator="equal">
      <formula>"Mayor"</formula>
    </cfRule>
    <cfRule type="cellIs" dxfId="4726" priority="4933" operator="equal">
      <formula>"Moderado"</formula>
    </cfRule>
    <cfRule type="cellIs" dxfId="4725" priority="4934" operator="equal">
      <formula>"Menor"</formula>
    </cfRule>
    <cfRule type="cellIs" dxfId="4724" priority="4935" operator="equal">
      <formula>"Leve"</formula>
    </cfRule>
  </conditionalFormatting>
  <conditionalFormatting sqref="DB173:DC173">
    <cfRule type="cellIs" dxfId="4723" priority="4926" operator="equal">
      <formula>"Catastrófico"</formula>
    </cfRule>
    <cfRule type="cellIs" dxfId="4722" priority="4927" operator="equal">
      <formula>"Mayor"</formula>
    </cfRule>
    <cfRule type="cellIs" dxfId="4721" priority="4928" operator="equal">
      <formula>"Moderado"</formula>
    </cfRule>
    <cfRule type="cellIs" dxfId="4720" priority="4929" operator="equal">
      <formula>"Menor"</formula>
    </cfRule>
    <cfRule type="cellIs" dxfId="4719" priority="4930" operator="equal">
      <formula>"Leve"</formula>
    </cfRule>
  </conditionalFormatting>
  <conditionalFormatting sqref="DD173">
    <cfRule type="cellIs" dxfId="4718" priority="4921" operator="equal">
      <formula>"Catastrófico"</formula>
    </cfRule>
    <cfRule type="cellIs" dxfId="4717" priority="4922" operator="equal">
      <formula>"Mayor"</formula>
    </cfRule>
    <cfRule type="cellIs" dxfId="4716" priority="4923" operator="equal">
      <formula>"Moderado"</formula>
    </cfRule>
    <cfRule type="cellIs" dxfId="4715" priority="4924" operator="equal">
      <formula>"Menor"</formula>
    </cfRule>
    <cfRule type="cellIs" dxfId="4714" priority="4925" operator="equal">
      <formula>"Leve"</formula>
    </cfRule>
  </conditionalFormatting>
  <conditionalFormatting sqref="DD173">
    <cfRule type="cellIs" dxfId="4713" priority="4916" operator="equal">
      <formula>"Catastrófico"</formula>
    </cfRule>
    <cfRule type="cellIs" dxfId="4712" priority="4917" operator="equal">
      <formula>"Mayor"</formula>
    </cfRule>
    <cfRule type="cellIs" dxfId="4711" priority="4918" operator="equal">
      <formula>"Moderado"</formula>
    </cfRule>
    <cfRule type="cellIs" dxfId="4710" priority="4919" operator="equal">
      <formula>"Menor"</formula>
    </cfRule>
    <cfRule type="cellIs" dxfId="4709" priority="4920" operator="equal">
      <formula>"Leve"</formula>
    </cfRule>
  </conditionalFormatting>
  <conditionalFormatting sqref="DA173">
    <cfRule type="cellIs" dxfId="4708" priority="4911" operator="equal">
      <formula>"Catastrófico"</formula>
    </cfRule>
    <cfRule type="cellIs" dxfId="4707" priority="4912" operator="equal">
      <formula>"Mayor"</formula>
    </cfRule>
    <cfRule type="cellIs" dxfId="4706" priority="4913" operator="equal">
      <formula>"Moderado"</formula>
    </cfRule>
    <cfRule type="cellIs" dxfId="4705" priority="4914" operator="equal">
      <formula>"Menor"</formula>
    </cfRule>
    <cfRule type="cellIs" dxfId="4704" priority="4915" operator="equal">
      <formula>"Leve"</formula>
    </cfRule>
  </conditionalFormatting>
  <conditionalFormatting sqref="DA173">
    <cfRule type="cellIs" dxfId="4703" priority="4906" operator="equal">
      <formula>"Catastrófico"</formula>
    </cfRule>
    <cfRule type="cellIs" dxfId="4702" priority="4907" operator="equal">
      <formula>"Mayor"</formula>
    </cfRule>
    <cfRule type="cellIs" dxfId="4701" priority="4908" operator="equal">
      <formula>"Moderado"</formula>
    </cfRule>
    <cfRule type="cellIs" dxfId="4700" priority="4909" operator="equal">
      <formula>"Menor"</formula>
    </cfRule>
    <cfRule type="cellIs" dxfId="4699" priority="4910" operator="equal">
      <formula>"Leve"</formula>
    </cfRule>
  </conditionalFormatting>
  <conditionalFormatting sqref="DO173">
    <cfRule type="cellIs" dxfId="4698" priority="4901" operator="equal">
      <formula>"Catastrófico"</formula>
    </cfRule>
    <cfRule type="cellIs" dxfId="4697" priority="4902" operator="equal">
      <formula>"Mayor"</formula>
    </cfRule>
    <cfRule type="cellIs" dxfId="4696" priority="4903" operator="equal">
      <formula>"Moderado"</formula>
    </cfRule>
    <cfRule type="cellIs" dxfId="4695" priority="4904" operator="equal">
      <formula>"Menor"</formula>
    </cfRule>
    <cfRule type="cellIs" dxfId="4694" priority="4905" operator="equal">
      <formula>"Leve"</formula>
    </cfRule>
  </conditionalFormatting>
  <conditionalFormatting sqref="DO173">
    <cfRule type="cellIs" dxfId="4693" priority="4896" operator="equal">
      <formula>"Catastrófico"</formula>
    </cfRule>
    <cfRule type="cellIs" dxfId="4692" priority="4897" operator="equal">
      <formula>"Mayor"</formula>
    </cfRule>
    <cfRule type="cellIs" dxfId="4691" priority="4898" operator="equal">
      <formula>"Moderado"</formula>
    </cfRule>
    <cfRule type="cellIs" dxfId="4690" priority="4899" operator="equal">
      <formula>"Menor"</formula>
    </cfRule>
    <cfRule type="cellIs" dxfId="4689" priority="4900" operator="equal">
      <formula>"Leve"</formula>
    </cfRule>
  </conditionalFormatting>
  <conditionalFormatting sqref="DL173:DM173">
    <cfRule type="cellIs" dxfId="4688" priority="4891" operator="equal">
      <formula>"Catastrófico"</formula>
    </cfRule>
    <cfRule type="cellIs" dxfId="4687" priority="4892" operator="equal">
      <formula>"Mayor"</formula>
    </cfRule>
    <cfRule type="cellIs" dxfId="4686" priority="4893" operator="equal">
      <formula>"Moderado"</formula>
    </cfRule>
    <cfRule type="cellIs" dxfId="4685" priority="4894" operator="equal">
      <formula>"Menor"</formula>
    </cfRule>
    <cfRule type="cellIs" dxfId="4684" priority="4895" operator="equal">
      <formula>"Leve"</formula>
    </cfRule>
  </conditionalFormatting>
  <conditionalFormatting sqref="DN173">
    <cfRule type="cellIs" dxfId="4683" priority="4886" operator="equal">
      <formula>"Catastrófico"</formula>
    </cfRule>
    <cfRule type="cellIs" dxfId="4682" priority="4887" operator="equal">
      <formula>"Mayor"</formula>
    </cfRule>
    <cfRule type="cellIs" dxfId="4681" priority="4888" operator="equal">
      <formula>"Moderado"</formula>
    </cfRule>
    <cfRule type="cellIs" dxfId="4680" priority="4889" operator="equal">
      <formula>"Menor"</formula>
    </cfRule>
    <cfRule type="cellIs" dxfId="4679" priority="4890" operator="equal">
      <formula>"Leve"</formula>
    </cfRule>
  </conditionalFormatting>
  <conditionalFormatting sqref="DN173">
    <cfRule type="cellIs" dxfId="4678" priority="4881" operator="equal">
      <formula>"Catastrófico"</formula>
    </cfRule>
    <cfRule type="cellIs" dxfId="4677" priority="4882" operator="equal">
      <formula>"Mayor"</formula>
    </cfRule>
    <cfRule type="cellIs" dxfId="4676" priority="4883" operator="equal">
      <formula>"Moderado"</formula>
    </cfRule>
    <cfRule type="cellIs" dxfId="4675" priority="4884" operator="equal">
      <formula>"Menor"</formula>
    </cfRule>
    <cfRule type="cellIs" dxfId="4674" priority="4885" operator="equal">
      <formula>"Leve"</formula>
    </cfRule>
  </conditionalFormatting>
  <conditionalFormatting sqref="DI173">
    <cfRule type="cellIs" dxfId="4673" priority="4876" operator="equal">
      <formula>"Catastrófico"</formula>
    </cfRule>
    <cfRule type="cellIs" dxfId="4672" priority="4877" operator="equal">
      <formula>"Mayor"</formula>
    </cfRule>
    <cfRule type="cellIs" dxfId="4671" priority="4878" operator="equal">
      <formula>"Moderado"</formula>
    </cfRule>
    <cfRule type="cellIs" dxfId="4670" priority="4879" operator="equal">
      <formula>"Menor"</formula>
    </cfRule>
    <cfRule type="cellIs" dxfId="4669" priority="4880" operator="equal">
      <formula>"Leve"</formula>
    </cfRule>
  </conditionalFormatting>
  <conditionalFormatting sqref="DM173">
    <cfRule type="cellIs" dxfId="4668" priority="4871" operator="equal">
      <formula>"Catastrófico"</formula>
    </cfRule>
    <cfRule type="cellIs" dxfId="4667" priority="4872" operator="equal">
      <formula>"Mayor"</formula>
    </cfRule>
    <cfRule type="cellIs" dxfId="4666" priority="4873" operator="equal">
      <formula>"Moderado"</formula>
    </cfRule>
    <cfRule type="cellIs" dxfId="4665" priority="4874" operator="equal">
      <formula>"Menor"</formula>
    </cfRule>
    <cfRule type="cellIs" dxfId="4664" priority="4875" operator="equal">
      <formula>"Leve"</formula>
    </cfRule>
  </conditionalFormatting>
  <conditionalFormatting sqref="DM173">
    <cfRule type="cellIs" dxfId="4663" priority="4866" operator="equal">
      <formula>"Catastrófico"</formula>
    </cfRule>
    <cfRule type="cellIs" dxfId="4662" priority="4867" operator="equal">
      <formula>"Mayor"</formula>
    </cfRule>
    <cfRule type="cellIs" dxfId="4661" priority="4868" operator="equal">
      <formula>"Moderado"</formula>
    </cfRule>
    <cfRule type="cellIs" dxfId="4660" priority="4869" operator="equal">
      <formula>"Menor"</formula>
    </cfRule>
    <cfRule type="cellIs" dxfId="4659" priority="4870" operator="equal">
      <formula>"Leve"</formula>
    </cfRule>
  </conditionalFormatting>
  <conditionalFormatting sqref="DP173">
    <cfRule type="cellIs" dxfId="4658" priority="4861" operator="equal">
      <formula>"Catastrófico"</formula>
    </cfRule>
    <cfRule type="cellIs" dxfId="4657" priority="4862" operator="equal">
      <formula>"Mayor"</formula>
    </cfRule>
    <cfRule type="cellIs" dxfId="4656" priority="4863" operator="equal">
      <formula>"Moderado"</formula>
    </cfRule>
    <cfRule type="cellIs" dxfId="4655" priority="4864" operator="equal">
      <formula>"Menor"</formula>
    </cfRule>
    <cfRule type="cellIs" dxfId="4654" priority="4865" operator="equal">
      <formula>"Leve"</formula>
    </cfRule>
  </conditionalFormatting>
  <conditionalFormatting sqref="DQ173">
    <cfRule type="cellIs" dxfId="4653" priority="4856" operator="equal">
      <formula>"Catastrófico"</formula>
    </cfRule>
    <cfRule type="cellIs" dxfId="4652" priority="4857" operator="equal">
      <formula>"Mayor"</formula>
    </cfRule>
    <cfRule type="cellIs" dxfId="4651" priority="4858" operator="equal">
      <formula>"Moderado"</formula>
    </cfRule>
    <cfRule type="cellIs" dxfId="4650" priority="4859" operator="equal">
      <formula>"Menor"</formula>
    </cfRule>
    <cfRule type="cellIs" dxfId="4649" priority="4860" operator="equal">
      <formula>"Leve"</formula>
    </cfRule>
  </conditionalFormatting>
  <conditionalFormatting sqref="DX173">
    <cfRule type="cellIs" dxfId="4648" priority="4851" operator="equal">
      <formula>"Catastrófico"</formula>
    </cfRule>
    <cfRule type="cellIs" dxfId="4647" priority="4852" operator="equal">
      <formula>"Mayor"</formula>
    </cfRule>
    <cfRule type="cellIs" dxfId="4646" priority="4853" operator="equal">
      <formula>"Moderado"</formula>
    </cfRule>
    <cfRule type="cellIs" dxfId="4645" priority="4854" operator="equal">
      <formula>"Menor"</formula>
    </cfRule>
    <cfRule type="cellIs" dxfId="4644" priority="4855" operator="equal">
      <formula>"Leve"</formula>
    </cfRule>
  </conditionalFormatting>
  <conditionalFormatting sqref="DX173">
    <cfRule type="cellIs" dxfId="4643" priority="4846" operator="equal">
      <formula>"Catastrófico"</formula>
    </cfRule>
    <cfRule type="cellIs" dxfId="4642" priority="4847" operator="equal">
      <formula>"Mayor"</formula>
    </cfRule>
    <cfRule type="cellIs" dxfId="4641" priority="4848" operator="equal">
      <formula>"Moderado"</formula>
    </cfRule>
    <cfRule type="cellIs" dxfId="4640" priority="4849" operator="equal">
      <formula>"Menor"</formula>
    </cfRule>
    <cfRule type="cellIs" dxfId="4639" priority="4850" operator="equal">
      <formula>"Leve"</formula>
    </cfRule>
  </conditionalFormatting>
  <conditionalFormatting sqref="DU173:DV173">
    <cfRule type="cellIs" dxfId="4638" priority="4841" operator="equal">
      <formula>"Catastrófico"</formula>
    </cfRule>
    <cfRule type="cellIs" dxfId="4637" priority="4842" operator="equal">
      <formula>"Mayor"</formula>
    </cfRule>
    <cfRule type="cellIs" dxfId="4636" priority="4843" operator="equal">
      <formula>"Moderado"</formula>
    </cfRule>
    <cfRule type="cellIs" dxfId="4635" priority="4844" operator="equal">
      <formula>"Menor"</formula>
    </cfRule>
    <cfRule type="cellIs" dxfId="4634" priority="4845" operator="equal">
      <formula>"Leve"</formula>
    </cfRule>
  </conditionalFormatting>
  <conditionalFormatting sqref="DW173">
    <cfRule type="cellIs" dxfId="4633" priority="4836" operator="equal">
      <formula>"Catastrófico"</formula>
    </cfRule>
    <cfRule type="cellIs" dxfId="4632" priority="4837" operator="equal">
      <formula>"Mayor"</formula>
    </cfRule>
    <cfRule type="cellIs" dxfId="4631" priority="4838" operator="equal">
      <formula>"Moderado"</formula>
    </cfRule>
    <cfRule type="cellIs" dxfId="4630" priority="4839" operator="equal">
      <formula>"Menor"</formula>
    </cfRule>
    <cfRule type="cellIs" dxfId="4629" priority="4840" operator="equal">
      <formula>"Leve"</formula>
    </cfRule>
  </conditionalFormatting>
  <conditionalFormatting sqref="DW173">
    <cfRule type="cellIs" dxfId="4628" priority="4831" operator="equal">
      <formula>"Catastrófico"</formula>
    </cfRule>
    <cfRule type="cellIs" dxfId="4627" priority="4832" operator="equal">
      <formula>"Mayor"</formula>
    </cfRule>
    <cfRule type="cellIs" dxfId="4626" priority="4833" operator="equal">
      <formula>"Moderado"</formula>
    </cfRule>
    <cfRule type="cellIs" dxfId="4625" priority="4834" operator="equal">
      <formula>"Menor"</formula>
    </cfRule>
    <cfRule type="cellIs" dxfId="4624" priority="4835" operator="equal">
      <formula>"Leve"</formula>
    </cfRule>
  </conditionalFormatting>
  <conditionalFormatting sqref="DR173">
    <cfRule type="cellIs" dxfId="4623" priority="4826" operator="equal">
      <formula>"Catastrófico"</formula>
    </cfRule>
    <cfRule type="cellIs" dxfId="4622" priority="4827" operator="equal">
      <formula>"Mayor"</formula>
    </cfRule>
    <cfRule type="cellIs" dxfId="4621" priority="4828" operator="equal">
      <formula>"Moderado"</formula>
    </cfRule>
    <cfRule type="cellIs" dxfId="4620" priority="4829" operator="equal">
      <formula>"Menor"</formula>
    </cfRule>
    <cfRule type="cellIs" dxfId="4619" priority="4830" operator="equal">
      <formula>"Leve"</formula>
    </cfRule>
  </conditionalFormatting>
  <conditionalFormatting sqref="DV173">
    <cfRule type="cellIs" dxfId="4618" priority="4821" operator="equal">
      <formula>"Catastrófico"</formula>
    </cfRule>
    <cfRule type="cellIs" dxfId="4617" priority="4822" operator="equal">
      <formula>"Mayor"</formula>
    </cfRule>
    <cfRule type="cellIs" dxfId="4616" priority="4823" operator="equal">
      <formula>"Moderado"</formula>
    </cfRule>
    <cfRule type="cellIs" dxfId="4615" priority="4824" operator="equal">
      <formula>"Menor"</formula>
    </cfRule>
    <cfRule type="cellIs" dxfId="4614" priority="4825" operator="equal">
      <formula>"Leve"</formula>
    </cfRule>
  </conditionalFormatting>
  <conditionalFormatting sqref="DV173">
    <cfRule type="cellIs" dxfId="4613" priority="4816" operator="equal">
      <formula>"Catastrófico"</formula>
    </cfRule>
    <cfRule type="cellIs" dxfId="4612" priority="4817" operator="equal">
      <formula>"Mayor"</formula>
    </cfRule>
    <cfRule type="cellIs" dxfId="4611" priority="4818" operator="equal">
      <formula>"Moderado"</formula>
    </cfRule>
    <cfRule type="cellIs" dxfId="4610" priority="4819" operator="equal">
      <formula>"Menor"</formula>
    </cfRule>
    <cfRule type="cellIs" dxfId="4609" priority="4820" operator="equal">
      <formula>"Leve"</formula>
    </cfRule>
  </conditionalFormatting>
  <conditionalFormatting sqref="DY173">
    <cfRule type="cellIs" dxfId="4608" priority="4811" operator="equal">
      <formula>"Catastrófico"</formula>
    </cfRule>
    <cfRule type="cellIs" dxfId="4607" priority="4812" operator="equal">
      <formula>"Mayor"</formula>
    </cfRule>
    <cfRule type="cellIs" dxfId="4606" priority="4813" operator="equal">
      <formula>"Moderado"</formula>
    </cfRule>
    <cfRule type="cellIs" dxfId="4605" priority="4814" operator="equal">
      <formula>"Menor"</formula>
    </cfRule>
    <cfRule type="cellIs" dxfId="4604" priority="4815" operator="equal">
      <formula>"Leve"</formula>
    </cfRule>
  </conditionalFormatting>
  <conditionalFormatting sqref="DZ173">
    <cfRule type="cellIs" dxfId="4603" priority="4806" operator="equal">
      <formula>"Catastrófico"</formula>
    </cfRule>
    <cfRule type="cellIs" dxfId="4602" priority="4807" operator="equal">
      <formula>"Mayor"</formula>
    </cfRule>
    <cfRule type="cellIs" dxfId="4601" priority="4808" operator="equal">
      <formula>"Moderado"</formula>
    </cfRule>
    <cfRule type="cellIs" dxfId="4600" priority="4809" operator="equal">
      <formula>"Menor"</formula>
    </cfRule>
    <cfRule type="cellIs" dxfId="4599" priority="4810" operator="equal">
      <formula>"Leve"</formula>
    </cfRule>
  </conditionalFormatting>
  <conditionalFormatting sqref="EG173">
    <cfRule type="cellIs" dxfId="4598" priority="4801" operator="equal">
      <formula>"Catastrófico"</formula>
    </cfRule>
    <cfRule type="cellIs" dxfId="4597" priority="4802" operator="equal">
      <formula>"Mayor"</formula>
    </cfRule>
    <cfRule type="cellIs" dxfId="4596" priority="4803" operator="equal">
      <formula>"Moderado"</formula>
    </cfRule>
    <cfRule type="cellIs" dxfId="4595" priority="4804" operator="equal">
      <formula>"Menor"</formula>
    </cfRule>
    <cfRule type="cellIs" dxfId="4594" priority="4805" operator="equal">
      <formula>"Leve"</formula>
    </cfRule>
  </conditionalFormatting>
  <conditionalFormatting sqref="EG173">
    <cfRule type="cellIs" dxfId="4593" priority="4796" operator="equal">
      <formula>"Catastrófico"</formula>
    </cfRule>
    <cfRule type="cellIs" dxfId="4592" priority="4797" operator="equal">
      <formula>"Mayor"</formula>
    </cfRule>
    <cfRule type="cellIs" dxfId="4591" priority="4798" operator="equal">
      <formula>"Moderado"</formula>
    </cfRule>
    <cfRule type="cellIs" dxfId="4590" priority="4799" operator="equal">
      <formula>"Menor"</formula>
    </cfRule>
    <cfRule type="cellIs" dxfId="4589" priority="4800" operator="equal">
      <formula>"Leve"</formula>
    </cfRule>
  </conditionalFormatting>
  <conditionalFormatting sqref="ED173:EE173">
    <cfRule type="cellIs" dxfId="4588" priority="4791" operator="equal">
      <formula>"Catastrófico"</formula>
    </cfRule>
    <cfRule type="cellIs" dxfId="4587" priority="4792" operator="equal">
      <formula>"Mayor"</formula>
    </cfRule>
    <cfRule type="cellIs" dxfId="4586" priority="4793" operator="equal">
      <formula>"Moderado"</formula>
    </cfRule>
    <cfRule type="cellIs" dxfId="4585" priority="4794" operator="equal">
      <formula>"Menor"</formula>
    </cfRule>
    <cfRule type="cellIs" dxfId="4584" priority="4795" operator="equal">
      <formula>"Leve"</formula>
    </cfRule>
  </conditionalFormatting>
  <conditionalFormatting sqref="EF173">
    <cfRule type="cellIs" dxfId="4583" priority="4786" operator="equal">
      <formula>"Catastrófico"</formula>
    </cfRule>
    <cfRule type="cellIs" dxfId="4582" priority="4787" operator="equal">
      <formula>"Mayor"</formula>
    </cfRule>
    <cfRule type="cellIs" dxfId="4581" priority="4788" operator="equal">
      <formula>"Moderado"</formula>
    </cfRule>
    <cfRule type="cellIs" dxfId="4580" priority="4789" operator="equal">
      <formula>"Menor"</formula>
    </cfRule>
    <cfRule type="cellIs" dxfId="4579" priority="4790" operator="equal">
      <formula>"Leve"</formula>
    </cfRule>
  </conditionalFormatting>
  <conditionalFormatting sqref="EF173">
    <cfRule type="cellIs" dxfId="4578" priority="4781" operator="equal">
      <formula>"Catastrófico"</formula>
    </cfRule>
    <cfRule type="cellIs" dxfId="4577" priority="4782" operator="equal">
      <formula>"Mayor"</formula>
    </cfRule>
    <cfRule type="cellIs" dxfId="4576" priority="4783" operator="equal">
      <formula>"Moderado"</formula>
    </cfRule>
    <cfRule type="cellIs" dxfId="4575" priority="4784" operator="equal">
      <formula>"Menor"</formula>
    </cfRule>
    <cfRule type="cellIs" dxfId="4574" priority="4785" operator="equal">
      <formula>"Leve"</formula>
    </cfRule>
  </conditionalFormatting>
  <conditionalFormatting sqref="EA173">
    <cfRule type="cellIs" dxfId="4573" priority="4776" operator="equal">
      <formula>"Catastrófico"</formula>
    </cfRule>
    <cfRule type="cellIs" dxfId="4572" priority="4777" operator="equal">
      <formula>"Mayor"</formula>
    </cfRule>
    <cfRule type="cellIs" dxfId="4571" priority="4778" operator="equal">
      <formula>"Moderado"</formula>
    </cfRule>
    <cfRule type="cellIs" dxfId="4570" priority="4779" operator="equal">
      <formula>"Menor"</formula>
    </cfRule>
    <cfRule type="cellIs" dxfId="4569" priority="4780" operator="equal">
      <formula>"Leve"</formula>
    </cfRule>
  </conditionalFormatting>
  <conditionalFormatting sqref="EE173">
    <cfRule type="cellIs" dxfId="4568" priority="4771" operator="equal">
      <formula>"Catastrófico"</formula>
    </cfRule>
    <cfRule type="cellIs" dxfId="4567" priority="4772" operator="equal">
      <formula>"Mayor"</formula>
    </cfRule>
    <cfRule type="cellIs" dxfId="4566" priority="4773" operator="equal">
      <formula>"Moderado"</formula>
    </cfRule>
    <cfRule type="cellIs" dxfId="4565" priority="4774" operator="equal">
      <formula>"Menor"</formula>
    </cfRule>
    <cfRule type="cellIs" dxfId="4564" priority="4775" operator="equal">
      <formula>"Leve"</formula>
    </cfRule>
  </conditionalFormatting>
  <conditionalFormatting sqref="EE173">
    <cfRule type="cellIs" dxfId="4563" priority="4766" operator="equal">
      <formula>"Catastrófico"</formula>
    </cfRule>
    <cfRule type="cellIs" dxfId="4562" priority="4767" operator="equal">
      <formula>"Mayor"</formula>
    </cfRule>
    <cfRule type="cellIs" dxfId="4561" priority="4768" operator="equal">
      <formula>"Moderado"</formula>
    </cfRule>
    <cfRule type="cellIs" dxfId="4560" priority="4769" operator="equal">
      <formula>"Menor"</formula>
    </cfRule>
    <cfRule type="cellIs" dxfId="4559" priority="4770" operator="equal">
      <formula>"Leve"</formula>
    </cfRule>
  </conditionalFormatting>
  <conditionalFormatting sqref="EH173">
    <cfRule type="cellIs" dxfId="4558" priority="4761" operator="equal">
      <formula>"Catastrófico"</formula>
    </cfRule>
    <cfRule type="cellIs" dxfId="4557" priority="4762" operator="equal">
      <formula>"Mayor"</formula>
    </cfRule>
    <cfRule type="cellIs" dxfId="4556" priority="4763" operator="equal">
      <formula>"Moderado"</formula>
    </cfRule>
    <cfRule type="cellIs" dxfId="4555" priority="4764" operator="equal">
      <formula>"Menor"</formula>
    </cfRule>
    <cfRule type="cellIs" dxfId="4554" priority="4765" operator="equal">
      <formula>"Leve"</formula>
    </cfRule>
  </conditionalFormatting>
  <conditionalFormatting sqref="DK173">
    <cfRule type="cellIs" dxfId="4553" priority="4756" operator="equal">
      <formula>"Catastrófico"</formula>
    </cfRule>
    <cfRule type="cellIs" dxfId="4552" priority="4757" operator="equal">
      <formula>"Mayor"</formula>
    </cfRule>
    <cfRule type="cellIs" dxfId="4551" priority="4758" operator="equal">
      <formula>"Moderado"</formula>
    </cfRule>
    <cfRule type="cellIs" dxfId="4550" priority="4759" operator="equal">
      <formula>"Menor"</formula>
    </cfRule>
    <cfRule type="cellIs" dxfId="4549" priority="4760" operator="equal">
      <formula>"Leve"</formula>
    </cfRule>
  </conditionalFormatting>
  <conditionalFormatting sqref="DT173">
    <cfRule type="cellIs" dxfId="4548" priority="4751" operator="equal">
      <formula>"Catastrófico"</formula>
    </cfRule>
    <cfRule type="cellIs" dxfId="4547" priority="4752" operator="equal">
      <formula>"Mayor"</formula>
    </cfRule>
    <cfRule type="cellIs" dxfId="4546" priority="4753" operator="equal">
      <formula>"Moderado"</formula>
    </cfRule>
    <cfRule type="cellIs" dxfId="4545" priority="4754" operator="equal">
      <formula>"Menor"</formula>
    </cfRule>
    <cfRule type="cellIs" dxfId="4544" priority="4755" operator="equal">
      <formula>"Leve"</formula>
    </cfRule>
  </conditionalFormatting>
  <conditionalFormatting sqref="EC173">
    <cfRule type="cellIs" dxfId="4543" priority="4746" operator="equal">
      <formula>"Catastrófico"</formula>
    </cfRule>
    <cfRule type="cellIs" dxfId="4542" priority="4747" operator="equal">
      <formula>"Mayor"</formula>
    </cfRule>
    <cfRule type="cellIs" dxfId="4541" priority="4748" operator="equal">
      <formula>"Moderado"</formula>
    </cfRule>
    <cfRule type="cellIs" dxfId="4540" priority="4749" operator="equal">
      <formula>"Menor"</formula>
    </cfRule>
    <cfRule type="cellIs" dxfId="4539" priority="4750" operator="equal">
      <formula>"Leve"</formula>
    </cfRule>
  </conditionalFormatting>
  <conditionalFormatting sqref="DJ173">
    <cfRule type="cellIs" dxfId="4538" priority="4741" operator="equal">
      <formula>"Catastrófico"</formula>
    </cfRule>
    <cfRule type="cellIs" dxfId="4537" priority="4742" operator="equal">
      <formula>"Mayor"</formula>
    </cfRule>
    <cfRule type="cellIs" dxfId="4536" priority="4743" operator="equal">
      <formula>"Moderado"</formula>
    </cfRule>
    <cfRule type="cellIs" dxfId="4535" priority="4744" operator="equal">
      <formula>"Menor"</formula>
    </cfRule>
    <cfRule type="cellIs" dxfId="4534" priority="4745" operator="equal">
      <formula>"Leve"</formula>
    </cfRule>
  </conditionalFormatting>
  <conditionalFormatting sqref="DJ173">
    <cfRule type="cellIs" dxfId="4533" priority="4736" operator="equal">
      <formula>"Catastrófico"</formula>
    </cfRule>
    <cfRule type="cellIs" dxfId="4532" priority="4737" operator="equal">
      <formula>"Mayor"</formula>
    </cfRule>
    <cfRule type="cellIs" dxfId="4531" priority="4738" operator="equal">
      <formula>"Moderado"</formula>
    </cfRule>
    <cfRule type="cellIs" dxfId="4530" priority="4739" operator="equal">
      <formula>"Menor"</formula>
    </cfRule>
    <cfRule type="cellIs" dxfId="4529" priority="4740" operator="equal">
      <formula>"Leve"</formula>
    </cfRule>
  </conditionalFormatting>
  <conditionalFormatting sqref="DS173">
    <cfRule type="cellIs" dxfId="4528" priority="4731" operator="equal">
      <formula>"Catastrófico"</formula>
    </cfRule>
    <cfRule type="cellIs" dxfId="4527" priority="4732" operator="equal">
      <formula>"Mayor"</formula>
    </cfRule>
    <cfRule type="cellIs" dxfId="4526" priority="4733" operator="equal">
      <formula>"Moderado"</formula>
    </cfRule>
    <cfRule type="cellIs" dxfId="4525" priority="4734" operator="equal">
      <formula>"Menor"</formula>
    </cfRule>
    <cfRule type="cellIs" dxfId="4524" priority="4735" operator="equal">
      <formula>"Leve"</formula>
    </cfRule>
  </conditionalFormatting>
  <conditionalFormatting sqref="DS173">
    <cfRule type="cellIs" dxfId="4523" priority="4726" operator="equal">
      <formula>"Catastrófico"</formula>
    </cfRule>
    <cfRule type="cellIs" dxfId="4522" priority="4727" operator="equal">
      <formula>"Mayor"</formula>
    </cfRule>
    <cfRule type="cellIs" dxfId="4521" priority="4728" operator="equal">
      <formula>"Moderado"</formula>
    </cfRule>
    <cfRule type="cellIs" dxfId="4520" priority="4729" operator="equal">
      <formula>"Menor"</formula>
    </cfRule>
    <cfRule type="cellIs" dxfId="4519" priority="4730" operator="equal">
      <formula>"Leve"</formula>
    </cfRule>
  </conditionalFormatting>
  <conditionalFormatting sqref="EB173">
    <cfRule type="cellIs" dxfId="4518" priority="4721" operator="equal">
      <formula>"Catastrófico"</formula>
    </cfRule>
    <cfRule type="cellIs" dxfId="4517" priority="4722" operator="equal">
      <formula>"Mayor"</formula>
    </cfRule>
    <cfRule type="cellIs" dxfId="4516" priority="4723" operator="equal">
      <formula>"Moderado"</formula>
    </cfRule>
    <cfRule type="cellIs" dxfId="4515" priority="4724" operator="equal">
      <formula>"Menor"</formula>
    </cfRule>
    <cfRule type="cellIs" dxfId="4514" priority="4725" operator="equal">
      <formula>"Leve"</formula>
    </cfRule>
  </conditionalFormatting>
  <conditionalFormatting sqref="EB173">
    <cfRule type="cellIs" dxfId="4513" priority="4716" operator="equal">
      <formula>"Catastrófico"</formula>
    </cfRule>
    <cfRule type="cellIs" dxfId="4512" priority="4717" operator="equal">
      <formula>"Mayor"</formula>
    </cfRule>
    <cfRule type="cellIs" dxfId="4511" priority="4718" operator="equal">
      <formula>"Moderado"</formula>
    </cfRule>
    <cfRule type="cellIs" dxfId="4510" priority="4719" operator="equal">
      <formula>"Menor"</formula>
    </cfRule>
    <cfRule type="cellIs" dxfId="4509" priority="4720" operator="equal">
      <formula>"Leve"</formula>
    </cfRule>
  </conditionalFormatting>
  <conditionalFormatting sqref="GI173">
    <cfRule type="cellIs" dxfId="4508" priority="4711" operator="equal">
      <formula>"Catastrófico"</formula>
    </cfRule>
    <cfRule type="cellIs" dxfId="4507" priority="4712" operator="equal">
      <formula>"Mayor"</formula>
    </cfRule>
    <cfRule type="cellIs" dxfId="4506" priority="4713" operator="equal">
      <formula>"Moderado"</formula>
    </cfRule>
    <cfRule type="cellIs" dxfId="4505" priority="4714" operator="equal">
      <formula>"Menor"</formula>
    </cfRule>
    <cfRule type="cellIs" dxfId="4504" priority="4715" operator="equal">
      <formula>"Leve"</formula>
    </cfRule>
  </conditionalFormatting>
  <conditionalFormatting sqref="GK173">
    <cfRule type="cellIs" dxfId="4503" priority="4706" operator="equal">
      <formula>"Catastrófico"</formula>
    </cfRule>
    <cfRule type="cellIs" dxfId="4502" priority="4707" operator="equal">
      <formula>"Mayor"</formula>
    </cfRule>
    <cfRule type="cellIs" dxfId="4501" priority="4708" operator="equal">
      <formula>"Moderado"</formula>
    </cfRule>
    <cfRule type="cellIs" dxfId="4500" priority="4709" operator="equal">
      <formula>"Menor"</formula>
    </cfRule>
    <cfRule type="cellIs" dxfId="4499" priority="4710" operator="equal">
      <formula>"Leve"</formula>
    </cfRule>
  </conditionalFormatting>
  <conditionalFormatting sqref="GK173">
    <cfRule type="cellIs" dxfId="4498" priority="4701" operator="equal">
      <formula>"Catastrófico"</formula>
    </cfRule>
    <cfRule type="cellIs" dxfId="4497" priority="4702" operator="equal">
      <formula>"Mayor"</formula>
    </cfRule>
    <cfRule type="cellIs" dxfId="4496" priority="4703" operator="equal">
      <formula>"Moderado"</formula>
    </cfRule>
    <cfRule type="cellIs" dxfId="4495" priority="4704" operator="equal">
      <formula>"Menor"</formula>
    </cfRule>
    <cfRule type="cellIs" dxfId="4494" priority="4705" operator="equal">
      <formula>"Leve"</formula>
    </cfRule>
  </conditionalFormatting>
  <conditionalFormatting sqref="GJ173">
    <cfRule type="cellIs" dxfId="4493" priority="4691" operator="equal">
      <formula>"Catastrófico"</formula>
    </cfRule>
    <cfRule type="cellIs" dxfId="4492" priority="4692" operator="equal">
      <formula>"Mayor"</formula>
    </cfRule>
    <cfRule type="cellIs" dxfId="4491" priority="4693" operator="equal">
      <formula>"Moderado"</formula>
    </cfRule>
    <cfRule type="cellIs" dxfId="4490" priority="4694" operator="equal">
      <formula>"Menor"</formula>
    </cfRule>
    <cfRule type="cellIs" dxfId="4489" priority="4695" operator="equal">
      <formula>"Leve"</formula>
    </cfRule>
  </conditionalFormatting>
  <conditionalFormatting sqref="GJ173">
    <cfRule type="cellIs" dxfId="4488" priority="4696" operator="equal">
      <formula>"Catastrófico"</formula>
    </cfRule>
    <cfRule type="cellIs" dxfId="4487" priority="4697" operator="equal">
      <formula>"Mayor"</formula>
    </cfRule>
    <cfRule type="cellIs" dxfId="4486" priority="4698" operator="equal">
      <formula>"Moderado"</formula>
    </cfRule>
    <cfRule type="cellIs" dxfId="4485" priority="4699" operator="equal">
      <formula>"Menor"</formula>
    </cfRule>
    <cfRule type="cellIs" dxfId="4484" priority="4700" operator="equal">
      <formula>"Leve"</formula>
    </cfRule>
  </conditionalFormatting>
  <conditionalFormatting sqref="GM173">
    <cfRule type="cellIs" dxfId="4483" priority="4686" operator="equal">
      <formula>"Catastrófico"</formula>
    </cfRule>
    <cfRule type="cellIs" dxfId="4482" priority="4687" operator="equal">
      <formula>"Mayor"</formula>
    </cfRule>
    <cfRule type="cellIs" dxfId="4481" priority="4688" operator="equal">
      <formula>"Moderado"</formula>
    </cfRule>
    <cfRule type="cellIs" dxfId="4480" priority="4689" operator="equal">
      <formula>"Menor"</formula>
    </cfRule>
    <cfRule type="cellIs" dxfId="4479" priority="4690" operator="equal">
      <formula>"Leve"</formula>
    </cfRule>
  </conditionalFormatting>
  <conditionalFormatting sqref="CZ161:DD161">
    <cfRule type="cellIs" dxfId="4478" priority="4521" operator="equal">
      <formula>"Catastrófico"</formula>
    </cfRule>
    <cfRule type="cellIs" dxfId="4477" priority="4522" operator="equal">
      <formula>"Mayor"</formula>
    </cfRule>
    <cfRule type="cellIs" dxfId="4476" priority="4523" operator="equal">
      <formula>"Moderado"</formula>
    </cfRule>
    <cfRule type="cellIs" dxfId="4475" priority="4524" operator="equal">
      <formula>"Menor"</formula>
    </cfRule>
    <cfRule type="cellIs" dxfId="4474" priority="4525" operator="equal">
      <formula>"Leve"</formula>
    </cfRule>
  </conditionalFormatting>
  <conditionalFormatting sqref="CZ162:DB162">
    <cfRule type="cellIs" dxfId="4473" priority="4516" operator="equal">
      <formula>"Catastrófico"</formula>
    </cfRule>
    <cfRule type="cellIs" dxfId="4472" priority="4517" operator="equal">
      <formula>"Mayor"</formula>
    </cfRule>
    <cfRule type="cellIs" dxfId="4471" priority="4518" operator="equal">
      <formula>"Moderado"</formula>
    </cfRule>
    <cfRule type="cellIs" dxfId="4470" priority="4519" operator="equal">
      <formula>"Menor"</formula>
    </cfRule>
    <cfRule type="cellIs" dxfId="4469" priority="4520" operator="equal">
      <formula>"Leve"</formula>
    </cfRule>
  </conditionalFormatting>
  <conditionalFormatting sqref="CY161">
    <cfRule type="cellIs" dxfId="4468" priority="4526" operator="equal">
      <formula>"Catastrófico"</formula>
    </cfRule>
    <cfRule type="cellIs" dxfId="4467" priority="4527" operator="equal">
      <formula>"Mayor"</formula>
    </cfRule>
    <cfRule type="cellIs" dxfId="4466" priority="4528" operator="equal">
      <formula>"Moderado"</formula>
    </cfRule>
    <cfRule type="cellIs" dxfId="4465" priority="4529" operator="equal">
      <formula>"Menor"</formula>
    </cfRule>
    <cfRule type="cellIs" dxfId="4464" priority="4530" operator="equal">
      <formula>"Leve"</formula>
    </cfRule>
  </conditionalFormatting>
  <conditionalFormatting sqref="ED161:EH161">
    <cfRule type="cellIs" dxfId="4463" priority="4511" operator="equal">
      <formula>"Catastrófico"</formula>
    </cfRule>
    <cfRule type="cellIs" dxfId="4462" priority="4512" operator="equal">
      <formula>"Mayor"</formula>
    </cfRule>
    <cfRule type="cellIs" dxfId="4461" priority="4513" operator="equal">
      <formula>"Moderado"</formula>
    </cfRule>
    <cfRule type="cellIs" dxfId="4460" priority="4514" operator="equal">
      <formula>"Menor"</formula>
    </cfRule>
    <cfRule type="cellIs" dxfId="4459" priority="4515" operator="equal">
      <formula>"Leve"</formula>
    </cfRule>
  </conditionalFormatting>
  <conditionalFormatting sqref="DI161:DJ161">
    <cfRule type="cellIs" dxfId="4458" priority="4501" operator="equal">
      <formula>"Catastrófico"</formula>
    </cfRule>
    <cfRule type="cellIs" dxfId="4457" priority="4502" operator="equal">
      <formula>"Mayor"</formula>
    </cfRule>
    <cfRule type="cellIs" dxfId="4456" priority="4503" operator="equal">
      <formula>"Moderado"</formula>
    </cfRule>
    <cfRule type="cellIs" dxfId="4455" priority="4504" operator="equal">
      <formula>"Menor"</formula>
    </cfRule>
    <cfRule type="cellIs" dxfId="4454" priority="4505" operator="equal">
      <formula>"Leve"</formula>
    </cfRule>
  </conditionalFormatting>
  <conditionalFormatting sqref="DH161">
    <cfRule type="cellIs" dxfId="4453" priority="4506" operator="equal">
      <formula>"Catastrófico"</formula>
    </cfRule>
    <cfRule type="cellIs" dxfId="4452" priority="4507" operator="equal">
      <formula>"Mayor"</formula>
    </cfRule>
    <cfRule type="cellIs" dxfId="4451" priority="4508" operator="equal">
      <formula>"Moderado"</formula>
    </cfRule>
    <cfRule type="cellIs" dxfId="4450" priority="4509" operator="equal">
      <formula>"Menor"</formula>
    </cfRule>
    <cfRule type="cellIs" dxfId="4449" priority="4510" operator="equal">
      <formula>"Leve"</formula>
    </cfRule>
  </conditionalFormatting>
  <conditionalFormatting sqref="DR161:DS161">
    <cfRule type="cellIs" dxfId="4448" priority="4491" operator="equal">
      <formula>"Catastrófico"</formula>
    </cfRule>
    <cfRule type="cellIs" dxfId="4447" priority="4492" operator="equal">
      <formula>"Mayor"</formula>
    </cfRule>
    <cfRule type="cellIs" dxfId="4446" priority="4493" operator="equal">
      <formula>"Moderado"</formula>
    </cfRule>
    <cfRule type="cellIs" dxfId="4445" priority="4494" operator="equal">
      <formula>"Menor"</formula>
    </cfRule>
    <cfRule type="cellIs" dxfId="4444" priority="4495" operator="equal">
      <formula>"Leve"</formula>
    </cfRule>
  </conditionalFormatting>
  <conditionalFormatting sqref="DQ161">
    <cfRule type="cellIs" dxfId="4443" priority="4496" operator="equal">
      <formula>"Catastrófico"</formula>
    </cfRule>
    <cfRule type="cellIs" dxfId="4442" priority="4497" operator="equal">
      <formula>"Mayor"</formula>
    </cfRule>
    <cfRule type="cellIs" dxfId="4441" priority="4498" operator="equal">
      <formula>"Moderado"</formula>
    </cfRule>
    <cfRule type="cellIs" dxfId="4440" priority="4499" operator="equal">
      <formula>"Menor"</formula>
    </cfRule>
    <cfRule type="cellIs" dxfId="4439" priority="4500" operator="equal">
      <formula>"Leve"</formula>
    </cfRule>
  </conditionalFormatting>
  <conditionalFormatting sqref="EA161:EB161">
    <cfRule type="cellIs" dxfId="4438" priority="4481" operator="equal">
      <formula>"Catastrófico"</formula>
    </cfRule>
    <cfRule type="cellIs" dxfId="4437" priority="4482" operator="equal">
      <formula>"Mayor"</formula>
    </cfRule>
    <cfRule type="cellIs" dxfId="4436" priority="4483" operator="equal">
      <formula>"Moderado"</formula>
    </cfRule>
    <cfRule type="cellIs" dxfId="4435" priority="4484" operator="equal">
      <formula>"Menor"</formula>
    </cfRule>
    <cfRule type="cellIs" dxfId="4434" priority="4485" operator="equal">
      <formula>"Leve"</formula>
    </cfRule>
  </conditionalFormatting>
  <conditionalFormatting sqref="DZ161">
    <cfRule type="cellIs" dxfId="4433" priority="4486" operator="equal">
      <formula>"Catastrófico"</formula>
    </cfRule>
    <cfRule type="cellIs" dxfId="4432" priority="4487" operator="equal">
      <formula>"Mayor"</formula>
    </cfRule>
    <cfRule type="cellIs" dxfId="4431" priority="4488" operator="equal">
      <formula>"Moderado"</formula>
    </cfRule>
    <cfRule type="cellIs" dxfId="4430" priority="4489" operator="equal">
      <formula>"Menor"</formula>
    </cfRule>
    <cfRule type="cellIs" dxfId="4429" priority="4490" operator="equal">
      <formula>"Leve"</formula>
    </cfRule>
  </conditionalFormatting>
  <conditionalFormatting sqref="EC161">
    <cfRule type="cellIs" dxfId="4428" priority="4476" operator="equal">
      <formula>"Catastrófico"</formula>
    </cfRule>
    <cfRule type="cellIs" dxfId="4427" priority="4477" operator="equal">
      <formula>"Mayor"</formula>
    </cfRule>
    <cfRule type="cellIs" dxfId="4426" priority="4478" operator="equal">
      <formula>"Moderado"</formula>
    </cfRule>
    <cfRule type="cellIs" dxfId="4425" priority="4479" operator="equal">
      <formula>"Menor"</formula>
    </cfRule>
    <cfRule type="cellIs" dxfId="4424" priority="4480" operator="equal">
      <formula>"Leve"</formula>
    </cfRule>
  </conditionalFormatting>
  <conditionalFormatting sqref="DW161:DY161">
    <cfRule type="cellIs" dxfId="4423" priority="4471" operator="equal">
      <formula>"Catastrófico"</formula>
    </cfRule>
    <cfRule type="cellIs" dxfId="4422" priority="4472" operator="equal">
      <formula>"Mayor"</formula>
    </cfRule>
    <cfRule type="cellIs" dxfId="4421" priority="4473" operator="equal">
      <formula>"Moderado"</formula>
    </cfRule>
    <cfRule type="cellIs" dxfId="4420" priority="4474" operator="equal">
      <formula>"Menor"</formula>
    </cfRule>
    <cfRule type="cellIs" dxfId="4419" priority="4475" operator="equal">
      <formula>"Leve"</formula>
    </cfRule>
  </conditionalFormatting>
  <conditionalFormatting sqref="DN161:DP161">
    <cfRule type="cellIs" dxfId="4418" priority="4466" operator="equal">
      <formula>"Catastrófico"</formula>
    </cfRule>
    <cfRule type="cellIs" dxfId="4417" priority="4467" operator="equal">
      <formula>"Mayor"</formula>
    </cfRule>
    <cfRule type="cellIs" dxfId="4416" priority="4468" operator="equal">
      <formula>"Moderado"</formula>
    </cfRule>
    <cfRule type="cellIs" dxfId="4415" priority="4469" operator="equal">
      <formula>"Menor"</formula>
    </cfRule>
    <cfRule type="cellIs" dxfId="4414" priority="4470" operator="equal">
      <formula>"Leve"</formula>
    </cfRule>
  </conditionalFormatting>
  <conditionalFormatting sqref="DE161:DG161">
    <cfRule type="cellIs" dxfId="4413" priority="4461" operator="equal">
      <formula>"Catastrófico"</formula>
    </cfRule>
    <cfRule type="cellIs" dxfId="4412" priority="4462" operator="equal">
      <formula>"Mayor"</formula>
    </cfRule>
    <cfRule type="cellIs" dxfId="4411" priority="4463" operator="equal">
      <formula>"Moderado"</formula>
    </cfRule>
    <cfRule type="cellIs" dxfId="4410" priority="4464" operator="equal">
      <formula>"Menor"</formula>
    </cfRule>
    <cfRule type="cellIs" dxfId="4409" priority="4465" operator="equal">
      <formula>"Leve"</formula>
    </cfRule>
  </conditionalFormatting>
  <conditionalFormatting sqref="DK161:DM161">
    <cfRule type="cellIs" dxfId="4408" priority="4456" operator="equal">
      <formula>"Catastrófico"</formula>
    </cfRule>
    <cfRule type="cellIs" dxfId="4407" priority="4457" operator="equal">
      <formula>"Mayor"</formula>
    </cfRule>
    <cfRule type="cellIs" dxfId="4406" priority="4458" operator="equal">
      <formula>"Moderado"</formula>
    </cfRule>
    <cfRule type="cellIs" dxfId="4405" priority="4459" operator="equal">
      <formula>"Menor"</formula>
    </cfRule>
    <cfRule type="cellIs" dxfId="4404" priority="4460" operator="equal">
      <formula>"Leve"</formula>
    </cfRule>
  </conditionalFormatting>
  <conditionalFormatting sqref="DT161:DV161">
    <cfRule type="cellIs" dxfId="4403" priority="4451" operator="equal">
      <formula>"Catastrófico"</formula>
    </cfRule>
    <cfRule type="cellIs" dxfId="4402" priority="4452" operator="equal">
      <formula>"Mayor"</formula>
    </cfRule>
    <cfRule type="cellIs" dxfId="4401" priority="4453" operator="equal">
      <formula>"Moderado"</formula>
    </cfRule>
    <cfRule type="cellIs" dxfId="4400" priority="4454" operator="equal">
      <formula>"Menor"</formula>
    </cfRule>
    <cfRule type="cellIs" dxfId="4399" priority="4455" operator="equal">
      <formula>"Leve"</formula>
    </cfRule>
  </conditionalFormatting>
  <conditionalFormatting sqref="DC162:DD162">
    <cfRule type="cellIs" dxfId="4398" priority="4446" operator="equal">
      <formula>"Catastrófico"</formula>
    </cfRule>
    <cfRule type="cellIs" dxfId="4397" priority="4447" operator="equal">
      <formula>"Mayor"</formula>
    </cfRule>
    <cfRule type="cellIs" dxfId="4396" priority="4448" operator="equal">
      <formula>"Moderado"</formula>
    </cfRule>
    <cfRule type="cellIs" dxfId="4395" priority="4449" operator="equal">
      <formula>"Menor"</formula>
    </cfRule>
    <cfRule type="cellIs" dxfId="4394" priority="4450" operator="equal">
      <formula>"Leve"</formula>
    </cfRule>
  </conditionalFormatting>
  <conditionalFormatting sqref="DE162:DG162">
    <cfRule type="cellIs" dxfId="4393" priority="4441" operator="equal">
      <formula>"Catastrófico"</formula>
    </cfRule>
    <cfRule type="cellIs" dxfId="4392" priority="4442" operator="equal">
      <formula>"Mayor"</formula>
    </cfRule>
    <cfRule type="cellIs" dxfId="4391" priority="4443" operator="equal">
      <formula>"Moderado"</formula>
    </cfRule>
    <cfRule type="cellIs" dxfId="4390" priority="4444" operator="equal">
      <formula>"Menor"</formula>
    </cfRule>
    <cfRule type="cellIs" dxfId="4389" priority="4445" operator="equal">
      <formula>"Leve"</formula>
    </cfRule>
  </conditionalFormatting>
  <conditionalFormatting sqref="DJ162:DK162">
    <cfRule type="cellIs" dxfId="4388" priority="4436" operator="equal">
      <formula>"Catastrófico"</formula>
    </cfRule>
    <cfRule type="cellIs" dxfId="4387" priority="4437" operator="equal">
      <formula>"Mayor"</formula>
    </cfRule>
    <cfRule type="cellIs" dxfId="4386" priority="4438" operator="equal">
      <formula>"Moderado"</formula>
    </cfRule>
    <cfRule type="cellIs" dxfId="4385" priority="4439" operator="equal">
      <formula>"Menor"</formula>
    </cfRule>
    <cfRule type="cellIs" dxfId="4384" priority="4440" operator="equal">
      <formula>"Leve"</formula>
    </cfRule>
  </conditionalFormatting>
  <conditionalFormatting sqref="DL162:DM162">
    <cfRule type="cellIs" dxfId="4383" priority="4431" operator="equal">
      <formula>"Catastrófico"</formula>
    </cfRule>
    <cfRule type="cellIs" dxfId="4382" priority="4432" operator="equal">
      <formula>"Mayor"</formula>
    </cfRule>
    <cfRule type="cellIs" dxfId="4381" priority="4433" operator="equal">
      <formula>"Moderado"</formula>
    </cfRule>
    <cfRule type="cellIs" dxfId="4380" priority="4434" operator="equal">
      <formula>"Menor"</formula>
    </cfRule>
    <cfRule type="cellIs" dxfId="4379" priority="4435" operator="equal">
      <formula>"Leve"</formula>
    </cfRule>
  </conditionalFormatting>
  <conditionalFormatting sqref="DN162:DP162">
    <cfRule type="cellIs" dxfId="4378" priority="4426" operator="equal">
      <formula>"Catastrófico"</formula>
    </cfRule>
    <cfRule type="cellIs" dxfId="4377" priority="4427" operator="equal">
      <formula>"Mayor"</formula>
    </cfRule>
    <cfRule type="cellIs" dxfId="4376" priority="4428" operator="equal">
      <formula>"Moderado"</formula>
    </cfRule>
    <cfRule type="cellIs" dxfId="4375" priority="4429" operator="equal">
      <formula>"Menor"</formula>
    </cfRule>
    <cfRule type="cellIs" dxfId="4374" priority="4430" operator="equal">
      <formula>"Leve"</formula>
    </cfRule>
  </conditionalFormatting>
  <conditionalFormatting sqref="DS162:DT162">
    <cfRule type="cellIs" dxfId="4373" priority="4421" operator="equal">
      <formula>"Catastrófico"</formula>
    </cfRule>
    <cfRule type="cellIs" dxfId="4372" priority="4422" operator="equal">
      <formula>"Mayor"</formula>
    </cfRule>
    <cfRule type="cellIs" dxfId="4371" priority="4423" operator="equal">
      <formula>"Moderado"</formula>
    </cfRule>
    <cfRule type="cellIs" dxfId="4370" priority="4424" operator="equal">
      <formula>"Menor"</formula>
    </cfRule>
    <cfRule type="cellIs" dxfId="4369" priority="4425" operator="equal">
      <formula>"Leve"</formula>
    </cfRule>
  </conditionalFormatting>
  <conditionalFormatting sqref="DU162:DV162">
    <cfRule type="cellIs" dxfId="4368" priority="4416" operator="equal">
      <formula>"Catastrófico"</formula>
    </cfRule>
    <cfRule type="cellIs" dxfId="4367" priority="4417" operator="equal">
      <formula>"Mayor"</formula>
    </cfRule>
    <cfRule type="cellIs" dxfId="4366" priority="4418" operator="equal">
      <formula>"Moderado"</formula>
    </cfRule>
    <cfRule type="cellIs" dxfId="4365" priority="4419" operator="equal">
      <formula>"Menor"</formula>
    </cfRule>
    <cfRule type="cellIs" dxfId="4364" priority="4420" operator="equal">
      <formula>"Leve"</formula>
    </cfRule>
  </conditionalFormatting>
  <conditionalFormatting sqref="DW162:DY162">
    <cfRule type="cellIs" dxfId="4363" priority="4411" operator="equal">
      <formula>"Catastrófico"</formula>
    </cfRule>
    <cfRule type="cellIs" dxfId="4362" priority="4412" operator="equal">
      <formula>"Mayor"</formula>
    </cfRule>
    <cfRule type="cellIs" dxfId="4361" priority="4413" operator="equal">
      <formula>"Moderado"</formula>
    </cfRule>
    <cfRule type="cellIs" dxfId="4360" priority="4414" operator="equal">
      <formula>"Menor"</formula>
    </cfRule>
    <cfRule type="cellIs" dxfId="4359" priority="4415" operator="equal">
      <formula>"Leve"</formula>
    </cfRule>
  </conditionalFormatting>
  <conditionalFormatting sqref="EB162:EC162">
    <cfRule type="cellIs" dxfId="4358" priority="4406" operator="equal">
      <formula>"Catastrófico"</formula>
    </cfRule>
    <cfRule type="cellIs" dxfId="4357" priority="4407" operator="equal">
      <formula>"Mayor"</formula>
    </cfRule>
    <cfRule type="cellIs" dxfId="4356" priority="4408" operator="equal">
      <formula>"Moderado"</formula>
    </cfRule>
    <cfRule type="cellIs" dxfId="4355" priority="4409" operator="equal">
      <formula>"Menor"</formula>
    </cfRule>
    <cfRule type="cellIs" dxfId="4354" priority="4410" operator="equal">
      <formula>"Leve"</formula>
    </cfRule>
  </conditionalFormatting>
  <conditionalFormatting sqref="ED162:EE162">
    <cfRule type="cellIs" dxfId="4353" priority="4401" operator="equal">
      <formula>"Catastrófico"</formula>
    </cfRule>
    <cfRule type="cellIs" dxfId="4352" priority="4402" operator="equal">
      <formula>"Mayor"</formula>
    </cfRule>
    <cfRule type="cellIs" dxfId="4351" priority="4403" operator="equal">
      <formula>"Moderado"</formula>
    </cfRule>
    <cfRule type="cellIs" dxfId="4350" priority="4404" operator="equal">
      <formula>"Menor"</formula>
    </cfRule>
    <cfRule type="cellIs" dxfId="4349" priority="4405" operator="equal">
      <formula>"Leve"</formula>
    </cfRule>
  </conditionalFormatting>
  <conditionalFormatting sqref="EF162:EH162">
    <cfRule type="cellIs" dxfId="4348" priority="4396" operator="equal">
      <formula>"Catastrófico"</formula>
    </cfRule>
    <cfRule type="cellIs" dxfId="4347" priority="4397" operator="equal">
      <formula>"Mayor"</formula>
    </cfRule>
    <cfRule type="cellIs" dxfId="4346" priority="4398" operator="equal">
      <formula>"Moderado"</formula>
    </cfRule>
    <cfRule type="cellIs" dxfId="4345" priority="4399" operator="equal">
      <formula>"Menor"</formula>
    </cfRule>
    <cfRule type="cellIs" dxfId="4344" priority="4400" operator="equal">
      <formula>"Leve"</formula>
    </cfRule>
  </conditionalFormatting>
  <conditionalFormatting sqref="DI162">
    <cfRule type="cellIs" dxfId="4343" priority="4391" operator="equal">
      <formula>"Catastrófico"</formula>
    </cfRule>
    <cfRule type="cellIs" dxfId="4342" priority="4392" operator="equal">
      <formula>"Mayor"</formula>
    </cfRule>
    <cfRule type="cellIs" dxfId="4341" priority="4393" operator="equal">
      <formula>"Moderado"</formula>
    </cfRule>
    <cfRule type="cellIs" dxfId="4340" priority="4394" operator="equal">
      <formula>"Menor"</formula>
    </cfRule>
    <cfRule type="cellIs" dxfId="4339" priority="4395" operator="equal">
      <formula>"Leve"</formula>
    </cfRule>
  </conditionalFormatting>
  <conditionalFormatting sqref="DR162">
    <cfRule type="cellIs" dxfId="4338" priority="4386" operator="equal">
      <formula>"Catastrófico"</formula>
    </cfRule>
    <cfRule type="cellIs" dxfId="4337" priority="4387" operator="equal">
      <formula>"Mayor"</formula>
    </cfRule>
    <cfRule type="cellIs" dxfId="4336" priority="4388" operator="equal">
      <formula>"Moderado"</formula>
    </cfRule>
    <cfRule type="cellIs" dxfId="4335" priority="4389" operator="equal">
      <formula>"Menor"</formula>
    </cfRule>
    <cfRule type="cellIs" dxfId="4334" priority="4390" operator="equal">
      <formula>"Leve"</formula>
    </cfRule>
  </conditionalFormatting>
  <conditionalFormatting sqref="EA162">
    <cfRule type="cellIs" dxfId="4333" priority="4381" operator="equal">
      <formula>"Catastrófico"</formula>
    </cfRule>
    <cfRule type="cellIs" dxfId="4332" priority="4382" operator="equal">
      <formula>"Mayor"</formula>
    </cfRule>
    <cfRule type="cellIs" dxfId="4331" priority="4383" operator="equal">
      <formula>"Moderado"</formula>
    </cfRule>
    <cfRule type="cellIs" dxfId="4330" priority="4384" operator="equal">
      <formula>"Menor"</formula>
    </cfRule>
    <cfRule type="cellIs" dxfId="4329" priority="4385" operator="equal">
      <formula>"Leve"</formula>
    </cfRule>
  </conditionalFormatting>
  <conditionalFormatting sqref="GF162">
    <cfRule type="cellIs" dxfId="4328" priority="4376" operator="equal">
      <formula>"Catastrófico"</formula>
    </cfRule>
    <cfRule type="cellIs" dxfId="4327" priority="4377" operator="equal">
      <formula>"Mayor"</formula>
    </cfRule>
    <cfRule type="cellIs" dxfId="4326" priority="4378" operator="equal">
      <formula>"Moderado"</formula>
    </cfRule>
    <cfRule type="cellIs" dxfId="4325" priority="4379" operator="equal">
      <formula>"Menor"</formula>
    </cfRule>
    <cfRule type="cellIs" dxfId="4324" priority="4380" operator="equal">
      <formula>"Leve"</formula>
    </cfRule>
  </conditionalFormatting>
  <conditionalFormatting sqref="GH161">
    <cfRule type="cellIs" dxfId="4323" priority="4371" operator="equal">
      <formula>"Catastrófico"</formula>
    </cfRule>
    <cfRule type="cellIs" dxfId="4322" priority="4372" operator="equal">
      <formula>"Mayor"</formula>
    </cfRule>
    <cfRule type="cellIs" dxfId="4321" priority="4373" operator="equal">
      <formula>"Moderado"</formula>
    </cfRule>
    <cfRule type="cellIs" dxfId="4320" priority="4374" operator="equal">
      <formula>"Menor"</formula>
    </cfRule>
    <cfRule type="cellIs" dxfId="4319" priority="4375" operator="equal">
      <formula>"Leve"</formula>
    </cfRule>
  </conditionalFormatting>
  <conditionalFormatting sqref="GM161">
    <cfRule type="cellIs" dxfId="4318" priority="4366" operator="equal">
      <formula>"Catastrófico"</formula>
    </cfRule>
    <cfRule type="cellIs" dxfId="4317" priority="4367" operator="equal">
      <formula>"Mayor"</formula>
    </cfRule>
    <cfRule type="cellIs" dxfId="4316" priority="4368" operator="equal">
      <formula>"Moderado"</formula>
    </cfRule>
    <cfRule type="cellIs" dxfId="4315" priority="4369" operator="equal">
      <formula>"Menor"</formula>
    </cfRule>
    <cfRule type="cellIs" dxfId="4314" priority="4370" operator="equal">
      <formula>"Leve"</formula>
    </cfRule>
  </conditionalFormatting>
  <conditionalFormatting sqref="GM161">
    <cfRule type="cellIs" dxfId="4313" priority="4361" operator="equal">
      <formula>"Catastrófico"</formula>
    </cfRule>
    <cfRule type="cellIs" dxfId="4312" priority="4362" operator="equal">
      <formula>"Mayor"</formula>
    </cfRule>
    <cfRule type="cellIs" dxfId="4311" priority="4363" operator="equal">
      <formula>"Moderado"</formula>
    </cfRule>
    <cfRule type="cellIs" dxfId="4310" priority="4364" operator="equal">
      <formula>"Menor"</formula>
    </cfRule>
    <cfRule type="cellIs" dxfId="4309" priority="4365" operator="equal">
      <formula>"Leve"</formula>
    </cfRule>
  </conditionalFormatting>
  <conditionalFormatting sqref="GM162">
    <cfRule type="cellIs" dxfId="4308" priority="4356" operator="equal">
      <formula>"Catastrófico"</formula>
    </cfRule>
    <cfRule type="cellIs" dxfId="4307" priority="4357" operator="equal">
      <formula>"Mayor"</formula>
    </cfRule>
    <cfRule type="cellIs" dxfId="4306" priority="4358" operator="equal">
      <formula>"Moderado"</formula>
    </cfRule>
    <cfRule type="cellIs" dxfId="4305" priority="4359" operator="equal">
      <formula>"Menor"</formula>
    </cfRule>
    <cfRule type="cellIs" dxfId="4304" priority="4360" operator="equal">
      <formula>"Leve"</formula>
    </cfRule>
  </conditionalFormatting>
  <conditionalFormatting sqref="GM162">
    <cfRule type="cellIs" dxfId="4303" priority="4351" operator="equal">
      <formula>"Catastrófico"</formula>
    </cfRule>
    <cfRule type="cellIs" dxfId="4302" priority="4352" operator="equal">
      <formula>"Mayor"</formula>
    </cfRule>
    <cfRule type="cellIs" dxfId="4301" priority="4353" operator="equal">
      <formula>"Moderado"</formula>
    </cfRule>
    <cfRule type="cellIs" dxfId="4300" priority="4354" operator="equal">
      <formula>"Menor"</formula>
    </cfRule>
    <cfRule type="cellIs" dxfId="4299" priority="4355" operator="equal">
      <formula>"Leve"</formula>
    </cfRule>
  </conditionalFormatting>
  <conditionalFormatting sqref="GO161">
    <cfRule type="cellIs" dxfId="4298" priority="4336" operator="equal">
      <formula>"Catastrófico"</formula>
    </cfRule>
    <cfRule type="cellIs" dxfId="4297" priority="4337" operator="equal">
      <formula>"Mayor"</formula>
    </cfRule>
    <cfRule type="cellIs" dxfId="4296" priority="4338" operator="equal">
      <formula>"Moderado"</formula>
    </cfRule>
    <cfRule type="cellIs" dxfId="4295" priority="4339" operator="equal">
      <formula>"Menor"</formula>
    </cfRule>
    <cfRule type="cellIs" dxfId="4294" priority="4340" operator="equal">
      <formula>"Leve"</formula>
    </cfRule>
  </conditionalFormatting>
  <conditionalFormatting sqref="GO161">
    <cfRule type="cellIs" dxfId="4293" priority="4331" operator="equal">
      <formula>"Catastrófico"</formula>
    </cfRule>
    <cfRule type="cellIs" dxfId="4292" priority="4332" operator="equal">
      <formula>"Mayor"</formula>
    </cfRule>
    <cfRule type="cellIs" dxfId="4291" priority="4333" operator="equal">
      <formula>"Moderado"</formula>
    </cfRule>
    <cfRule type="cellIs" dxfId="4290" priority="4334" operator="equal">
      <formula>"Menor"</formula>
    </cfRule>
    <cfRule type="cellIs" dxfId="4289" priority="4335" operator="equal">
      <formula>"Leve"</formula>
    </cfRule>
  </conditionalFormatting>
  <conditionalFormatting sqref="GO162">
    <cfRule type="cellIs" dxfId="4288" priority="4341" operator="equal">
      <formula>"Catastrófico"</formula>
    </cfRule>
    <cfRule type="cellIs" dxfId="4287" priority="4342" operator="equal">
      <formula>"Mayor"</formula>
    </cfRule>
    <cfRule type="cellIs" dxfId="4286" priority="4343" operator="equal">
      <formula>"Moderado"</formula>
    </cfRule>
    <cfRule type="cellIs" dxfId="4285" priority="4344" operator="equal">
      <formula>"Menor"</formula>
    </cfRule>
    <cfRule type="cellIs" dxfId="4284" priority="4345" operator="equal">
      <formula>"Leve"</formula>
    </cfRule>
  </conditionalFormatting>
  <conditionalFormatting sqref="GO162">
    <cfRule type="cellIs" dxfId="4283" priority="4346" operator="equal">
      <formula>"Catastrófico"</formula>
    </cfRule>
    <cfRule type="cellIs" dxfId="4282" priority="4347" operator="equal">
      <formula>"Mayor"</formula>
    </cfRule>
    <cfRule type="cellIs" dxfId="4281" priority="4348" operator="equal">
      <formula>"Moderado"</formula>
    </cfRule>
    <cfRule type="cellIs" dxfId="4280" priority="4349" operator="equal">
      <formula>"Menor"</formula>
    </cfRule>
    <cfRule type="cellIs" dxfId="4279" priority="4350" operator="equal">
      <formula>"Leve"</formula>
    </cfRule>
  </conditionalFormatting>
  <conditionalFormatting sqref="GH162">
    <cfRule type="cellIs" dxfId="4278" priority="4321" operator="equal">
      <formula>"Catastrófico"</formula>
    </cfRule>
    <cfRule type="cellIs" dxfId="4277" priority="4322" operator="equal">
      <formula>"Mayor"</formula>
    </cfRule>
    <cfRule type="cellIs" dxfId="4276" priority="4323" operator="equal">
      <formula>"Moderado"</formula>
    </cfRule>
    <cfRule type="cellIs" dxfId="4275" priority="4324" operator="equal">
      <formula>"Menor"</formula>
    </cfRule>
    <cfRule type="cellIs" dxfId="4274" priority="4325" operator="equal">
      <formula>"Leve"</formula>
    </cfRule>
  </conditionalFormatting>
  <conditionalFormatting sqref="GK161">
    <cfRule type="cellIs" dxfId="4273" priority="4256" operator="equal">
      <formula>"Catastrófico"</formula>
    </cfRule>
    <cfRule type="cellIs" dxfId="4272" priority="4257" operator="equal">
      <formula>"Mayor"</formula>
    </cfRule>
    <cfRule type="cellIs" dxfId="4271" priority="4258" operator="equal">
      <formula>"Moderado"</formula>
    </cfRule>
    <cfRule type="cellIs" dxfId="4270" priority="4259" operator="equal">
      <formula>"Menor"</formula>
    </cfRule>
    <cfRule type="cellIs" dxfId="4269" priority="4260" operator="equal">
      <formula>"Leve"</formula>
    </cfRule>
  </conditionalFormatting>
  <conditionalFormatting sqref="GK161">
    <cfRule type="cellIs" dxfId="4268" priority="4241" operator="equal">
      <formula>"Catastrófico"</formula>
    </cfRule>
    <cfRule type="cellIs" dxfId="4267" priority="4242" operator="equal">
      <formula>"Mayor"</formula>
    </cfRule>
    <cfRule type="cellIs" dxfId="4266" priority="4243" operator="equal">
      <formula>"Moderado"</formula>
    </cfRule>
    <cfRule type="cellIs" dxfId="4265" priority="4244" operator="equal">
      <formula>"Menor"</formula>
    </cfRule>
    <cfRule type="cellIs" dxfId="4264" priority="4245" operator="equal">
      <formula>"Leve"</formula>
    </cfRule>
  </conditionalFormatting>
  <conditionalFormatting sqref="GK161">
    <cfRule type="cellIs" dxfId="4263" priority="4236" operator="equal">
      <formula>"Catastrófico"</formula>
    </cfRule>
    <cfRule type="cellIs" dxfId="4262" priority="4237" operator="equal">
      <formula>"Mayor"</formula>
    </cfRule>
    <cfRule type="cellIs" dxfId="4261" priority="4238" operator="equal">
      <formula>"Moderado"</formula>
    </cfRule>
    <cfRule type="cellIs" dxfId="4260" priority="4239" operator="equal">
      <formula>"Menor"</formula>
    </cfRule>
    <cfRule type="cellIs" dxfId="4259" priority="4240" operator="equal">
      <formula>"Leve"</formula>
    </cfRule>
  </conditionalFormatting>
  <conditionalFormatting sqref="GI162">
    <cfRule type="cellIs" dxfId="4258" priority="4231" operator="equal">
      <formula>"Catastrófico"</formula>
    </cfRule>
    <cfRule type="cellIs" dxfId="4257" priority="4232" operator="equal">
      <formula>"Mayor"</formula>
    </cfRule>
    <cfRule type="cellIs" dxfId="4256" priority="4233" operator="equal">
      <formula>"Moderado"</formula>
    </cfRule>
    <cfRule type="cellIs" dxfId="4255" priority="4234" operator="equal">
      <formula>"Menor"</formula>
    </cfRule>
    <cfRule type="cellIs" dxfId="4254" priority="4235" operator="equal">
      <formula>"Leve"</formula>
    </cfRule>
  </conditionalFormatting>
  <conditionalFormatting sqref="GL161">
    <cfRule type="cellIs" dxfId="4253" priority="4226" operator="equal">
      <formula>"Catastrófico"</formula>
    </cfRule>
    <cfRule type="cellIs" dxfId="4252" priority="4227" operator="equal">
      <formula>"Mayor"</formula>
    </cfRule>
    <cfRule type="cellIs" dxfId="4251" priority="4228" operator="equal">
      <formula>"Moderado"</formula>
    </cfRule>
    <cfRule type="cellIs" dxfId="4250" priority="4229" operator="equal">
      <formula>"Menor"</formula>
    </cfRule>
    <cfRule type="cellIs" dxfId="4249" priority="4230" operator="equal">
      <formula>"Leve"</formula>
    </cfRule>
  </conditionalFormatting>
  <conditionalFormatting sqref="DI167:DP167">
    <cfRule type="cellIs" dxfId="4248" priority="4216" operator="equal">
      <formula>"Catastrófico"</formula>
    </cfRule>
    <cfRule type="cellIs" dxfId="4247" priority="4217" operator="equal">
      <formula>"Mayor"</formula>
    </cfRule>
    <cfRule type="cellIs" dxfId="4246" priority="4218" operator="equal">
      <formula>"Moderado"</formula>
    </cfRule>
    <cfRule type="cellIs" dxfId="4245" priority="4219" operator="equal">
      <formula>"Menor"</formula>
    </cfRule>
    <cfRule type="cellIs" dxfId="4244" priority="4220" operator="equal">
      <formula>"Leve"</formula>
    </cfRule>
  </conditionalFormatting>
  <conditionalFormatting sqref="DH167">
    <cfRule type="cellIs" dxfId="4243" priority="4221" operator="equal">
      <formula>"Catastrófico"</formula>
    </cfRule>
    <cfRule type="cellIs" dxfId="4242" priority="4222" operator="equal">
      <formula>"Mayor"</formula>
    </cfRule>
    <cfRule type="cellIs" dxfId="4241" priority="4223" operator="equal">
      <formula>"Moderado"</formula>
    </cfRule>
    <cfRule type="cellIs" dxfId="4240" priority="4224" operator="equal">
      <formula>"Menor"</formula>
    </cfRule>
    <cfRule type="cellIs" dxfId="4239" priority="4225" operator="equal">
      <formula>"Leve"</formula>
    </cfRule>
  </conditionalFormatting>
  <conditionalFormatting sqref="DR167:DY167">
    <cfRule type="cellIs" dxfId="4238" priority="4206" operator="equal">
      <formula>"Catastrófico"</formula>
    </cfRule>
    <cfRule type="cellIs" dxfId="4237" priority="4207" operator="equal">
      <formula>"Mayor"</formula>
    </cfRule>
    <cfRule type="cellIs" dxfId="4236" priority="4208" operator="equal">
      <formula>"Moderado"</formula>
    </cfRule>
    <cfRule type="cellIs" dxfId="4235" priority="4209" operator="equal">
      <formula>"Menor"</formula>
    </cfRule>
    <cfRule type="cellIs" dxfId="4234" priority="4210" operator="equal">
      <formula>"Leve"</formula>
    </cfRule>
  </conditionalFormatting>
  <conditionalFormatting sqref="DQ167">
    <cfRule type="cellIs" dxfId="4233" priority="4211" operator="equal">
      <formula>"Catastrófico"</formula>
    </cfRule>
    <cfRule type="cellIs" dxfId="4232" priority="4212" operator="equal">
      <formula>"Mayor"</formula>
    </cfRule>
    <cfRule type="cellIs" dxfId="4231" priority="4213" operator="equal">
      <formula>"Moderado"</formula>
    </cfRule>
    <cfRule type="cellIs" dxfId="4230" priority="4214" operator="equal">
      <formula>"Menor"</formula>
    </cfRule>
    <cfRule type="cellIs" dxfId="4229" priority="4215" operator="equal">
      <formula>"Leve"</formula>
    </cfRule>
  </conditionalFormatting>
  <conditionalFormatting sqref="EA167:EH167">
    <cfRule type="cellIs" dxfId="4228" priority="4196" operator="equal">
      <formula>"Catastrófico"</formula>
    </cfRule>
    <cfRule type="cellIs" dxfId="4227" priority="4197" operator="equal">
      <formula>"Mayor"</formula>
    </cfRule>
    <cfRule type="cellIs" dxfId="4226" priority="4198" operator="equal">
      <formula>"Moderado"</formula>
    </cfRule>
    <cfRule type="cellIs" dxfId="4225" priority="4199" operator="equal">
      <formula>"Menor"</formula>
    </cfRule>
    <cfRule type="cellIs" dxfId="4224" priority="4200" operator="equal">
      <formula>"Leve"</formula>
    </cfRule>
  </conditionalFormatting>
  <conditionalFormatting sqref="DZ167">
    <cfRule type="cellIs" dxfId="4223" priority="4201" operator="equal">
      <formula>"Catastrófico"</formula>
    </cfRule>
    <cfRule type="cellIs" dxfId="4222" priority="4202" operator="equal">
      <formula>"Mayor"</formula>
    </cfRule>
    <cfRule type="cellIs" dxfId="4221" priority="4203" operator="equal">
      <formula>"Moderado"</formula>
    </cfRule>
    <cfRule type="cellIs" dxfId="4220" priority="4204" operator="equal">
      <formula>"Menor"</formula>
    </cfRule>
    <cfRule type="cellIs" dxfId="4219" priority="4205" operator="equal">
      <formula>"Leve"</formula>
    </cfRule>
  </conditionalFormatting>
  <conditionalFormatting sqref="GI167:GI168">
    <cfRule type="cellIs" dxfId="4218" priority="4191" operator="equal">
      <formula>"Catastrófico"</formula>
    </cfRule>
    <cfRule type="cellIs" dxfId="4217" priority="4192" operator="equal">
      <formula>"Mayor"</formula>
    </cfRule>
    <cfRule type="cellIs" dxfId="4216" priority="4193" operator="equal">
      <formula>"Moderado"</formula>
    </cfRule>
    <cfRule type="cellIs" dxfId="4215" priority="4194" operator="equal">
      <formula>"Menor"</formula>
    </cfRule>
    <cfRule type="cellIs" dxfId="4214" priority="4195" operator="equal">
      <formula>"Leve"</formula>
    </cfRule>
  </conditionalFormatting>
  <conditionalFormatting sqref="GK167">
    <cfRule type="cellIs" dxfId="4213" priority="4186" operator="equal">
      <formula>"Catastrófico"</formula>
    </cfRule>
    <cfRule type="cellIs" dxfId="4212" priority="4187" operator="equal">
      <formula>"Mayor"</formula>
    </cfRule>
    <cfRule type="cellIs" dxfId="4211" priority="4188" operator="equal">
      <formula>"Moderado"</formula>
    </cfRule>
    <cfRule type="cellIs" dxfId="4210" priority="4189" operator="equal">
      <formula>"Menor"</formula>
    </cfRule>
    <cfRule type="cellIs" dxfId="4209" priority="4190" operator="equal">
      <formula>"Leve"</formula>
    </cfRule>
  </conditionalFormatting>
  <conditionalFormatting sqref="GK167">
    <cfRule type="cellIs" dxfId="4208" priority="4181" operator="equal">
      <formula>"Catastrófico"</formula>
    </cfRule>
    <cfRule type="cellIs" dxfId="4207" priority="4182" operator="equal">
      <formula>"Mayor"</formula>
    </cfRule>
    <cfRule type="cellIs" dxfId="4206" priority="4183" operator="equal">
      <formula>"Moderado"</formula>
    </cfRule>
    <cfRule type="cellIs" dxfId="4205" priority="4184" operator="equal">
      <formula>"Menor"</formula>
    </cfRule>
    <cfRule type="cellIs" dxfId="4204" priority="4185" operator="equal">
      <formula>"Leve"</formula>
    </cfRule>
  </conditionalFormatting>
  <conditionalFormatting sqref="GM167">
    <cfRule type="cellIs" dxfId="4203" priority="4176" operator="equal">
      <formula>"Catastrófico"</formula>
    </cfRule>
    <cfRule type="cellIs" dxfId="4202" priority="4177" operator="equal">
      <formula>"Mayor"</formula>
    </cfRule>
    <cfRule type="cellIs" dxfId="4201" priority="4178" operator="equal">
      <formula>"Moderado"</formula>
    </cfRule>
    <cfRule type="cellIs" dxfId="4200" priority="4179" operator="equal">
      <formula>"Menor"</formula>
    </cfRule>
    <cfRule type="cellIs" dxfId="4199" priority="4180" operator="equal">
      <formula>"Leve"</formula>
    </cfRule>
  </conditionalFormatting>
  <conditionalFormatting sqref="CZ168">
    <cfRule type="cellIs" dxfId="4198" priority="4171" operator="equal">
      <formula>"Catastrófico"</formula>
    </cfRule>
    <cfRule type="cellIs" dxfId="4197" priority="4172" operator="equal">
      <formula>"Mayor"</formula>
    </cfRule>
    <cfRule type="cellIs" dxfId="4196" priority="4173" operator="equal">
      <formula>"Moderado"</formula>
    </cfRule>
    <cfRule type="cellIs" dxfId="4195" priority="4174" operator="equal">
      <formula>"Menor"</formula>
    </cfRule>
    <cfRule type="cellIs" dxfId="4194" priority="4175" operator="equal">
      <formula>"Leve"</formula>
    </cfRule>
  </conditionalFormatting>
  <conditionalFormatting sqref="DC168:DE168">
    <cfRule type="cellIs" dxfId="4193" priority="4166" operator="equal">
      <formula>"Catastrófico"</formula>
    </cfRule>
    <cfRule type="cellIs" dxfId="4192" priority="4167" operator="equal">
      <formula>"Mayor"</formula>
    </cfRule>
    <cfRule type="cellIs" dxfId="4191" priority="4168" operator="equal">
      <formula>"Moderado"</formula>
    </cfRule>
    <cfRule type="cellIs" dxfId="4190" priority="4169" operator="equal">
      <formula>"Menor"</formula>
    </cfRule>
    <cfRule type="cellIs" dxfId="4189" priority="4170" operator="equal">
      <formula>"Leve"</formula>
    </cfRule>
  </conditionalFormatting>
  <conditionalFormatting sqref="DF168:DG168">
    <cfRule type="cellIs" dxfId="4188" priority="4161" operator="equal">
      <formula>"Catastrófico"</formula>
    </cfRule>
    <cfRule type="cellIs" dxfId="4187" priority="4162" operator="equal">
      <formula>"Mayor"</formula>
    </cfRule>
    <cfRule type="cellIs" dxfId="4186" priority="4163" operator="equal">
      <formula>"Moderado"</formula>
    </cfRule>
    <cfRule type="cellIs" dxfId="4185" priority="4164" operator="equal">
      <formula>"Menor"</formula>
    </cfRule>
    <cfRule type="cellIs" dxfId="4184" priority="4165" operator="equal">
      <formula>"Leve"</formula>
    </cfRule>
  </conditionalFormatting>
  <conditionalFormatting sqref="DJ168">
    <cfRule type="cellIs" dxfId="4183" priority="4156" operator="equal">
      <formula>"Catastrófico"</formula>
    </cfRule>
    <cfRule type="cellIs" dxfId="4182" priority="4157" operator="equal">
      <formula>"Mayor"</formula>
    </cfRule>
    <cfRule type="cellIs" dxfId="4181" priority="4158" operator="equal">
      <formula>"Moderado"</formula>
    </cfRule>
    <cfRule type="cellIs" dxfId="4180" priority="4159" operator="equal">
      <formula>"Menor"</formula>
    </cfRule>
    <cfRule type="cellIs" dxfId="4179" priority="4160" operator="equal">
      <formula>"Leve"</formula>
    </cfRule>
  </conditionalFormatting>
  <conditionalFormatting sqref="DJ168">
    <cfRule type="cellIs" dxfId="4178" priority="4151" operator="equal">
      <formula>"Catastrófico"</formula>
    </cfRule>
    <cfRule type="cellIs" dxfId="4177" priority="4152" operator="equal">
      <formula>"Mayor"</formula>
    </cfRule>
    <cfRule type="cellIs" dxfId="4176" priority="4153" operator="equal">
      <formula>"Moderado"</formula>
    </cfRule>
    <cfRule type="cellIs" dxfId="4175" priority="4154" operator="equal">
      <formula>"Menor"</formula>
    </cfRule>
    <cfRule type="cellIs" dxfId="4174" priority="4155" operator="equal">
      <formula>"Leve"</formula>
    </cfRule>
  </conditionalFormatting>
  <conditionalFormatting sqref="DI168">
    <cfRule type="cellIs" dxfId="4173" priority="4146" operator="equal">
      <formula>"Catastrófico"</formula>
    </cfRule>
    <cfRule type="cellIs" dxfId="4172" priority="4147" operator="equal">
      <formula>"Mayor"</formula>
    </cfRule>
    <cfRule type="cellIs" dxfId="4171" priority="4148" operator="equal">
      <formula>"Moderado"</formula>
    </cfRule>
    <cfRule type="cellIs" dxfId="4170" priority="4149" operator="equal">
      <formula>"Menor"</formula>
    </cfRule>
    <cfRule type="cellIs" dxfId="4169" priority="4150" operator="equal">
      <formula>"Leve"</formula>
    </cfRule>
  </conditionalFormatting>
  <conditionalFormatting sqref="DN168:DP168">
    <cfRule type="cellIs" dxfId="4168" priority="4141" operator="equal">
      <formula>"Catastrófico"</formula>
    </cfRule>
    <cfRule type="cellIs" dxfId="4167" priority="4142" operator="equal">
      <formula>"Mayor"</formula>
    </cfRule>
    <cfRule type="cellIs" dxfId="4166" priority="4143" operator="equal">
      <formula>"Moderado"</formula>
    </cfRule>
    <cfRule type="cellIs" dxfId="4165" priority="4144" operator="equal">
      <formula>"Menor"</formula>
    </cfRule>
    <cfRule type="cellIs" dxfId="4164" priority="4145" operator="equal">
      <formula>"Leve"</formula>
    </cfRule>
  </conditionalFormatting>
  <conditionalFormatting sqref="DS168">
    <cfRule type="cellIs" dxfId="4163" priority="4136" operator="equal">
      <formula>"Catastrófico"</formula>
    </cfRule>
    <cfRule type="cellIs" dxfId="4162" priority="4137" operator="equal">
      <formula>"Mayor"</formula>
    </cfRule>
    <cfRule type="cellIs" dxfId="4161" priority="4138" operator="equal">
      <formula>"Moderado"</formula>
    </cfRule>
    <cfRule type="cellIs" dxfId="4160" priority="4139" operator="equal">
      <formula>"Menor"</formula>
    </cfRule>
    <cfRule type="cellIs" dxfId="4159" priority="4140" operator="equal">
      <formula>"Leve"</formula>
    </cfRule>
  </conditionalFormatting>
  <conditionalFormatting sqref="DS168">
    <cfRule type="cellIs" dxfId="4158" priority="4131" operator="equal">
      <formula>"Catastrófico"</formula>
    </cfRule>
    <cfRule type="cellIs" dxfId="4157" priority="4132" operator="equal">
      <formula>"Mayor"</formula>
    </cfRule>
    <cfRule type="cellIs" dxfId="4156" priority="4133" operator="equal">
      <formula>"Moderado"</formula>
    </cfRule>
    <cfRule type="cellIs" dxfId="4155" priority="4134" operator="equal">
      <formula>"Menor"</formula>
    </cfRule>
    <cfRule type="cellIs" dxfId="4154" priority="4135" operator="equal">
      <formula>"Leve"</formula>
    </cfRule>
  </conditionalFormatting>
  <conditionalFormatting sqref="DR168">
    <cfRule type="cellIs" dxfId="4153" priority="4126" operator="equal">
      <formula>"Catastrófico"</formula>
    </cfRule>
    <cfRule type="cellIs" dxfId="4152" priority="4127" operator="equal">
      <formula>"Mayor"</formula>
    </cfRule>
    <cfRule type="cellIs" dxfId="4151" priority="4128" operator="equal">
      <formula>"Moderado"</formula>
    </cfRule>
    <cfRule type="cellIs" dxfId="4150" priority="4129" operator="equal">
      <formula>"Menor"</formula>
    </cfRule>
    <cfRule type="cellIs" dxfId="4149" priority="4130" operator="equal">
      <formula>"Leve"</formula>
    </cfRule>
  </conditionalFormatting>
  <conditionalFormatting sqref="EB168">
    <cfRule type="cellIs" dxfId="4148" priority="4121" operator="equal">
      <formula>"Catastrófico"</formula>
    </cfRule>
    <cfRule type="cellIs" dxfId="4147" priority="4122" operator="equal">
      <formula>"Mayor"</formula>
    </cfRule>
    <cfRule type="cellIs" dxfId="4146" priority="4123" operator="equal">
      <formula>"Moderado"</formula>
    </cfRule>
    <cfRule type="cellIs" dxfId="4145" priority="4124" operator="equal">
      <formula>"Menor"</formula>
    </cfRule>
    <cfRule type="cellIs" dxfId="4144" priority="4125" operator="equal">
      <formula>"Leve"</formula>
    </cfRule>
  </conditionalFormatting>
  <conditionalFormatting sqref="EB168">
    <cfRule type="cellIs" dxfId="4143" priority="4116" operator="equal">
      <formula>"Catastrófico"</formula>
    </cfRule>
    <cfRule type="cellIs" dxfId="4142" priority="4117" operator="equal">
      <formula>"Mayor"</formula>
    </cfRule>
    <cfRule type="cellIs" dxfId="4141" priority="4118" operator="equal">
      <formula>"Moderado"</formula>
    </cfRule>
    <cfRule type="cellIs" dxfId="4140" priority="4119" operator="equal">
      <formula>"Menor"</formula>
    </cfRule>
    <cfRule type="cellIs" dxfId="4139" priority="4120" operator="equal">
      <formula>"Leve"</formula>
    </cfRule>
  </conditionalFormatting>
  <conditionalFormatting sqref="EA168">
    <cfRule type="cellIs" dxfId="4138" priority="4111" operator="equal">
      <formula>"Catastrófico"</formula>
    </cfRule>
    <cfRule type="cellIs" dxfId="4137" priority="4112" operator="equal">
      <formula>"Mayor"</formula>
    </cfRule>
    <cfRule type="cellIs" dxfId="4136" priority="4113" operator="equal">
      <formula>"Moderado"</formula>
    </cfRule>
    <cfRule type="cellIs" dxfId="4135" priority="4114" operator="equal">
      <formula>"Menor"</formula>
    </cfRule>
    <cfRule type="cellIs" dxfId="4134" priority="4115" operator="equal">
      <formula>"Leve"</formula>
    </cfRule>
  </conditionalFormatting>
  <conditionalFormatting sqref="DU168:DW168">
    <cfRule type="cellIs" dxfId="4133" priority="4106" operator="equal">
      <formula>"Catastrófico"</formula>
    </cfRule>
    <cfRule type="cellIs" dxfId="4132" priority="4107" operator="equal">
      <formula>"Mayor"</formula>
    </cfRule>
    <cfRule type="cellIs" dxfId="4131" priority="4108" operator="equal">
      <formula>"Moderado"</formula>
    </cfRule>
    <cfRule type="cellIs" dxfId="4130" priority="4109" operator="equal">
      <formula>"Menor"</formula>
    </cfRule>
    <cfRule type="cellIs" dxfId="4129" priority="4110" operator="equal">
      <formula>"Leve"</formula>
    </cfRule>
  </conditionalFormatting>
  <conditionalFormatting sqref="DX168:DY168">
    <cfRule type="cellIs" dxfId="4128" priority="4101" operator="equal">
      <formula>"Catastrófico"</formula>
    </cfRule>
    <cfRule type="cellIs" dxfId="4127" priority="4102" operator="equal">
      <formula>"Mayor"</formula>
    </cfRule>
    <cfRule type="cellIs" dxfId="4126" priority="4103" operator="equal">
      <formula>"Moderado"</formula>
    </cfRule>
    <cfRule type="cellIs" dxfId="4125" priority="4104" operator="equal">
      <formula>"Menor"</formula>
    </cfRule>
    <cfRule type="cellIs" dxfId="4124" priority="4105" operator="equal">
      <formula>"Leve"</formula>
    </cfRule>
  </conditionalFormatting>
  <conditionalFormatting sqref="EC168">
    <cfRule type="cellIs" dxfId="4123" priority="4096" operator="equal">
      <formula>"Catastrófico"</formula>
    </cfRule>
    <cfRule type="cellIs" dxfId="4122" priority="4097" operator="equal">
      <formula>"Mayor"</formula>
    </cfRule>
    <cfRule type="cellIs" dxfId="4121" priority="4098" operator="equal">
      <formula>"Moderado"</formula>
    </cfRule>
    <cfRule type="cellIs" dxfId="4120" priority="4099" operator="equal">
      <formula>"Menor"</formula>
    </cfRule>
    <cfRule type="cellIs" dxfId="4119" priority="4100" operator="equal">
      <formula>"Leve"</formula>
    </cfRule>
  </conditionalFormatting>
  <conditionalFormatting sqref="EC168">
    <cfRule type="cellIs" dxfId="4118" priority="4091" operator="equal">
      <formula>"Catastrófico"</formula>
    </cfRule>
    <cfRule type="cellIs" dxfId="4117" priority="4092" operator="equal">
      <formula>"Mayor"</formula>
    </cfRule>
    <cfRule type="cellIs" dxfId="4116" priority="4093" operator="equal">
      <formula>"Moderado"</formula>
    </cfRule>
    <cfRule type="cellIs" dxfId="4115" priority="4094" operator="equal">
      <formula>"Menor"</formula>
    </cfRule>
    <cfRule type="cellIs" dxfId="4114" priority="4095" operator="equal">
      <formula>"Leve"</formula>
    </cfRule>
  </conditionalFormatting>
  <conditionalFormatting sqref="ED168:EF168">
    <cfRule type="cellIs" dxfId="4113" priority="4086" operator="equal">
      <formula>"Catastrófico"</formula>
    </cfRule>
    <cfRule type="cellIs" dxfId="4112" priority="4087" operator="equal">
      <formula>"Mayor"</formula>
    </cfRule>
    <cfRule type="cellIs" dxfId="4111" priority="4088" operator="equal">
      <formula>"Moderado"</formula>
    </cfRule>
    <cfRule type="cellIs" dxfId="4110" priority="4089" operator="equal">
      <formula>"Menor"</formula>
    </cfRule>
    <cfRule type="cellIs" dxfId="4109" priority="4090" operator="equal">
      <formula>"Leve"</formula>
    </cfRule>
  </conditionalFormatting>
  <conditionalFormatting sqref="EG168:EH168">
    <cfRule type="cellIs" dxfId="4108" priority="4081" operator="equal">
      <formula>"Catastrófico"</formula>
    </cfRule>
    <cfRule type="cellIs" dxfId="4107" priority="4082" operator="equal">
      <formula>"Mayor"</formula>
    </cfRule>
    <cfRule type="cellIs" dxfId="4106" priority="4083" operator="equal">
      <formula>"Moderado"</formula>
    </cfRule>
    <cfRule type="cellIs" dxfId="4105" priority="4084" operator="equal">
      <formula>"Menor"</formula>
    </cfRule>
    <cfRule type="cellIs" dxfId="4104" priority="4085" operator="equal">
      <formula>"Leve"</formula>
    </cfRule>
  </conditionalFormatting>
  <conditionalFormatting sqref="GF168">
    <cfRule type="cellIs" dxfId="4103" priority="4076" operator="equal">
      <formula>"Catastrófico"</formula>
    </cfRule>
    <cfRule type="cellIs" dxfId="4102" priority="4077" operator="equal">
      <formula>"Mayor"</formula>
    </cfRule>
    <cfRule type="cellIs" dxfId="4101" priority="4078" operator="equal">
      <formula>"Moderado"</formula>
    </cfRule>
    <cfRule type="cellIs" dxfId="4100" priority="4079" operator="equal">
      <formula>"Menor"</formula>
    </cfRule>
    <cfRule type="cellIs" dxfId="4099" priority="4080" operator="equal">
      <formula>"Leve"</formula>
    </cfRule>
  </conditionalFormatting>
  <conditionalFormatting sqref="GK168">
    <cfRule type="cellIs" dxfId="4098" priority="4071" operator="equal">
      <formula>"Catastrófico"</formula>
    </cfRule>
    <cfRule type="cellIs" dxfId="4097" priority="4072" operator="equal">
      <formula>"Mayor"</formula>
    </cfRule>
    <cfRule type="cellIs" dxfId="4096" priority="4073" operator="equal">
      <formula>"Moderado"</formula>
    </cfRule>
    <cfRule type="cellIs" dxfId="4095" priority="4074" operator="equal">
      <formula>"Menor"</formula>
    </cfRule>
    <cfRule type="cellIs" dxfId="4094" priority="4075" operator="equal">
      <formula>"Leve"</formula>
    </cfRule>
  </conditionalFormatting>
  <conditionalFormatting sqref="GK168">
    <cfRule type="cellIs" dxfId="4093" priority="4066" operator="equal">
      <formula>"Catastrófico"</formula>
    </cfRule>
    <cfRule type="cellIs" dxfId="4092" priority="4067" operator="equal">
      <formula>"Mayor"</formula>
    </cfRule>
    <cfRule type="cellIs" dxfId="4091" priority="4068" operator="equal">
      <formula>"Moderado"</formula>
    </cfRule>
    <cfRule type="cellIs" dxfId="4090" priority="4069" operator="equal">
      <formula>"Menor"</formula>
    </cfRule>
    <cfRule type="cellIs" dxfId="4089" priority="4070" operator="equal">
      <formula>"Leve"</formula>
    </cfRule>
  </conditionalFormatting>
  <conditionalFormatting sqref="GJ168">
    <cfRule type="cellIs" dxfId="4088" priority="4056" operator="equal">
      <formula>"Catastrófico"</formula>
    </cfRule>
    <cfRule type="cellIs" dxfId="4087" priority="4057" operator="equal">
      <formula>"Mayor"</formula>
    </cfRule>
    <cfRule type="cellIs" dxfId="4086" priority="4058" operator="equal">
      <formula>"Moderado"</formula>
    </cfRule>
    <cfRule type="cellIs" dxfId="4085" priority="4059" operator="equal">
      <formula>"Menor"</formula>
    </cfRule>
    <cfRule type="cellIs" dxfId="4084" priority="4060" operator="equal">
      <formula>"Leve"</formula>
    </cfRule>
  </conditionalFormatting>
  <conditionalFormatting sqref="GJ168">
    <cfRule type="cellIs" dxfId="4083" priority="4061" operator="equal">
      <formula>"Catastrófico"</formula>
    </cfRule>
    <cfRule type="cellIs" dxfId="4082" priority="4062" operator="equal">
      <formula>"Mayor"</formula>
    </cfRule>
    <cfRule type="cellIs" dxfId="4081" priority="4063" operator="equal">
      <formula>"Moderado"</formula>
    </cfRule>
    <cfRule type="cellIs" dxfId="4080" priority="4064" operator="equal">
      <formula>"Menor"</formula>
    </cfRule>
    <cfRule type="cellIs" dxfId="4079" priority="4065" operator="equal">
      <formula>"Leve"</formula>
    </cfRule>
  </conditionalFormatting>
  <conditionalFormatting sqref="GM168">
    <cfRule type="cellIs" dxfId="4078" priority="4051" operator="equal">
      <formula>"Catastrófico"</formula>
    </cfRule>
    <cfRule type="cellIs" dxfId="4077" priority="4052" operator="equal">
      <formula>"Mayor"</formula>
    </cfRule>
    <cfRule type="cellIs" dxfId="4076" priority="4053" operator="equal">
      <formula>"Moderado"</formula>
    </cfRule>
    <cfRule type="cellIs" dxfId="4075" priority="4054" operator="equal">
      <formula>"Menor"</formula>
    </cfRule>
    <cfRule type="cellIs" dxfId="4074" priority="4055" operator="equal">
      <formula>"Leve"</formula>
    </cfRule>
  </conditionalFormatting>
  <conditionalFormatting sqref="DH77">
    <cfRule type="cellIs" dxfId="4073" priority="4046" operator="equal">
      <formula>"Catastrófico"</formula>
    </cfRule>
    <cfRule type="cellIs" dxfId="4072" priority="4047" operator="equal">
      <formula>"Mayor"</formula>
    </cfRule>
    <cfRule type="cellIs" dxfId="4071" priority="4048" operator="equal">
      <formula>"Moderado"</formula>
    </cfRule>
    <cfRule type="cellIs" dxfId="4070" priority="4049" operator="equal">
      <formula>"Menor"</formula>
    </cfRule>
    <cfRule type="cellIs" dxfId="4069" priority="4050" operator="equal">
      <formula>"Leve"</formula>
    </cfRule>
  </conditionalFormatting>
  <conditionalFormatting sqref="CY77">
    <cfRule type="cellIs" dxfId="4068" priority="4041" operator="equal">
      <formula>"Catastrófico"</formula>
    </cfRule>
    <cfRule type="cellIs" dxfId="4067" priority="4042" operator="equal">
      <formula>"Mayor"</formula>
    </cfRule>
    <cfRule type="cellIs" dxfId="4066" priority="4043" operator="equal">
      <formula>"Moderado"</formula>
    </cfRule>
    <cfRule type="cellIs" dxfId="4065" priority="4044" operator="equal">
      <formula>"Menor"</formula>
    </cfRule>
    <cfRule type="cellIs" dxfId="4064" priority="4045" operator="equal">
      <formula>"Leve"</formula>
    </cfRule>
  </conditionalFormatting>
  <conditionalFormatting sqref="DZ77">
    <cfRule type="cellIs" dxfId="4063" priority="4036" operator="equal">
      <formula>"Catastrófico"</formula>
    </cfRule>
    <cfRule type="cellIs" dxfId="4062" priority="4037" operator="equal">
      <formula>"Mayor"</formula>
    </cfRule>
    <cfRule type="cellIs" dxfId="4061" priority="4038" operator="equal">
      <formula>"Moderado"</formula>
    </cfRule>
    <cfRule type="cellIs" dxfId="4060" priority="4039" operator="equal">
      <formula>"Menor"</formula>
    </cfRule>
    <cfRule type="cellIs" dxfId="4059" priority="4040" operator="equal">
      <formula>"Leve"</formula>
    </cfRule>
  </conditionalFormatting>
  <conditionalFormatting sqref="DQ77">
    <cfRule type="cellIs" dxfId="4058" priority="4031" operator="equal">
      <formula>"Catastrófico"</formula>
    </cfRule>
    <cfRule type="cellIs" dxfId="4057" priority="4032" operator="equal">
      <formula>"Mayor"</formula>
    </cfRule>
    <cfRule type="cellIs" dxfId="4056" priority="4033" operator="equal">
      <formula>"Moderado"</formula>
    </cfRule>
    <cfRule type="cellIs" dxfId="4055" priority="4034" operator="equal">
      <formula>"Menor"</formula>
    </cfRule>
    <cfRule type="cellIs" dxfId="4054" priority="4035" operator="equal">
      <formula>"Leve"</formula>
    </cfRule>
  </conditionalFormatting>
  <conditionalFormatting sqref="GI77">
    <cfRule type="cellIs" dxfId="4053" priority="4026" operator="equal">
      <formula>"Catastrófico"</formula>
    </cfRule>
    <cfRule type="cellIs" dxfId="4052" priority="4027" operator="equal">
      <formula>"Mayor"</formula>
    </cfRule>
    <cfRule type="cellIs" dxfId="4051" priority="4028" operator="equal">
      <formula>"Moderado"</formula>
    </cfRule>
    <cfRule type="cellIs" dxfId="4050" priority="4029" operator="equal">
      <formula>"Menor"</formula>
    </cfRule>
    <cfRule type="cellIs" dxfId="4049" priority="4030" operator="equal">
      <formula>"Leve"</formula>
    </cfRule>
  </conditionalFormatting>
  <conditionalFormatting sqref="GL77">
    <cfRule type="cellIs" dxfId="4048" priority="4021" operator="equal">
      <formula>"Catastrófico"</formula>
    </cfRule>
    <cfRule type="cellIs" dxfId="4047" priority="4022" operator="equal">
      <formula>"Mayor"</formula>
    </cfRule>
    <cfRule type="cellIs" dxfId="4046" priority="4023" operator="equal">
      <formula>"Moderado"</formula>
    </cfRule>
    <cfRule type="cellIs" dxfId="4045" priority="4024" operator="equal">
      <formula>"Menor"</formula>
    </cfRule>
    <cfRule type="cellIs" dxfId="4044" priority="4025" operator="equal">
      <formula>"Leve"</formula>
    </cfRule>
  </conditionalFormatting>
  <conditionalFormatting sqref="GK77">
    <cfRule type="cellIs" dxfId="4043" priority="4016" operator="equal">
      <formula>"Catastrófico"</formula>
    </cfRule>
    <cfRule type="cellIs" dxfId="4042" priority="4017" operator="equal">
      <formula>"Mayor"</formula>
    </cfRule>
    <cfRule type="cellIs" dxfId="4041" priority="4018" operator="equal">
      <formula>"Moderado"</formula>
    </cfRule>
    <cfRule type="cellIs" dxfId="4040" priority="4019" operator="equal">
      <formula>"Menor"</formula>
    </cfRule>
    <cfRule type="cellIs" dxfId="4039" priority="4020" operator="equal">
      <formula>"Leve"</formula>
    </cfRule>
  </conditionalFormatting>
  <conditionalFormatting sqref="GK77">
    <cfRule type="cellIs" dxfId="4038" priority="4011" operator="equal">
      <formula>"Catastrófico"</formula>
    </cfRule>
    <cfRule type="cellIs" dxfId="4037" priority="4012" operator="equal">
      <formula>"Mayor"</formula>
    </cfRule>
    <cfRule type="cellIs" dxfId="4036" priority="4013" operator="equal">
      <formula>"Moderado"</formula>
    </cfRule>
    <cfRule type="cellIs" dxfId="4035" priority="4014" operator="equal">
      <formula>"Menor"</formula>
    </cfRule>
    <cfRule type="cellIs" dxfId="4034" priority="4015" operator="equal">
      <formula>"Leve"</formula>
    </cfRule>
  </conditionalFormatting>
  <conditionalFormatting sqref="GM77">
    <cfRule type="cellIs" dxfId="4033" priority="4006" operator="equal">
      <formula>"Catastrófico"</formula>
    </cfRule>
    <cfRule type="cellIs" dxfId="4032" priority="4007" operator="equal">
      <formula>"Mayor"</formula>
    </cfRule>
    <cfRule type="cellIs" dxfId="4031" priority="4008" operator="equal">
      <formula>"Moderado"</formula>
    </cfRule>
    <cfRule type="cellIs" dxfId="4030" priority="4009" operator="equal">
      <formula>"Menor"</formula>
    </cfRule>
    <cfRule type="cellIs" dxfId="4029" priority="4010" operator="equal">
      <formula>"Leve"</formula>
    </cfRule>
  </conditionalFormatting>
  <conditionalFormatting sqref="GJ77">
    <cfRule type="cellIs" dxfId="4028" priority="3996" operator="equal">
      <formula>"Catastrófico"</formula>
    </cfRule>
    <cfRule type="cellIs" dxfId="4027" priority="3997" operator="equal">
      <formula>"Mayor"</formula>
    </cfRule>
    <cfRule type="cellIs" dxfId="4026" priority="3998" operator="equal">
      <formula>"Moderado"</formula>
    </cfRule>
    <cfRule type="cellIs" dxfId="4025" priority="3999" operator="equal">
      <formula>"Menor"</formula>
    </cfRule>
    <cfRule type="cellIs" dxfId="4024" priority="4000" operator="equal">
      <formula>"Leve"</formula>
    </cfRule>
  </conditionalFormatting>
  <conditionalFormatting sqref="GJ77">
    <cfRule type="cellIs" dxfId="4023" priority="4001" operator="equal">
      <formula>"Catastrófico"</formula>
    </cfRule>
    <cfRule type="cellIs" dxfId="4022" priority="4002" operator="equal">
      <formula>"Mayor"</formula>
    </cfRule>
    <cfRule type="cellIs" dxfId="4021" priority="4003" operator="equal">
      <formula>"Moderado"</formula>
    </cfRule>
    <cfRule type="cellIs" dxfId="4020" priority="4004" operator="equal">
      <formula>"Menor"</formula>
    </cfRule>
    <cfRule type="cellIs" dxfId="4019" priority="4005" operator="equal">
      <formula>"Leve"</formula>
    </cfRule>
  </conditionalFormatting>
  <conditionalFormatting sqref="EB29">
    <cfRule type="cellIs" dxfId="4018" priority="3991" operator="equal">
      <formula>"Catastrófico"</formula>
    </cfRule>
    <cfRule type="cellIs" dxfId="4017" priority="3992" operator="equal">
      <formula>"Mayor"</formula>
    </cfRule>
    <cfRule type="cellIs" dxfId="4016" priority="3993" operator="equal">
      <formula>"Moderado"</formula>
    </cfRule>
    <cfRule type="cellIs" dxfId="4015" priority="3994" operator="equal">
      <formula>"Menor"</formula>
    </cfRule>
    <cfRule type="cellIs" dxfId="4014" priority="3995" operator="equal">
      <formula>"Leve"</formula>
    </cfRule>
  </conditionalFormatting>
  <conditionalFormatting sqref="EB29">
    <cfRule type="cellIs" dxfId="4013" priority="3986" operator="equal">
      <formula>"Catastrófico"</formula>
    </cfRule>
    <cfRule type="cellIs" dxfId="4012" priority="3987" operator="equal">
      <formula>"Mayor"</formula>
    </cfRule>
    <cfRule type="cellIs" dxfId="4011" priority="3988" operator="equal">
      <formula>"Moderado"</formula>
    </cfRule>
    <cfRule type="cellIs" dxfId="4010" priority="3989" operator="equal">
      <formula>"Menor"</formula>
    </cfRule>
    <cfRule type="cellIs" dxfId="4009" priority="3990" operator="equal">
      <formula>"Leve"</formula>
    </cfRule>
  </conditionalFormatting>
  <conditionalFormatting sqref="DQ29">
    <cfRule type="cellIs" dxfId="4008" priority="3981" operator="equal">
      <formula>"Catastrófico"</formula>
    </cfRule>
    <cfRule type="cellIs" dxfId="4007" priority="3982" operator="equal">
      <formula>"Mayor"</formula>
    </cfRule>
    <cfRule type="cellIs" dxfId="4006" priority="3983" operator="equal">
      <formula>"Moderado"</formula>
    </cfRule>
    <cfRule type="cellIs" dxfId="4005" priority="3984" operator="equal">
      <formula>"Menor"</formula>
    </cfRule>
    <cfRule type="cellIs" dxfId="4004" priority="3985" operator="equal">
      <formula>"Leve"</formula>
    </cfRule>
  </conditionalFormatting>
  <conditionalFormatting sqref="DA29:DG29">
    <cfRule type="cellIs" dxfId="4003" priority="3976" operator="equal">
      <formula>"Catastrófico"</formula>
    </cfRule>
    <cfRule type="cellIs" dxfId="4002" priority="3977" operator="equal">
      <formula>"Mayor"</formula>
    </cfRule>
    <cfRule type="cellIs" dxfId="4001" priority="3978" operator="equal">
      <formula>"Moderado"</formula>
    </cfRule>
    <cfRule type="cellIs" dxfId="4000" priority="3979" operator="equal">
      <formula>"Menor"</formula>
    </cfRule>
    <cfRule type="cellIs" dxfId="3999" priority="3980" operator="equal">
      <formula>"Leve"</formula>
    </cfRule>
  </conditionalFormatting>
  <conditionalFormatting sqref="CY29">
    <cfRule type="cellIs" dxfId="3998" priority="3971" operator="equal">
      <formula>"Catastrófico"</formula>
    </cfRule>
    <cfRule type="cellIs" dxfId="3997" priority="3972" operator="equal">
      <formula>"Mayor"</formula>
    </cfRule>
    <cfRule type="cellIs" dxfId="3996" priority="3973" operator="equal">
      <formula>"Moderado"</formula>
    </cfRule>
    <cfRule type="cellIs" dxfId="3995" priority="3974" operator="equal">
      <formula>"Menor"</formula>
    </cfRule>
    <cfRule type="cellIs" dxfId="3994" priority="3975" operator="equal">
      <formula>"Leve"</formula>
    </cfRule>
  </conditionalFormatting>
  <conditionalFormatting sqref="DA29:DG29">
    <cfRule type="cellIs" dxfId="3993" priority="3966" operator="equal">
      <formula>"Catastrófico"</formula>
    </cfRule>
    <cfRule type="cellIs" dxfId="3992" priority="3967" operator="equal">
      <formula>"Mayor"</formula>
    </cfRule>
    <cfRule type="cellIs" dxfId="3991" priority="3968" operator="equal">
      <formula>"Moderado"</formula>
    </cfRule>
    <cfRule type="cellIs" dxfId="3990" priority="3969" operator="equal">
      <formula>"Menor"</formula>
    </cfRule>
    <cfRule type="cellIs" dxfId="3989" priority="3970" operator="equal">
      <formula>"Leve"</formula>
    </cfRule>
  </conditionalFormatting>
  <conditionalFormatting sqref="DE29">
    <cfRule type="cellIs" dxfId="3988" priority="3961" operator="equal">
      <formula>"Catastrófico"</formula>
    </cfRule>
    <cfRule type="cellIs" dxfId="3987" priority="3962" operator="equal">
      <formula>"Mayor"</formula>
    </cfRule>
    <cfRule type="cellIs" dxfId="3986" priority="3963" operator="equal">
      <formula>"Moderado"</formula>
    </cfRule>
    <cfRule type="cellIs" dxfId="3985" priority="3964" operator="equal">
      <formula>"Menor"</formula>
    </cfRule>
    <cfRule type="cellIs" dxfId="3984" priority="3965" operator="equal">
      <formula>"Leve"</formula>
    </cfRule>
  </conditionalFormatting>
  <conditionalFormatting sqref="DI29:DP29">
    <cfRule type="cellIs" dxfId="3983" priority="3956" operator="equal">
      <formula>"Catastrófico"</formula>
    </cfRule>
    <cfRule type="cellIs" dxfId="3982" priority="3957" operator="equal">
      <formula>"Mayor"</formula>
    </cfRule>
    <cfRule type="cellIs" dxfId="3981" priority="3958" operator="equal">
      <formula>"Moderado"</formula>
    </cfRule>
    <cfRule type="cellIs" dxfId="3980" priority="3959" operator="equal">
      <formula>"Menor"</formula>
    </cfRule>
    <cfRule type="cellIs" dxfId="3979" priority="3960" operator="equal">
      <formula>"Leve"</formula>
    </cfRule>
  </conditionalFormatting>
  <conditionalFormatting sqref="DH29">
    <cfRule type="cellIs" dxfId="3978" priority="3951" operator="equal">
      <formula>"Catastrófico"</formula>
    </cfRule>
    <cfRule type="cellIs" dxfId="3977" priority="3952" operator="equal">
      <formula>"Mayor"</formula>
    </cfRule>
    <cfRule type="cellIs" dxfId="3976" priority="3953" operator="equal">
      <formula>"Moderado"</formula>
    </cfRule>
    <cfRule type="cellIs" dxfId="3975" priority="3954" operator="equal">
      <formula>"Menor"</formula>
    </cfRule>
    <cfRule type="cellIs" dxfId="3974" priority="3955" operator="equal">
      <formula>"Leve"</formula>
    </cfRule>
  </conditionalFormatting>
  <conditionalFormatting sqref="DI29:DP29">
    <cfRule type="cellIs" dxfId="3973" priority="3946" operator="equal">
      <formula>"Catastrófico"</formula>
    </cfRule>
    <cfRule type="cellIs" dxfId="3972" priority="3947" operator="equal">
      <formula>"Mayor"</formula>
    </cfRule>
    <cfRule type="cellIs" dxfId="3971" priority="3948" operator="equal">
      <formula>"Moderado"</formula>
    </cfRule>
    <cfRule type="cellIs" dxfId="3970" priority="3949" operator="equal">
      <formula>"Menor"</formula>
    </cfRule>
    <cfRule type="cellIs" dxfId="3969" priority="3950" operator="equal">
      <formula>"Leve"</formula>
    </cfRule>
  </conditionalFormatting>
  <conditionalFormatting sqref="DN29">
    <cfRule type="cellIs" dxfId="3968" priority="3941" operator="equal">
      <formula>"Catastrófico"</formula>
    </cfRule>
    <cfRule type="cellIs" dxfId="3967" priority="3942" operator="equal">
      <formula>"Mayor"</formula>
    </cfRule>
    <cfRule type="cellIs" dxfId="3966" priority="3943" operator="equal">
      <formula>"Moderado"</formula>
    </cfRule>
    <cfRule type="cellIs" dxfId="3965" priority="3944" operator="equal">
      <formula>"Menor"</formula>
    </cfRule>
    <cfRule type="cellIs" dxfId="3964" priority="3945" operator="equal">
      <formula>"Leve"</formula>
    </cfRule>
  </conditionalFormatting>
  <conditionalFormatting sqref="DT29:DZ29">
    <cfRule type="cellIs" dxfId="3963" priority="3936" operator="equal">
      <formula>"Catastrófico"</formula>
    </cfRule>
    <cfRule type="cellIs" dxfId="3962" priority="3937" operator="equal">
      <formula>"Mayor"</formula>
    </cfRule>
    <cfRule type="cellIs" dxfId="3961" priority="3938" operator="equal">
      <formula>"Moderado"</formula>
    </cfRule>
    <cfRule type="cellIs" dxfId="3960" priority="3939" operator="equal">
      <formula>"Menor"</formula>
    </cfRule>
    <cfRule type="cellIs" dxfId="3959" priority="3940" operator="equal">
      <formula>"Leve"</formula>
    </cfRule>
  </conditionalFormatting>
  <conditionalFormatting sqref="DR29">
    <cfRule type="cellIs" dxfId="3958" priority="3931" operator="equal">
      <formula>"Catastrófico"</formula>
    </cfRule>
    <cfRule type="cellIs" dxfId="3957" priority="3932" operator="equal">
      <formula>"Mayor"</formula>
    </cfRule>
    <cfRule type="cellIs" dxfId="3956" priority="3933" operator="equal">
      <formula>"Moderado"</formula>
    </cfRule>
    <cfRule type="cellIs" dxfId="3955" priority="3934" operator="equal">
      <formula>"Menor"</formula>
    </cfRule>
    <cfRule type="cellIs" dxfId="3954" priority="3935" operator="equal">
      <formula>"Leve"</formula>
    </cfRule>
  </conditionalFormatting>
  <conditionalFormatting sqref="DT29:DZ29">
    <cfRule type="cellIs" dxfId="3953" priority="3926" operator="equal">
      <formula>"Catastrófico"</formula>
    </cfRule>
    <cfRule type="cellIs" dxfId="3952" priority="3927" operator="equal">
      <formula>"Mayor"</formula>
    </cfRule>
    <cfRule type="cellIs" dxfId="3951" priority="3928" operator="equal">
      <formula>"Moderado"</formula>
    </cfRule>
    <cfRule type="cellIs" dxfId="3950" priority="3929" operator="equal">
      <formula>"Menor"</formula>
    </cfRule>
    <cfRule type="cellIs" dxfId="3949" priority="3930" operator="equal">
      <formula>"Leve"</formula>
    </cfRule>
  </conditionalFormatting>
  <conditionalFormatting sqref="DX29">
    <cfRule type="cellIs" dxfId="3948" priority="3921" operator="equal">
      <formula>"Catastrófico"</formula>
    </cfRule>
    <cfRule type="cellIs" dxfId="3947" priority="3922" operator="equal">
      <formula>"Mayor"</formula>
    </cfRule>
    <cfRule type="cellIs" dxfId="3946" priority="3923" operator="equal">
      <formula>"Moderado"</formula>
    </cfRule>
    <cfRule type="cellIs" dxfId="3945" priority="3924" operator="equal">
      <formula>"Menor"</formula>
    </cfRule>
    <cfRule type="cellIs" dxfId="3944" priority="3925" operator="equal">
      <formula>"Leve"</formula>
    </cfRule>
  </conditionalFormatting>
  <conditionalFormatting sqref="CZ29">
    <cfRule type="cellIs" dxfId="3943" priority="3916" operator="equal">
      <formula>"Catastrófico"</formula>
    </cfRule>
    <cfRule type="cellIs" dxfId="3942" priority="3917" operator="equal">
      <formula>"Mayor"</formula>
    </cfRule>
    <cfRule type="cellIs" dxfId="3941" priority="3918" operator="equal">
      <formula>"Moderado"</formula>
    </cfRule>
    <cfRule type="cellIs" dxfId="3940" priority="3919" operator="equal">
      <formula>"Menor"</formula>
    </cfRule>
    <cfRule type="cellIs" dxfId="3939" priority="3920" operator="equal">
      <formula>"Leve"</formula>
    </cfRule>
  </conditionalFormatting>
  <conditionalFormatting sqref="CZ29">
    <cfRule type="cellIs" dxfId="3938" priority="3911" operator="equal">
      <formula>"Catastrófico"</formula>
    </cfRule>
    <cfRule type="cellIs" dxfId="3937" priority="3912" operator="equal">
      <formula>"Mayor"</formula>
    </cfRule>
    <cfRule type="cellIs" dxfId="3936" priority="3913" operator="equal">
      <formula>"Moderado"</formula>
    </cfRule>
    <cfRule type="cellIs" dxfId="3935" priority="3914" operator="equal">
      <formula>"Menor"</formula>
    </cfRule>
    <cfRule type="cellIs" dxfId="3934" priority="3915" operator="equal">
      <formula>"Leve"</formula>
    </cfRule>
  </conditionalFormatting>
  <conditionalFormatting sqref="DS29">
    <cfRule type="cellIs" dxfId="3933" priority="3906" operator="equal">
      <formula>"Catastrófico"</formula>
    </cfRule>
    <cfRule type="cellIs" dxfId="3932" priority="3907" operator="equal">
      <formula>"Mayor"</formula>
    </cfRule>
    <cfRule type="cellIs" dxfId="3931" priority="3908" operator="equal">
      <formula>"Moderado"</formula>
    </cfRule>
    <cfRule type="cellIs" dxfId="3930" priority="3909" operator="equal">
      <formula>"Menor"</formula>
    </cfRule>
    <cfRule type="cellIs" dxfId="3929" priority="3910" operator="equal">
      <formula>"Leve"</formula>
    </cfRule>
  </conditionalFormatting>
  <conditionalFormatting sqref="DS29">
    <cfRule type="cellIs" dxfId="3928" priority="3901" operator="equal">
      <formula>"Catastrófico"</formula>
    </cfRule>
    <cfRule type="cellIs" dxfId="3927" priority="3902" operator="equal">
      <formula>"Mayor"</formula>
    </cfRule>
    <cfRule type="cellIs" dxfId="3926" priority="3903" operator="equal">
      <formula>"Moderado"</formula>
    </cfRule>
    <cfRule type="cellIs" dxfId="3925" priority="3904" operator="equal">
      <formula>"Menor"</formula>
    </cfRule>
    <cfRule type="cellIs" dxfId="3924" priority="3905" operator="equal">
      <formula>"Leve"</formula>
    </cfRule>
  </conditionalFormatting>
  <conditionalFormatting sqref="EA29">
    <cfRule type="cellIs" dxfId="3923" priority="3896" operator="equal">
      <formula>"Catastrófico"</formula>
    </cfRule>
    <cfRule type="cellIs" dxfId="3922" priority="3897" operator="equal">
      <formula>"Mayor"</formula>
    </cfRule>
    <cfRule type="cellIs" dxfId="3921" priority="3898" operator="equal">
      <formula>"Moderado"</formula>
    </cfRule>
    <cfRule type="cellIs" dxfId="3920" priority="3899" operator="equal">
      <formula>"Menor"</formula>
    </cfRule>
    <cfRule type="cellIs" dxfId="3919" priority="3900" operator="equal">
      <formula>"Leve"</formula>
    </cfRule>
  </conditionalFormatting>
  <conditionalFormatting sqref="EA29">
    <cfRule type="cellIs" dxfId="3918" priority="3891" operator="equal">
      <formula>"Catastrófico"</formula>
    </cfRule>
    <cfRule type="cellIs" dxfId="3917" priority="3892" operator="equal">
      <formula>"Mayor"</formula>
    </cfRule>
    <cfRule type="cellIs" dxfId="3916" priority="3893" operator="equal">
      <formula>"Moderado"</formula>
    </cfRule>
    <cfRule type="cellIs" dxfId="3915" priority="3894" operator="equal">
      <formula>"Menor"</formula>
    </cfRule>
    <cfRule type="cellIs" dxfId="3914" priority="3895" operator="equal">
      <formula>"Leve"</formula>
    </cfRule>
  </conditionalFormatting>
  <conditionalFormatting sqref="EC29:EH29">
    <cfRule type="cellIs" dxfId="3913" priority="3886" operator="equal">
      <formula>"Catastrófico"</formula>
    </cfRule>
    <cfRule type="cellIs" dxfId="3912" priority="3887" operator="equal">
      <formula>"Mayor"</formula>
    </cfRule>
    <cfRule type="cellIs" dxfId="3911" priority="3888" operator="equal">
      <formula>"Moderado"</formula>
    </cfRule>
    <cfRule type="cellIs" dxfId="3910" priority="3889" operator="equal">
      <formula>"Menor"</formula>
    </cfRule>
    <cfRule type="cellIs" dxfId="3909" priority="3890" operator="equal">
      <formula>"Leve"</formula>
    </cfRule>
  </conditionalFormatting>
  <conditionalFormatting sqref="EC29:EH29">
    <cfRule type="cellIs" dxfId="3908" priority="3881" operator="equal">
      <formula>"Catastrófico"</formula>
    </cfRule>
    <cfRule type="cellIs" dxfId="3907" priority="3882" operator="equal">
      <formula>"Mayor"</formula>
    </cfRule>
    <cfRule type="cellIs" dxfId="3906" priority="3883" operator="equal">
      <formula>"Moderado"</formula>
    </cfRule>
    <cfRule type="cellIs" dxfId="3905" priority="3884" operator="equal">
      <formula>"Menor"</formula>
    </cfRule>
    <cfRule type="cellIs" dxfId="3904" priority="3885" operator="equal">
      <formula>"Leve"</formula>
    </cfRule>
  </conditionalFormatting>
  <conditionalFormatting sqref="EG29">
    <cfRule type="cellIs" dxfId="3903" priority="3876" operator="equal">
      <formula>"Catastrófico"</formula>
    </cfRule>
    <cfRule type="cellIs" dxfId="3902" priority="3877" operator="equal">
      <formula>"Mayor"</formula>
    </cfRule>
    <cfRule type="cellIs" dxfId="3901" priority="3878" operator="equal">
      <formula>"Moderado"</formula>
    </cfRule>
    <cfRule type="cellIs" dxfId="3900" priority="3879" operator="equal">
      <formula>"Menor"</formula>
    </cfRule>
    <cfRule type="cellIs" dxfId="3899" priority="3880" operator="equal">
      <formula>"Leve"</formula>
    </cfRule>
  </conditionalFormatting>
  <conditionalFormatting sqref="GI29">
    <cfRule type="cellIs" dxfId="3898" priority="3871" operator="equal">
      <formula>"Catastrófico"</formula>
    </cfRule>
    <cfRule type="cellIs" dxfId="3897" priority="3872" operator="equal">
      <formula>"Mayor"</formula>
    </cfRule>
    <cfRule type="cellIs" dxfId="3896" priority="3873" operator="equal">
      <formula>"Moderado"</formula>
    </cfRule>
    <cfRule type="cellIs" dxfId="3895" priority="3874" operator="equal">
      <formula>"Menor"</formula>
    </cfRule>
    <cfRule type="cellIs" dxfId="3894" priority="3875" operator="equal">
      <formula>"Leve"</formula>
    </cfRule>
  </conditionalFormatting>
  <conditionalFormatting sqref="GL29">
    <cfRule type="cellIs" dxfId="3893" priority="3866" operator="equal">
      <formula>"Catastrófico"</formula>
    </cfRule>
    <cfRule type="cellIs" dxfId="3892" priority="3867" operator="equal">
      <formula>"Mayor"</formula>
    </cfRule>
    <cfRule type="cellIs" dxfId="3891" priority="3868" operator="equal">
      <formula>"Moderado"</formula>
    </cfRule>
    <cfRule type="cellIs" dxfId="3890" priority="3869" operator="equal">
      <formula>"Menor"</formula>
    </cfRule>
    <cfRule type="cellIs" dxfId="3889" priority="3870" operator="equal">
      <formula>"Leve"</formula>
    </cfRule>
  </conditionalFormatting>
  <conditionalFormatting sqref="GK29">
    <cfRule type="cellIs" dxfId="3888" priority="3861" operator="equal">
      <formula>"Catastrófico"</formula>
    </cfRule>
    <cfRule type="cellIs" dxfId="3887" priority="3862" operator="equal">
      <formula>"Mayor"</formula>
    </cfRule>
    <cfRule type="cellIs" dxfId="3886" priority="3863" operator="equal">
      <formula>"Moderado"</formula>
    </cfRule>
    <cfRule type="cellIs" dxfId="3885" priority="3864" operator="equal">
      <formula>"Menor"</formula>
    </cfRule>
    <cfRule type="cellIs" dxfId="3884" priority="3865" operator="equal">
      <formula>"Leve"</formula>
    </cfRule>
  </conditionalFormatting>
  <conditionalFormatting sqref="GK29">
    <cfRule type="cellIs" dxfId="3883" priority="3856" operator="equal">
      <formula>"Catastrófico"</formula>
    </cfRule>
    <cfRule type="cellIs" dxfId="3882" priority="3857" operator="equal">
      <formula>"Mayor"</formula>
    </cfRule>
    <cfRule type="cellIs" dxfId="3881" priority="3858" operator="equal">
      <formula>"Moderado"</formula>
    </cfRule>
    <cfRule type="cellIs" dxfId="3880" priority="3859" operator="equal">
      <formula>"Menor"</formula>
    </cfRule>
    <cfRule type="cellIs" dxfId="3879" priority="3860" operator="equal">
      <formula>"Leve"</formula>
    </cfRule>
  </conditionalFormatting>
  <conditionalFormatting sqref="GM29">
    <cfRule type="cellIs" dxfId="3878" priority="3851" operator="equal">
      <formula>"Catastrófico"</formula>
    </cfRule>
    <cfRule type="cellIs" dxfId="3877" priority="3852" operator="equal">
      <formula>"Mayor"</formula>
    </cfRule>
    <cfRule type="cellIs" dxfId="3876" priority="3853" operator="equal">
      <formula>"Moderado"</formula>
    </cfRule>
    <cfRule type="cellIs" dxfId="3875" priority="3854" operator="equal">
      <formula>"Menor"</formula>
    </cfRule>
    <cfRule type="cellIs" dxfId="3874" priority="3855" operator="equal">
      <formula>"Leve"</formula>
    </cfRule>
  </conditionalFormatting>
  <conditionalFormatting sqref="GJ29">
    <cfRule type="cellIs" dxfId="3873" priority="3841" operator="equal">
      <formula>"Catastrófico"</formula>
    </cfRule>
    <cfRule type="cellIs" dxfId="3872" priority="3842" operator="equal">
      <formula>"Mayor"</formula>
    </cfRule>
    <cfRule type="cellIs" dxfId="3871" priority="3843" operator="equal">
      <formula>"Moderado"</formula>
    </cfRule>
    <cfRule type="cellIs" dxfId="3870" priority="3844" operator="equal">
      <formula>"Menor"</formula>
    </cfRule>
    <cfRule type="cellIs" dxfId="3869" priority="3845" operator="equal">
      <formula>"Leve"</formula>
    </cfRule>
  </conditionalFormatting>
  <conditionalFormatting sqref="GJ29">
    <cfRule type="cellIs" dxfId="3868" priority="3846" operator="equal">
      <formula>"Catastrófico"</formula>
    </cfRule>
    <cfRule type="cellIs" dxfId="3867" priority="3847" operator="equal">
      <formula>"Mayor"</formula>
    </cfRule>
    <cfRule type="cellIs" dxfId="3866" priority="3848" operator="equal">
      <formula>"Moderado"</formula>
    </cfRule>
    <cfRule type="cellIs" dxfId="3865" priority="3849" operator="equal">
      <formula>"Menor"</formula>
    </cfRule>
    <cfRule type="cellIs" dxfId="3864" priority="3850" operator="equal">
      <formula>"Leve"</formula>
    </cfRule>
  </conditionalFormatting>
  <conditionalFormatting sqref="DC36:DD36">
    <cfRule type="cellIs" dxfId="3863" priority="3826" operator="equal">
      <formula>"Catastrófico"</formula>
    </cfRule>
    <cfRule type="cellIs" dxfId="3862" priority="3827" operator="equal">
      <formula>"Mayor"</formula>
    </cfRule>
    <cfRule type="cellIs" dxfId="3861" priority="3828" operator="equal">
      <formula>"Moderado"</formula>
    </cfRule>
    <cfRule type="cellIs" dxfId="3860" priority="3829" operator="equal">
      <formula>"Menor"</formula>
    </cfRule>
    <cfRule type="cellIs" dxfId="3859" priority="3830" operator="equal">
      <formula>"Leve"</formula>
    </cfRule>
  </conditionalFormatting>
  <conditionalFormatting sqref="DC36:DD36">
    <cfRule type="cellIs" dxfId="3858" priority="3821" operator="equal">
      <formula>"Catastrófico"</formula>
    </cfRule>
    <cfRule type="cellIs" dxfId="3857" priority="3822" operator="equal">
      <formula>"Mayor"</formula>
    </cfRule>
    <cfRule type="cellIs" dxfId="3856" priority="3823" operator="equal">
      <formula>"Moderado"</formula>
    </cfRule>
    <cfRule type="cellIs" dxfId="3855" priority="3824" operator="equal">
      <formula>"Menor"</formula>
    </cfRule>
    <cfRule type="cellIs" dxfId="3854" priority="3825" operator="equal">
      <formula>"Leve"</formula>
    </cfRule>
  </conditionalFormatting>
  <conditionalFormatting sqref="CY35">
    <cfRule type="cellIs" dxfId="3853" priority="3831" operator="equal">
      <formula>"Catastrófico"</formula>
    </cfRule>
    <cfRule type="cellIs" dxfId="3852" priority="3832" operator="equal">
      <formula>"Mayor"</formula>
    </cfRule>
    <cfRule type="cellIs" dxfId="3851" priority="3833" operator="equal">
      <formula>"Moderado"</formula>
    </cfRule>
    <cfRule type="cellIs" dxfId="3850" priority="3834" operator="equal">
      <formula>"Menor"</formula>
    </cfRule>
    <cfRule type="cellIs" dxfId="3849" priority="3835" operator="equal">
      <formula>"Leve"</formula>
    </cfRule>
  </conditionalFormatting>
  <conditionalFormatting sqref="CZ35:DB35 DD35:DG35">
    <cfRule type="cellIs" dxfId="3848" priority="3836" operator="equal">
      <formula>"Catastrófico"</formula>
    </cfRule>
    <cfRule type="cellIs" dxfId="3847" priority="3837" operator="equal">
      <formula>"Mayor"</formula>
    </cfRule>
    <cfRule type="cellIs" dxfId="3846" priority="3838" operator="equal">
      <formula>"Moderado"</formula>
    </cfRule>
    <cfRule type="cellIs" dxfId="3845" priority="3839" operator="equal">
      <formula>"Menor"</formula>
    </cfRule>
    <cfRule type="cellIs" dxfId="3844" priority="3840" operator="equal">
      <formula>"Leve"</formula>
    </cfRule>
  </conditionalFormatting>
  <conditionalFormatting sqref="DH35">
    <cfRule type="cellIs" dxfId="3843" priority="3811" operator="equal">
      <formula>"Catastrófico"</formula>
    </cfRule>
    <cfRule type="cellIs" dxfId="3842" priority="3812" operator="equal">
      <formula>"Mayor"</formula>
    </cfRule>
    <cfRule type="cellIs" dxfId="3841" priority="3813" operator="equal">
      <formula>"Moderado"</formula>
    </cfRule>
    <cfRule type="cellIs" dxfId="3840" priority="3814" operator="equal">
      <formula>"Menor"</formula>
    </cfRule>
    <cfRule type="cellIs" dxfId="3839" priority="3815" operator="equal">
      <formula>"Leve"</formula>
    </cfRule>
  </conditionalFormatting>
  <conditionalFormatting sqref="DI35:DP35">
    <cfRule type="cellIs" dxfId="3838" priority="3816" operator="equal">
      <formula>"Catastrófico"</formula>
    </cfRule>
    <cfRule type="cellIs" dxfId="3837" priority="3817" operator="equal">
      <formula>"Mayor"</formula>
    </cfRule>
    <cfRule type="cellIs" dxfId="3836" priority="3818" operator="equal">
      <formula>"Moderado"</formula>
    </cfRule>
    <cfRule type="cellIs" dxfId="3835" priority="3819" operator="equal">
      <formula>"Menor"</formula>
    </cfRule>
    <cfRule type="cellIs" dxfId="3834" priority="3820" operator="equal">
      <formula>"Leve"</formula>
    </cfRule>
  </conditionalFormatting>
  <conditionalFormatting sqref="DQ35">
    <cfRule type="cellIs" dxfId="3833" priority="3801" operator="equal">
      <formula>"Catastrófico"</formula>
    </cfRule>
    <cfRule type="cellIs" dxfId="3832" priority="3802" operator="equal">
      <formula>"Mayor"</formula>
    </cfRule>
    <cfRule type="cellIs" dxfId="3831" priority="3803" operator="equal">
      <formula>"Moderado"</formula>
    </cfRule>
    <cfRule type="cellIs" dxfId="3830" priority="3804" operator="equal">
      <formula>"Menor"</formula>
    </cfRule>
    <cfRule type="cellIs" dxfId="3829" priority="3805" operator="equal">
      <formula>"Leve"</formula>
    </cfRule>
  </conditionalFormatting>
  <conditionalFormatting sqref="DR35:DY35">
    <cfRule type="cellIs" dxfId="3828" priority="3806" operator="equal">
      <formula>"Catastrófico"</formula>
    </cfRule>
    <cfRule type="cellIs" dxfId="3827" priority="3807" operator="equal">
      <formula>"Mayor"</formula>
    </cfRule>
    <cfRule type="cellIs" dxfId="3826" priority="3808" operator="equal">
      <formula>"Moderado"</formula>
    </cfRule>
    <cfRule type="cellIs" dxfId="3825" priority="3809" operator="equal">
      <formula>"Menor"</formula>
    </cfRule>
    <cfRule type="cellIs" dxfId="3824" priority="3810" operator="equal">
      <formula>"Leve"</formula>
    </cfRule>
  </conditionalFormatting>
  <conditionalFormatting sqref="DZ35">
    <cfRule type="cellIs" dxfId="3823" priority="3791" operator="equal">
      <formula>"Catastrófico"</formula>
    </cfRule>
    <cfRule type="cellIs" dxfId="3822" priority="3792" operator="equal">
      <formula>"Mayor"</formula>
    </cfRule>
    <cfRule type="cellIs" dxfId="3821" priority="3793" operator="equal">
      <formula>"Moderado"</formula>
    </cfRule>
    <cfRule type="cellIs" dxfId="3820" priority="3794" operator="equal">
      <formula>"Menor"</formula>
    </cfRule>
    <cfRule type="cellIs" dxfId="3819" priority="3795" operator="equal">
      <formula>"Leve"</formula>
    </cfRule>
  </conditionalFormatting>
  <conditionalFormatting sqref="EA35:EH35">
    <cfRule type="cellIs" dxfId="3818" priority="3796" operator="equal">
      <formula>"Catastrófico"</formula>
    </cfRule>
    <cfRule type="cellIs" dxfId="3817" priority="3797" operator="equal">
      <formula>"Mayor"</formula>
    </cfRule>
    <cfRule type="cellIs" dxfId="3816" priority="3798" operator="equal">
      <formula>"Moderado"</formula>
    </cfRule>
    <cfRule type="cellIs" dxfId="3815" priority="3799" operator="equal">
      <formula>"Menor"</formula>
    </cfRule>
    <cfRule type="cellIs" dxfId="3814" priority="3800" operator="equal">
      <formula>"Leve"</formula>
    </cfRule>
  </conditionalFormatting>
  <conditionalFormatting sqref="CY36">
    <cfRule type="cellIs" dxfId="3813" priority="3781" operator="equal">
      <formula>"Catastrófico"</formula>
    </cfRule>
    <cfRule type="cellIs" dxfId="3812" priority="3782" operator="equal">
      <formula>"Mayor"</formula>
    </cfRule>
    <cfRule type="cellIs" dxfId="3811" priority="3783" operator="equal">
      <formula>"Moderado"</formula>
    </cfRule>
    <cfRule type="cellIs" dxfId="3810" priority="3784" operator="equal">
      <formula>"Menor"</formula>
    </cfRule>
    <cfRule type="cellIs" dxfId="3809" priority="3785" operator="equal">
      <formula>"Leve"</formula>
    </cfRule>
  </conditionalFormatting>
  <conditionalFormatting sqref="CZ36:DA36">
    <cfRule type="cellIs" dxfId="3808" priority="3786" operator="equal">
      <formula>"Catastrófico"</formula>
    </cfRule>
    <cfRule type="cellIs" dxfId="3807" priority="3787" operator="equal">
      <formula>"Mayor"</formula>
    </cfRule>
    <cfRule type="cellIs" dxfId="3806" priority="3788" operator="equal">
      <formula>"Moderado"</formula>
    </cfRule>
    <cfRule type="cellIs" dxfId="3805" priority="3789" operator="equal">
      <formula>"Menor"</formula>
    </cfRule>
    <cfRule type="cellIs" dxfId="3804" priority="3790" operator="equal">
      <formula>"Leve"</formula>
    </cfRule>
  </conditionalFormatting>
  <conditionalFormatting sqref="DB36">
    <cfRule type="cellIs" dxfId="3803" priority="3776" operator="equal">
      <formula>"Catastrófico"</formula>
    </cfRule>
    <cfRule type="cellIs" dxfId="3802" priority="3777" operator="equal">
      <formula>"Mayor"</formula>
    </cfRule>
    <cfRule type="cellIs" dxfId="3801" priority="3778" operator="equal">
      <formula>"Moderado"</formula>
    </cfRule>
    <cfRule type="cellIs" dxfId="3800" priority="3779" operator="equal">
      <formula>"Menor"</formula>
    </cfRule>
    <cfRule type="cellIs" dxfId="3799" priority="3780" operator="equal">
      <formula>"Leve"</formula>
    </cfRule>
  </conditionalFormatting>
  <conditionalFormatting sqref="DE36:DG36">
    <cfRule type="cellIs" dxfId="3798" priority="3771" operator="equal">
      <formula>"Catastrófico"</formula>
    </cfRule>
    <cfRule type="cellIs" dxfId="3797" priority="3772" operator="equal">
      <formula>"Mayor"</formula>
    </cfRule>
    <cfRule type="cellIs" dxfId="3796" priority="3773" operator="equal">
      <formula>"Moderado"</formula>
    </cfRule>
    <cfRule type="cellIs" dxfId="3795" priority="3774" operator="equal">
      <formula>"Menor"</formula>
    </cfRule>
    <cfRule type="cellIs" dxfId="3794" priority="3775" operator="equal">
      <formula>"Leve"</formula>
    </cfRule>
  </conditionalFormatting>
  <conditionalFormatting sqref="DL36:DM36">
    <cfRule type="cellIs" dxfId="3793" priority="3766" operator="equal">
      <formula>"Catastrófico"</formula>
    </cfRule>
    <cfRule type="cellIs" dxfId="3792" priority="3767" operator="equal">
      <formula>"Mayor"</formula>
    </cfRule>
    <cfRule type="cellIs" dxfId="3791" priority="3768" operator="equal">
      <formula>"Moderado"</formula>
    </cfRule>
    <cfRule type="cellIs" dxfId="3790" priority="3769" operator="equal">
      <formula>"Menor"</formula>
    </cfRule>
    <cfRule type="cellIs" dxfId="3789" priority="3770" operator="equal">
      <formula>"Leve"</formula>
    </cfRule>
  </conditionalFormatting>
  <conditionalFormatting sqref="DL36:DM36">
    <cfRule type="cellIs" dxfId="3788" priority="3761" operator="equal">
      <formula>"Catastrófico"</formula>
    </cfRule>
    <cfRule type="cellIs" dxfId="3787" priority="3762" operator="equal">
      <formula>"Mayor"</formula>
    </cfRule>
    <cfRule type="cellIs" dxfId="3786" priority="3763" operator="equal">
      <formula>"Moderado"</formula>
    </cfRule>
    <cfRule type="cellIs" dxfId="3785" priority="3764" operator="equal">
      <formula>"Menor"</formula>
    </cfRule>
    <cfRule type="cellIs" dxfId="3784" priority="3765" operator="equal">
      <formula>"Leve"</formula>
    </cfRule>
  </conditionalFormatting>
  <conditionalFormatting sqref="DH36">
    <cfRule type="cellIs" dxfId="3783" priority="3751" operator="equal">
      <formula>"Catastrófico"</formula>
    </cfRule>
    <cfRule type="cellIs" dxfId="3782" priority="3752" operator="equal">
      <formula>"Mayor"</formula>
    </cfRule>
    <cfRule type="cellIs" dxfId="3781" priority="3753" operator="equal">
      <formula>"Moderado"</formula>
    </cfRule>
    <cfRule type="cellIs" dxfId="3780" priority="3754" operator="equal">
      <formula>"Menor"</formula>
    </cfRule>
    <cfRule type="cellIs" dxfId="3779" priority="3755" operator="equal">
      <formula>"Leve"</formula>
    </cfRule>
  </conditionalFormatting>
  <conditionalFormatting sqref="DI36:DJ36">
    <cfRule type="cellIs" dxfId="3778" priority="3756" operator="equal">
      <formula>"Catastrófico"</formula>
    </cfRule>
    <cfRule type="cellIs" dxfId="3777" priority="3757" operator="equal">
      <formula>"Mayor"</formula>
    </cfRule>
    <cfRule type="cellIs" dxfId="3776" priority="3758" operator="equal">
      <formula>"Moderado"</formula>
    </cfRule>
    <cfRule type="cellIs" dxfId="3775" priority="3759" operator="equal">
      <formula>"Menor"</formula>
    </cfRule>
    <cfRule type="cellIs" dxfId="3774" priority="3760" operator="equal">
      <formula>"Leve"</formula>
    </cfRule>
  </conditionalFormatting>
  <conditionalFormatting sqref="DK36">
    <cfRule type="cellIs" dxfId="3773" priority="3746" operator="equal">
      <formula>"Catastrófico"</formula>
    </cfRule>
    <cfRule type="cellIs" dxfId="3772" priority="3747" operator="equal">
      <formula>"Mayor"</formula>
    </cfRule>
    <cfRule type="cellIs" dxfId="3771" priority="3748" operator="equal">
      <formula>"Moderado"</formula>
    </cfRule>
    <cfRule type="cellIs" dxfId="3770" priority="3749" operator="equal">
      <formula>"Menor"</formula>
    </cfRule>
    <cfRule type="cellIs" dxfId="3769" priority="3750" operator="equal">
      <formula>"Leve"</formula>
    </cfRule>
  </conditionalFormatting>
  <conditionalFormatting sqref="DN36:DP36">
    <cfRule type="cellIs" dxfId="3768" priority="3741" operator="equal">
      <formula>"Catastrófico"</formula>
    </cfRule>
    <cfRule type="cellIs" dxfId="3767" priority="3742" operator="equal">
      <formula>"Mayor"</formula>
    </cfRule>
    <cfRule type="cellIs" dxfId="3766" priority="3743" operator="equal">
      <formula>"Moderado"</formula>
    </cfRule>
    <cfRule type="cellIs" dxfId="3765" priority="3744" operator="equal">
      <formula>"Menor"</formula>
    </cfRule>
    <cfRule type="cellIs" dxfId="3764" priority="3745" operator="equal">
      <formula>"Leve"</formula>
    </cfRule>
  </conditionalFormatting>
  <conditionalFormatting sqref="DU36:DV36">
    <cfRule type="cellIs" dxfId="3763" priority="3736" operator="equal">
      <formula>"Catastrófico"</formula>
    </cfRule>
    <cfRule type="cellIs" dxfId="3762" priority="3737" operator="equal">
      <formula>"Mayor"</formula>
    </cfRule>
    <cfRule type="cellIs" dxfId="3761" priority="3738" operator="equal">
      <formula>"Moderado"</formula>
    </cfRule>
    <cfRule type="cellIs" dxfId="3760" priority="3739" operator="equal">
      <formula>"Menor"</formula>
    </cfRule>
    <cfRule type="cellIs" dxfId="3759" priority="3740" operator="equal">
      <formula>"Leve"</formula>
    </cfRule>
  </conditionalFormatting>
  <conditionalFormatting sqref="DU36:DV36">
    <cfRule type="cellIs" dxfId="3758" priority="3731" operator="equal">
      <formula>"Catastrófico"</formula>
    </cfRule>
    <cfRule type="cellIs" dxfId="3757" priority="3732" operator="equal">
      <formula>"Mayor"</formula>
    </cfRule>
    <cfRule type="cellIs" dxfId="3756" priority="3733" operator="equal">
      <formula>"Moderado"</formula>
    </cfRule>
    <cfRule type="cellIs" dxfId="3755" priority="3734" operator="equal">
      <formula>"Menor"</formula>
    </cfRule>
    <cfRule type="cellIs" dxfId="3754" priority="3735" operator="equal">
      <formula>"Leve"</formula>
    </cfRule>
  </conditionalFormatting>
  <conditionalFormatting sqref="DQ36">
    <cfRule type="cellIs" dxfId="3753" priority="3721" operator="equal">
      <formula>"Catastrófico"</formula>
    </cfRule>
    <cfRule type="cellIs" dxfId="3752" priority="3722" operator="equal">
      <formula>"Mayor"</formula>
    </cfRule>
    <cfRule type="cellIs" dxfId="3751" priority="3723" operator="equal">
      <formula>"Moderado"</formula>
    </cfRule>
    <cfRule type="cellIs" dxfId="3750" priority="3724" operator="equal">
      <formula>"Menor"</formula>
    </cfRule>
    <cfRule type="cellIs" dxfId="3749" priority="3725" operator="equal">
      <formula>"Leve"</formula>
    </cfRule>
  </conditionalFormatting>
  <conditionalFormatting sqref="DR36:DS36">
    <cfRule type="cellIs" dxfId="3748" priority="3726" operator="equal">
      <formula>"Catastrófico"</formula>
    </cfRule>
    <cfRule type="cellIs" dxfId="3747" priority="3727" operator="equal">
      <formula>"Mayor"</formula>
    </cfRule>
    <cfRule type="cellIs" dxfId="3746" priority="3728" operator="equal">
      <formula>"Moderado"</formula>
    </cfRule>
    <cfRule type="cellIs" dxfId="3745" priority="3729" operator="equal">
      <formula>"Menor"</formula>
    </cfRule>
    <cfRule type="cellIs" dxfId="3744" priority="3730" operator="equal">
      <formula>"Leve"</formula>
    </cfRule>
  </conditionalFormatting>
  <conditionalFormatting sqref="DT36">
    <cfRule type="cellIs" dxfId="3743" priority="3716" operator="equal">
      <formula>"Catastrófico"</formula>
    </cfRule>
    <cfRule type="cellIs" dxfId="3742" priority="3717" operator="equal">
      <formula>"Mayor"</formula>
    </cfRule>
    <cfRule type="cellIs" dxfId="3741" priority="3718" operator="equal">
      <formula>"Moderado"</formula>
    </cfRule>
    <cfRule type="cellIs" dxfId="3740" priority="3719" operator="equal">
      <formula>"Menor"</formula>
    </cfRule>
    <cfRule type="cellIs" dxfId="3739" priority="3720" operator="equal">
      <formula>"Leve"</formula>
    </cfRule>
  </conditionalFormatting>
  <conditionalFormatting sqref="DW36:DY36">
    <cfRule type="cellIs" dxfId="3738" priority="3711" operator="equal">
      <formula>"Catastrófico"</formula>
    </cfRule>
    <cfRule type="cellIs" dxfId="3737" priority="3712" operator="equal">
      <formula>"Mayor"</formula>
    </cfRule>
    <cfRule type="cellIs" dxfId="3736" priority="3713" operator="equal">
      <formula>"Moderado"</formula>
    </cfRule>
    <cfRule type="cellIs" dxfId="3735" priority="3714" operator="equal">
      <formula>"Menor"</formula>
    </cfRule>
    <cfRule type="cellIs" dxfId="3734" priority="3715" operator="equal">
      <formula>"Leve"</formula>
    </cfRule>
  </conditionalFormatting>
  <conditionalFormatting sqref="ED36:EE36">
    <cfRule type="cellIs" dxfId="3733" priority="3706" operator="equal">
      <formula>"Catastrófico"</formula>
    </cfRule>
    <cfRule type="cellIs" dxfId="3732" priority="3707" operator="equal">
      <formula>"Mayor"</formula>
    </cfRule>
    <cfRule type="cellIs" dxfId="3731" priority="3708" operator="equal">
      <formula>"Moderado"</formula>
    </cfRule>
    <cfRule type="cellIs" dxfId="3730" priority="3709" operator="equal">
      <formula>"Menor"</formula>
    </cfRule>
    <cfRule type="cellIs" dxfId="3729" priority="3710" operator="equal">
      <formula>"Leve"</formula>
    </cfRule>
  </conditionalFormatting>
  <conditionalFormatting sqref="ED36:EE36">
    <cfRule type="cellIs" dxfId="3728" priority="3701" operator="equal">
      <formula>"Catastrófico"</formula>
    </cfRule>
    <cfRule type="cellIs" dxfId="3727" priority="3702" operator="equal">
      <formula>"Mayor"</formula>
    </cfRule>
    <cfRule type="cellIs" dxfId="3726" priority="3703" operator="equal">
      <formula>"Moderado"</formula>
    </cfRule>
    <cfRule type="cellIs" dxfId="3725" priority="3704" operator="equal">
      <formula>"Menor"</formula>
    </cfRule>
    <cfRule type="cellIs" dxfId="3724" priority="3705" operator="equal">
      <formula>"Leve"</formula>
    </cfRule>
  </conditionalFormatting>
  <conditionalFormatting sqref="DZ36">
    <cfRule type="cellIs" dxfId="3723" priority="3691" operator="equal">
      <formula>"Catastrófico"</formula>
    </cfRule>
    <cfRule type="cellIs" dxfId="3722" priority="3692" operator="equal">
      <formula>"Mayor"</formula>
    </cfRule>
    <cfRule type="cellIs" dxfId="3721" priority="3693" operator="equal">
      <formula>"Moderado"</formula>
    </cfRule>
    <cfRule type="cellIs" dxfId="3720" priority="3694" operator="equal">
      <formula>"Menor"</formula>
    </cfRule>
    <cfRule type="cellIs" dxfId="3719" priority="3695" operator="equal">
      <formula>"Leve"</formula>
    </cfRule>
  </conditionalFormatting>
  <conditionalFormatting sqref="EA36:EB36">
    <cfRule type="cellIs" dxfId="3718" priority="3696" operator="equal">
      <formula>"Catastrófico"</formula>
    </cfRule>
    <cfRule type="cellIs" dxfId="3717" priority="3697" operator="equal">
      <formula>"Mayor"</formula>
    </cfRule>
    <cfRule type="cellIs" dxfId="3716" priority="3698" operator="equal">
      <formula>"Moderado"</formula>
    </cfRule>
    <cfRule type="cellIs" dxfId="3715" priority="3699" operator="equal">
      <formula>"Menor"</formula>
    </cfRule>
    <cfRule type="cellIs" dxfId="3714" priority="3700" operator="equal">
      <formula>"Leve"</formula>
    </cfRule>
  </conditionalFormatting>
  <conditionalFormatting sqref="EC36">
    <cfRule type="cellIs" dxfId="3713" priority="3686" operator="equal">
      <formula>"Catastrófico"</formula>
    </cfRule>
    <cfRule type="cellIs" dxfId="3712" priority="3687" operator="equal">
      <formula>"Mayor"</formula>
    </cfRule>
    <cfRule type="cellIs" dxfId="3711" priority="3688" operator="equal">
      <formula>"Moderado"</formula>
    </cfRule>
    <cfRule type="cellIs" dxfId="3710" priority="3689" operator="equal">
      <formula>"Menor"</formula>
    </cfRule>
    <cfRule type="cellIs" dxfId="3709" priority="3690" operator="equal">
      <formula>"Leve"</formula>
    </cfRule>
  </conditionalFormatting>
  <conditionalFormatting sqref="EF36:EH36">
    <cfRule type="cellIs" dxfId="3708" priority="3681" operator="equal">
      <formula>"Catastrófico"</formula>
    </cfRule>
    <cfRule type="cellIs" dxfId="3707" priority="3682" operator="equal">
      <formula>"Mayor"</formula>
    </cfRule>
    <cfRule type="cellIs" dxfId="3706" priority="3683" operator="equal">
      <formula>"Moderado"</formula>
    </cfRule>
    <cfRule type="cellIs" dxfId="3705" priority="3684" operator="equal">
      <formula>"Menor"</formula>
    </cfRule>
    <cfRule type="cellIs" dxfId="3704" priority="3685" operator="equal">
      <formula>"Leve"</formula>
    </cfRule>
  </conditionalFormatting>
  <conditionalFormatting sqref="DC35">
    <cfRule type="cellIs" dxfId="3703" priority="3676" operator="equal">
      <formula>"Catastrófico"</formula>
    </cfRule>
    <cfRule type="cellIs" dxfId="3702" priority="3677" operator="equal">
      <formula>"Mayor"</formula>
    </cfRule>
    <cfRule type="cellIs" dxfId="3701" priority="3678" operator="equal">
      <formula>"Moderado"</formula>
    </cfRule>
    <cfRule type="cellIs" dxfId="3700" priority="3679" operator="equal">
      <formula>"Menor"</formula>
    </cfRule>
    <cfRule type="cellIs" dxfId="3699" priority="3680" operator="equal">
      <formula>"Leve"</formula>
    </cfRule>
  </conditionalFormatting>
  <conditionalFormatting sqref="DC35">
    <cfRule type="cellIs" dxfId="3698" priority="3671" operator="equal">
      <formula>"Catastrófico"</formula>
    </cfRule>
    <cfRule type="cellIs" dxfId="3697" priority="3672" operator="equal">
      <formula>"Mayor"</formula>
    </cfRule>
    <cfRule type="cellIs" dxfId="3696" priority="3673" operator="equal">
      <formula>"Moderado"</formula>
    </cfRule>
    <cfRule type="cellIs" dxfId="3695" priority="3674" operator="equal">
      <formula>"Menor"</formula>
    </cfRule>
    <cfRule type="cellIs" dxfId="3694" priority="3675" operator="equal">
      <formula>"Leve"</formula>
    </cfRule>
  </conditionalFormatting>
  <conditionalFormatting sqref="GF36">
    <cfRule type="cellIs" dxfId="3693" priority="3666" operator="equal">
      <formula>"Catastrófico"</formula>
    </cfRule>
    <cfRule type="cellIs" dxfId="3692" priority="3667" operator="equal">
      <formula>"Mayor"</formula>
    </cfRule>
    <cfRule type="cellIs" dxfId="3691" priority="3668" operator="equal">
      <formula>"Moderado"</formula>
    </cfRule>
    <cfRule type="cellIs" dxfId="3690" priority="3669" operator="equal">
      <formula>"Menor"</formula>
    </cfRule>
    <cfRule type="cellIs" dxfId="3689" priority="3670" operator="equal">
      <formula>"Leve"</formula>
    </cfRule>
  </conditionalFormatting>
  <conditionalFormatting sqref="GI35:GI36">
    <cfRule type="cellIs" dxfId="3688" priority="3661" operator="equal">
      <formula>"Catastrófico"</formula>
    </cfRule>
    <cfRule type="cellIs" dxfId="3687" priority="3662" operator="equal">
      <formula>"Mayor"</formula>
    </cfRule>
    <cfRule type="cellIs" dxfId="3686" priority="3663" operator="equal">
      <formula>"Moderado"</formula>
    </cfRule>
    <cfRule type="cellIs" dxfId="3685" priority="3664" operator="equal">
      <formula>"Menor"</formula>
    </cfRule>
    <cfRule type="cellIs" dxfId="3684" priority="3665" operator="equal">
      <formula>"Leve"</formula>
    </cfRule>
  </conditionalFormatting>
  <conditionalFormatting sqref="GJ35">
    <cfRule type="cellIs" dxfId="3683" priority="3656" operator="equal">
      <formula>"Catastrófico"</formula>
    </cfRule>
    <cfRule type="cellIs" dxfId="3682" priority="3657" operator="equal">
      <formula>"Mayor"</formula>
    </cfRule>
    <cfRule type="cellIs" dxfId="3681" priority="3658" operator="equal">
      <formula>"Moderado"</formula>
    </cfRule>
    <cfRule type="cellIs" dxfId="3680" priority="3659" operator="equal">
      <formula>"Menor"</formula>
    </cfRule>
    <cfRule type="cellIs" dxfId="3679" priority="3660" operator="equal">
      <formula>"Leve"</formula>
    </cfRule>
  </conditionalFormatting>
  <conditionalFormatting sqref="GJ36">
    <cfRule type="cellIs" dxfId="3678" priority="3651" operator="equal">
      <formula>"Catastrófico"</formula>
    </cfRule>
    <cfRule type="cellIs" dxfId="3677" priority="3652" operator="equal">
      <formula>"Mayor"</formula>
    </cfRule>
    <cfRule type="cellIs" dxfId="3676" priority="3653" operator="equal">
      <formula>"Moderado"</formula>
    </cfRule>
    <cfRule type="cellIs" dxfId="3675" priority="3654" operator="equal">
      <formula>"Menor"</formula>
    </cfRule>
    <cfRule type="cellIs" dxfId="3674" priority="3655" operator="equal">
      <formula>"Leve"</formula>
    </cfRule>
  </conditionalFormatting>
  <conditionalFormatting sqref="GL35:GL36">
    <cfRule type="cellIs" dxfId="3673" priority="3646" operator="equal">
      <formula>"Catastrófico"</formula>
    </cfRule>
    <cfRule type="cellIs" dxfId="3672" priority="3647" operator="equal">
      <formula>"Mayor"</formula>
    </cfRule>
    <cfRule type="cellIs" dxfId="3671" priority="3648" operator="equal">
      <formula>"Moderado"</formula>
    </cfRule>
    <cfRule type="cellIs" dxfId="3670" priority="3649" operator="equal">
      <formula>"Menor"</formula>
    </cfRule>
    <cfRule type="cellIs" dxfId="3669" priority="3650" operator="equal">
      <formula>"Leve"</formula>
    </cfRule>
  </conditionalFormatting>
  <conditionalFormatting sqref="CZ43 DB43:DD43">
    <cfRule type="cellIs" dxfId="3668" priority="3641" operator="equal">
      <formula>"Catastrófico"</formula>
    </cfRule>
    <cfRule type="cellIs" dxfId="3667" priority="3642" operator="equal">
      <formula>"Mayor"</formula>
    </cfRule>
    <cfRule type="cellIs" dxfId="3666" priority="3643" operator="equal">
      <formula>"Moderado"</formula>
    </cfRule>
    <cfRule type="cellIs" dxfId="3665" priority="3644" operator="equal">
      <formula>"Menor"</formula>
    </cfRule>
    <cfRule type="cellIs" dxfId="3664" priority="3645" operator="equal">
      <formula>"Leve"</formula>
    </cfRule>
  </conditionalFormatting>
  <conditionalFormatting sqref="DI44:DP44">
    <cfRule type="cellIs" dxfId="3663" priority="3636" operator="equal">
      <formula>"Catastrófico"</formula>
    </cfRule>
    <cfRule type="cellIs" dxfId="3662" priority="3637" operator="equal">
      <formula>"Mayor"</formula>
    </cfRule>
    <cfRule type="cellIs" dxfId="3661" priority="3638" operator="equal">
      <formula>"Moderado"</formula>
    </cfRule>
    <cfRule type="cellIs" dxfId="3660" priority="3639" operator="equal">
      <formula>"Menor"</formula>
    </cfRule>
    <cfRule type="cellIs" dxfId="3659" priority="3640" operator="equal">
      <formula>"Leve"</formula>
    </cfRule>
  </conditionalFormatting>
  <conditionalFormatting sqref="CZ42:DD42">
    <cfRule type="cellIs" dxfId="3658" priority="3626" operator="equal">
      <formula>"Catastrófico"</formula>
    </cfRule>
    <cfRule type="cellIs" dxfId="3657" priority="3627" operator="equal">
      <formula>"Mayor"</formula>
    </cfRule>
    <cfRule type="cellIs" dxfId="3656" priority="3628" operator="equal">
      <formula>"Moderado"</formula>
    </cfRule>
    <cfRule type="cellIs" dxfId="3655" priority="3629" operator="equal">
      <formula>"Menor"</formula>
    </cfRule>
    <cfRule type="cellIs" dxfId="3654" priority="3630" operator="equal">
      <formula>"Leve"</formula>
    </cfRule>
  </conditionalFormatting>
  <conditionalFormatting sqref="CZ44:DG44">
    <cfRule type="cellIs" dxfId="3653" priority="3631" operator="equal">
      <formula>"Catastrófico"</formula>
    </cfRule>
    <cfRule type="cellIs" dxfId="3652" priority="3632" operator="equal">
      <formula>"Mayor"</formula>
    </cfRule>
    <cfRule type="cellIs" dxfId="3651" priority="3633" operator="equal">
      <formula>"Moderado"</formula>
    </cfRule>
    <cfRule type="cellIs" dxfId="3650" priority="3634" operator="equal">
      <formula>"Menor"</formula>
    </cfRule>
    <cfRule type="cellIs" dxfId="3649" priority="3635" operator="equal">
      <formula>"Leve"</formula>
    </cfRule>
  </conditionalFormatting>
  <conditionalFormatting sqref="EA44:EH44">
    <cfRule type="cellIs" dxfId="3648" priority="3621" operator="equal">
      <formula>"Catastrófico"</formula>
    </cfRule>
    <cfRule type="cellIs" dxfId="3647" priority="3622" operator="equal">
      <formula>"Mayor"</formula>
    </cfRule>
    <cfRule type="cellIs" dxfId="3646" priority="3623" operator="equal">
      <formula>"Moderado"</formula>
    </cfRule>
    <cfRule type="cellIs" dxfId="3645" priority="3624" operator="equal">
      <formula>"Menor"</formula>
    </cfRule>
    <cfRule type="cellIs" dxfId="3644" priority="3625" operator="equal">
      <formula>"Leve"</formula>
    </cfRule>
  </conditionalFormatting>
  <conditionalFormatting sqref="DR44:DY44">
    <cfRule type="cellIs" dxfId="3643" priority="3616" operator="equal">
      <formula>"Catastrófico"</formula>
    </cfRule>
    <cfRule type="cellIs" dxfId="3642" priority="3617" operator="equal">
      <formula>"Mayor"</formula>
    </cfRule>
    <cfRule type="cellIs" dxfId="3641" priority="3618" operator="equal">
      <formula>"Moderado"</formula>
    </cfRule>
    <cfRule type="cellIs" dxfId="3640" priority="3619" operator="equal">
      <formula>"Menor"</formula>
    </cfRule>
    <cfRule type="cellIs" dxfId="3639" priority="3620" operator="equal">
      <formula>"Leve"</formula>
    </cfRule>
  </conditionalFormatting>
  <conditionalFormatting sqref="DC41:DD41">
    <cfRule type="cellIs" dxfId="3638" priority="3611" operator="equal">
      <formula>"Catastrófico"</formula>
    </cfRule>
    <cfRule type="cellIs" dxfId="3637" priority="3612" operator="equal">
      <formula>"Mayor"</formula>
    </cfRule>
    <cfRule type="cellIs" dxfId="3636" priority="3613" operator="equal">
      <formula>"Moderado"</formula>
    </cfRule>
    <cfRule type="cellIs" dxfId="3635" priority="3614" operator="equal">
      <formula>"Menor"</formula>
    </cfRule>
    <cfRule type="cellIs" dxfId="3634" priority="3615" operator="equal">
      <formula>"Leve"</formula>
    </cfRule>
  </conditionalFormatting>
  <conditionalFormatting sqref="DC41:DD41">
    <cfRule type="cellIs" dxfId="3633" priority="3606" operator="equal">
      <formula>"Catastrófico"</formula>
    </cfRule>
    <cfRule type="cellIs" dxfId="3632" priority="3607" operator="equal">
      <formula>"Mayor"</formula>
    </cfRule>
    <cfRule type="cellIs" dxfId="3631" priority="3608" operator="equal">
      <formula>"Moderado"</formula>
    </cfRule>
    <cfRule type="cellIs" dxfId="3630" priority="3609" operator="equal">
      <formula>"Menor"</formula>
    </cfRule>
    <cfRule type="cellIs" dxfId="3629" priority="3610" operator="equal">
      <formula>"Leve"</formula>
    </cfRule>
  </conditionalFormatting>
  <conditionalFormatting sqref="CY41">
    <cfRule type="cellIs" dxfId="3628" priority="3596" operator="equal">
      <formula>"Catastrófico"</formula>
    </cfRule>
    <cfRule type="cellIs" dxfId="3627" priority="3597" operator="equal">
      <formula>"Mayor"</formula>
    </cfRule>
    <cfRule type="cellIs" dxfId="3626" priority="3598" operator="equal">
      <formula>"Moderado"</formula>
    </cfRule>
    <cfRule type="cellIs" dxfId="3625" priority="3599" operator="equal">
      <formula>"Menor"</formula>
    </cfRule>
    <cfRule type="cellIs" dxfId="3624" priority="3600" operator="equal">
      <formula>"Leve"</formula>
    </cfRule>
  </conditionalFormatting>
  <conditionalFormatting sqref="CZ41:DA41">
    <cfRule type="cellIs" dxfId="3623" priority="3601" operator="equal">
      <formula>"Catastrófico"</formula>
    </cfRule>
    <cfRule type="cellIs" dxfId="3622" priority="3602" operator="equal">
      <formula>"Mayor"</formula>
    </cfRule>
    <cfRule type="cellIs" dxfId="3621" priority="3603" operator="equal">
      <formula>"Moderado"</formula>
    </cfRule>
    <cfRule type="cellIs" dxfId="3620" priority="3604" operator="equal">
      <formula>"Menor"</formula>
    </cfRule>
    <cfRule type="cellIs" dxfId="3619" priority="3605" operator="equal">
      <formula>"Leve"</formula>
    </cfRule>
  </conditionalFormatting>
  <conditionalFormatting sqref="DB41">
    <cfRule type="cellIs" dxfId="3618" priority="3591" operator="equal">
      <formula>"Catastrófico"</formula>
    </cfRule>
    <cfRule type="cellIs" dxfId="3617" priority="3592" operator="equal">
      <formula>"Mayor"</formula>
    </cfRule>
    <cfRule type="cellIs" dxfId="3616" priority="3593" operator="equal">
      <formula>"Moderado"</formula>
    </cfRule>
    <cfRule type="cellIs" dxfId="3615" priority="3594" operator="equal">
      <formula>"Menor"</formula>
    </cfRule>
    <cfRule type="cellIs" dxfId="3614" priority="3595" operator="equal">
      <formula>"Leve"</formula>
    </cfRule>
  </conditionalFormatting>
  <conditionalFormatting sqref="DE41:DG41">
    <cfRule type="cellIs" dxfId="3613" priority="3586" operator="equal">
      <formula>"Catastrófico"</formula>
    </cfRule>
    <cfRule type="cellIs" dxfId="3612" priority="3587" operator="equal">
      <formula>"Mayor"</formula>
    </cfRule>
    <cfRule type="cellIs" dxfId="3611" priority="3588" operator="equal">
      <formula>"Moderado"</formula>
    </cfRule>
    <cfRule type="cellIs" dxfId="3610" priority="3589" operator="equal">
      <formula>"Menor"</formula>
    </cfRule>
    <cfRule type="cellIs" dxfId="3609" priority="3590" operator="equal">
      <formula>"Leve"</formula>
    </cfRule>
  </conditionalFormatting>
  <conditionalFormatting sqref="EC41">
    <cfRule type="cellIs" dxfId="3608" priority="3501" operator="equal">
      <formula>"Catastrófico"</formula>
    </cfRule>
    <cfRule type="cellIs" dxfId="3607" priority="3502" operator="equal">
      <formula>"Mayor"</formula>
    </cfRule>
    <cfRule type="cellIs" dxfId="3606" priority="3503" operator="equal">
      <formula>"Moderado"</formula>
    </cfRule>
    <cfRule type="cellIs" dxfId="3605" priority="3504" operator="equal">
      <formula>"Menor"</formula>
    </cfRule>
    <cfRule type="cellIs" dxfId="3604" priority="3505" operator="equal">
      <formula>"Leve"</formula>
    </cfRule>
  </conditionalFormatting>
  <conditionalFormatting sqref="DZ41">
    <cfRule type="cellIs" dxfId="3603" priority="3506" operator="equal">
      <formula>"Catastrófico"</formula>
    </cfRule>
    <cfRule type="cellIs" dxfId="3602" priority="3507" operator="equal">
      <formula>"Mayor"</formula>
    </cfRule>
    <cfRule type="cellIs" dxfId="3601" priority="3508" operator="equal">
      <formula>"Moderado"</formula>
    </cfRule>
    <cfRule type="cellIs" dxfId="3600" priority="3509" operator="equal">
      <formula>"Menor"</formula>
    </cfRule>
    <cfRule type="cellIs" dxfId="3599" priority="3510" operator="equal">
      <formula>"Leve"</formula>
    </cfRule>
  </conditionalFormatting>
  <conditionalFormatting sqref="EF41:EH41">
    <cfRule type="cellIs" dxfId="3598" priority="3496" operator="equal">
      <formula>"Catastrófico"</formula>
    </cfRule>
    <cfRule type="cellIs" dxfId="3597" priority="3497" operator="equal">
      <formula>"Mayor"</formula>
    </cfRule>
    <cfRule type="cellIs" dxfId="3596" priority="3498" operator="equal">
      <formula>"Moderado"</formula>
    </cfRule>
    <cfRule type="cellIs" dxfId="3595" priority="3499" operator="equal">
      <formula>"Menor"</formula>
    </cfRule>
    <cfRule type="cellIs" dxfId="3594" priority="3500" operator="equal">
      <formula>"Leve"</formula>
    </cfRule>
  </conditionalFormatting>
  <conditionalFormatting sqref="DE42:DG42">
    <cfRule type="cellIs" dxfId="3593" priority="3491" operator="equal">
      <formula>"Catastrófico"</formula>
    </cfRule>
    <cfRule type="cellIs" dxfId="3592" priority="3492" operator="equal">
      <formula>"Mayor"</formula>
    </cfRule>
    <cfRule type="cellIs" dxfId="3591" priority="3493" operator="equal">
      <formula>"Moderado"</formula>
    </cfRule>
    <cfRule type="cellIs" dxfId="3590" priority="3494" operator="equal">
      <formula>"Menor"</formula>
    </cfRule>
    <cfRule type="cellIs" dxfId="3589" priority="3495" operator="equal">
      <formula>"Leve"</formula>
    </cfRule>
  </conditionalFormatting>
  <conditionalFormatting sqref="DN42:DP42">
    <cfRule type="cellIs" dxfId="3588" priority="3481" operator="equal">
      <formula>"Catastrófico"</formula>
    </cfRule>
    <cfRule type="cellIs" dxfId="3587" priority="3482" operator="equal">
      <formula>"Mayor"</formula>
    </cfRule>
    <cfRule type="cellIs" dxfId="3586" priority="3483" operator="equal">
      <formula>"Moderado"</formula>
    </cfRule>
    <cfRule type="cellIs" dxfId="3585" priority="3484" operator="equal">
      <formula>"Menor"</formula>
    </cfRule>
    <cfRule type="cellIs" dxfId="3584" priority="3485" operator="equal">
      <formula>"Leve"</formula>
    </cfRule>
  </conditionalFormatting>
  <conditionalFormatting sqref="DI42:DM42">
    <cfRule type="cellIs" dxfId="3583" priority="3486" operator="equal">
      <formula>"Catastrófico"</formula>
    </cfRule>
    <cfRule type="cellIs" dxfId="3582" priority="3487" operator="equal">
      <formula>"Mayor"</formula>
    </cfRule>
    <cfRule type="cellIs" dxfId="3581" priority="3488" operator="equal">
      <formula>"Moderado"</formula>
    </cfRule>
    <cfRule type="cellIs" dxfId="3580" priority="3489" operator="equal">
      <formula>"Menor"</formula>
    </cfRule>
    <cfRule type="cellIs" dxfId="3579" priority="3490" operator="equal">
      <formula>"Leve"</formula>
    </cfRule>
  </conditionalFormatting>
  <conditionalFormatting sqref="DR42:DV42">
    <cfRule type="cellIs" dxfId="3578" priority="3476" operator="equal">
      <formula>"Catastrófico"</formula>
    </cfRule>
    <cfRule type="cellIs" dxfId="3577" priority="3477" operator="equal">
      <formula>"Mayor"</formula>
    </cfRule>
    <cfRule type="cellIs" dxfId="3576" priority="3478" operator="equal">
      <formula>"Moderado"</formula>
    </cfRule>
    <cfRule type="cellIs" dxfId="3575" priority="3479" operator="equal">
      <formula>"Menor"</formula>
    </cfRule>
    <cfRule type="cellIs" dxfId="3574" priority="3480" operator="equal">
      <formula>"Leve"</formula>
    </cfRule>
  </conditionalFormatting>
  <conditionalFormatting sqref="DL41:DM41">
    <cfRule type="cellIs" dxfId="3573" priority="3581" operator="equal">
      <formula>"Catastrófico"</formula>
    </cfRule>
    <cfRule type="cellIs" dxfId="3572" priority="3582" operator="equal">
      <formula>"Mayor"</formula>
    </cfRule>
    <cfRule type="cellIs" dxfId="3571" priority="3583" operator="equal">
      <formula>"Moderado"</formula>
    </cfRule>
    <cfRule type="cellIs" dxfId="3570" priority="3584" operator="equal">
      <formula>"Menor"</formula>
    </cfRule>
    <cfRule type="cellIs" dxfId="3569" priority="3585" operator="equal">
      <formula>"Leve"</formula>
    </cfRule>
  </conditionalFormatting>
  <conditionalFormatting sqref="DL41:DM41">
    <cfRule type="cellIs" dxfId="3568" priority="3576" operator="equal">
      <formula>"Catastrófico"</formula>
    </cfRule>
    <cfRule type="cellIs" dxfId="3567" priority="3577" operator="equal">
      <formula>"Mayor"</formula>
    </cfRule>
    <cfRule type="cellIs" dxfId="3566" priority="3578" operator="equal">
      <formula>"Moderado"</formula>
    </cfRule>
    <cfRule type="cellIs" dxfId="3565" priority="3579" operator="equal">
      <formula>"Menor"</formula>
    </cfRule>
    <cfRule type="cellIs" dxfId="3564" priority="3580" operator="equal">
      <formula>"Leve"</formula>
    </cfRule>
  </conditionalFormatting>
  <conditionalFormatting sqref="DH41">
    <cfRule type="cellIs" dxfId="3563" priority="3566" operator="equal">
      <formula>"Catastrófico"</formula>
    </cfRule>
    <cfRule type="cellIs" dxfId="3562" priority="3567" operator="equal">
      <formula>"Mayor"</formula>
    </cfRule>
    <cfRule type="cellIs" dxfId="3561" priority="3568" operator="equal">
      <formula>"Moderado"</formula>
    </cfRule>
    <cfRule type="cellIs" dxfId="3560" priority="3569" operator="equal">
      <formula>"Menor"</formula>
    </cfRule>
    <cfRule type="cellIs" dxfId="3559" priority="3570" operator="equal">
      <formula>"Leve"</formula>
    </cfRule>
  </conditionalFormatting>
  <conditionalFormatting sqref="DI41:DJ41">
    <cfRule type="cellIs" dxfId="3558" priority="3571" operator="equal">
      <formula>"Catastrófico"</formula>
    </cfRule>
    <cfRule type="cellIs" dxfId="3557" priority="3572" operator="equal">
      <formula>"Mayor"</formula>
    </cfRule>
    <cfRule type="cellIs" dxfId="3556" priority="3573" operator="equal">
      <formula>"Moderado"</formula>
    </cfRule>
    <cfRule type="cellIs" dxfId="3555" priority="3574" operator="equal">
      <formula>"Menor"</formula>
    </cfRule>
    <cfRule type="cellIs" dxfId="3554" priority="3575" operator="equal">
      <formula>"Leve"</formula>
    </cfRule>
  </conditionalFormatting>
  <conditionalFormatting sqref="DK41">
    <cfRule type="cellIs" dxfId="3553" priority="3561" operator="equal">
      <formula>"Catastrófico"</formula>
    </cfRule>
    <cfRule type="cellIs" dxfId="3552" priority="3562" operator="equal">
      <formula>"Mayor"</formula>
    </cfRule>
    <cfRule type="cellIs" dxfId="3551" priority="3563" operator="equal">
      <formula>"Moderado"</formula>
    </cfRule>
    <cfRule type="cellIs" dxfId="3550" priority="3564" operator="equal">
      <formula>"Menor"</formula>
    </cfRule>
    <cfRule type="cellIs" dxfId="3549" priority="3565" operator="equal">
      <formula>"Leve"</formula>
    </cfRule>
  </conditionalFormatting>
  <conditionalFormatting sqref="DN41:DP41">
    <cfRule type="cellIs" dxfId="3548" priority="3556" operator="equal">
      <formula>"Catastrófico"</formula>
    </cfRule>
    <cfRule type="cellIs" dxfId="3547" priority="3557" operator="equal">
      <formula>"Mayor"</formula>
    </cfRule>
    <cfRule type="cellIs" dxfId="3546" priority="3558" operator="equal">
      <formula>"Moderado"</formula>
    </cfRule>
    <cfRule type="cellIs" dxfId="3545" priority="3559" operator="equal">
      <formula>"Menor"</formula>
    </cfRule>
    <cfRule type="cellIs" dxfId="3544" priority="3560" operator="equal">
      <formula>"Leve"</formula>
    </cfRule>
  </conditionalFormatting>
  <conditionalFormatting sqref="DU41:DV41">
    <cfRule type="cellIs" dxfId="3543" priority="3551" operator="equal">
      <formula>"Catastrófico"</formula>
    </cfRule>
    <cfRule type="cellIs" dxfId="3542" priority="3552" operator="equal">
      <formula>"Mayor"</formula>
    </cfRule>
    <cfRule type="cellIs" dxfId="3541" priority="3553" operator="equal">
      <formula>"Moderado"</formula>
    </cfRule>
    <cfRule type="cellIs" dxfId="3540" priority="3554" operator="equal">
      <formula>"Menor"</formula>
    </cfRule>
    <cfRule type="cellIs" dxfId="3539" priority="3555" operator="equal">
      <formula>"Leve"</formula>
    </cfRule>
  </conditionalFormatting>
  <conditionalFormatting sqref="DU41:DV41">
    <cfRule type="cellIs" dxfId="3538" priority="3546" operator="equal">
      <formula>"Catastrófico"</formula>
    </cfRule>
    <cfRule type="cellIs" dxfId="3537" priority="3547" operator="equal">
      <formula>"Mayor"</formula>
    </cfRule>
    <cfRule type="cellIs" dxfId="3536" priority="3548" operator="equal">
      <formula>"Moderado"</formula>
    </cfRule>
    <cfRule type="cellIs" dxfId="3535" priority="3549" operator="equal">
      <formula>"Menor"</formula>
    </cfRule>
    <cfRule type="cellIs" dxfId="3534" priority="3550" operator="equal">
      <formula>"Leve"</formula>
    </cfRule>
  </conditionalFormatting>
  <conditionalFormatting sqref="DQ41">
    <cfRule type="cellIs" dxfId="3533" priority="3536" operator="equal">
      <formula>"Catastrófico"</formula>
    </cfRule>
    <cfRule type="cellIs" dxfId="3532" priority="3537" operator="equal">
      <formula>"Mayor"</formula>
    </cfRule>
    <cfRule type="cellIs" dxfId="3531" priority="3538" operator="equal">
      <formula>"Moderado"</formula>
    </cfRule>
    <cfRule type="cellIs" dxfId="3530" priority="3539" operator="equal">
      <formula>"Menor"</formula>
    </cfRule>
    <cfRule type="cellIs" dxfId="3529" priority="3540" operator="equal">
      <formula>"Leve"</formula>
    </cfRule>
  </conditionalFormatting>
  <conditionalFormatting sqref="DR41:DS41">
    <cfRule type="cellIs" dxfId="3528" priority="3541" operator="equal">
      <formula>"Catastrófico"</formula>
    </cfRule>
    <cfRule type="cellIs" dxfId="3527" priority="3542" operator="equal">
      <formula>"Mayor"</formula>
    </cfRule>
    <cfRule type="cellIs" dxfId="3526" priority="3543" operator="equal">
      <formula>"Moderado"</formula>
    </cfRule>
    <cfRule type="cellIs" dxfId="3525" priority="3544" operator="equal">
      <formula>"Menor"</formula>
    </cfRule>
    <cfRule type="cellIs" dxfId="3524" priority="3545" operator="equal">
      <formula>"Leve"</formula>
    </cfRule>
  </conditionalFormatting>
  <conditionalFormatting sqref="DT41">
    <cfRule type="cellIs" dxfId="3523" priority="3531" operator="equal">
      <formula>"Catastrófico"</formula>
    </cfRule>
    <cfRule type="cellIs" dxfId="3522" priority="3532" operator="equal">
      <formula>"Mayor"</formula>
    </cfRule>
    <cfRule type="cellIs" dxfId="3521" priority="3533" operator="equal">
      <formula>"Moderado"</formula>
    </cfRule>
    <cfRule type="cellIs" dxfId="3520" priority="3534" operator="equal">
      <formula>"Menor"</formula>
    </cfRule>
    <cfRule type="cellIs" dxfId="3519" priority="3535" operator="equal">
      <formula>"Leve"</formula>
    </cfRule>
  </conditionalFormatting>
  <conditionalFormatting sqref="DW41:DY41">
    <cfRule type="cellIs" dxfId="3518" priority="3526" operator="equal">
      <formula>"Catastrófico"</formula>
    </cfRule>
    <cfRule type="cellIs" dxfId="3517" priority="3527" operator="equal">
      <formula>"Mayor"</formula>
    </cfRule>
    <cfRule type="cellIs" dxfId="3516" priority="3528" operator="equal">
      <formula>"Moderado"</formula>
    </cfRule>
    <cfRule type="cellIs" dxfId="3515" priority="3529" operator="equal">
      <formula>"Menor"</formula>
    </cfRule>
    <cfRule type="cellIs" dxfId="3514" priority="3530" operator="equal">
      <formula>"Leve"</formula>
    </cfRule>
  </conditionalFormatting>
  <conditionalFormatting sqref="ED41:EE41">
    <cfRule type="cellIs" dxfId="3513" priority="3521" operator="equal">
      <formula>"Catastrófico"</formula>
    </cfRule>
    <cfRule type="cellIs" dxfId="3512" priority="3522" operator="equal">
      <formula>"Mayor"</formula>
    </cfRule>
    <cfRule type="cellIs" dxfId="3511" priority="3523" operator="equal">
      <formula>"Moderado"</formula>
    </cfRule>
    <cfRule type="cellIs" dxfId="3510" priority="3524" operator="equal">
      <formula>"Menor"</formula>
    </cfRule>
    <cfRule type="cellIs" dxfId="3509" priority="3525" operator="equal">
      <formula>"Leve"</formula>
    </cfRule>
  </conditionalFormatting>
  <conditionalFormatting sqref="ED41:EE41">
    <cfRule type="cellIs" dxfId="3508" priority="3516" operator="equal">
      <formula>"Catastrófico"</formula>
    </cfRule>
    <cfRule type="cellIs" dxfId="3507" priority="3517" operator="equal">
      <formula>"Mayor"</formula>
    </cfRule>
    <cfRule type="cellIs" dxfId="3506" priority="3518" operator="equal">
      <formula>"Moderado"</formula>
    </cfRule>
    <cfRule type="cellIs" dxfId="3505" priority="3519" operator="equal">
      <formula>"Menor"</formula>
    </cfRule>
    <cfRule type="cellIs" dxfId="3504" priority="3520" operator="equal">
      <formula>"Leve"</formula>
    </cfRule>
  </conditionalFormatting>
  <conditionalFormatting sqref="EA41:EB41">
    <cfRule type="cellIs" dxfId="3503" priority="3511" operator="equal">
      <formula>"Catastrófico"</formula>
    </cfRule>
    <cfRule type="cellIs" dxfId="3502" priority="3512" operator="equal">
      <formula>"Mayor"</formula>
    </cfRule>
    <cfRule type="cellIs" dxfId="3501" priority="3513" operator="equal">
      <formula>"Moderado"</formula>
    </cfRule>
    <cfRule type="cellIs" dxfId="3500" priority="3514" operator="equal">
      <formula>"Menor"</formula>
    </cfRule>
    <cfRule type="cellIs" dxfId="3499" priority="3515" operator="equal">
      <formula>"Leve"</formula>
    </cfRule>
  </conditionalFormatting>
  <conditionalFormatting sqref="DW42:DY42">
    <cfRule type="cellIs" dxfId="3498" priority="3471" operator="equal">
      <formula>"Catastrófico"</formula>
    </cfRule>
    <cfRule type="cellIs" dxfId="3497" priority="3472" operator="equal">
      <formula>"Mayor"</formula>
    </cfRule>
    <cfRule type="cellIs" dxfId="3496" priority="3473" operator="equal">
      <formula>"Moderado"</formula>
    </cfRule>
    <cfRule type="cellIs" dxfId="3495" priority="3474" operator="equal">
      <formula>"Menor"</formula>
    </cfRule>
    <cfRule type="cellIs" dxfId="3494" priority="3475" operator="equal">
      <formula>"Leve"</formula>
    </cfRule>
  </conditionalFormatting>
  <conditionalFormatting sqref="EA42:EE42">
    <cfRule type="cellIs" dxfId="3493" priority="3466" operator="equal">
      <formula>"Catastrófico"</formula>
    </cfRule>
    <cfRule type="cellIs" dxfId="3492" priority="3467" operator="equal">
      <formula>"Mayor"</formula>
    </cfRule>
    <cfRule type="cellIs" dxfId="3491" priority="3468" operator="equal">
      <formula>"Moderado"</formula>
    </cfRule>
    <cfRule type="cellIs" dxfId="3490" priority="3469" operator="equal">
      <formula>"Menor"</formula>
    </cfRule>
    <cfRule type="cellIs" dxfId="3489" priority="3470" operator="equal">
      <formula>"Leve"</formula>
    </cfRule>
  </conditionalFormatting>
  <conditionalFormatting sqref="EF42:EH42">
    <cfRule type="cellIs" dxfId="3488" priority="3461" operator="equal">
      <formula>"Catastrófico"</formula>
    </cfRule>
    <cfRule type="cellIs" dxfId="3487" priority="3462" operator="equal">
      <formula>"Mayor"</formula>
    </cfRule>
    <cfRule type="cellIs" dxfId="3486" priority="3463" operator="equal">
      <formula>"Moderado"</formula>
    </cfRule>
    <cfRule type="cellIs" dxfId="3485" priority="3464" operator="equal">
      <formula>"Menor"</formula>
    </cfRule>
    <cfRule type="cellIs" dxfId="3484" priority="3465" operator="equal">
      <formula>"Leve"</formula>
    </cfRule>
  </conditionalFormatting>
  <conditionalFormatting sqref="DF43:DG43">
    <cfRule type="cellIs" dxfId="3483" priority="3456" operator="equal">
      <formula>"Catastrófico"</formula>
    </cfRule>
    <cfRule type="cellIs" dxfId="3482" priority="3457" operator="equal">
      <formula>"Mayor"</formula>
    </cfRule>
    <cfRule type="cellIs" dxfId="3481" priority="3458" operator="equal">
      <formula>"Moderado"</formula>
    </cfRule>
    <cfRule type="cellIs" dxfId="3480" priority="3459" operator="equal">
      <formula>"Menor"</formula>
    </cfRule>
    <cfRule type="cellIs" dxfId="3479" priority="3460" operator="equal">
      <formula>"Leve"</formula>
    </cfRule>
  </conditionalFormatting>
  <conditionalFormatting sqref="DE43">
    <cfRule type="cellIs" dxfId="3478" priority="3451" operator="equal">
      <formula>"Catastrófico"</formula>
    </cfRule>
    <cfRule type="cellIs" dxfId="3477" priority="3452" operator="equal">
      <formula>"Mayor"</formula>
    </cfRule>
    <cfRule type="cellIs" dxfId="3476" priority="3453" operator="equal">
      <formula>"Moderado"</formula>
    </cfRule>
    <cfRule type="cellIs" dxfId="3475" priority="3454" operator="equal">
      <formula>"Menor"</formula>
    </cfRule>
    <cfRule type="cellIs" dxfId="3474" priority="3455" operator="equal">
      <formula>"Leve"</formula>
    </cfRule>
  </conditionalFormatting>
  <conditionalFormatting sqref="DI43 DK43:DM43">
    <cfRule type="cellIs" dxfId="3473" priority="3446" operator="equal">
      <formula>"Catastrófico"</formula>
    </cfRule>
    <cfRule type="cellIs" dxfId="3472" priority="3447" operator="equal">
      <formula>"Mayor"</formula>
    </cfRule>
    <cfRule type="cellIs" dxfId="3471" priority="3448" operator="equal">
      <formula>"Moderado"</formula>
    </cfRule>
    <cfRule type="cellIs" dxfId="3470" priority="3449" operator="equal">
      <formula>"Menor"</formula>
    </cfRule>
    <cfRule type="cellIs" dxfId="3469" priority="3450" operator="equal">
      <formula>"Leve"</formula>
    </cfRule>
  </conditionalFormatting>
  <conditionalFormatting sqref="DO43:DP43">
    <cfRule type="cellIs" dxfId="3468" priority="3441" operator="equal">
      <formula>"Catastrófico"</formula>
    </cfRule>
    <cfRule type="cellIs" dxfId="3467" priority="3442" operator="equal">
      <formula>"Mayor"</formula>
    </cfRule>
    <cfRule type="cellIs" dxfId="3466" priority="3443" operator="equal">
      <formula>"Moderado"</formula>
    </cfRule>
    <cfRule type="cellIs" dxfId="3465" priority="3444" operator="equal">
      <formula>"Menor"</formula>
    </cfRule>
    <cfRule type="cellIs" dxfId="3464" priority="3445" operator="equal">
      <formula>"Leve"</formula>
    </cfRule>
  </conditionalFormatting>
  <conditionalFormatting sqref="DN43">
    <cfRule type="cellIs" dxfId="3463" priority="3436" operator="equal">
      <formula>"Catastrófico"</formula>
    </cfRule>
    <cfRule type="cellIs" dxfId="3462" priority="3437" operator="equal">
      <formula>"Mayor"</formula>
    </cfRule>
    <cfRule type="cellIs" dxfId="3461" priority="3438" operator="equal">
      <formula>"Moderado"</formula>
    </cfRule>
    <cfRule type="cellIs" dxfId="3460" priority="3439" operator="equal">
      <formula>"Menor"</formula>
    </cfRule>
    <cfRule type="cellIs" dxfId="3459" priority="3440" operator="equal">
      <formula>"Leve"</formula>
    </cfRule>
  </conditionalFormatting>
  <conditionalFormatting sqref="DR43 DT43:DV43">
    <cfRule type="cellIs" dxfId="3458" priority="3431" operator="equal">
      <formula>"Catastrófico"</formula>
    </cfRule>
    <cfRule type="cellIs" dxfId="3457" priority="3432" operator="equal">
      <formula>"Mayor"</formula>
    </cfRule>
    <cfRule type="cellIs" dxfId="3456" priority="3433" operator="equal">
      <formula>"Moderado"</formula>
    </cfRule>
    <cfRule type="cellIs" dxfId="3455" priority="3434" operator="equal">
      <formula>"Menor"</formula>
    </cfRule>
    <cfRule type="cellIs" dxfId="3454" priority="3435" operator="equal">
      <formula>"Leve"</formula>
    </cfRule>
  </conditionalFormatting>
  <conditionalFormatting sqref="DX43:DY43">
    <cfRule type="cellIs" dxfId="3453" priority="3426" operator="equal">
      <formula>"Catastrófico"</formula>
    </cfRule>
    <cfRule type="cellIs" dxfId="3452" priority="3427" operator="equal">
      <formula>"Mayor"</formula>
    </cfRule>
    <cfRule type="cellIs" dxfId="3451" priority="3428" operator="equal">
      <formula>"Moderado"</formula>
    </cfRule>
    <cfRule type="cellIs" dxfId="3450" priority="3429" operator="equal">
      <formula>"Menor"</formula>
    </cfRule>
    <cfRule type="cellIs" dxfId="3449" priority="3430" operator="equal">
      <formula>"Leve"</formula>
    </cfRule>
  </conditionalFormatting>
  <conditionalFormatting sqref="DW43">
    <cfRule type="cellIs" dxfId="3448" priority="3421" operator="equal">
      <formula>"Catastrófico"</formula>
    </cfRule>
    <cfRule type="cellIs" dxfId="3447" priority="3422" operator="equal">
      <formula>"Mayor"</formula>
    </cfRule>
    <cfRule type="cellIs" dxfId="3446" priority="3423" operator="equal">
      <formula>"Moderado"</formula>
    </cfRule>
    <cfRule type="cellIs" dxfId="3445" priority="3424" operator="equal">
      <formula>"Menor"</formula>
    </cfRule>
    <cfRule type="cellIs" dxfId="3444" priority="3425" operator="equal">
      <formula>"Leve"</formula>
    </cfRule>
  </conditionalFormatting>
  <conditionalFormatting sqref="EA43 EC43:EE43">
    <cfRule type="cellIs" dxfId="3443" priority="3416" operator="equal">
      <formula>"Catastrófico"</formula>
    </cfRule>
    <cfRule type="cellIs" dxfId="3442" priority="3417" operator="equal">
      <formula>"Mayor"</formula>
    </cfRule>
    <cfRule type="cellIs" dxfId="3441" priority="3418" operator="equal">
      <formula>"Moderado"</formula>
    </cfRule>
    <cfRule type="cellIs" dxfId="3440" priority="3419" operator="equal">
      <formula>"Menor"</formula>
    </cfRule>
    <cfRule type="cellIs" dxfId="3439" priority="3420" operator="equal">
      <formula>"Leve"</formula>
    </cfRule>
  </conditionalFormatting>
  <conditionalFormatting sqref="EG43:EH43">
    <cfRule type="cellIs" dxfId="3438" priority="3411" operator="equal">
      <formula>"Catastrófico"</formula>
    </cfRule>
    <cfRule type="cellIs" dxfId="3437" priority="3412" operator="equal">
      <formula>"Mayor"</formula>
    </cfRule>
    <cfRule type="cellIs" dxfId="3436" priority="3413" operator="equal">
      <formula>"Moderado"</formula>
    </cfRule>
    <cfRule type="cellIs" dxfId="3435" priority="3414" operator="equal">
      <formula>"Menor"</formula>
    </cfRule>
    <cfRule type="cellIs" dxfId="3434" priority="3415" operator="equal">
      <formula>"Leve"</formula>
    </cfRule>
  </conditionalFormatting>
  <conditionalFormatting sqref="EF43">
    <cfRule type="cellIs" dxfId="3433" priority="3406" operator="equal">
      <formula>"Catastrófico"</formula>
    </cfRule>
    <cfRule type="cellIs" dxfId="3432" priority="3407" operator="equal">
      <formula>"Mayor"</formula>
    </cfRule>
    <cfRule type="cellIs" dxfId="3431" priority="3408" operator="equal">
      <formula>"Moderado"</formula>
    </cfRule>
    <cfRule type="cellIs" dxfId="3430" priority="3409" operator="equal">
      <formula>"Menor"</formula>
    </cfRule>
    <cfRule type="cellIs" dxfId="3429" priority="3410" operator="equal">
      <formula>"Leve"</formula>
    </cfRule>
  </conditionalFormatting>
  <conditionalFormatting sqref="GF42:GF43">
    <cfRule type="cellIs" dxfId="3428" priority="3401" operator="equal">
      <formula>"Catastrófico"</formula>
    </cfRule>
    <cfRule type="cellIs" dxfId="3427" priority="3402" operator="equal">
      <formula>"Mayor"</formula>
    </cfRule>
    <cfRule type="cellIs" dxfId="3426" priority="3403" operator="equal">
      <formula>"Moderado"</formula>
    </cfRule>
    <cfRule type="cellIs" dxfId="3425" priority="3404" operator="equal">
      <formula>"Menor"</formula>
    </cfRule>
    <cfRule type="cellIs" dxfId="3424" priority="3405" operator="equal">
      <formula>"Leve"</formula>
    </cfRule>
  </conditionalFormatting>
  <conditionalFormatting sqref="GK41">
    <cfRule type="cellIs" dxfId="3423" priority="3396" operator="equal">
      <formula>"Catastrófico"</formula>
    </cfRule>
    <cfRule type="cellIs" dxfId="3422" priority="3397" operator="equal">
      <formula>"Mayor"</formula>
    </cfRule>
    <cfRule type="cellIs" dxfId="3421" priority="3398" operator="equal">
      <formula>"Moderado"</formula>
    </cfRule>
    <cfRule type="cellIs" dxfId="3420" priority="3399" operator="equal">
      <formula>"Menor"</formula>
    </cfRule>
    <cfRule type="cellIs" dxfId="3419" priority="3400" operator="equal">
      <formula>"Leve"</formula>
    </cfRule>
  </conditionalFormatting>
  <conditionalFormatting sqref="GK41">
    <cfRule type="cellIs" dxfId="3418" priority="3391" operator="equal">
      <formula>"Catastrófico"</formula>
    </cfRule>
    <cfRule type="cellIs" dxfId="3417" priority="3392" operator="equal">
      <formula>"Mayor"</formula>
    </cfRule>
    <cfRule type="cellIs" dxfId="3416" priority="3393" operator="equal">
      <formula>"Moderado"</formula>
    </cfRule>
    <cfRule type="cellIs" dxfId="3415" priority="3394" operator="equal">
      <formula>"Menor"</formula>
    </cfRule>
    <cfRule type="cellIs" dxfId="3414" priority="3395" operator="equal">
      <formula>"Leve"</formula>
    </cfRule>
  </conditionalFormatting>
  <conditionalFormatting sqref="GK42">
    <cfRule type="cellIs" dxfId="3413" priority="3386" operator="equal">
      <formula>"Catastrófico"</formula>
    </cfRule>
    <cfRule type="cellIs" dxfId="3412" priority="3387" operator="equal">
      <formula>"Mayor"</formula>
    </cfRule>
    <cfRule type="cellIs" dxfId="3411" priority="3388" operator="equal">
      <formula>"Moderado"</formula>
    </cfRule>
    <cfRule type="cellIs" dxfId="3410" priority="3389" operator="equal">
      <formula>"Menor"</formula>
    </cfRule>
    <cfRule type="cellIs" dxfId="3409" priority="3390" operator="equal">
      <formula>"Leve"</formula>
    </cfRule>
  </conditionalFormatting>
  <conditionalFormatting sqref="GK43">
    <cfRule type="cellIs" dxfId="3408" priority="3381" operator="equal">
      <formula>"Catastrófico"</formula>
    </cfRule>
    <cfRule type="cellIs" dxfId="3407" priority="3382" operator="equal">
      <formula>"Mayor"</formula>
    </cfRule>
    <cfRule type="cellIs" dxfId="3406" priority="3383" operator="equal">
      <formula>"Moderado"</formula>
    </cfRule>
    <cfRule type="cellIs" dxfId="3405" priority="3384" operator="equal">
      <formula>"Menor"</formula>
    </cfRule>
    <cfRule type="cellIs" dxfId="3404" priority="3385" operator="equal">
      <formula>"Leve"</formula>
    </cfRule>
  </conditionalFormatting>
  <conditionalFormatting sqref="GI41:GI43">
    <cfRule type="cellIs" dxfId="3403" priority="3376" operator="equal">
      <formula>"Catastrófico"</formula>
    </cfRule>
    <cfRule type="cellIs" dxfId="3402" priority="3377" operator="equal">
      <formula>"Mayor"</formula>
    </cfRule>
    <cfRule type="cellIs" dxfId="3401" priority="3378" operator="equal">
      <formula>"Moderado"</formula>
    </cfRule>
    <cfRule type="cellIs" dxfId="3400" priority="3379" operator="equal">
      <formula>"Menor"</formula>
    </cfRule>
    <cfRule type="cellIs" dxfId="3399" priority="3380" operator="equal">
      <formula>"Leve"</formula>
    </cfRule>
  </conditionalFormatting>
  <conditionalFormatting sqref="GJ41">
    <cfRule type="cellIs" dxfId="3398" priority="3366" operator="equal">
      <formula>"Catastrófico"</formula>
    </cfRule>
    <cfRule type="cellIs" dxfId="3397" priority="3367" operator="equal">
      <formula>"Mayor"</formula>
    </cfRule>
    <cfRule type="cellIs" dxfId="3396" priority="3368" operator="equal">
      <formula>"Moderado"</formula>
    </cfRule>
    <cfRule type="cellIs" dxfId="3395" priority="3369" operator="equal">
      <formula>"Menor"</formula>
    </cfRule>
    <cfRule type="cellIs" dxfId="3394" priority="3370" operator="equal">
      <formula>"Leve"</formula>
    </cfRule>
  </conditionalFormatting>
  <conditionalFormatting sqref="GJ41">
    <cfRule type="cellIs" dxfId="3393" priority="3371" operator="equal">
      <formula>"Catastrófico"</formula>
    </cfRule>
    <cfRule type="cellIs" dxfId="3392" priority="3372" operator="equal">
      <formula>"Mayor"</formula>
    </cfRule>
    <cfRule type="cellIs" dxfId="3391" priority="3373" operator="equal">
      <formula>"Moderado"</formula>
    </cfRule>
    <cfRule type="cellIs" dxfId="3390" priority="3374" operator="equal">
      <formula>"Menor"</formula>
    </cfRule>
    <cfRule type="cellIs" dxfId="3389" priority="3375" operator="equal">
      <formula>"Leve"</formula>
    </cfRule>
  </conditionalFormatting>
  <conditionalFormatting sqref="GJ41:GJ42">
    <cfRule type="cellIs" dxfId="3388" priority="3361" operator="equal">
      <formula>"Catastrófico"</formula>
    </cfRule>
    <cfRule type="cellIs" dxfId="3387" priority="3362" operator="equal">
      <formula>"Mayor"</formula>
    </cfRule>
    <cfRule type="cellIs" dxfId="3386" priority="3363" operator="equal">
      <formula>"Moderado"</formula>
    </cfRule>
    <cfRule type="cellIs" dxfId="3385" priority="3364" operator="equal">
      <formula>"Menor"</formula>
    </cfRule>
    <cfRule type="cellIs" dxfId="3384" priority="3365" operator="equal">
      <formula>"Leve"</formula>
    </cfRule>
  </conditionalFormatting>
  <conditionalFormatting sqref="GL41:GL43">
    <cfRule type="cellIs" dxfId="3383" priority="3356" operator="equal">
      <formula>"Catastrófico"</formula>
    </cfRule>
    <cfRule type="cellIs" dxfId="3382" priority="3357" operator="equal">
      <formula>"Mayor"</formula>
    </cfRule>
    <cfRule type="cellIs" dxfId="3381" priority="3358" operator="equal">
      <formula>"Moderado"</formula>
    </cfRule>
    <cfRule type="cellIs" dxfId="3380" priority="3359" operator="equal">
      <formula>"Menor"</formula>
    </cfRule>
    <cfRule type="cellIs" dxfId="3379" priority="3360" operator="equal">
      <formula>"Leve"</formula>
    </cfRule>
  </conditionalFormatting>
  <conditionalFormatting sqref="GM42:GM43">
    <cfRule type="cellIs" dxfId="3378" priority="3346" operator="equal">
      <formula>"Catastrófico"</formula>
    </cfRule>
    <cfRule type="cellIs" dxfId="3377" priority="3347" operator="equal">
      <formula>"Mayor"</formula>
    </cfRule>
    <cfRule type="cellIs" dxfId="3376" priority="3348" operator="equal">
      <formula>"Moderado"</formula>
    </cfRule>
    <cfRule type="cellIs" dxfId="3375" priority="3349" operator="equal">
      <formula>"Menor"</formula>
    </cfRule>
    <cfRule type="cellIs" dxfId="3374" priority="3350" operator="equal">
      <formula>"Leve"</formula>
    </cfRule>
  </conditionalFormatting>
  <conditionalFormatting sqref="GM42:GM43">
    <cfRule type="cellIs" dxfId="3373" priority="3351" operator="equal">
      <formula>"Catastrófico"</formula>
    </cfRule>
    <cfRule type="cellIs" dxfId="3372" priority="3352" operator="equal">
      <formula>"Mayor"</formula>
    </cfRule>
    <cfRule type="cellIs" dxfId="3371" priority="3353" operator="equal">
      <formula>"Moderado"</formula>
    </cfRule>
    <cfRule type="cellIs" dxfId="3370" priority="3354" operator="equal">
      <formula>"Menor"</formula>
    </cfRule>
    <cfRule type="cellIs" dxfId="3369" priority="3355" operator="equal">
      <formula>"Leve"</formula>
    </cfRule>
  </conditionalFormatting>
  <conditionalFormatting sqref="CZ245:DG245">
    <cfRule type="cellIs" dxfId="3368" priority="3341" operator="equal">
      <formula>"Catastrófico"</formula>
    </cfRule>
    <cfRule type="cellIs" dxfId="3367" priority="3342" operator="equal">
      <formula>"Mayor"</formula>
    </cfRule>
    <cfRule type="cellIs" dxfId="3366" priority="3343" operator="equal">
      <formula>"Moderado"</formula>
    </cfRule>
    <cfRule type="cellIs" dxfId="3365" priority="3344" operator="equal">
      <formula>"Menor"</formula>
    </cfRule>
    <cfRule type="cellIs" dxfId="3364" priority="3345" operator="equal">
      <formula>"Leve"</formula>
    </cfRule>
  </conditionalFormatting>
  <conditionalFormatting sqref="CY245">
    <cfRule type="cellIs" dxfId="3363" priority="3336" operator="equal">
      <formula>"Catastrófico"</formula>
    </cfRule>
    <cfRule type="cellIs" dxfId="3362" priority="3337" operator="equal">
      <formula>"Mayor"</formula>
    </cfRule>
    <cfRule type="cellIs" dxfId="3361" priority="3338" operator="equal">
      <formula>"Moderado"</formula>
    </cfRule>
    <cfRule type="cellIs" dxfId="3360" priority="3339" operator="equal">
      <formula>"Menor"</formula>
    </cfRule>
    <cfRule type="cellIs" dxfId="3359" priority="3340" operator="equal">
      <formula>"Leve"</formula>
    </cfRule>
  </conditionalFormatting>
  <conditionalFormatting sqref="DI245:DP245">
    <cfRule type="cellIs" dxfId="3358" priority="3331" operator="equal">
      <formula>"Catastrófico"</formula>
    </cfRule>
    <cfRule type="cellIs" dxfId="3357" priority="3332" operator="equal">
      <formula>"Mayor"</formula>
    </cfRule>
    <cfRule type="cellIs" dxfId="3356" priority="3333" operator="equal">
      <formula>"Moderado"</formula>
    </cfRule>
    <cfRule type="cellIs" dxfId="3355" priority="3334" operator="equal">
      <formula>"Menor"</formula>
    </cfRule>
    <cfRule type="cellIs" dxfId="3354" priority="3335" operator="equal">
      <formula>"Leve"</formula>
    </cfRule>
  </conditionalFormatting>
  <conditionalFormatting sqref="DH245">
    <cfRule type="cellIs" dxfId="3353" priority="3326" operator="equal">
      <formula>"Catastrófico"</formula>
    </cfRule>
    <cfRule type="cellIs" dxfId="3352" priority="3327" operator="equal">
      <formula>"Mayor"</formula>
    </cfRule>
    <cfRule type="cellIs" dxfId="3351" priority="3328" operator="equal">
      <formula>"Moderado"</formula>
    </cfRule>
    <cfRule type="cellIs" dxfId="3350" priority="3329" operator="equal">
      <formula>"Menor"</formula>
    </cfRule>
    <cfRule type="cellIs" dxfId="3349" priority="3330" operator="equal">
      <formula>"Leve"</formula>
    </cfRule>
  </conditionalFormatting>
  <conditionalFormatting sqref="DR245:DY245">
    <cfRule type="cellIs" dxfId="3348" priority="3321" operator="equal">
      <formula>"Catastrófico"</formula>
    </cfRule>
    <cfRule type="cellIs" dxfId="3347" priority="3322" operator="equal">
      <formula>"Mayor"</formula>
    </cfRule>
    <cfRule type="cellIs" dxfId="3346" priority="3323" operator="equal">
      <formula>"Moderado"</formula>
    </cfRule>
    <cfRule type="cellIs" dxfId="3345" priority="3324" operator="equal">
      <formula>"Menor"</formula>
    </cfRule>
    <cfRule type="cellIs" dxfId="3344" priority="3325" operator="equal">
      <formula>"Leve"</formula>
    </cfRule>
  </conditionalFormatting>
  <conditionalFormatting sqref="DQ245">
    <cfRule type="cellIs" dxfId="3343" priority="3316" operator="equal">
      <formula>"Catastrófico"</formula>
    </cfRule>
    <cfRule type="cellIs" dxfId="3342" priority="3317" operator="equal">
      <formula>"Mayor"</formula>
    </cfRule>
    <cfRule type="cellIs" dxfId="3341" priority="3318" operator="equal">
      <formula>"Moderado"</formula>
    </cfRule>
    <cfRule type="cellIs" dxfId="3340" priority="3319" operator="equal">
      <formula>"Menor"</formula>
    </cfRule>
    <cfRule type="cellIs" dxfId="3339" priority="3320" operator="equal">
      <formula>"Leve"</formula>
    </cfRule>
  </conditionalFormatting>
  <conditionalFormatting sqref="EA245:EH245">
    <cfRule type="cellIs" dxfId="3338" priority="3311" operator="equal">
      <formula>"Catastrófico"</formula>
    </cfRule>
    <cfRule type="cellIs" dxfId="3337" priority="3312" operator="equal">
      <formula>"Mayor"</formula>
    </cfRule>
    <cfRule type="cellIs" dxfId="3336" priority="3313" operator="equal">
      <formula>"Moderado"</formula>
    </cfRule>
    <cfRule type="cellIs" dxfId="3335" priority="3314" operator="equal">
      <formula>"Menor"</formula>
    </cfRule>
    <cfRule type="cellIs" dxfId="3334" priority="3315" operator="equal">
      <formula>"Leve"</formula>
    </cfRule>
  </conditionalFormatting>
  <conditionalFormatting sqref="DZ245">
    <cfRule type="cellIs" dxfId="3333" priority="3306" operator="equal">
      <formula>"Catastrófico"</formula>
    </cfRule>
    <cfRule type="cellIs" dxfId="3332" priority="3307" operator="equal">
      <formula>"Mayor"</formula>
    </cfRule>
    <cfRule type="cellIs" dxfId="3331" priority="3308" operator="equal">
      <formula>"Moderado"</formula>
    </cfRule>
    <cfRule type="cellIs" dxfId="3330" priority="3309" operator="equal">
      <formula>"Menor"</formula>
    </cfRule>
    <cfRule type="cellIs" dxfId="3329" priority="3310" operator="equal">
      <formula>"Leve"</formula>
    </cfRule>
  </conditionalFormatting>
  <conditionalFormatting sqref="GF245">
    <cfRule type="cellIs" dxfId="3328" priority="3301" operator="equal">
      <formula>"Catastrófico"</formula>
    </cfRule>
    <cfRule type="cellIs" dxfId="3327" priority="3302" operator="equal">
      <formula>"Mayor"</formula>
    </cfRule>
    <cfRule type="cellIs" dxfId="3326" priority="3303" operator="equal">
      <formula>"Moderado"</formula>
    </cfRule>
    <cfRule type="cellIs" dxfId="3325" priority="3304" operator="equal">
      <formula>"Menor"</formula>
    </cfRule>
    <cfRule type="cellIs" dxfId="3324" priority="3305" operator="equal">
      <formula>"Leve"</formula>
    </cfRule>
  </conditionalFormatting>
  <conditionalFormatting sqref="GH245">
    <cfRule type="cellIs" dxfId="3323" priority="3296" operator="equal">
      <formula>"Catastrófico"</formula>
    </cfRule>
    <cfRule type="cellIs" dxfId="3322" priority="3297" operator="equal">
      <formula>"Mayor"</formula>
    </cfRule>
    <cfRule type="cellIs" dxfId="3321" priority="3298" operator="equal">
      <formula>"Moderado"</formula>
    </cfRule>
    <cfRule type="cellIs" dxfId="3320" priority="3299" operator="equal">
      <formula>"Menor"</formula>
    </cfRule>
    <cfRule type="cellIs" dxfId="3319" priority="3300" operator="equal">
      <formula>"Leve"</formula>
    </cfRule>
  </conditionalFormatting>
  <conditionalFormatting sqref="GK245">
    <cfRule type="cellIs" dxfId="3318" priority="3291" operator="equal">
      <formula>"Catastrófico"</formula>
    </cfRule>
    <cfRule type="cellIs" dxfId="3317" priority="3292" operator="equal">
      <formula>"Mayor"</formula>
    </cfRule>
    <cfRule type="cellIs" dxfId="3316" priority="3293" operator="equal">
      <formula>"Moderado"</formula>
    </cfRule>
    <cfRule type="cellIs" dxfId="3315" priority="3294" operator="equal">
      <formula>"Menor"</formula>
    </cfRule>
    <cfRule type="cellIs" dxfId="3314" priority="3295" operator="equal">
      <formula>"Leve"</formula>
    </cfRule>
  </conditionalFormatting>
  <conditionalFormatting sqref="GK245">
    <cfRule type="cellIs" dxfId="3313" priority="3286" operator="equal">
      <formula>"Catastrófico"</formula>
    </cfRule>
    <cfRule type="cellIs" dxfId="3312" priority="3287" operator="equal">
      <formula>"Mayor"</formula>
    </cfRule>
    <cfRule type="cellIs" dxfId="3311" priority="3288" operator="equal">
      <formula>"Moderado"</formula>
    </cfRule>
    <cfRule type="cellIs" dxfId="3310" priority="3289" operator="equal">
      <formula>"Menor"</formula>
    </cfRule>
    <cfRule type="cellIs" dxfId="3309" priority="3290" operator="equal">
      <formula>"Leve"</formula>
    </cfRule>
  </conditionalFormatting>
  <conditionalFormatting sqref="GG245">
    <cfRule type="cellIs" dxfId="3308" priority="3281" operator="equal">
      <formula>"Catastrófico"</formula>
    </cfRule>
    <cfRule type="cellIs" dxfId="3307" priority="3282" operator="equal">
      <formula>"Mayor"</formula>
    </cfRule>
    <cfRule type="cellIs" dxfId="3306" priority="3283" operator="equal">
      <formula>"Moderado"</formula>
    </cfRule>
    <cfRule type="cellIs" dxfId="3305" priority="3284" operator="equal">
      <formula>"Menor"</formula>
    </cfRule>
    <cfRule type="cellIs" dxfId="3304" priority="3285" operator="equal">
      <formula>"Leve"</formula>
    </cfRule>
  </conditionalFormatting>
  <conditionalFormatting sqref="GI245">
    <cfRule type="cellIs" dxfId="3303" priority="3276" operator="equal">
      <formula>"Catastrófico"</formula>
    </cfRule>
    <cfRule type="cellIs" dxfId="3302" priority="3277" operator="equal">
      <formula>"Mayor"</formula>
    </cfRule>
    <cfRule type="cellIs" dxfId="3301" priority="3278" operator="equal">
      <formula>"Moderado"</formula>
    </cfRule>
    <cfRule type="cellIs" dxfId="3300" priority="3279" operator="equal">
      <formula>"Menor"</formula>
    </cfRule>
    <cfRule type="cellIs" dxfId="3299" priority="3280" operator="equal">
      <formula>"Leve"</formula>
    </cfRule>
  </conditionalFormatting>
  <conditionalFormatting sqref="GJ245">
    <cfRule type="cellIs" dxfId="3298" priority="3271" operator="equal">
      <formula>"Catastrófico"</formula>
    </cfRule>
    <cfRule type="cellIs" dxfId="3297" priority="3272" operator="equal">
      <formula>"Mayor"</formula>
    </cfRule>
    <cfRule type="cellIs" dxfId="3296" priority="3273" operator="equal">
      <formula>"Moderado"</formula>
    </cfRule>
    <cfRule type="cellIs" dxfId="3295" priority="3274" operator="equal">
      <formula>"Menor"</formula>
    </cfRule>
    <cfRule type="cellIs" dxfId="3294" priority="3275" operator="equal">
      <formula>"Leve"</formula>
    </cfRule>
  </conditionalFormatting>
  <conditionalFormatting sqref="GL245">
    <cfRule type="cellIs" dxfId="3293" priority="3266" operator="equal">
      <formula>"Catastrófico"</formula>
    </cfRule>
    <cfRule type="cellIs" dxfId="3292" priority="3267" operator="equal">
      <formula>"Mayor"</formula>
    </cfRule>
    <cfRule type="cellIs" dxfId="3291" priority="3268" operator="equal">
      <formula>"Moderado"</formula>
    </cfRule>
    <cfRule type="cellIs" dxfId="3290" priority="3269" operator="equal">
      <formula>"Menor"</formula>
    </cfRule>
    <cfRule type="cellIs" dxfId="3289" priority="3270" operator="equal">
      <formula>"Leve"</formula>
    </cfRule>
  </conditionalFormatting>
  <conditionalFormatting sqref="CY251:CY252">
    <cfRule type="cellIs" dxfId="3288" priority="3256" operator="equal">
      <formula>"Catastrófico"</formula>
    </cfRule>
    <cfRule type="cellIs" dxfId="3287" priority="3257" operator="equal">
      <formula>"Mayor"</formula>
    </cfRule>
    <cfRule type="cellIs" dxfId="3286" priority="3258" operator="equal">
      <formula>"Moderado"</formula>
    </cfRule>
    <cfRule type="cellIs" dxfId="3285" priority="3259" operator="equal">
      <formula>"Menor"</formula>
    </cfRule>
    <cfRule type="cellIs" dxfId="3284" priority="3260" operator="equal">
      <formula>"Leve"</formula>
    </cfRule>
  </conditionalFormatting>
  <conditionalFormatting sqref="CZ251:DG252">
    <cfRule type="cellIs" dxfId="3283" priority="3261" operator="equal">
      <formula>"Catastrófico"</formula>
    </cfRule>
    <cfRule type="cellIs" dxfId="3282" priority="3262" operator="equal">
      <formula>"Mayor"</formula>
    </cfRule>
    <cfRule type="cellIs" dxfId="3281" priority="3263" operator="equal">
      <formula>"Moderado"</formula>
    </cfRule>
    <cfRule type="cellIs" dxfId="3280" priority="3264" operator="equal">
      <formula>"Menor"</formula>
    </cfRule>
    <cfRule type="cellIs" dxfId="3279" priority="3265" operator="equal">
      <formula>"Leve"</formula>
    </cfRule>
  </conditionalFormatting>
  <conditionalFormatting sqref="CY252">
    <cfRule type="cellIs" dxfId="3278" priority="3246" operator="equal">
      <formula>"Catastrófico"</formula>
    </cfRule>
    <cfRule type="cellIs" dxfId="3277" priority="3247" operator="equal">
      <formula>"Mayor"</formula>
    </cfRule>
    <cfRule type="cellIs" dxfId="3276" priority="3248" operator="equal">
      <formula>"Moderado"</formula>
    </cfRule>
    <cfRule type="cellIs" dxfId="3275" priority="3249" operator="equal">
      <formula>"Menor"</formula>
    </cfRule>
    <cfRule type="cellIs" dxfId="3274" priority="3250" operator="equal">
      <formula>"Leve"</formula>
    </cfRule>
  </conditionalFormatting>
  <conditionalFormatting sqref="CZ252:DG252">
    <cfRule type="cellIs" dxfId="3273" priority="3251" operator="equal">
      <formula>"Catastrófico"</formula>
    </cfRule>
    <cfRule type="cellIs" dxfId="3272" priority="3252" operator="equal">
      <formula>"Mayor"</formula>
    </cfRule>
    <cfRule type="cellIs" dxfId="3271" priority="3253" operator="equal">
      <formula>"Moderado"</formula>
    </cfRule>
    <cfRule type="cellIs" dxfId="3270" priority="3254" operator="equal">
      <formula>"Menor"</formula>
    </cfRule>
    <cfRule type="cellIs" dxfId="3269" priority="3255" operator="equal">
      <formula>"Leve"</formula>
    </cfRule>
  </conditionalFormatting>
  <conditionalFormatting sqref="DH251">
    <cfRule type="cellIs" dxfId="3268" priority="3236" operator="equal">
      <formula>"Catastrófico"</formula>
    </cfRule>
    <cfRule type="cellIs" dxfId="3267" priority="3237" operator="equal">
      <formula>"Mayor"</formula>
    </cfRule>
    <cfRule type="cellIs" dxfId="3266" priority="3238" operator="equal">
      <formula>"Moderado"</formula>
    </cfRule>
    <cfRule type="cellIs" dxfId="3265" priority="3239" operator="equal">
      <formula>"Menor"</formula>
    </cfRule>
    <cfRule type="cellIs" dxfId="3264" priority="3240" operator="equal">
      <formula>"Leve"</formula>
    </cfRule>
  </conditionalFormatting>
  <conditionalFormatting sqref="DI251:DP251">
    <cfRule type="cellIs" dxfId="3263" priority="3241" operator="equal">
      <formula>"Catastrófico"</formula>
    </cfRule>
    <cfRule type="cellIs" dxfId="3262" priority="3242" operator="equal">
      <formula>"Mayor"</formula>
    </cfRule>
    <cfRule type="cellIs" dxfId="3261" priority="3243" operator="equal">
      <formula>"Moderado"</formula>
    </cfRule>
    <cfRule type="cellIs" dxfId="3260" priority="3244" operator="equal">
      <formula>"Menor"</formula>
    </cfRule>
    <cfRule type="cellIs" dxfId="3259" priority="3245" operator="equal">
      <formula>"Leve"</formula>
    </cfRule>
  </conditionalFormatting>
  <conditionalFormatting sqref="DH252">
    <cfRule type="cellIs" dxfId="3258" priority="3226" operator="equal">
      <formula>"Catastrófico"</formula>
    </cfRule>
    <cfRule type="cellIs" dxfId="3257" priority="3227" operator="equal">
      <formula>"Mayor"</formula>
    </cfRule>
    <cfRule type="cellIs" dxfId="3256" priority="3228" operator="equal">
      <formula>"Moderado"</formula>
    </cfRule>
    <cfRule type="cellIs" dxfId="3255" priority="3229" operator="equal">
      <formula>"Menor"</formula>
    </cfRule>
    <cfRule type="cellIs" dxfId="3254" priority="3230" operator="equal">
      <formula>"Leve"</formula>
    </cfRule>
  </conditionalFormatting>
  <conditionalFormatting sqref="DI252:DP252">
    <cfRule type="cellIs" dxfId="3253" priority="3231" operator="equal">
      <formula>"Catastrófico"</formula>
    </cfRule>
    <cfRule type="cellIs" dxfId="3252" priority="3232" operator="equal">
      <formula>"Mayor"</formula>
    </cfRule>
    <cfRule type="cellIs" dxfId="3251" priority="3233" operator="equal">
      <formula>"Moderado"</formula>
    </cfRule>
    <cfRule type="cellIs" dxfId="3250" priority="3234" operator="equal">
      <formula>"Menor"</formula>
    </cfRule>
    <cfRule type="cellIs" dxfId="3249" priority="3235" operator="equal">
      <formula>"Leve"</formula>
    </cfRule>
  </conditionalFormatting>
  <conditionalFormatting sqref="DQ251">
    <cfRule type="cellIs" dxfId="3248" priority="3216" operator="equal">
      <formula>"Catastrófico"</formula>
    </cfRule>
    <cfRule type="cellIs" dxfId="3247" priority="3217" operator="equal">
      <formula>"Mayor"</formula>
    </cfRule>
    <cfRule type="cellIs" dxfId="3246" priority="3218" operator="equal">
      <formula>"Moderado"</formula>
    </cfRule>
    <cfRule type="cellIs" dxfId="3245" priority="3219" operator="equal">
      <formula>"Menor"</formula>
    </cfRule>
    <cfRule type="cellIs" dxfId="3244" priority="3220" operator="equal">
      <formula>"Leve"</formula>
    </cfRule>
  </conditionalFormatting>
  <conditionalFormatting sqref="DR251:DY251">
    <cfRule type="cellIs" dxfId="3243" priority="3221" operator="equal">
      <formula>"Catastrófico"</formula>
    </cfRule>
    <cfRule type="cellIs" dxfId="3242" priority="3222" operator="equal">
      <formula>"Mayor"</formula>
    </cfRule>
    <cfRule type="cellIs" dxfId="3241" priority="3223" operator="equal">
      <formula>"Moderado"</formula>
    </cfRule>
    <cfRule type="cellIs" dxfId="3240" priority="3224" operator="equal">
      <formula>"Menor"</formula>
    </cfRule>
    <cfRule type="cellIs" dxfId="3239" priority="3225" operator="equal">
      <formula>"Leve"</formula>
    </cfRule>
  </conditionalFormatting>
  <conditionalFormatting sqref="DQ252">
    <cfRule type="cellIs" dxfId="3238" priority="3206" operator="equal">
      <formula>"Catastrófico"</formula>
    </cfRule>
    <cfRule type="cellIs" dxfId="3237" priority="3207" operator="equal">
      <formula>"Mayor"</formula>
    </cfRule>
    <cfRule type="cellIs" dxfId="3236" priority="3208" operator="equal">
      <formula>"Moderado"</formula>
    </cfRule>
    <cfRule type="cellIs" dxfId="3235" priority="3209" operator="equal">
      <formula>"Menor"</formula>
    </cfRule>
    <cfRule type="cellIs" dxfId="3234" priority="3210" operator="equal">
      <formula>"Leve"</formula>
    </cfRule>
  </conditionalFormatting>
  <conditionalFormatting sqref="DR252:DY252">
    <cfRule type="cellIs" dxfId="3233" priority="3211" operator="equal">
      <formula>"Catastrófico"</formula>
    </cfRule>
    <cfRule type="cellIs" dxfId="3232" priority="3212" operator="equal">
      <formula>"Mayor"</formula>
    </cfRule>
    <cfRule type="cellIs" dxfId="3231" priority="3213" operator="equal">
      <formula>"Moderado"</formula>
    </cfRule>
    <cfRule type="cellIs" dxfId="3230" priority="3214" operator="equal">
      <formula>"Menor"</formula>
    </cfRule>
    <cfRule type="cellIs" dxfId="3229" priority="3215" operator="equal">
      <formula>"Leve"</formula>
    </cfRule>
  </conditionalFormatting>
  <conditionalFormatting sqref="DZ251">
    <cfRule type="cellIs" dxfId="3228" priority="3196" operator="equal">
      <formula>"Catastrófico"</formula>
    </cfRule>
    <cfRule type="cellIs" dxfId="3227" priority="3197" operator="equal">
      <formula>"Mayor"</formula>
    </cfRule>
    <cfRule type="cellIs" dxfId="3226" priority="3198" operator="equal">
      <formula>"Moderado"</formula>
    </cfRule>
    <cfRule type="cellIs" dxfId="3225" priority="3199" operator="equal">
      <formula>"Menor"</formula>
    </cfRule>
    <cfRule type="cellIs" dxfId="3224" priority="3200" operator="equal">
      <formula>"Leve"</formula>
    </cfRule>
  </conditionalFormatting>
  <conditionalFormatting sqref="EA251:EH251">
    <cfRule type="cellIs" dxfId="3223" priority="3201" operator="equal">
      <formula>"Catastrófico"</formula>
    </cfRule>
    <cfRule type="cellIs" dxfId="3222" priority="3202" operator="equal">
      <formula>"Mayor"</formula>
    </cfRule>
    <cfRule type="cellIs" dxfId="3221" priority="3203" operator="equal">
      <formula>"Moderado"</formula>
    </cfRule>
    <cfRule type="cellIs" dxfId="3220" priority="3204" operator="equal">
      <formula>"Menor"</formula>
    </cfRule>
    <cfRule type="cellIs" dxfId="3219" priority="3205" operator="equal">
      <formula>"Leve"</formula>
    </cfRule>
  </conditionalFormatting>
  <conditionalFormatting sqref="DZ252">
    <cfRule type="cellIs" dxfId="3218" priority="3186" operator="equal">
      <formula>"Catastrófico"</formula>
    </cfRule>
    <cfRule type="cellIs" dxfId="3217" priority="3187" operator="equal">
      <formula>"Mayor"</formula>
    </cfRule>
    <cfRule type="cellIs" dxfId="3216" priority="3188" operator="equal">
      <formula>"Moderado"</formula>
    </cfRule>
    <cfRule type="cellIs" dxfId="3215" priority="3189" operator="equal">
      <formula>"Menor"</formula>
    </cfRule>
    <cfRule type="cellIs" dxfId="3214" priority="3190" operator="equal">
      <formula>"Leve"</formula>
    </cfRule>
  </conditionalFormatting>
  <conditionalFormatting sqref="EA252:EH252">
    <cfRule type="cellIs" dxfId="3213" priority="3191" operator="equal">
      <formula>"Catastrófico"</formula>
    </cfRule>
    <cfRule type="cellIs" dxfId="3212" priority="3192" operator="equal">
      <formula>"Mayor"</formula>
    </cfRule>
    <cfRule type="cellIs" dxfId="3211" priority="3193" operator="equal">
      <formula>"Moderado"</formula>
    </cfRule>
    <cfRule type="cellIs" dxfId="3210" priority="3194" operator="equal">
      <formula>"Menor"</formula>
    </cfRule>
    <cfRule type="cellIs" dxfId="3209" priority="3195" operator="equal">
      <formula>"Leve"</formula>
    </cfRule>
  </conditionalFormatting>
  <conditionalFormatting sqref="GF251:GF252">
    <cfRule type="cellIs" dxfId="3208" priority="3181" operator="equal">
      <formula>"Catastrófico"</formula>
    </cfRule>
    <cfRule type="cellIs" dxfId="3207" priority="3182" operator="equal">
      <formula>"Mayor"</formula>
    </cfRule>
    <cfRule type="cellIs" dxfId="3206" priority="3183" operator="equal">
      <formula>"Moderado"</formula>
    </cfRule>
    <cfRule type="cellIs" dxfId="3205" priority="3184" operator="equal">
      <formula>"Menor"</formula>
    </cfRule>
    <cfRule type="cellIs" dxfId="3204" priority="3185" operator="equal">
      <formula>"Leve"</formula>
    </cfRule>
  </conditionalFormatting>
  <conditionalFormatting sqref="GH251:GH252">
    <cfRule type="cellIs" dxfId="3203" priority="3176" operator="equal">
      <formula>"Catastrófico"</formula>
    </cfRule>
    <cfRule type="cellIs" dxfId="3202" priority="3177" operator="equal">
      <formula>"Mayor"</formula>
    </cfRule>
    <cfRule type="cellIs" dxfId="3201" priority="3178" operator="equal">
      <formula>"Moderado"</formula>
    </cfRule>
    <cfRule type="cellIs" dxfId="3200" priority="3179" operator="equal">
      <formula>"Menor"</formula>
    </cfRule>
    <cfRule type="cellIs" dxfId="3199" priority="3180" operator="equal">
      <formula>"Leve"</formula>
    </cfRule>
  </conditionalFormatting>
  <conditionalFormatting sqref="GK251:GK252">
    <cfRule type="cellIs" dxfId="3198" priority="3171" operator="equal">
      <formula>"Catastrófico"</formula>
    </cfRule>
    <cfRule type="cellIs" dxfId="3197" priority="3172" operator="equal">
      <formula>"Mayor"</formula>
    </cfRule>
    <cfRule type="cellIs" dxfId="3196" priority="3173" operator="equal">
      <formula>"Moderado"</formula>
    </cfRule>
    <cfRule type="cellIs" dxfId="3195" priority="3174" operator="equal">
      <formula>"Menor"</formula>
    </cfRule>
    <cfRule type="cellIs" dxfId="3194" priority="3175" operator="equal">
      <formula>"Leve"</formula>
    </cfRule>
  </conditionalFormatting>
  <conditionalFormatting sqref="GK251:GK252">
    <cfRule type="cellIs" dxfId="3193" priority="3166" operator="equal">
      <formula>"Catastrófico"</formula>
    </cfRule>
    <cfRule type="cellIs" dxfId="3192" priority="3167" operator="equal">
      <formula>"Mayor"</formula>
    </cfRule>
    <cfRule type="cellIs" dxfId="3191" priority="3168" operator="equal">
      <formula>"Moderado"</formula>
    </cfRule>
    <cfRule type="cellIs" dxfId="3190" priority="3169" operator="equal">
      <formula>"Menor"</formula>
    </cfRule>
    <cfRule type="cellIs" dxfId="3189" priority="3170" operator="equal">
      <formula>"Leve"</formula>
    </cfRule>
  </conditionalFormatting>
  <conditionalFormatting sqref="GG251:GG252">
    <cfRule type="cellIs" dxfId="3188" priority="3161" operator="equal">
      <formula>"Catastrófico"</formula>
    </cfRule>
    <cfRule type="cellIs" dxfId="3187" priority="3162" operator="equal">
      <formula>"Mayor"</formula>
    </cfRule>
    <cfRule type="cellIs" dxfId="3186" priority="3163" operator="equal">
      <formula>"Moderado"</formula>
    </cfRule>
    <cfRule type="cellIs" dxfId="3185" priority="3164" operator="equal">
      <formula>"Menor"</formula>
    </cfRule>
    <cfRule type="cellIs" dxfId="3184" priority="3165" operator="equal">
      <formula>"Leve"</formula>
    </cfRule>
  </conditionalFormatting>
  <conditionalFormatting sqref="GI251:GI252">
    <cfRule type="cellIs" dxfId="3183" priority="3156" operator="equal">
      <formula>"Catastrófico"</formula>
    </cfRule>
    <cfRule type="cellIs" dxfId="3182" priority="3157" operator="equal">
      <formula>"Mayor"</formula>
    </cfRule>
    <cfRule type="cellIs" dxfId="3181" priority="3158" operator="equal">
      <formula>"Moderado"</formula>
    </cfRule>
    <cfRule type="cellIs" dxfId="3180" priority="3159" operator="equal">
      <formula>"Menor"</formula>
    </cfRule>
    <cfRule type="cellIs" dxfId="3179" priority="3160" operator="equal">
      <formula>"Leve"</formula>
    </cfRule>
  </conditionalFormatting>
  <conditionalFormatting sqref="GJ251:GJ252">
    <cfRule type="cellIs" dxfId="3178" priority="3151" operator="equal">
      <formula>"Catastrófico"</formula>
    </cfRule>
    <cfRule type="cellIs" dxfId="3177" priority="3152" operator="equal">
      <formula>"Mayor"</formula>
    </cfRule>
    <cfRule type="cellIs" dxfId="3176" priority="3153" operator="equal">
      <formula>"Moderado"</formula>
    </cfRule>
    <cfRule type="cellIs" dxfId="3175" priority="3154" operator="equal">
      <formula>"Menor"</formula>
    </cfRule>
    <cfRule type="cellIs" dxfId="3174" priority="3155" operator="equal">
      <formula>"Leve"</formula>
    </cfRule>
  </conditionalFormatting>
  <conditionalFormatting sqref="GL251:GL252">
    <cfRule type="cellIs" dxfId="3173" priority="3146" operator="equal">
      <formula>"Catastrófico"</formula>
    </cfRule>
    <cfRule type="cellIs" dxfId="3172" priority="3147" operator="equal">
      <formula>"Mayor"</formula>
    </cfRule>
    <cfRule type="cellIs" dxfId="3171" priority="3148" operator="equal">
      <formula>"Moderado"</formula>
    </cfRule>
    <cfRule type="cellIs" dxfId="3170" priority="3149" operator="equal">
      <formula>"Menor"</formula>
    </cfRule>
    <cfRule type="cellIs" dxfId="3169" priority="3150" operator="equal">
      <formula>"Leve"</formula>
    </cfRule>
  </conditionalFormatting>
  <conditionalFormatting sqref="CY47">
    <cfRule type="cellIs" dxfId="3168" priority="3141" operator="equal">
      <formula>"Catastrófico"</formula>
    </cfRule>
    <cfRule type="cellIs" dxfId="3167" priority="3142" operator="equal">
      <formula>"Mayor"</formula>
    </cfRule>
    <cfRule type="cellIs" dxfId="3166" priority="3143" operator="equal">
      <formula>"Moderado"</formula>
    </cfRule>
    <cfRule type="cellIs" dxfId="3165" priority="3144" operator="equal">
      <formula>"Menor"</formula>
    </cfRule>
    <cfRule type="cellIs" dxfId="3164" priority="3145" operator="equal">
      <formula>"Leve"</formula>
    </cfRule>
  </conditionalFormatting>
  <conditionalFormatting sqref="DA47">
    <cfRule type="cellIs" dxfId="3163" priority="3136" operator="equal">
      <formula>"Catastrófico"</formula>
    </cfRule>
    <cfRule type="cellIs" dxfId="3162" priority="3137" operator="equal">
      <formula>"Mayor"</formula>
    </cfRule>
    <cfRule type="cellIs" dxfId="3161" priority="3138" operator="equal">
      <formula>"Moderado"</formula>
    </cfRule>
    <cfRule type="cellIs" dxfId="3160" priority="3139" operator="equal">
      <formula>"Menor"</formula>
    </cfRule>
    <cfRule type="cellIs" dxfId="3159" priority="3140" operator="equal">
      <formula>"Leve"</formula>
    </cfRule>
  </conditionalFormatting>
  <conditionalFormatting sqref="DA47">
    <cfRule type="cellIs" dxfId="3158" priority="3131" operator="equal">
      <formula>"Catastrófico"</formula>
    </cfRule>
    <cfRule type="cellIs" dxfId="3157" priority="3132" operator="equal">
      <formula>"Mayor"</formula>
    </cfRule>
    <cfRule type="cellIs" dxfId="3156" priority="3133" operator="equal">
      <formula>"Moderado"</formula>
    </cfRule>
    <cfRule type="cellIs" dxfId="3155" priority="3134" operator="equal">
      <formula>"Menor"</formula>
    </cfRule>
    <cfRule type="cellIs" dxfId="3154" priority="3135" operator="equal">
      <formula>"Leve"</formula>
    </cfRule>
  </conditionalFormatting>
  <conditionalFormatting sqref="DH47">
    <cfRule type="cellIs" dxfId="3153" priority="3126" operator="equal">
      <formula>"Catastrófico"</formula>
    </cfRule>
    <cfRule type="cellIs" dxfId="3152" priority="3127" operator="equal">
      <formula>"Mayor"</formula>
    </cfRule>
    <cfRule type="cellIs" dxfId="3151" priority="3128" operator="equal">
      <formula>"Moderado"</formula>
    </cfRule>
    <cfRule type="cellIs" dxfId="3150" priority="3129" operator="equal">
      <formula>"Menor"</formula>
    </cfRule>
    <cfRule type="cellIs" dxfId="3149" priority="3130" operator="equal">
      <formula>"Leve"</formula>
    </cfRule>
  </conditionalFormatting>
  <conditionalFormatting sqref="DH47">
    <cfRule type="cellIs" dxfId="3148" priority="3121" operator="equal">
      <formula>"Catastrófico"</formula>
    </cfRule>
    <cfRule type="cellIs" dxfId="3147" priority="3122" operator="equal">
      <formula>"Mayor"</formula>
    </cfRule>
    <cfRule type="cellIs" dxfId="3146" priority="3123" operator="equal">
      <formula>"Moderado"</formula>
    </cfRule>
    <cfRule type="cellIs" dxfId="3145" priority="3124" operator="equal">
      <formula>"Menor"</formula>
    </cfRule>
    <cfRule type="cellIs" dxfId="3144" priority="3125" operator="equal">
      <formula>"Leve"</formula>
    </cfRule>
  </conditionalFormatting>
  <conditionalFormatting sqref="DB47:DG47">
    <cfRule type="cellIs" dxfId="3143" priority="3116" operator="equal">
      <formula>"Catastrófico"</formula>
    </cfRule>
    <cfRule type="cellIs" dxfId="3142" priority="3117" operator="equal">
      <formula>"Mayor"</formula>
    </cfRule>
    <cfRule type="cellIs" dxfId="3141" priority="3118" operator="equal">
      <formula>"Moderado"</formula>
    </cfRule>
    <cfRule type="cellIs" dxfId="3140" priority="3119" operator="equal">
      <formula>"Menor"</formula>
    </cfRule>
    <cfRule type="cellIs" dxfId="3139" priority="3120" operator="equal">
      <formula>"Leve"</formula>
    </cfRule>
  </conditionalFormatting>
  <conditionalFormatting sqref="DB47:DG47">
    <cfRule type="cellIs" dxfId="3138" priority="3111" operator="equal">
      <formula>"Catastrófico"</formula>
    </cfRule>
    <cfRule type="cellIs" dxfId="3137" priority="3112" operator="equal">
      <formula>"Mayor"</formula>
    </cfRule>
    <cfRule type="cellIs" dxfId="3136" priority="3113" operator="equal">
      <formula>"Moderado"</formula>
    </cfRule>
    <cfRule type="cellIs" dxfId="3135" priority="3114" operator="equal">
      <formula>"Menor"</formula>
    </cfRule>
    <cfRule type="cellIs" dxfId="3134" priority="3115" operator="equal">
      <formula>"Leve"</formula>
    </cfRule>
  </conditionalFormatting>
  <conditionalFormatting sqref="CZ47">
    <cfRule type="cellIs" dxfId="3133" priority="3106" operator="equal">
      <formula>"Catastrófico"</formula>
    </cfRule>
    <cfRule type="cellIs" dxfId="3132" priority="3107" operator="equal">
      <formula>"Mayor"</formula>
    </cfRule>
    <cfRule type="cellIs" dxfId="3131" priority="3108" operator="equal">
      <formula>"Moderado"</formula>
    </cfRule>
    <cfRule type="cellIs" dxfId="3130" priority="3109" operator="equal">
      <formula>"Menor"</formula>
    </cfRule>
    <cfRule type="cellIs" dxfId="3129" priority="3110" operator="equal">
      <formula>"Leve"</formula>
    </cfRule>
  </conditionalFormatting>
  <conditionalFormatting sqref="CZ47">
    <cfRule type="cellIs" dxfId="3128" priority="3101" operator="equal">
      <formula>"Catastrófico"</formula>
    </cfRule>
    <cfRule type="cellIs" dxfId="3127" priority="3102" operator="equal">
      <formula>"Mayor"</formula>
    </cfRule>
    <cfRule type="cellIs" dxfId="3126" priority="3103" operator="equal">
      <formula>"Moderado"</formula>
    </cfRule>
    <cfRule type="cellIs" dxfId="3125" priority="3104" operator="equal">
      <formula>"Menor"</formula>
    </cfRule>
    <cfRule type="cellIs" dxfId="3124" priority="3105" operator="equal">
      <formula>"Leve"</formula>
    </cfRule>
  </conditionalFormatting>
  <conditionalFormatting sqref="DJ47">
    <cfRule type="cellIs" dxfId="3123" priority="3096" operator="equal">
      <formula>"Catastrófico"</formula>
    </cfRule>
    <cfRule type="cellIs" dxfId="3122" priority="3097" operator="equal">
      <formula>"Mayor"</formula>
    </cfRule>
    <cfRule type="cellIs" dxfId="3121" priority="3098" operator="equal">
      <formula>"Moderado"</formula>
    </cfRule>
    <cfRule type="cellIs" dxfId="3120" priority="3099" operator="equal">
      <formula>"Menor"</formula>
    </cfRule>
    <cfRule type="cellIs" dxfId="3119" priority="3100" operator="equal">
      <formula>"Leve"</formula>
    </cfRule>
  </conditionalFormatting>
  <conditionalFormatting sqref="DJ47">
    <cfRule type="cellIs" dxfId="3118" priority="3091" operator="equal">
      <formula>"Catastrófico"</formula>
    </cfRule>
    <cfRule type="cellIs" dxfId="3117" priority="3092" operator="equal">
      <formula>"Mayor"</formula>
    </cfRule>
    <cfRule type="cellIs" dxfId="3116" priority="3093" operator="equal">
      <formula>"Moderado"</formula>
    </cfRule>
    <cfRule type="cellIs" dxfId="3115" priority="3094" operator="equal">
      <formula>"Menor"</formula>
    </cfRule>
    <cfRule type="cellIs" dxfId="3114" priority="3095" operator="equal">
      <formula>"Leve"</formula>
    </cfRule>
  </conditionalFormatting>
  <conditionalFormatting sqref="DQ47">
    <cfRule type="cellIs" dxfId="3113" priority="3086" operator="equal">
      <formula>"Catastrófico"</formula>
    </cfRule>
    <cfRule type="cellIs" dxfId="3112" priority="3087" operator="equal">
      <formula>"Mayor"</formula>
    </cfRule>
    <cfRule type="cellIs" dxfId="3111" priority="3088" operator="equal">
      <formula>"Moderado"</formula>
    </cfRule>
    <cfRule type="cellIs" dxfId="3110" priority="3089" operator="equal">
      <formula>"Menor"</formula>
    </cfRule>
    <cfRule type="cellIs" dxfId="3109" priority="3090" operator="equal">
      <formula>"Leve"</formula>
    </cfRule>
  </conditionalFormatting>
  <conditionalFormatting sqref="DQ47">
    <cfRule type="cellIs" dxfId="3108" priority="3081" operator="equal">
      <formula>"Catastrófico"</formula>
    </cfRule>
    <cfRule type="cellIs" dxfId="3107" priority="3082" operator="equal">
      <formula>"Mayor"</formula>
    </cfRule>
    <cfRule type="cellIs" dxfId="3106" priority="3083" operator="equal">
      <formula>"Moderado"</formula>
    </cfRule>
    <cfRule type="cellIs" dxfId="3105" priority="3084" operator="equal">
      <formula>"Menor"</formula>
    </cfRule>
    <cfRule type="cellIs" dxfId="3104" priority="3085" operator="equal">
      <formula>"Leve"</formula>
    </cfRule>
  </conditionalFormatting>
  <conditionalFormatting sqref="DK47:DP47">
    <cfRule type="cellIs" dxfId="3103" priority="3076" operator="equal">
      <formula>"Catastrófico"</formula>
    </cfRule>
    <cfRule type="cellIs" dxfId="3102" priority="3077" operator="equal">
      <formula>"Mayor"</formula>
    </cfRule>
    <cfRule type="cellIs" dxfId="3101" priority="3078" operator="equal">
      <formula>"Moderado"</formula>
    </cfRule>
    <cfRule type="cellIs" dxfId="3100" priority="3079" operator="equal">
      <formula>"Menor"</formula>
    </cfRule>
    <cfRule type="cellIs" dxfId="3099" priority="3080" operator="equal">
      <formula>"Leve"</formula>
    </cfRule>
  </conditionalFormatting>
  <conditionalFormatting sqref="DK47:DP47">
    <cfRule type="cellIs" dxfId="3098" priority="3071" operator="equal">
      <formula>"Catastrófico"</formula>
    </cfRule>
    <cfRule type="cellIs" dxfId="3097" priority="3072" operator="equal">
      <formula>"Mayor"</formula>
    </cfRule>
    <cfRule type="cellIs" dxfId="3096" priority="3073" operator="equal">
      <formula>"Moderado"</formula>
    </cfRule>
    <cfRule type="cellIs" dxfId="3095" priority="3074" operator="equal">
      <formula>"Menor"</formula>
    </cfRule>
    <cfRule type="cellIs" dxfId="3094" priority="3075" operator="equal">
      <formula>"Leve"</formula>
    </cfRule>
  </conditionalFormatting>
  <conditionalFormatting sqref="DI47">
    <cfRule type="cellIs" dxfId="3093" priority="3066" operator="equal">
      <formula>"Catastrófico"</formula>
    </cfRule>
    <cfRule type="cellIs" dxfId="3092" priority="3067" operator="equal">
      <formula>"Mayor"</formula>
    </cfRule>
    <cfRule type="cellIs" dxfId="3091" priority="3068" operator="equal">
      <formula>"Moderado"</formula>
    </cfRule>
    <cfRule type="cellIs" dxfId="3090" priority="3069" operator="equal">
      <formula>"Menor"</formula>
    </cfRule>
    <cfRule type="cellIs" dxfId="3089" priority="3070" operator="equal">
      <formula>"Leve"</formula>
    </cfRule>
  </conditionalFormatting>
  <conditionalFormatting sqref="DI47">
    <cfRule type="cellIs" dxfId="3088" priority="3061" operator="equal">
      <formula>"Catastrófico"</formula>
    </cfRule>
    <cfRule type="cellIs" dxfId="3087" priority="3062" operator="equal">
      <formula>"Mayor"</formula>
    </cfRule>
    <cfRule type="cellIs" dxfId="3086" priority="3063" operator="equal">
      <formula>"Moderado"</formula>
    </cfRule>
    <cfRule type="cellIs" dxfId="3085" priority="3064" operator="equal">
      <formula>"Menor"</formula>
    </cfRule>
    <cfRule type="cellIs" dxfId="3084" priority="3065" operator="equal">
      <formula>"Leve"</formula>
    </cfRule>
  </conditionalFormatting>
  <conditionalFormatting sqref="DS47">
    <cfRule type="cellIs" dxfId="3083" priority="3056" operator="equal">
      <formula>"Catastrófico"</formula>
    </cfRule>
    <cfRule type="cellIs" dxfId="3082" priority="3057" operator="equal">
      <formula>"Mayor"</formula>
    </cfRule>
    <cfRule type="cellIs" dxfId="3081" priority="3058" operator="equal">
      <formula>"Moderado"</formula>
    </cfRule>
    <cfRule type="cellIs" dxfId="3080" priority="3059" operator="equal">
      <formula>"Menor"</formula>
    </cfRule>
    <cfRule type="cellIs" dxfId="3079" priority="3060" operator="equal">
      <formula>"Leve"</formula>
    </cfRule>
  </conditionalFormatting>
  <conditionalFormatting sqref="DS47">
    <cfRule type="cellIs" dxfId="3078" priority="3051" operator="equal">
      <formula>"Catastrófico"</formula>
    </cfRule>
    <cfRule type="cellIs" dxfId="3077" priority="3052" operator="equal">
      <formula>"Mayor"</formula>
    </cfRule>
    <cfRule type="cellIs" dxfId="3076" priority="3053" operator="equal">
      <formula>"Moderado"</formula>
    </cfRule>
    <cfRule type="cellIs" dxfId="3075" priority="3054" operator="equal">
      <formula>"Menor"</formula>
    </cfRule>
    <cfRule type="cellIs" dxfId="3074" priority="3055" operator="equal">
      <formula>"Leve"</formula>
    </cfRule>
  </conditionalFormatting>
  <conditionalFormatting sqref="DZ47">
    <cfRule type="cellIs" dxfId="3073" priority="3046" operator="equal">
      <formula>"Catastrófico"</formula>
    </cfRule>
    <cfRule type="cellIs" dxfId="3072" priority="3047" operator="equal">
      <formula>"Mayor"</formula>
    </cfRule>
    <cfRule type="cellIs" dxfId="3071" priority="3048" operator="equal">
      <formula>"Moderado"</formula>
    </cfRule>
    <cfRule type="cellIs" dxfId="3070" priority="3049" operator="equal">
      <formula>"Menor"</formula>
    </cfRule>
    <cfRule type="cellIs" dxfId="3069" priority="3050" operator="equal">
      <formula>"Leve"</formula>
    </cfRule>
  </conditionalFormatting>
  <conditionalFormatting sqref="DZ47">
    <cfRule type="cellIs" dxfId="3068" priority="3041" operator="equal">
      <formula>"Catastrófico"</formula>
    </cfRule>
    <cfRule type="cellIs" dxfId="3067" priority="3042" operator="equal">
      <formula>"Mayor"</formula>
    </cfRule>
    <cfRule type="cellIs" dxfId="3066" priority="3043" operator="equal">
      <formula>"Moderado"</formula>
    </cfRule>
    <cfRule type="cellIs" dxfId="3065" priority="3044" operator="equal">
      <formula>"Menor"</formula>
    </cfRule>
    <cfRule type="cellIs" dxfId="3064" priority="3045" operator="equal">
      <formula>"Leve"</formula>
    </cfRule>
  </conditionalFormatting>
  <conditionalFormatting sqref="DT47:DY47">
    <cfRule type="cellIs" dxfId="3063" priority="3036" operator="equal">
      <formula>"Catastrófico"</formula>
    </cfRule>
    <cfRule type="cellIs" dxfId="3062" priority="3037" operator="equal">
      <formula>"Mayor"</formula>
    </cfRule>
    <cfRule type="cellIs" dxfId="3061" priority="3038" operator="equal">
      <formula>"Moderado"</formula>
    </cfRule>
    <cfRule type="cellIs" dxfId="3060" priority="3039" operator="equal">
      <formula>"Menor"</formula>
    </cfRule>
    <cfRule type="cellIs" dxfId="3059" priority="3040" operator="equal">
      <formula>"Leve"</formula>
    </cfRule>
  </conditionalFormatting>
  <conditionalFormatting sqref="DT47:DY47">
    <cfRule type="cellIs" dxfId="3058" priority="3031" operator="equal">
      <formula>"Catastrófico"</formula>
    </cfRule>
    <cfRule type="cellIs" dxfId="3057" priority="3032" operator="equal">
      <formula>"Mayor"</formula>
    </cfRule>
    <cfRule type="cellIs" dxfId="3056" priority="3033" operator="equal">
      <formula>"Moderado"</formula>
    </cfRule>
    <cfRule type="cellIs" dxfId="3055" priority="3034" operator="equal">
      <formula>"Menor"</formula>
    </cfRule>
    <cfRule type="cellIs" dxfId="3054" priority="3035" operator="equal">
      <formula>"Leve"</formula>
    </cfRule>
  </conditionalFormatting>
  <conditionalFormatting sqref="DR47">
    <cfRule type="cellIs" dxfId="3053" priority="3026" operator="equal">
      <formula>"Catastrófico"</formula>
    </cfRule>
    <cfRule type="cellIs" dxfId="3052" priority="3027" operator="equal">
      <formula>"Mayor"</formula>
    </cfRule>
    <cfRule type="cellIs" dxfId="3051" priority="3028" operator="equal">
      <formula>"Moderado"</formula>
    </cfRule>
    <cfRule type="cellIs" dxfId="3050" priority="3029" operator="equal">
      <formula>"Menor"</formula>
    </cfRule>
    <cfRule type="cellIs" dxfId="3049" priority="3030" operator="equal">
      <formula>"Leve"</formula>
    </cfRule>
  </conditionalFormatting>
  <conditionalFormatting sqref="DR47">
    <cfRule type="cellIs" dxfId="3048" priority="3021" operator="equal">
      <formula>"Catastrófico"</formula>
    </cfRule>
    <cfRule type="cellIs" dxfId="3047" priority="3022" operator="equal">
      <formula>"Mayor"</formula>
    </cfRule>
    <cfRule type="cellIs" dxfId="3046" priority="3023" operator="equal">
      <formula>"Moderado"</formula>
    </cfRule>
    <cfRule type="cellIs" dxfId="3045" priority="3024" operator="equal">
      <formula>"Menor"</formula>
    </cfRule>
    <cfRule type="cellIs" dxfId="3044" priority="3025" operator="equal">
      <formula>"Leve"</formula>
    </cfRule>
  </conditionalFormatting>
  <conditionalFormatting sqref="EB47">
    <cfRule type="cellIs" dxfId="3043" priority="3016" operator="equal">
      <formula>"Catastrófico"</formula>
    </cfRule>
    <cfRule type="cellIs" dxfId="3042" priority="3017" operator="equal">
      <formula>"Mayor"</formula>
    </cfRule>
    <cfRule type="cellIs" dxfId="3041" priority="3018" operator="equal">
      <formula>"Moderado"</formula>
    </cfRule>
    <cfRule type="cellIs" dxfId="3040" priority="3019" operator="equal">
      <formula>"Menor"</formula>
    </cfRule>
    <cfRule type="cellIs" dxfId="3039" priority="3020" operator="equal">
      <formula>"Leve"</formula>
    </cfRule>
  </conditionalFormatting>
  <conditionalFormatting sqref="EB47">
    <cfRule type="cellIs" dxfId="3038" priority="3011" operator="equal">
      <formula>"Catastrófico"</formula>
    </cfRule>
    <cfRule type="cellIs" dxfId="3037" priority="3012" operator="equal">
      <formula>"Mayor"</formula>
    </cfRule>
    <cfRule type="cellIs" dxfId="3036" priority="3013" operator="equal">
      <formula>"Moderado"</formula>
    </cfRule>
    <cfRule type="cellIs" dxfId="3035" priority="3014" operator="equal">
      <formula>"Menor"</formula>
    </cfRule>
    <cfRule type="cellIs" dxfId="3034" priority="3015" operator="equal">
      <formula>"Leve"</formula>
    </cfRule>
  </conditionalFormatting>
  <conditionalFormatting sqref="EC47:EH47">
    <cfRule type="cellIs" dxfId="3033" priority="3006" operator="equal">
      <formula>"Catastrófico"</formula>
    </cfRule>
    <cfRule type="cellIs" dxfId="3032" priority="3007" operator="equal">
      <formula>"Mayor"</formula>
    </cfRule>
    <cfRule type="cellIs" dxfId="3031" priority="3008" operator="equal">
      <formula>"Moderado"</formula>
    </cfRule>
    <cfRule type="cellIs" dxfId="3030" priority="3009" operator="equal">
      <formula>"Menor"</formula>
    </cfRule>
    <cfRule type="cellIs" dxfId="3029" priority="3010" operator="equal">
      <formula>"Leve"</formula>
    </cfRule>
  </conditionalFormatting>
  <conditionalFormatting sqref="EC47:EH47">
    <cfRule type="cellIs" dxfId="3028" priority="3001" operator="equal">
      <formula>"Catastrófico"</formula>
    </cfRule>
    <cfRule type="cellIs" dxfId="3027" priority="3002" operator="equal">
      <formula>"Mayor"</formula>
    </cfRule>
    <cfRule type="cellIs" dxfId="3026" priority="3003" operator="equal">
      <formula>"Moderado"</formula>
    </cfRule>
    <cfRule type="cellIs" dxfId="3025" priority="3004" operator="equal">
      <formula>"Menor"</formula>
    </cfRule>
    <cfRule type="cellIs" dxfId="3024" priority="3005" operator="equal">
      <formula>"Leve"</formula>
    </cfRule>
  </conditionalFormatting>
  <conditionalFormatting sqref="EA47">
    <cfRule type="cellIs" dxfId="3023" priority="2996" operator="equal">
      <formula>"Catastrófico"</formula>
    </cfRule>
    <cfRule type="cellIs" dxfId="3022" priority="2997" operator="equal">
      <formula>"Mayor"</formula>
    </cfRule>
    <cfRule type="cellIs" dxfId="3021" priority="2998" operator="equal">
      <formula>"Moderado"</formula>
    </cfRule>
    <cfRule type="cellIs" dxfId="3020" priority="2999" operator="equal">
      <formula>"Menor"</formula>
    </cfRule>
    <cfRule type="cellIs" dxfId="3019" priority="3000" operator="equal">
      <formula>"Leve"</formula>
    </cfRule>
  </conditionalFormatting>
  <conditionalFormatting sqref="EA47">
    <cfRule type="cellIs" dxfId="3018" priority="2991" operator="equal">
      <formula>"Catastrófico"</formula>
    </cfRule>
    <cfRule type="cellIs" dxfId="3017" priority="2992" operator="equal">
      <formula>"Mayor"</formula>
    </cfRule>
    <cfRule type="cellIs" dxfId="3016" priority="2993" operator="equal">
      <formula>"Moderado"</formula>
    </cfRule>
    <cfRule type="cellIs" dxfId="3015" priority="2994" operator="equal">
      <formula>"Menor"</formula>
    </cfRule>
    <cfRule type="cellIs" dxfId="3014" priority="2995" operator="equal">
      <formula>"Leve"</formula>
    </cfRule>
  </conditionalFormatting>
  <conditionalFormatting sqref="GJ47:GL47">
    <cfRule type="cellIs" dxfId="3013" priority="2986" operator="equal">
      <formula>"Catastrófico"</formula>
    </cfRule>
    <cfRule type="cellIs" dxfId="3012" priority="2987" operator="equal">
      <formula>"Mayor"</formula>
    </cfRule>
    <cfRule type="cellIs" dxfId="3011" priority="2988" operator="equal">
      <formula>"Moderado"</formula>
    </cfRule>
    <cfRule type="cellIs" dxfId="3010" priority="2989" operator="equal">
      <formula>"Menor"</formula>
    </cfRule>
    <cfRule type="cellIs" dxfId="3009" priority="2990" operator="equal">
      <formula>"Leve"</formula>
    </cfRule>
  </conditionalFormatting>
  <conditionalFormatting sqref="GJ47:GL47">
    <cfRule type="cellIs" dxfId="3008" priority="2981" operator="equal">
      <formula>"Catastrófico"</formula>
    </cfRule>
    <cfRule type="cellIs" dxfId="3007" priority="2982" operator="equal">
      <formula>"Mayor"</formula>
    </cfRule>
    <cfRule type="cellIs" dxfId="3006" priority="2983" operator="equal">
      <formula>"Moderado"</formula>
    </cfRule>
    <cfRule type="cellIs" dxfId="3005" priority="2984" operator="equal">
      <formula>"Menor"</formula>
    </cfRule>
    <cfRule type="cellIs" dxfId="3004" priority="2985" operator="equal">
      <formula>"Leve"</formula>
    </cfRule>
  </conditionalFormatting>
  <conditionalFormatting sqref="GG47">
    <cfRule type="cellIs" dxfId="3003" priority="2976" operator="equal">
      <formula>"Catastrófico"</formula>
    </cfRule>
    <cfRule type="cellIs" dxfId="3002" priority="2977" operator="equal">
      <formula>"Mayor"</formula>
    </cfRule>
    <cfRule type="cellIs" dxfId="3001" priority="2978" operator="equal">
      <formula>"Moderado"</formula>
    </cfRule>
    <cfRule type="cellIs" dxfId="3000" priority="2979" operator="equal">
      <formula>"Menor"</formula>
    </cfRule>
    <cfRule type="cellIs" dxfId="2999" priority="2980" operator="equal">
      <formula>"Leve"</formula>
    </cfRule>
  </conditionalFormatting>
  <conditionalFormatting sqref="GI47">
    <cfRule type="cellIs" dxfId="2998" priority="2971" operator="equal">
      <formula>"Catastrófico"</formula>
    </cfRule>
    <cfRule type="cellIs" dxfId="2997" priority="2972" operator="equal">
      <formula>"Mayor"</formula>
    </cfRule>
    <cfRule type="cellIs" dxfId="2996" priority="2973" operator="equal">
      <formula>"Moderado"</formula>
    </cfRule>
    <cfRule type="cellIs" dxfId="2995" priority="2974" operator="equal">
      <formula>"Menor"</formula>
    </cfRule>
    <cfRule type="cellIs" dxfId="2994" priority="2975" operator="equal">
      <formula>"Leve"</formula>
    </cfRule>
  </conditionalFormatting>
  <conditionalFormatting sqref="DH53">
    <cfRule type="cellIs" dxfId="2993" priority="2966" operator="equal">
      <formula>"Catastrófico"</formula>
    </cfRule>
    <cfRule type="cellIs" dxfId="2992" priority="2967" operator="equal">
      <formula>"Mayor"</formula>
    </cfRule>
    <cfRule type="cellIs" dxfId="2991" priority="2968" operator="equal">
      <formula>"Moderado"</formula>
    </cfRule>
    <cfRule type="cellIs" dxfId="2990" priority="2969" operator="equal">
      <formula>"Menor"</formula>
    </cfRule>
    <cfRule type="cellIs" dxfId="2989" priority="2970" operator="equal">
      <formula>"Leve"</formula>
    </cfRule>
  </conditionalFormatting>
  <conditionalFormatting sqref="CY53">
    <cfRule type="cellIs" dxfId="2988" priority="2961" operator="equal">
      <formula>"Catastrófico"</formula>
    </cfRule>
    <cfRule type="cellIs" dxfId="2987" priority="2962" operator="equal">
      <formula>"Mayor"</formula>
    </cfRule>
    <cfRule type="cellIs" dxfId="2986" priority="2963" operator="equal">
      <formula>"Moderado"</formula>
    </cfRule>
    <cfRule type="cellIs" dxfId="2985" priority="2964" operator="equal">
      <formula>"Menor"</formula>
    </cfRule>
    <cfRule type="cellIs" dxfId="2984" priority="2965" operator="equal">
      <formula>"Leve"</formula>
    </cfRule>
  </conditionalFormatting>
  <conditionalFormatting sqref="DZ53">
    <cfRule type="cellIs" dxfId="2983" priority="2956" operator="equal">
      <formula>"Catastrófico"</formula>
    </cfRule>
    <cfRule type="cellIs" dxfId="2982" priority="2957" operator="equal">
      <formula>"Mayor"</formula>
    </cfRule>
    <cfRule type="cellIs" dxfId="2981" priority="2958" operator="equal">
      <formula>"Moderado"</formula>
    </cfRule>
    <cfRule type="cellIs" dxfId="2980" priority="2959" operator="equal">
      <formula>"Menor"</formula>
    </cfRule>
    <cfRule type="cellIs" dxfId="2979" priority="2960" operator="equal">
      <formula>"Leve"</formula>
    </cfRule>
  </conditionalFormatting>
  <conditionalFormatting sqref="DQ53">
    <cfRule type="cellIs" dxfId="2978" priority="2951" operator="equal">
      <formula>"Catastrófico"</formula>
    </cfRule>
    <cfRule type="cellIs" dxfId="2977" priority="2952" operator="equal">
      <formula>"Mayor"</formula>
    </cfRule>
    <cfRule type="cellIs" dxfId="2976" priority="2953" operator="equal">
      <formula>"Moderado"</formula>
    </cfRule>
    <cfRule type="cellIs" dxfId="2975" priority="2954" operator="equal">
      <formula>"Menor"</formula>
    </cfRule>
    <cfRule type="cellIs" dxfId="2974" priority="2955" operator="equal">
      <formula>"Leve"</formula>
    </cfRule>
  </conditionalFormatting>
  <conditionalFormatting sqref="CZ53:DA53">
    <cfRule type="cellIs" dxfId="2973" priority="2946" operator="equal">
      <formula>"Catastrófico"</formula>
    </cfRule>
    <cfRule type="cellIs" dxfId="2972" priority="2947" operator="equal">
      <formula>"Mayor"</formula>
    </cfRule>
    <cfRule type="cellIs" dxfId="2971" priority="2948" operator="equal">
      <formula>"Moderado"</formula>
    </cfRule>
    <cfRule type="cellIs" dxfId="2970" priority="2949" operator="equal">
      <formula>"Menor"</formula>
    </cfRule>
    <cfRule type="cellIs" dxfId="2969" priority="2950" operator="equal">
      <formula>"Leve"</formula>
    </cfRule>
  </conditionalFormatting>
  <conditionalFormatting sqref="CZ53:DA53">
    <cfRule type="cellIs" dxfId="2968" priority="2941" operator="equal">
      <formula>"Catastrófico"</formula>
    </cfRule>
    <cfRule type="cellIs" dxfId="2967" priority="2942" operator="equal">
      <formula>"Mayor"</formula>
    </cfRule>
    <cfRule type="cellIs" dxfId="2966" priority="2943" operator="equal">
      <formula>"Moderado"</formula>
    </cfRule>
    <cfRule type="cellIs" dxfId="2965" priority="2944" operator="equal">
      <formula>"Menor"</formula>
    </cfRule>
    <cfRule type="cellIs" dxfId="2964" priority="2945" operator="equal">
      <formula>"Leve"</formula>
    </cfRule>
  </conditionalFormatting>
  <conditionalFormatting sqref="DB53:DG53">
    <cfRule type="cellIs" dxfId="2963" priority="2936" operator="equal">
      <formula>"Catastrófico"</formula>
    </cfRule>
    <cfRule type="cellIs" dxfId="2962" priority="2937" operator="equal">
      <formula>"Mayor"</formula>
    </cfRule>
    <cfRule type="cellIs" dxfId="2961" priority="2938" operator="equal">
      <formula>"Moderado"</formula>
    </cfRule>
    <cfRule type="cellIs" dxfId="2960" priority="2939" operator="equal">
      <formula>"Menor"</formula>
    </cfRule>
    <cfRule type="cellIs" dxfId="2959" priority="2940" operator="equal">
      <formula>"Leve"</formula>
    </cfRule>
  </conditionalFormatting>
  <conditionalFormatting sqref="DB53:DG53">
    <cfRule type="cellIs" dxfId="2958" priority="2931" operator="equal">
      <formula>"Catastrófico"</formula>
    </cfRule>
    <cfRule type="cellIs" dxfId="2957" priority="2932" operator="equal">
      <formula>"Mayor"</formula>
    </cfRule>
    <cfRule type="cellIs" dxfId="2956" priority="2933" operator="equal">
      <formula>"Moderado"</formula>
    </cfRule>
    <cfRule type="cellIs" dxfId="2955" priority="2934" operator="equal">
      <formula>"Menor"</formula>
    </cfRule>
    <cfRule type="cellIs" dxfId="2954" priority="2935" operator="equal">
      <formula>"Leve"</formula>
    </cfRule>
  </conditionalFormatting>
  <conditionalFormatting sqref="DI53:DJ53">
    <cfRule type="cellIs" dxfId="2953" priority="2926" operator="equal">
      <formula>"Catastrófico"</formula>
    </cfRule>
    <cfRule type="cellIs" dxfId="2952" priority="2927" operator="equal">
      <formula>"Mayor"</formula>
    </cfRule>
    <cfRule type="cellIs" dxfId="2951" priority="2928" operator="equal">
      <formula>"Moderado"</formula>
    </cfRule>
    <cfRule type="cellIs" dxfId="2950" priority="2929" operator="equal">
      <formula>"Menor"</formula>
    </cfRule>
    <cfRule type="cellIs" dxfId="2949" priority="2930" operator="equal">
      <formula>"Leve"</formula>
    </cfRule>
  </conditionalFormatting>
  <conditionalFormatting sqref="DI53:DJ53">
    <cfRule type="cellIs" dxfId="2948" priority="2921" operator="equal">
      <formula>"Catastrófico"</formula>
    </cfRule>
    <cfRule type="cellIs" dxfId="2947" priority="2922" operator="equal">
      <formula>"Mayor"</formula>
    </cfRule>
    <cfRule type="cellIs" dxfId="2946" priority="2923" operator="equal">
      <formula>"Moderado"</formula>
    </cfRule>
    <cfRule type="cellIs" dxfId="2945" priority="2924" operator="equal">
      <formula>"Menor"</formula>
    </cfRule>
    <cfRule type="cellIs" dxfId="2944" priority="2925" operator="equal">
      <formula>"Leve"</formula>
    </cfRule>
  </conditionalFormatting>
  <conditionalFormatting sqref="DK53:DP53">
    <cfRule type="cellIs" dxfId="2943" priority="2916" operator="equal">
      <formula>"Catastrófico"</formula>
    </cfRule>
    <cfRule type="cellIs" dxfId="2942" priority="2917" operator="equal">
      <formula>"Mayor"</formula>
    </cfRule>
    <cfRule type="cellIs" dxfId="2941" priority="2918" operator="equal">
      <formula>"Moderado"</formula>
    </cfRule>
    <cfRule type="cellIs" dxfId="2940" priority="2919" operator="equal">
      <formula>"Menor"</formula>
    </cfRule>
    <cfRule type="cellIs" dxfId="2939" priority="2920" operator="equal">
      <formula>"Leve"</formula>
    </cfRule>
  </conditionalFormatting>
  <conditionalFormatting sqref="DK53:DP53">
    <cfRule type="cellIs" dxfId="2938" priority="2911" operator="equal">
      <formula>"Catastrófico"</formula>
    </cfRule>
    <cfRule type="cellIs" dxfId="2937" priority="2912" operator="equal">
      <formula>"Mayor"</formula>
    </cfRule>
    <cfRule type="cellIs" dxfId="2936" priority="2913" operator="equal">
      <formula>"Moderado"</formula>
    </cfRule>
    <cfRule type="cellIs" dxfId="2935" priority="2914" operator="equal">
      <formula>"Menor"</formula>
    </cfRule>
    <cfRule type="cellIs" dxfId="2934" priority="2915" operator="equal">
      <formula>"Leve"</formula>
    </cfRule>
  </conditionalFormatting>
  <conditionalFormatting sqref="DR53:DS53">
    <cfRule type="cellIs" dxfId="2933" priority="2906" operator="equal">
      <formula>"Catastrófico"</formula>
    </cfRule>
    <cfRule type="cellIs" dxfId="2932" priority="2907" operator="equal">
      <formula>"Mayor"</formula>
    </cfRule>
    <cfRule type="cellIs" dxfId="2931" priority="2908" operator="equal">
      <formula>"Moderado"</formula>
    </cfRule>
    <cfRule type="cellIs" dxfId="2930" priority="2909" operator="equal">
      <formula>"Menor"</formula>
    </cfRule>
    <cfRule type="cellIs" dxfId="2929" priority="2910" operator="equal">
      <formula>"Leve"</formula>
    </cfRule>
  </conditionalFormatting>
  <conditionalFormatting sqref="DR53:DS53">
    <cfRule type="cellIs" dxfId="2928" priority="2901" operator="equal">
      <formula>"Catastrófico"</formula>
    </cfRule>
    <cfRule type="cellIs" dxfId="2927" priority="2902" operator="equal">
      <formula>"Mayor"</formula>
    </cfRule>
    <cfRule type="cellIs" dxfId="2926" priority="2903" operator="equal">
      <formula>"Moderado"</formula>
    </cfRule>
    <cfRule type="cellIs" dxfId="2925" priority="2904" operator="equal">
      <formula>"Menor"</formula>
    </cfRule>
    <cfRule type="cellIs" dxfId="2924" priority="2905" operator="equal">
      <formula>"Leve"</formula>
    </cfRule>
  </conditionalFormatting>
  <conditionalFormatting sqref="DT53:DY53">
    <cfRule type="cellIs" dxfId="2923" priority="2896" operator="equal">
      <formula>"Catastrófico"</formula>
    </cfRule>
    <cfRule type="cellIs" dxfId="2922" priority="2897" operator="equal">
      <formula>"Mayor"</formula>
    </cfRule>
    <cfRule type="cellIs" dxfId="2921" priority="2898" operator="equal">
      <formula>"Moderado"</formula>
    </cfRule>
    <cfRule type="cellIs" dxfId="2920" priority="2899" operator="equal">
      <formula>"Menor"</formula>
    </cfRule>
    <cfRule type="cellIs" dxfId="2919" priority="2900" operator="equal">
      <formula>"Leve"</formula>
    </cfRule>
  </conditionalFormatting>
  <conditionalFormatting sqref="DT53:DY53">
    <cfRule type="cellIs" dxfId="2918" priority="2891" operator="equal">
      <formula>"Catastrófico"</formula>
    </cfRule>
    <cfRule type="cellIs" dxfId="2917" priority="2892" operator="equal">
      <formula>"Mayor"</formula>
    </cfRule>
    <cfRule type="cellIs" dxfId="2916" priority="2893" operator="equal">
      <formula>"Moderado"</formula>
    </cfRule>
    <cfRule type="cellIs" dxfId="2915" priority="2894" operator="equal">
      <formula>"Menor"</formula>
    </cfRule>
    <cfRule type="cellIs" dxfId="2914" priority="2895" operator="equal">
      <formula>"Leve"</formula>
    </cfRule>
  </conditionalFormatting>
  <conditionalFormatting sqref="EA53:EB53">
    <cfRule type="cellIs" dxfId="2913" priority="2886" operator="equal">
      <formula>"Catastrófico"</formula>
    </cfRule>
    <cfRule type="cellIs" dxfId="2912" priority="2887" operator="equal">
      <formula>"Mayor"</formula>
    </cfRule>
    <cfRule type="cellIs" dxfId="2911" priority="2888" operator="equal">
      <formula>"Moderado"</formula>
    </cfRule>
    <cfRule type="cellIs" dxfId="2910" priority="2889" operator="equal">
      <formula>"Menor"</formula>
    </cfRule>
    <cfRule type="cellIs" dxfId="2909" priority="2890" operator="equal">
      <formula>"Leve"</formula>
    </cfRule>
  </conditionalFormatting>
  <conditionalFormatting sqref="EA53:EB53">
    <cfRule type="cellIs" dxfId="2908" priority="2881" operator="equal">
      <formula>"Catastrófico"</formula>
    </cfRule>
    <cfRule type="cellIs" dxfId="2907" priority="2882" operator="equal">
      <formula>"Mayor"</formula>
    </cfRule>
    <cfRule type="cellIs" dxfId="2906" priority="2883" operator="equal">
      <formula>"Moderado"</formula>
    </cfRule>
    <cfRule type="cellIs" dxfId="2905" priority="2884" operator="equal">
      <formula>"Menor"</formula>
    </cfRule>
    <cfRule type="cellIs" dxfId="2904" priority="2885" operator="equal">
      <formula>"Leve"</formula>
    </cfRule>
  </conditionalFormatting>
  <conditionalFormatting sqref="EC53:EH53">
    <cfRule type="cellIs" dxfId="2903" priority="2876" operator="equal">
      <formula>"Catastrófico"</formula>
    </cfRule>
    <cfRule type="cellIs" dxfId="2902" priority="2877" operator="equal">
      <formula>"Mayor"</formula>
    </cfRule>
    <cfRule type="cellIs" dxfId="2901" priority="2878" operator="equal">
      <formula>"Moderado"</formula>
    </cfRule>
    <cfRule type="cellIs" dxfId="2900" priority="2879" operator="equal">
      <formula>"Menor"</formula>
    </cfRule>
    <cfRule type="cellIs" dxfId="2899" priority="2880" operator="equal">
      <formula>"Leve"</formula>
    </cfRule>
  </conditionalFormatting>
  <conditionalFormatting sqref="EC53:EH53">
    <cfRule type="cellIs" dxfId="2898" priority="2871" operator="equal">
      <formula>"Catastrófico"</formula>
    </cfRule>
    <cfRule type="cellIs" dxfId="2897" priority="2872" operator="equal">
      <formula>"Mayor"</formula>
    </cfRule>
    <cfRule type="cellIs" dxfId="2896" priority="2873" operator="equal">
      <formula>"Moderado"</formula>
    </cfRule>
    <cfRule type="cellIs" dxfId="2895" priority="2874" operator="equal">
      <formula>"Menor"</formula>
    </cfRule>
    <cfRule type="cellIs" dxfId="2894" priority="2875" operator="equal">
      <formula>"Leve"</formula>
    </cfRule>
  </conditionalFormatting>
  <conditionalFormatting sqref="GM53">
    <cfRule type="cellIs" dxfId="2893" priority="2866" operator="equal">
      <formula>"Catastrófico"</formula>
    </cfRule>
    <cfRule type="cellIs" dxfId="2892" priority="2867" operator="equal">
      <formula>"Mayor"</formula>
    </cfRule>
    <cfRule type="cellIs" dxfId="2891" priority="2868" operator="equal">
      <formula>"Moderado"</formula>
    </cfRule>
    <cfRule type="cellIs" dxfId="2890" priority="2869" operator="equal">
      <formula>"Menor"</formula>
    </cfRule>
    <cfRule type="cellIs" dxfId="2889" priority="2870" operator="equal">
      <formula>"Leve"</formula>
    </cfRule>
  </conditionalFormatting>
  <conditionalFormatting sqref="GM53">
    <cfRule type="cellIs" dxfId="2888" priority="2861" operator="equal">
      <formula>"Catastrófico"</formula>
    </cfRule>
    <cfRule type="cellIs" dxfId="2887" priority="2862" operator="equal">
      <formula>"Mayor"</formula>
    </cfRule>
    <cfRule type="cellIs" dxfId="2886" priority="2863" operator="equal">
      <formula>"Moderado"</formula>
    </cfRule>
    <cfRule type="cellIs" dxfId="2885" priority="2864" operator="equal">
      <formula>"Menor"</formula>
    </cfRule>
    <cfRule type="cellIs" dxfId="2884" priority="2865" operator="equal">
      <formula>"Leve"</formula>
    </cfRule>
  </conditionalFormatting>
  <conditionalFormatting sqref="GJ53:GL53">
    <cfRule type="cellIs" dxfId="2883" priority="2856" operator="equal">
      <formula>"Catastrófico"</formula>
    </cfRule>
    <cfRule type="cellIs" dxfId="2882" priority="2857" operator="equal">
      <formula>"Mayor"</formula>
    </cfRule>
    <cfRule type="cellIs" dxfId="2881" priority="2858" operator="equal">
      <formula>"Moderado"</formula>
    </cfRule>
    <cfRule type="cellIs" dxfId="2880" priority="2859" operator="equal">
      <formula>"Menor"</formula>
    </cfRule>
    <cfRule type="cellIs" dxfId="2879" priority="2860" operator="equal">
      <formula>"Leve"</formula>
    </cfRule>
  </conditionalFormatting>
  <conditionalFormatting sqref="GJ53:GL53">
    <cfRule type="cellIs" dxfId="2878" priority="2851" operator="equal">
      <formula>"Catastrófico"</formula>
    </cfRule>
    <cfRule type="cellIs" dxfId="2877" priority="2852" operator="equal">
      <formula>"Mayor"</formula>
    </cfRule>
    <cfRule type="cellIs" dxfId="2876" priority="2853" operator="equal">
      <formula>"Moderado"</formula>
    </cfRule>
    <cfRule type="cellIs" dxfId="2875" priority="2854" operator="equal">
      <formula>"Menor"</formula>
    </cfRule>
    <cfRule type="cellIs" dxfId="2874" priority="2855" operator="equal">
      <formula>"Leve"</formula>
    </cfRule>
  </conditionalFormatting>
  <conditionalFormatting sqref="GG53">
    <cfRule type="cellIs" dxfId="2873" priority="2846" operator="equal">
      <formula>"Catastrófico"</formula>
    </cfRule>
    <cfRule type="cellIs" dxfId="2872" priority="2847" operator="equal">
      <formula>"Mayor"</formula>
    </cfRule>
    <cfRule type="cellIs" dxfId="2871" priority="2848" operator="equal">
      <formula>"Moderado"</formula>
    </cfRule>
    <cfRule type="cellIs" dxfId="2870" priority="2849" operator="equal">
      <formula>"Menor"</formula>
    </cfRule>
    <cfRule type="cellIs" dxfId="2869" priority="2850" operator="equal">
      <formula>"Leve"</formula>
    </cfRule>
  </conditionalFormatting>
  <conditionalFormatting sqref="GI53">
    <cfRule type="cellIs" dxfId="2868" priority="2841" operator="equal">
      <formula>"Catastrófico"</formula>
    </cfRule>
    <cfRule type="cellIs" dxfId="2867" priority="2842" operator="equal">
      <formula>"Mayor"</formula>
    </cfRule>
    <cfRule type="cellIs" dxfId="2866" priority="2843" operator="equal">
      <formula>"Moderado"</formula>
    </cfRule>
    <cfRule type="cellIs" dxfId="2865" priority="2844" operator="equal">
      <formula>"Menor"</formula>
    </cfRule>
    <cfRule type="cellIs" dxfId="2864" priority="2845" operator="equal">
      <formula>"Leve"</formula>
    </cfRule>
  </conditionalFormatting>
  <conditionalFormatting sqref="DH59">
    <cfRule type="cellIs" dxfId="2863" priority="2836" operator="equal">
      <formula>"Catastrófico"</formula>
    </cfRule>
    <cfRule type="cellIs" dxfId="2862" priority="2837" operator="equal">
      <formula>"Mayor"</formula>
    </cfRule>
    <cfRule type="cellIs" dxfId="2861" priority="2838" operator="equal">
      <formula>"Moderado"</formula>
    </cfRule>
    <cfRule type="cellIs" dxfId="2860" priority="2839" operator="equal">
      <formula>"Menor"</formula>
    </cfRule>
    <cfRule type="cellIs" dxfId="2859" priority="2840" operator="equal">
      <formula>"Leve"</formula>
    </cfRule>
  </conditionalFormatting>
  <conditionalFormatting sqref="CY59">
    <cfRule type="cellIs" dxfId="2858" priority="2831" operator="equal">
      <formula>"Catastrófico"</formula>
    </cfRule>
    <cfRule type="cellIs" dxfId="2857" priority="2832" operator="equal">
      <formula>"Mayor"</formula>
    </cfRule>
    <cfRule type="cellIs" dxfId="2856" priority="2833" operator="equal">
      <formula>"Moderado"</formula>
    </cfRule>
    <cfRule type="cellIs" dxfId="2855" priority="2834" operator="equal">
      <formula>"Menor"</formula>
    </cfRule>
    <cfRule type="cellIs" dxfId="2854" priority="2835" operator="equal">
      <formula>"Leve"</formula>
    </cfRule>
  </conditionalFormatting>
  <conditionalFormatting sqref="DZ59">
    <cfRule type="cellIs" dxfId="2853" priority="2826" operator="equal">
      <formula>"Catastrófico"</formula>
    </cfRule>
    <cfRule type="cellIs" dxfId="2852" priority="2827" operator="equal">
      <formula>"Mayor"</formula>
    </cfRule>
    <cfRule type="cellIs" dxfId="2851" priority="2828" operator="equal">
      <formula>"Moderado"</formula>
    </cfRule>
    <cfRule type="cellIs" dxfId="2850" priority="2829" operator="equal">
      <formula>"Menor"</formula>
    </cfRule>
    <cfRule type="cellIs" dxfId="2849" priority="2830" operator="equal">
      <formula>"Leve"</formula>
    </cfRule>
  </conditionalFormatting>
  <conditionalFormatting sqref="DQ59">
    <cfRule type="cellIs" dxfId="2848" priority="2821" operator="equal">
      <formula>"Catastrófico"</formula>
    </cfRule>
    <cfRule type="cellIs" dxfId="2847" priority="2822" operator="equal">
      <formula>"Mayor"</formula>
    </cfRule>
    <cfRule type="cellIs" dxfId="2846" priority="2823" operator="equal">
      <formula>"Moderado"</formula>
    </cfRule>
    <cfRule type="cellIs" dxfId="2845" priority="2824" operator="equal">
      <formula>"Menor"</formula>
    </cfRule>
    <cfRule type="cellIs" dxfId="2844" priority="2825" operator="equal">
      <formula>"Leve"</formula>
    </cfRule>
  </conditionalFormatting>
  <conditionalFormatting sqref="CZ59:DA59">
    <cfRule type="cellIs" dxfId="2843" priority="2816" operator="equal">
      <formula>"Catastrófico"</formula>
    </cfRule>
    <cfRule type="cellIs" dxfId="2842" priority="2817" operator="equal">
      <formula>"Mayor"</formula>
    </cfRule>
    <cfRule type="cellIs" dxfId="2841" priority="2818" operator="equal">
      <formula>"Moderado"</formula>
    </cfRule>
    <cfRule type="cellIs" dxfId="2840" priority="2819" operator="equal">
      <formula>"Menor"</formula>
    </cfRule>
    <cfRule type="cellIs" dxfId="2839" priority="2820" operator="equal">
      <formula>"Leve"</formula>
    </cfRule>
  </conditionalFormatting>
  <conditionalFormatting sqref="CZ59:DA59">
    <cfRule type="cellIs" dxfId="2838" priority="2811" operator="equal">
      <formula>"Catastrófico"</formula>
    </cfRule>
    <cfRule type="cellIs" dxfId="2837" priority="2812" operator="equal">
      <formula>"Mayor"</formula>
    </cfRule>
    <cfRule type="cellIs" dxfId="2836" priority="2813" operator="equal">
      <formula>"Moderado"</formula>
    </cfRule>
    <cfRule type="cellIs" dxfId="2835" priority="2814" operator="equal">
      <formula>"Menor"</formula>
    </cfRule>
    <cfRule type="cellIs" dxfId="2834" priority="2815" operator="equal">
      <formula>"Leve"</formula>
    </cfRule>
  </conditionalFormatting>
  <conditionalFormatting sqref="DB59:DG59">
    <cfRule type="cellIs" dxfId="2833" priority="2806" operator="equal">
      <formula>"Catastrófico"</formula>
    </cfRule>
    <cfRule type="cellIs" dxfId="2832" priority="2807" operator="equal">
      <formula>"Mayor"</formula>
    </cfRule>
    <cfRule type="cellIs" dxfId="2831" priority="2808" operator="equal">
      <formula>"Moderado"</formula>
    </cfRule>
    <cfRule type="cellIs" dxfId="2830" priority="2809" operator="equal">
      <formula>"Menor"</formula>
    </cfRule>
    <cfRule type="cellIs" dxfId="2829" priority="2810" operator="equal">
      <formula>"Leve"</formula>
    </cfRule>
  </conditionalFormatting>
  <conditionalFormatting sqref="DB59:DG59">
    <cfRule type="cellIs" dxfId="2828" priority="2801" operator="equal">
      <formula>"Catastrófico"</formula>
    </cfRule>
    <cfRule type="cellIs" dxfId="2827" priority="2802" operator="equal">
      <formula>"Mayor"</formula>
    </cfRule>
    <cfRule type="cellIs" dxfId="2826" priority="2803" operator="equal">
      <formula>"Moderado"</formula>
    </cfRule>
    <cfRule type="cellIs" dxfId="2825" priority="2804" operator="equal">
      <formula>"Menor"</formula>
    </cfRule>
    <cfRule type="cellIs" dxfId="2824" priority="2805" operator="equal">
      <formula>"Leve"</formula>
    </cfRule>
  </conditionalFormatting>
  <conditionalFormatting sqref="DJ59">
    <cfRule type="cellIs" dxfId="2823" priority="2796" operator="equal">
      <formula>"Catastrófico"</formula>
    </cfRule>
    <cfRule type="cellIs" dxfId="2822" priority="2797" operator="equal">
      <formula>"Mayor"</formula>
    </cfRule>
    <cfRule type="cellIs" dxfId="2821" priority="2798" operator="equal">
      <formula>"Moderado"</formula>
    </cfRule>
    <cfRule type="cellIs" dxfId="2820" priority="2799" operator="equal">
      <formula>"Menor"</formula>
    </cfRule>
    <cfRule type="cellIs" dxfId="2819" priority="2800" operator="equal">
      <formula>"Leve"</formula>
    </cfRule>
  </conditionalFormatting>
  <conditionalFormatting sqref="DJ59">
    <cfRule type="cellIs" dxfId="2818" priority="2791" operator="equal">
      <formula>"Catastrófico"</formula>
    </cfRule>
    <cfRule type="cellIs" dxfId="2817" priority="2792" operator="equal">
      <formula>"Mayor"</formula>
    </cfRule>
    <cfRule type="cellIs" dxfId="2816" priority="2793" operator="equal">
      <formula>"Moderado"</formula>
    </cfRule>
    <cfRule type="cellIs" dxfId="2815" priority="2794" operator="equal">
      <formula>"Menor"</formula>
    </cfRule>
    <cfRule type="cellIs" dxfId="2814" priority="2795" operator="equal">
      <formula>"Leve"</formula>
    </cfRule>
  </conditionalFormatting>
  <conditionalFormatting sqref="DR59:DS59">
    <cfRule type="cellIs" dxfId="2813" priority="2786" operator="equal">
      <formula>"Catastrófico"</formula>
    </cfRule>
    <cfRule type="cellIs" dxfId="2812" priority="2787" operator="equal">
      <formula>"Mayor"</formula>
    </cfRule>
    <cfRule type="cellIs" dxfId="2811" priority="2788" operator="equal">
      <formula>"Moderado"</formula>
    </cfRule>
    <cfRule type="cellIs" dxfId="2810" priority="2789" operator="equal">
      <formula>"Menor"</formula>
    </cfRule>
    <cfRule type="cellIs" dxfId="2809" priority="2790" operator="equal">
      <formula>"Leve"</formula>
    </cfRule>
  </conditionalFormatting>
  <conditionalFormatting sqref="DR59:DS59">
    <cfRule type="cellIs" dxfId="2808" priority="2781" operator="equal">
      <formula>"Catastrófico"</formula>
    </cfRule>
    <cfRule type="cellIs" dxfId="2807" priority="2782" operator="equal">
      <formula>"Mayor"</formula>
    </cfRule>
    <cfRule type="cellIs" dxfId="2806" priority="2783" operator="equal">
      <formula>"Moderado"</formula>
    </cfRule>
    <cfRule type="cellIs" dxfId="2805" priority="2784" operator="equal">
      <formula>"Menor"</formula>
    </cfRule>
    <cfRule type="cellIs" dxfId="2804" priority="2785" operator="equal">
      <formula>"Leve"</formula>
    </cfRule>
  </conditionalFormatting>
  <conditionalFormatting sqref="EA59:EB59">
    <cfRule type="cellIs" dxfId="2803" priority="2776" operator="equal">
      <formula>"Catastrófico"</formula>
    </cfRule>
    <cfRule type="cellIs" dxfId="2802" priority="2777" operator="equal">
      <formula>"Mayor"</formula>
    </cfRule>
    <cfRule type="cellIs" dxfId="2801" priority="2778" operator="equal">
      <formula>"Moderado"</formula>
    </cfRule>
    <cfRule type="cellIs" dxfId="2800" priority="2779" operator="equal">
      <formula>"Menor"</formula>
    </cfRule>
    <cfRule type="cellIs" dxfId="2799" priority="2780" operator="equal">
      <formula>"Leve"</formula>
    </cfRule>
  </conditionalFormatting>
  <conditionalFormatting sqref="EA59:EB59">
    <cfRule type="cellIs" dxfId="2798" priority="2771" operator="equal">
      <formula>"Catastrófico"</formula>
    </cfRule>
    <cfRule type="cellIs" dxfId="2797" priority="2772" operator="equal">
      <formula>"Mayor"</formula>
    </cfRule>
    <cfRule type="cellIs" dxfId="2796" priority="2773" operator="equal">
      <formula>"Moderado"</formula>
    </cfRule>
    <cfRule type="cellIs" dxfId="2795" priority="2774" operator="equal">
      <formula>"Menor"</formula>
    </cfRule>
    <cfRule type="cellIs" dxfId="2794" priority="2775" operator="equal">
      <formula>"Leve"</formula>
    </cfRule>
  </conditionalFormatting>
  <conditionalFormatting sqref="DI59">
    <cfRule type="cellIs" dxfId="2793" priority="2766" operator="equal">
      <formula>"Catastrófico"</formula>
    </cfRule>
    <cfRule type="cellIs" dxfId="2792" priority="2767" operator="equal">
      <formula>"Mayor"</formula>
    </cfRule>
    <cfRule type="cellIs" dxfId="2791" priority="2768" operator="equal">
      <formula>"Moderado"</formula>
    </cfRule>
    <cfRule type="cellIs" dxfId="2790" priority="2769" operator="equal">
      <formula>"Menor"</formula>
    </cfRule>
    <cfRule type="cellIs" dxfId="2789" priority="2770" operator="equal">
      <formula>"Leve"</formula>
    </cfRule>
  </conditionalFormatting>
  <conditionalFormatting sqref="DI59">
    <cfRule type="cellIs" dxfId="2788" priority="2761" operator="equal">
      <formula>"Catastrófico"</formula>
    </cfRule>
    <cfRule type="cellIs" dxfId="2787" priority="2762" operator="equal">
      <formula>"Mayor"</formula>
    </cfRule>
    <cfRule type="cellIs" dxfId="2786" priority="2763" operator="equal">
      <formula>"Moderado"</formula>
    </cfRule>
    <cfRule type="cellIs" dxfId="2785" priority="2764" operator="equal">
      <formula>"Menor"</formula>
    </cfRule>
    <cfRule type="cellIs" dxfId="2784" priority="2765" operator="equal">
      <formula>"Leve"</formula>
    </cfRule>
  </conditionalFormatting>
  <conditionalFormatting sqref="DK59:DP59">
    <cfRule type="cellIs" dxfId="2783" priority="2756" operator="equal">
      <formula>"Catastrófico"</formula>
    </cfRule>
    <cfRule type="cellIs" dxfId="2782" priority="2757" operator="equal">
      <formula>"Mayor"</formula>
    </cfRule>
    <cfRule type="cellIs" dxfId="2781" priority="2758" operator="equal">
      <formula>"Moderado"</formula>
    </cfRule>
    <cfRule type="cellIs" dxfId="2780" priority="2759" operator="equal">
      <formula>"Menor"</formula>
    </cfRule>
    <cfRule type="cellIs" dxfId="2779" priority="2760" operator="equal">
      <formula>"Leve"</formula>
    </cfRule>
  </conditionalFormatting>
  <conditionalFormatting sqref="DK59:DP59">
    <cfRule type="cellIs" dxfId="2778" priority="2751" operator="equal">
      <formula>"Catastrófico"</formula>
    </cfRule>
    <cfRule type="cellIs" dxfId="2777" priority="2752" operator="equal">
      <formula>"Mayor"</formula>
    </cfRule>
    <cfRule type="cellIs" dxfId="2776" priority="2753" operator="equal">
      <formula>"Moderado"</formula>
    </cfRule>
    <cfRule type="cellIs" dxfId="2775" priority="2754" operator="equal">
      <formula>"Menor"</formula>
    </cfRule>
    <cfRule type="cellIs" dxfId="2774" priority="2755" operator="equal">
      <formula>"Leve"</formula>
    </cfRule>
  </conditionalFormatting>
  <conditionalFormatting sqref="DT59:DY59">
    <cfRule type="cellIs" dxfId="2773" priority="2746" operator="equal">
      <formula>"Catastrófico"</formula>
    </cfRule>
    <cfRule type="cellIs" dxfId="2772" priority="2747" operator="equal">
      <formula>"Mayor"</formula>
    </cfRule>
    <cfRule type="cellIs" dxfId="2771" priority="2748" operator="equal">
      <formula>"Moderado"</formula>
    </cfRule>
    <cfRule type="cellIs" dxfId="2770" priority="2749" operator="equal">
      <formula>"Menor"</formula>
    </cfRule>
    <cfRule type="cellIs" dxfId="2769" priority="2750" operator="equal">
      <formula>"Leve"</formula>
    </cfRule>
  </conditionalFormatting>
  <conditionalFormatting sqref="DT59:DY59">
    <cfRule type="cellIs" dxfId="2768" priority="2741" operator="equal">
      <formula>"Catastrófico"</formula>
    </cfRule>
    <cfRule type="cellIs" dxfId="2767" priority="2742" operator="equal">
      <formula>"Mayor"</formula>
    </cfRule>
    <cfRule type="cellIs" dxfId="2766" priority="2743" operator="equal">
      <formula>"Moderado"</formula>
    </cfRule>
    <cfRule type="cellIs" dxfId="2765" priority="2744" operator="equal">
      <formula>"Menor"</formula>
    </cfRule>
    <cfRule type="cellIs" dxfId="2764" priority="2745" operator="equal">
      <formula>"Leve"</formula>
    </cfRule>
  </conditionalFormatting>
  <conditionalFormatting sqref="EC59:EH59">
    <cfRule type="cellIs" dxfId="2763" priority="2736" operator="equal">
      <formula>"Catastrófico"</formula>
    </cfRule>
    <cfRule type="cellIs" dxfId="2762" priority="2737" operator="equal">
      <formula>"Mayor"</formula>
    </cfRule>
    <cfRule type="cellIs" dxfId="2761" priority="2738" operator="equal">
      <formula>"Moderado"</formula>
    </cfRule>
    <cfRule type="cellIs" dxfId="2760" priority="2739" operator="equal">
      <formula>"Menor"</formula>
    </cfRule>
    <cfRule type="cellIs" dxfId="2759" priority="2740" operator="equal">
      <formula>"Leve"</formula>
    </cfRule>
  </conditionalFormatting>
  <conditionalFormatting sqref="EC59:EH59">
    <cfRule type="cellIs" dxfId="2758" priority="2731" operator="equal">
      <formula>"Catastrófico"</formula>
    </cfRule>
    <cfRule type="cellIs" dxfId="2757" priority="2732" operator="equal">
      <formula>"Mayor"</formula>
    </cfRule>
    <cfRule type="cellIs" dxfId="2756" priority="2733" operator="equal">
      <formula>"Moderado"</formula>
    </cfRule>
    <cfRule type="cellIs" dxfId="2755" priority="2734" operator="equal">
      <formula>"Menor"</formula>
    </cfRule>
    <cfRule type="cellIs" dxfId="2754" priority="2735" operator="equal">
      <formula>"Leve"</formula>
    </cfRule>
  </conditionalFormatting>
  <conditionalFormatting sqref="GG59">
    <cfRule type="cellIs" dxfId="2753" priority="2726" operator="equal">
      <formula>"Catastrófico"</formula>
    </cfRule>
    <cfRule type="cellIs" dxfId="2752" priority="2727" operator="equal">
      <formula>"Mayor"</formula>
    </cfRule>
    <cfRule type="cellIs" dxfId="2751" priority="2728" operator="equal">
      <formula>"Moderado"</formula>
    </cfRule>
    <cfRule type="cellIs" dxfId="2750" priority="2729" operator="equal">
      <formula>"Menor"</formula>
    </cfRule>
    <cfRule type="cellIs" dxfId="2749" priority="2730" operator="equal">
      <formula>"Leve"</formula>
    </cfRule>
  </conditionalFormatting>
  <conditionalFormatting sqref="GI59">
    <cfRule type="cellIs" dxfId="2748" priority="2721" operator="equal">
      <formula>"Catastrófico"</formula>
    </cfRule>
    <cfRule type="cellIs" dxfId="2747" priority="2722" operator="equal">
      <formula>"Mayor"</formula>
    </cfRule>
    <cfRule type="cellIs" dxfId="2746" priority="2723" operator="equal">
      <formula>"Moderado"</formula>
    </cfRule>
    <cfRule type="cellIs" dxfId="2745" priority="2724" operator="equal">
      <formula>"Menor"</formula>
    </cfRule>
    <cfRule type="cellIs" dxfId="2744" priority="2725" operator="equal">
      <formula>"Leve"</formula>
    </cfRule>
  </conditionalFormatting>
  <conditionalFormatting sqref="GL59">
    <cfRule type="cellIs" dxfId="2743" priority="2716" operator="equal">
      <formula>"Catastrófico"</formula>
    </cfRule>
    <cfRule type="cellIs" dxfId="2742" priority="2717" operator="equal">
      <formula>"Mayor"</formula>
    </cfRule>
    <cfRule type="cellIs" dxfId="2741" priority="2718" operator="equal">
      <formula>"Moderado"</formula>
    </cfRule>
    <cfRule type="cellIs" dxfId="2740" priority="2719" operator="equal">
      <formula>"Menor"</formula>
    </cfRule>
    <cfRule type="cellIs" dxfId="2739" priority="2720" operator="equal">
      <formula>"Leve"</formula>
    </cfRule>
  </conditionalFormatting>
  <conditionalFormatting sqref="DI65:DP65">
    <cfRule type="cellIs" dxfId="2738" priority="2711" operator="equal">
      <formula>"Catastrófico"</formula>
    </cfRule>
    <cfRule type="cellIs" dxfId="2737" priority="2712" operator="equal">
      <formula>"Mayor"</formula>
    </cfRule>
    <cfRule type="cellIs" dxfId="2736" priority="2713" operator="equal">
      <formula>"Moderado"</formula>
    </cfRule>
    <cfRule type="cellIs" dxfId="2735" priority="2714" operator="equal">
      <formula>"Menor"</formula>
    </cfRule>
    <cfRule type="cellIs" dxfId="2734" priority="2715" operator="equal">
      <formula>"Leve"</formula>
    </cfRule>
  </conditionalFormatting>
  <conditionalFormatting sqref="CZ65:DG65">
    <cfRule type="cellIs" dxfId="2733" priority="2701" operator="equal">
      <formula>"Catastrófico"</formula>
    </cfRule>
    <cfRule type="cellIs" dxfId="2732" priority="2702" operator="equal">
      <formula>"Mayor"</formula>
    </cfRule>
    <cfRule type="cellIs" dxfId="2731" priority="2703" operator="equal">
      <formula>"Moderado"</formula>
    </cfRule>
    <cfRule type="cellIs" dxfId="2730" priority="2704" operator="equal">
      <formula>"Menor"</formula>
    </cfRule>
    <cfRule type="cellIs" dxfId="2729" priority="2705" operator="equal">
      <formula>"Leve"</formula>
    </cfRule>
  </conditionalFormatting>
  <conditionalFormatting sqref="DH65">
    <cfRule type="cellIs" dxfId="2728" priority="2706" operator="equal">
      <formula>"Catastrófico"</formula>
    </cfRule>
    <cfRule type="cellIs" dxfId="2727" priority="2707" operator="equal">
      <formula>"Mayor"</formula>
    </cfRule>
    <cfRule type="cellIs" dxfId="2726" priority="2708" operator="equal">
      <formula>"Moderado"</formula>
    </cfRule>
    <cfRule type="cellIs" dxfId="2725" priority="2709" operator="equal">
      <formula>"Menor"</formula>
    </cfRule>
    <cfRule type="cellIs" dxfId="2724" priority="2710" operator="equal">
      <formula>"Leve"</formula>
    </cfRule>
  </conditionalFormatting>
  <conditionalFormatting sqref="CY65">
    <cfRule type="cellIs" dxfId="2723" priority="2696" operator="equal">
      <formula>"Catastrófico"</formula>
    </cfRule>
    <cfRule type="cellIs" dxfId="2722" priority="2697" operator="equal">
      <formula>"Mayor"</formula>
    </cfRule>
    <cfRule type="cellIs" dxfId="2721" priority="2698" operator="equal">
      <formula>"Moderado"</formula>
    </cfRule>
    <cfRule type="cellIs" dxfId="2720" priority="2699" operator="equal">
      <formula>"Menor"</formula>
    </cfRule>
    <cfRule type="cellIs" dxfId="2719" priority="2700" operator="equal">
      <formula>"Leve"</formula>
    </cfRule>
  </conditionalFormatting>
  <conditionalFormatting sqref="EA65:EH65">
    <cfRule type="cellIs" dxfId="2718" priority="2691" operator="equal">
      <formula>"Catastrófico"</formula>
    </cfRule>
    <cfRule type="cellIs" dxfId="2717" priority="2692" operator="equal">
      <formula>"Mayor"</formula>
    </cfRule>
    <cfRule type="cellIs" dxfId="2716" priority="2693" operator="equal">
      <formula>"Moderado"</formula>
    </cfRule>
    <cfRule type="cellIs" dxfId="2715" priority="2694" operator="equal">
      <formula>"Menor"</formula>
    </cfRule>
    <cfRule type="cellIs" dxfId="2714" priority="2695" operator="equal">
      <formula>"Leve"</formula>
    </cfRule>
  </conditionalFormatting>
  <conditionalFormatting sqref="DZ65">
    <cfRule type="cellIs" dxfId="2713" priority="2686" operator="equal">
      <formula>"Catastrófico"</formula>
    </cfRule>
    <cfRule type="cellIs" dxfId="2712" priority="2687" operator="equal">
      <formula>"Mayor"</formula>
    </cfRule>
    <cfRule type="cellIs" dxfId="2711" priority="2688" operator="equal">
      <formula>"Moderado"</formula>
    </cfRule>
    <cfRule type="cellIs" dxfId="2710" priority="2689" operator="equal">
      <formula>"Menor"</formula>
    </cfRule>
    <cfRule type="cellIs" dxfId="2709" priority="2690" operator="equal">
      <formula>"Leve"</formula>
    </cfRule>
  </conditionalFormatting>
  <conditionalFormatting sqref="DQ65">
    <cfRule type="cellIs" dxfId="2708" priority="2676" operator="equal">
      <formula>"Catastrófico"</formula>
    </cfRule>
    <cfRule type="cellIs" dxfId="2707" priority="2677" operator="equal">
      <formula>"Mayor"</formula>
    </cfRule>
    <cfRule type="cellIs" dxfId="2706" priority="2678" operator="equal">
      <formula>"Moderado"</formula>
    </cfRule>
    <cfRule type="cellIs" dxfId="2705" priority="2679" operator="equal">
      <formula>"Menor"</formula>
    </cfRule>
    <cfRule type="cellIs" dxfId="2704" priority="2680" operator="equal">
      <formula>"Leve"</formula>
    </cfRule>
  </conditionalFormatting>
  <conditionalFormatting sqref="DR65:DY65">
    <cfRule type="cellIs" dxfId="2703" priority="2681" operator="equal">
      <formula>"Catastrófico"</formula>
    </cfRule>
    <cfRule type="cellIs" dxfId="2702" priority="2682" operator="equal">
      <formula>"Mayor"</formula>
    </cfRule>
    <cfRule type="cellIs" dxfId="2701" priority="2683" operator="equal">
      <formula>"Moderado"</formula>
    </cfRule>
    <cfRule type="cellIs" dxfId="2700" priority="2684" operator="equal">
      <formula>"Menor"</formula>
    </cfRule>
    <cfRule type="cellIs" dxfId="2699" priority="2685" operator="equal">
      <formula>"Leve"</formula>
    </cfRule>
  </conditionalFormatting>
  <conditionalFormatting sqref="GM65">
    <cfRule type="cellIs" dxfId="2698" priority="2671" operator="equal">
      <formula>"Catastrófico"</formula>
    </cfRule>
    <cfRule type="cellIs" dxfId="2697" priority="2672" operator="equal">
      <formula>"Mayor"</formula>
    </cfRule>
    <cfRule type="cellIs" dxfId="2696" priority="2673" operator="equal">
      <formula>"Moderado"</formula>
    </cfRule>
    <cfRule type="cellIs" dxfId="2695" priority="2674" operator="equal">
      <formula>"Menor"</formula>
    </cfRule>
    <cfRule type="cellIs" dxfId="2694" priority="2675" operator="equal">
      <formula>"Leve"</formula>
    </cfRule>
  </conditionalFormatting>
  <conditionalFormatting sqref="GM65">
    <cfRule type="cellIs" dxfId="2693" priority="2666" operator="equal">
      <formula>"Catastrófico"</formula>
    </cfRule>
    <cfRule type="cellIs" dxfId="2692" priority="2667" operator="equal">
      <formula>"Mayor"</formula>
    </cfRule>
    <cfRule type="cellIs" dxfId="2691" priority="2668" operator="equal">
      <formula>"Moderado"</formula>
    </cfRule>
    <cfRule type="cellIs" dxfId="2690" priority="2669" operator="equal">
      <formula>"Menor"</formula>
    </cfRule>
    <cfRule type="cellIs" dxfId="2689" priority="2670" operator="equal">
      <formula>"Leve"</formula>
    </cfRule>
  </conditionalFormatting>
  <conditionalFormatting sqref="GG65">
    <cfRule type="cellIs" dxfId="2688" priority="2661" operator="equal">
      <formula>"Catastrófico"</formula>
    </cfRule>
    <cfRule type="cellIs" dxfId="2687" priority="2662" operator="equal">
      <formula>"Mayor"</formula>
    </cfRule>
    <cfRule type="cellIs" dxfId="2686" priority="2663" operator="equal">
      <formula>"Moderado"</formula>
    </cfRule>
    <cfRule type="cellIs" dxfId="2685" priority="2664" operator="equal">
      <formula>"Menor"</formula>
    </cfRule>
    <cfRule type="cellIs" dxfId="2684" priority="2665" operator="equal">
      <formula>"Leve"</formula>
    </cfRule>
  </conditionalFormatting>
  <conditionalFormatting sqref="GI65">
    <cfRule type="cellIs" dxfId="2683" priority="2656" operator="equal">
      <formula>"Catastrófico"</formula>
    </cfRule>
    <cfRule type="cellIs" dxfId="2682" priority="2657" operator="equal">
      <formula>"Mayor"</formula>
    </cfRule>
    <cfRule type="cellIs" dxfId="2681" priority="2658" operator="equal">
      <formula>"Moderado"</formula>
    </cfRule>
    <cfRule type="cellIs" dxfId="2680" priority="2659" operator="equal">
      <formula>"Menor"</formula>
    </cfRule>
    <cfRule type="cellIs" dxfId="2679" priority="2660" operator="equal">
      <formula>"Leve"</formula>
    </cfRule>
  </conditionalFormatting>
  <conditionalFormatting sqref="GL65">
    <cfRule type="cellIs" dxfId="2678" priority="2651" operator="equal">
      <formula>"Catastrófico"</formula>
    </cfRule>
    <cfRule type="cellIs" dxfId="2677" priority="2652" operator="equal">
      <formula>"Mayor"</formula>
    </cfRule>
    <cfRule type="cellIs" dxfId="2676" priority="2653" operator="equal">
      <formula>"Moderado"</formula>
    </cfRule>
    <cfRule type="cellIs" dxfId="2675" priority="2654" operator="equal">
      <formula>"Menor"</formula>
    </cfRule>
    <cfRule type="cellIs" dxfId="2674" priority="2655" operator="equal">
      <formula>"Leve"</formula>
    </cfRule>
  </conditionalFormatting>
  <conditionalFormatting sqref="CY71">
    <cfRule type="cellIs" dxfId="2673" priority="2646" operator="equal">
      <formula>"Catastrófico"</formula>
    </cfRule>
    <cfRule type="cellIs" dxfId="2672" priority="2647" operator="equal">
      <formula>"Mayor"</formula>
    </cfRule>
    <cfRule type="cellIs" dxfId="2671" priority="2648" operator="equal">
      <formula>"Moderado"</formula>
    </cfRule>
    <cfRule type="cellIs" dxfId="2670" priority="2649" operator="equal">
      <formula>"Menor"</formula>
    </cfRule>
    <cfRule type="cellIs" dxfId="2669" priority="2650" operator="equal">
      <formula>"Leve"</formula>
    </cfRule>
  </conditionalFormatting>
  <conditionalFormatting sqref="DB71">
    <cfRule type="cellIs" dxfId="2668" priority="2641" operator="equal">
      <formula>"Catastrófico"</formula>
    </cfRule>
    <cfRule type="cellIs" dxfId="2667" priority="2642" operator="equal">
      <formula>"Mayor"</formula>
    </cfRule>
    <cfRule type="cellIs" dxfId="2666" priority="2643" operator="equal">
      <formula>"Moderado"</formula>
    </cfRule>
    <cfRule type="cellIs" dxfId="2665" priority="2644" operator="equal">
      <formula>"Menor"</formula>
    </cfRule>
    <cfRule type="cellIs" dxfId="2664" priority="2645" operator="equal">
      <formula>"Leve"</formula>
    </cfRule>
  </conditionalFormatting>
  <conditionalFormatting sqref="DC71">
    <cfRule type="cellIs" dxfId="2663" priority="2636" operator="equal">
      <formula>"Catastrófico"</formula>
    </cfRule>
    <cfRule type="cellIs" dxfId="2662" priority="2637" operator="equal">
      <formula>"Mayor"</formula>
    </cfRule>
    <cfRule type="cellIs" dxfId="2661" priority="2638" operator="equal">
      <formula>"Moderado"</formula>
    </cfRule>
    <cfRule type="cellIs" dxfId="2660" priority="2639" operator="equal">
      <formula>"Menor"</formula>
    </cfRule>
    <cfRule type="cellIs" dxfId="2659" priority="2640" operator="equal">
      <formula>"Leve"</formula>
    </cfRule>
  </conditionalFormatting>
  <conditionalFormatting sqref="DD71">
    <cfRule type="cellIs" dxfId="2658" priority="2631" operator="equal">
      <formula>"Catastrófico"</formula>
    </cfRule>
    <cfRule type="cellIs" dxfId="2657" priority="2632" operator="equal">
      <formula>"Mayor"</formula>
    </cfRule>
    <cfRule type="cellIs" dxfId="2656" priority="2633" operator="equal">
      <formula>"Moderado"</formula>
    </cfRule>
    <cfRule type="cellIs" dxfId="2655" priority="2634" operator="equal">
      <formula>"Menor"</formula>
    </cfRule>
    <cfRule type="cellIs" dxfId="2654" priority="2635" operator="equal">
      <formula>"Leve"</formula>
    </cfRule>
  </conditionalFormatting>
  <conditionalFormatting sqref="DE71:DG71">
    <cfRule type="cellIs" dxfId="2653" priority="2626" operator="equal">
      <formula>"Catastrófico"</formula>
    </cfRule>
    <cfRule type="cellIs" dxfId="2652" priority="2627" operator="equal">
      <formula>"Mayor"</formula>
    </cfRule>
    <cfRule type="cellIs" dxfId="2651" priority="2628" operator="equal">
      <formula>"Moderado"</formula>
    </cfRule>
    <cfRule type="cellIs" dxfId="2650" priority="2629" operator="equal">
      <formula>"Menor"</formula>
    </cfRule>
    <cfRule type="cellIs" dxfId="2649" priority="2630" operator="equal">
      <formula>"Leve"</formula>
    </cfRule>
  </conditionalFormatting>
  <conditionalFormatting sqref="DE71">
    <cfRule type="cellIs" dxfId="2648" priority="2621" operator="equal">
      <formula>"Catastrófico"</formula>
    </cfRule>
    <cfRule type="cellIs" dxfId="2647" priority="2622" operator="equal">
      <formula>"Mayor"</formula>
    </cfRule>
    <cfRule type="cellIs" dxfId="2646" priority="2623" operator="equal">
      <formula>"Moderado"</formula>
    </cfRule>
    <cfRule type="cellIs" dxfId="2645" priority="2624" operator="equal">
      <formula>"Menor"</formula>
    </cfRule>
    <cfRule type="cellIs" dxfId="2644" priority="2625" operator="equal">
      <formula>"Leve"</formula>
    </cfRule>
  </conditionalFormatting>
  <conditionalFormatting sqref="DH71">
    <cfRule type="cellIs" dxfId="2643" priority="2616" operator="equal">
      <formula>"Catastrófico"</formula>
    </cfRule>
    <cfRule type="cellIs" dxfId="2642" priority="2617" operator="equal">
      <formula>"Mayor"</formula>
    </cfRule>
    <cfRule type="cellIs" dxfId="2641" priority="2618" operator="equal">
      <formula>"Moderado"</formula>
    </cfRule>
    <cfRule type="cellIs" dxfId="2640" priority="2619" operator="equal">
      <formula>"Menor"</formula>
    </cfRule>
    <cfRule type="cellIs" dxfId="2639" priority="2620" operator="equal">
      <formula>"Leve"</formula>
    </cfRule>
  </conditionalFormatting>
  <conditionalFormatting sqref="DK71">
    <cfRule type="cellIs" dxfId="2638" priority="2611" operator="equal">
      <formula>"Catastrófico"</formula>
    </cfRule>
    <cfRule type="cellIs" dxfId="2637" priority="2612" operator="equal">
      <formula>"Mayor"</formula>
    </cfRule>
    <cfRule type="cellIs" dxfId="2636" priority="2613" operator="equal">
      <formula>"Moderado"</formula>
    </cfRule>
    <cfRule type="cellIs" dxfId="2635" priority="2614" operator="equal">
      <formula>"Menor"</formula>
    </cfRule>
    <cfRule type="cellIs" dxfId="2634" priority="2615" operator="equal">
      <formula>"Leve"</formula>
    </cfRule>
  </conditionalFormatting>
  <conditionalFormatting sqref="DL71">
    <cfRule type="cellIs" dxfId="2633" priority="2606" operator="equal">
      <formula>"Catastrófico"</formula>
    </cfRule>
    <cfRule type="cellIs" dxfId="2632" priority="2607" operator="equal">
      <formula>"Mayor"</formula>
    </cfRule>
    <cfRule type="cellIs" dxfId="2631" priority="2608" operator="equal">
      <formula>"Moderado"</formula>
    </cfRule>
    <cfRule type="cellIs" dxfId="2630" priority="2609" operator="equal">
      <formula>"Menor"</formula>
    </cfRule>
    <cfRule type="cellIs" dxfId="2629" priority="2610" operator="equal">
      <formula>"Leve"</formula>
    </cfRule>
  </conditionalFormatting>
  <conditionalFormatting sqref="DM71">
    <cfRule type="cellIs" dxfId="2628" priority="2601" operator="equal">
      <formula>"Catastrófico"</formula>
    </cfRule>
    <cfRule type="cellIs" dxfId="2627" priority="2602" operator="equal">
      <formula>"Mayor"</formula>
    </cfRule>
    <cfRule type="cellIs" dxfId="2626" priority="2603" operator="equal">
      <formula>"Moderado"</formula>
    </cfRule>
    <cfRule type="cellIs" dxfId="2625" priority="2604" operator="equal">
      <formula>"Menor"</formula>
    </cfRule>
    <cfRule type="cellIs" dxfId="2624" priority="2605" operator="equal">
      <formula>"Leve"</formula>
    </cfRule>
  </conditionalFormatting>
  <conditionalFormatting sqref="DN71:DP71">
    <cfRule type="cellIs" dxfId="2623" priority="2596" operator="equal">
      <formula>"Catastrófico"</formula>
    </cfRule>
    <cfRule type="cellIs" dxfId="2622" priority="2597" operator="equal">
      <formula>"Mayor"</formula>
    </cfRule>
    <cfRule type="cellIs" dxfId="2621" priority="2598" operator="equal">
      <formula>"Moderado"</formula>
    </cfRule>
    <cfRule type="cellIs" dxfId="2620" priority="2599" operator="equal">
      <formula>"Menor"</formula>
    </cfRule>
    <cfRule type="cellIs" dxfId="2619" priority="2600" operator="equal">
      <formula>"Leve"</formula>
    </cfRule>
  </conditionalFormatting>
  <conditionalFormatting sqref="DN71">
    <cfRule type="cellIs" dxfId="2618" priority="2591" operator="equal">
      <formula>"Catastrófico"</formula>
    </cfRule>
    <cfRule type="cellIs" dxfId="2617" priority="2592" operator="equal">
      <formula>"Mayor"</formula>
    </cfRule>
    <cfRule type="cellIs" dxfId="2616" priority="2593" operator="equal">
      <formula>"Moderado"</formula>
    </cfRule>
    <cfRule type="cellIs" dxfId="2615" priority="2594" operator="equal">
      <formula>"Menor"</formula>
    </cfRule>
    <cfRule type="cellIs" dxfId="2614" priority="2595" operator="equal">
      <formula>"Leve"</formula>
    </cfRule>
  </conditionalFormatting>
  <conditionalFormatting sqref="DQ71">
    <cfRule type="cellIs" dxfId="2613" priority="2586" operator="equal">
      <formula>"Catastrófico"</formula>
    </cfRule>
    <cfRule type="cellIs" dxfId="2612" priority="2587" operator="equal">
      <formula>"Mayor"</formula>
    </cfRule>
    <cfRule type="cellIs" dxfId="2611" priority="2588" operator="equal">
      <formula>"Moderado"</formula>
    </cfRule>
    <cfRule type="cellIs" dxfId="2610" priority="2589" operator="equal">
      <formula>"Menor"</formula>
    </cfRule>
    <cfRule type="cellIs" dxfId="2609" priority="2590" operator="equal">
      <formula>"Leve"</formula>
    </cfRule>
  </conditionalFormatting>
  <conditionalFormatting sqref="DT71">
    <cfRule type="cellIs" dxfId="2608" priority="2581" operator="equal">
      <formula>"Catastrófico"</formula>
    </cfRule>
    <cfRule type="cellIs" dxfId="2607" priority="2582" operator="equal">
      <formula>"Mayor"</formula>
    </cfRule>
    <cfRule type="cellIs" dxfId="2606" priority="2583" operator="equal">
      <formula>"Moderado"</formula>
    </cfRule>
    <cfRule type="cellIs" dxfId="2605" priority="2584" operator="equal">
      <formula>"Menor"</formula>
    </cfRule>
    <cfRule type="cellIs" dxfId="2604" priority="2585" operator="equal">
      <formula>"Leve"</formula>
    </cfRule>
  </conditionalFormatting>
  <conditionalFormatting sqref="DU71">
    <cfRule type="cellIs" dxfId="2603" priority="2576" operator="equal">
      <formula>"Catastrófico"</formula>
    </cfRule>
    <cfRule type="cellIs" dxfId="2602" priority="2577" operator="equal">
      <formula>"Mayor"</formula>
    </cfRule>
    <cfRule type="cellIs" dxfId="2601" priority="2578" operator="equal">
      <formula>"Moderado"</formula>
    </cfRule>
    <cfRule type="cellIs" dxfId="2600" priority="2579" operator="equal">
      <formula>"Menor"</formula>
    </cfRule>
    <cfRule type="cellIs" dxfId="2599" priority="2580" operator="equal">
      <formula>"Leve"</formula>
    </cfRule>
  </conditionalFormatting>
  <conditionalFormatting sqref="DV71">
    <cfRule type="cellIs" dxfId="2598" priority="2571" operator="equal">
      <formula>"Catastrófico"</formula>
    </cfRule>
    <cfRule type="cellIs" dxfId="2597" priority="2572" operator="equal">
      <formula>"Mayor"</formula>
    </cfRule>
    <cfRule type="cellIs" dxfId="2596" priority="2573" operator="equal">
      <formula>"Moderado"</formula>
    </cfRule>
    <cfRule type="cellIs" dxfId="2595" priority="2574" operator="equal">
      <formula>"Menor"</formula>
    </cfRule>
    <cfRule type="cellIs" dxfId="2594" priority="2575" operator="equal">
      <formula>"Leve"</formula>
    </cfRule>
  </conditionalFormatting>
  <conditionalFormatting sqref="DW71:DY71">
    <cfRule type="cellIs" dxfId="2593" priority="2566" operator="equal">
      <formula>"Catastrófico"</formula>
    </cfRule>
    <cfRule type="cellIs" dxfId="2592" priority="2567" operator="equal">
      <formula>"Mayor"</formula>
    </cfRule>
    <cfRule type="cellIs" dxfId="2591" priority="2568" operator="equal">
      <formula>"Moderado"</formula>
    </cfRule>
    <cfRule type="cellIs" dxfId="2590" priority="2569" operator="equal">
      <formula>"Menor"</formula>
    </cfRule>
    <cfRule type="cellIs" dxfId="2589" priority="2570" operator="equal">
      <formula>"Leve"</formula>
    </cfRule>
  </conditionalFormatting>
  <conditionalFormatting sqref="DW71">
    <cfRule type="cellIs" dxfId="2588" priority="2561" operator="equal">
      <formula>"Catastrófico"</formula>
    </cfRule>
    <cfRule type="cellIs" dxfId="2587" priority="2562" operator="equal">
      <formula>"Mayor"</formula>
    </cfRule>
    <cfRule type="cellIs" dxfId="2586" priority="2563" operator="equal">
      <formula>"Moderado"</formula>
    </cfRule>
    <cfRule type="cellIs" dxfId="2585" priority="2564" operator="equal">
      <formula>"Menor"</formula>
    </cfRule>
    <cfRule type="cellIs" dxfId="2584" priority="2565" operator="equal">
      <formula>"Leve"</formula>
    </cfRule>
  </conditionalFormatting>
  <conditionalFormatting sqref="DZ71">
    <cfRule type="cellIs" dxfId="2583" priority="2556" operator="equal">
      <formula>"Catastrófico"</formula>
    </cfRule>
    <cfRule type="cellIs" dxfId="2582" priority="2557" operator="equal">
      <formula>"Mayor"</formula>
    </cfRule>
    <cfRule type="cellIs" dxfId="2581" priority="2558" operator="equal">
      <formula>"Moderado"</formula>
    </cfRule>
    <cfRule type="cellIs" dxfId="2580" priority="2559" operator="equal">
      <formula>"Menor"</formula>
    </cfRule>
    <cfRule type="cellIs" dxfId="2579" priority="2560" operator="equal">
      <formula>"Leve"</formula>
    </cfRule>
  </conditionalFormatting>
  <conditionalFormatting sqref="EC71">
    <cfRule type="cellIs" dxfId="2578" priority="2551" operator="equal">
      <formula>"Catastrófico"</formula>
    </cfRule>
    <cfRule type="cellIs" dxfId="2577" priority="2552" operator="equal">
      <formula>"Mayor"</formula>
    </cfRule>
    <cfRule type="cellIs" dxfId="2576" priority="2553" operator="equal">
      <formula>"Moderado"</formula>
    </cfRule>
    <cfRule type="cellIs" dxfId="2575" priority="2554" operator="equal">
      <formula>"Menor"</formula>
    </cfRule>
    <cfRule type="cellIs" dxfId="2574" priority="2555" operator="equal">
      <formula>"Leve"</formula>
    </cfRule>
  </conditionalFormatting>
  <conditionalFormatting sqref="ED71">
    <cfRule type="cellIs" dxfId="2573" priority="2546" operator="equal">
      <formula>"Catastrófico"</formula>
    </cfRule>
    <cfRule type="cellIs" dxfId="2572" priority="2547" operator="equal">
      <formula>"Mayor"</formula>
    </cfRule>
    <cfRule type="cellIs" dxfId="2571" priority="2548" operator="equal">
      <formula>"Moderado"</formula>
    </cfRule>
    <cfRule type="cellIs" dxfId="2570" priority="2549" operator="equal">
      <formula>"Menor"</formula>
    </cfRule>
    <cfRule type="cellIs" dxfId="2569" priority="2550" operator="equal">
      <formula>"Leve"</formula>
    </cfRule>
  </conditionalFormatting>
  <conditionalFormatting sqref="EE71">
    <cfRule type="cellIs" dxfId="2568" priority="2541" operator="equal">
      <formula>"Catastrófico"</formula>
    </cfRule>
    <cfRule type="cellIs" dxfId="2567" priority="2542" operator="equal">
      <formula>"Mayor"</formula>
    </cfRule>
    <cfRule type="cellIs" dxfId="2566" priority="2543" operator="equal">
      <formula>"Moderado"</formula>
    </cfRule>
    <cfRule type="cellIs" dxfId="2565" priority="2544" operator="equal">
      <formula>"Menor"</formula>
    </cfRule>
    <cfRule type="cellIs" dxfId="2564" priority="2545" operator="equal">
      <formula>"Leve"</formula>
    </cfRule>
  </conditionalFormatting>
  <conditionalFormatting sqref="EF71:EH71">
    <cfRule type="cellIs" dxfId="2563" priority="2536" operator="equal">
      <formula>"Catastrófico"</formula>
    </cfRule>
    <cfRule type="cellIs" dxfId="2562" priority="2537" operator="equal">
      <formula>"Mayor"</formula>
    </cfRule>
    <cfRule type="cellIs" dxfId="2561" priority="2538" operator="equal">
      <formula>"Moderado"</formula>
    </cfRule>
    <cfRule type="cellIs" dxfId="2560" priority="2539" operator="equal">
      <formula>"Menor"</formula>
    </cfRule>
    <cfRule type="cellIs" dxfId="2559" priority="2540" operator="equal">
      <formula>"Leve"</formula>
    </cfRule>
  </conditionalFormatting>
  <conditionalFormatting sqref="EF71">
    <cfRule type="cellIs" dxfId="2558" priority="2531" operator="equal">
      <formula>"Catastrófico"</formula>
    </cfRule>
    <cfRule type="cellIs" dxfId="2557" priority="2532" operator="equal">
      <formula>"Mayor"</formula>
    </cfRule>
    <cfRule type="cellIs" dxfId="2556" priority="2533" operator="equal">
      <formula>"Moderado"</formula>
    </cfRule>
    <cfRule type="cellIs" dxfId="2555" priority="2534" operator="equal">
      <formula>"Menor"</formula>
    </cfRule>
    <cfRule type="cellIs" dxfId="2554" priority="2535" operator="equal">
      <formula>"Leve"</formula>
    </cfRule>
  </conditionalFormatting>
  <conditionalFormatting sqref="GM71">
    <cfRule type="cellIs" dxfId="2553" priority="2526" operator="equal">
      <formula>"Catastrófico"</formula>
    </cfRule>
    <cfRule type="cellIs" dxfId="2552" priority="2527" operator="equal">
      <formula>"Mayor"</formula>
    </cfRule>
    <cfRule type="cellIs" dxfId="2551" priority="2528" operator="equal">
      <formula>"Moderado"</formula>
    </cfRule>
    <cfRule type="cellIs" dxfId="2550" priority="2529" operator="equal">
      <formula>"Menor"</formula>
    </cfRule>
    <cfRule type="cellIs" dxfId="2549" priority="2530" operator="equal">
      <formula>"Leve"</formula>
    </cfRule>
  </conditionalFormatting>
  <conditionalFormatting sqref="GM71">
    <cfRule type="cellIs" dxfId="2548" priority="2521" operator="equal">
      <formula>"Catastrófico"</formula>
    </cfRule>
    <cfRule type="cellIs" dxfId="2547" priority="2522" operator="equal">
      <formula>"Mayor"</formula>
    </cfRule>
    <cfRule type="cellIs" dxfId="2546" priority="2523" operator="equal">
      <formula>"Moderado"</formula>
    </cfRule>
    <cfRule type="cellIs" dxfId="2545" priority="2524" operator="equal">
      <formula>"Menor"</formula>
    </cfRule>
    <cfRule type="cellIs" dxfId="2544" priority="2525" operator="equal">
      <formula>"Leve"</formula>
    </cfRule>
  </conditionalFormatting>
  <conditionalFormatting sqref="GG71">
    <cfRule type="cellIs" dxfId="2543" priority="2516" operator="equal">
      <formula>"Catastrófico"</formula>
    </cfRule>
    <cfRule type="cellIs" dxfId="2542" priority="2517" operator="equal">
      <formula>"Mayor"</formula>
    </cfRule>
    <cfRule type="cellIs" dxfId="2541" priority="2518" operator="equal">
      <formula>"Moderado"</formula>
    </cfRule>
    <cfRule type="cellIs" dxfId="2540" priority="2519" operator="equal">
      <formula>"Menor"</formula>
    </cfRule>
    <cfRule type="cellIs" dxfId="2539" priority="2520" operator="equal">
      <formula>"Leve"</formula>
    </cfRule>
  </conditionalFormatting>
  <conditionalFormatting sqref="GI71">
    <cfRule type="cellIs" dxfId="2538" priority="2511" operator="equal">
      <formula>"Catastrófico"</formula>
    </cfRule>
    <cfRule type="cellIs" dxfId="2537" priority="2512" operator="equal">
      <formula>"Mayor"</formula>
    </cfRule>
    <cfRule type="cellIs" dxfId="2536" priority="2513" operator="equal">
      <formula>"Moderado"</formula>
    </cfRule>
    <cfRule type="cellIs" dxfId="2535" priority="2514" operator="equal">
      <formula>"Menor"</formula>
    </cfRule>
    <cfRule type="cellIs" dxfId="2534" priority="2515" operator="equal">
      <formula>"Leve"</formula>
    </cfRule>
  </conditionalFormatting>
  <conditionalFormatting sqref="GL71">
    <cfRule type="cellIs" dxfId="2533" priority="2506" operator="equal">
      <formula>"Catastrófico"</formula>
    </cfRule>
    <cfRule type="cellIs" dxfId="2532" priority="2507" operator="equal">
      <formula>"Mayor"</formula>
    </cfRule>
    <cfRule type="cellIs" dxfId="2531" priority="2508" operator="equal">
      <formula>"Moderado"</formula>
    </cfRule>
    <cfRule type="cellIs" dxfId="2530" priority="2509" operator="equal">
      <formula>"Menor"</formula>
    </cfRule>
    <cfRule type="cellIs" dxfId="2529" priority="2510" operator="equal">
      <formula>"Leve"</formula>
    </cfRule>
  </conditionalFormatting>
  <conditionalFormatting sqref="DA257 DE257:DG257">
    <cfRule type="cellIs" dxfId="2528" priority="2501" operator="equal">
      <formula>"Catastrófico"</formula>
    </cfRule>
    <cfRule type="cellIs" dxfId="2527" priority="2502" operator="equal">
      <formula>"Mayor"</formula>
    </cfRule>
    <cfRule type="cellIs" dxfId="2526" priority="2503" operator="equal">
      <formula>"Moderado"</formula>
    </cfRule>
    <cfRule type="cellIs" dxfId="2525" priority="2504" operator="equal">
      <formula>"Menor"</formula>
    </cfRule>
    <cfRule type="cellIs" dxfId="2524" priority="2505" operator="equal">
      <formula>"Leve"</formula>
    </cfRule>
  </conditionalFormatting>
  <conditionalFormatting sqref="CY257">
    <cfRule type="cellIs" dxfId="2523" priority="2496" operator="equal">
      <formula>"Catastrófico"</formula>
    </cfRule>
    <cfRule type="cellIs" dxfId="2522" priority="2497" operator="equal">
      <formula>"Mayor"</formula>
    </cfRule>
    <cfRule type="cellIs" dxfId="2521" priority="2498" operator="equal">
      <formula>"Moderado"</formula>
    </cfRule>
    <cfRule type="cellIs" dxfId="2520" priority="2499" operator="equal">
      <formula>"Menor"</formula>
    </cfRule>
    <cfRule type="cellIs" dxfId="2519" priority="2500" operator="equal">
      <formula>"Leve"</formula>
    </cfRule>
  </conditionalFormatting>
  <conditionalFormatting sqref="DE257">
    <cfRule type="cellIs" dxfId="2518" priority="2491" operator="equal">
      <formula>"Catastrófico"</formula>
    </cfRule>
    <cfRule type="cellIs" dxfId="2517" priority="2492" operator="equal">
      <formula>"Mayor"</formula>
    </cfRule>
    <cfRule type="cellIs" dxfId="2516" priority="2493" operator="equal">
      <formula>"Moderado"</formula>
    </cfRule>
    <cfRule type="cellIs" dxfId="2515" priority="2494" operator="equal">
      <formula>"Menor"</formula>
    </cfRule>
    <cfRule type="cellIs" dxfId="2514" priority="2495" operator="equal">
      <formula>"Leve"</formula>
    </cfRule>
  </conditionalFormatting>
  <conditionalFormatting sqref="DB257">
    <cfRule type="cellIs" dxfId="2513" priority="2486" operator="equal">
      <formula>"Catastrófico"</formula>
    </cfRule>
    <cfRule type="cellIs" dxfId="2512" priority="2487" operator="equal">
      <formula>"Mayor"</formula>
    </cfRule>
    <cfRule type="cellIs" dxfId="2511" priority="2488" operator="equal">
      <formula>"Moderado"</formula>
    </cfRule>
    <cfRule type="cellIs" dxfId="2510" priority="2489" operator="equal">
      <formula>"Menor"</formula>
    </cfRule>
    <cfRule type="cellIs" dxfId="2509" priority="2490" operator="equal">
      <formula>"Leve"</formula>
    </cfRule>
  </conditionalFormatting>
  <conditionalFormatting sqref="DC257">
    <cfRule type="cellIs" dxfId="2508" priority="2481" operator="equal">
      <formula>"Catastrófico"</formula>
    </cfRule>
    <cfRule type="cellIs" dxfId="2507" priority="2482" operator="equal">
      <formula>"Mayor"</formula>
    </cfRule>
    <cfRule type="cellIs" dxfId="2506" priority="2483" operator="equal">
      <formula>"Moderado"</formula>
    </cfRule>
    <cfRule type="cellIs" dxfId="2505" priority="2484" operator="equal">
      <formula>"Menor"</formula>
    </cfRule>
    <cfRule type="cellIs" dxfId="2504" priority="2485" operator="equal">
      <formula>"Leve"</formula>
    </cfRule>
  </conditionalFormatting>
  <conditionalFormatting sqref="DD257">
    <cfRule type="cellIs" dxfId="2503" priority="2476" operator="equal">
      <formula>"Catastrófico"</formula>
    </cfRule>
    <cfRule type="cellIs" dxfId="2502" priority="2477" operator="equal">
      <formula>"Mayor"</formula>
    </cfRule>
    <cfRule type="cellIs" dxfId="2501" priority="2478" operator="equal">
      <formula>"Moderado"</formula>
    </cfRule>
    <cfRule type="cellIs" dxfId="2500" priority="2479" operator="equal">
      <formula>"Menor"</formula>
    </cfRule>
    <cfRule type="cellIs" dxfId="2499" priority="2480" operator="equal">
      <formula>"Leve"</formula>
    </cfRule>
  </conditionalFormatting>
  <conditionalFormatting sqref="DJ257 DN257:DP257">
    <cfRule type="cellIs" dxfId="2498" priority="2471" operator="equal">
      <formula>"Catastrófico"</formula>
    </cfRule>
    <cfRule type="cellIs" dxfId="2497" priority="2472" operator="equal">
      <formula>"Mayor"</formula>
    </cfRule>
    <cfRule type="cellIs" dxfId="2496" priority="2473" operator="equal">
      <formula>"Moderado"</formula>
    </cfRule>
    <cfRule type="cellIs" dxfId="2495" priority="2474" operator="equal">
      <formula>"Menor"</formula>
    </cfRule>
    <cfRule type="cellIs" dxfId="2494" priority="2475" operator="equal">
      <formula>"Leve"</formula>
    </cfRule>
  </conditionalFormatting>
  <conditionalFormatting sqref="DH257">
    <cfRule type="cellIs" dxfId="2493" priority="2466" operator="equal">
      <formula>"Catastrófico"</formula>
    </cfRule>
    <cfRule type="cellIs" dxfId="2492" priority="2467" operator="equal">
      <formula>"Mayor"</formula>
    </cfRule>
    <cfRule type="cellIs" dxfId="2491" priority="2468" operator="equal">
      <formula>"Moderado"</formula>
    </cfRule>
    <cfRule type="cellIs" dxfId="2490" priority="2469" operator="equal">
      <formula>"Menor"</formula>
    </cfRule>
    <cfRule type="cellIs" dxfId="2489" priority="2470" operator="equal">
      <formula>"Leve"</formula>
    </cfRule>
  </conditionalFormatting>
  <conditionalFormatting sqref="DN257">
    <cfRule type="cellIs" dxfId="2488" priority="2461" operator="equal">
      <formula>"Catastrófico"</formula>
    </cfRule>
    <cfRule type="cellIs" dxfId="2487" priority="2462" operator="equal">
      <formula>"Mayor"</formula>
    </cfRule>
    <cfRule type="cellIs" dxfId="2486" priority="2463" operator="equal">
      <formula>"Moderado"</formula>
    </cfRule>
    <cfRule type="cellIs" dxfId="2485" priority="2464" operator="equal">
      <formula>"Menor"</formula>
    </cfRule>
    <cfRule type="cellIs" dxfId="2484" priority="2465" operator="equal">
      <formula>"Leve"</formula>
    </cfRule>
  </conditionalFormatting>
  <conditionalFormatting sqref="DK257">
    <cfRule type="cellIs" dxfId="2483" priority="2456" operator="equal">
      <formula>"Catastrófico"</formula>
    </cfRule>
    <cfRule type="cellIs" dxfId="2482" priority="2457" operator="equal">
      <formula>"Mayor"</formula>
    </cfRule>
    <cfRule type="cellIs" dxfId="2481" priority="2458" operator="equal">
      <formula>"Moderado"</formula>
    </cfRule>
    <cfRule type="cellIs" dxfId="2480" priority="2459" operator="equal">
      <formula>"Menor"</formula>
    </cfRule>
    <cfRule type="cellIs" dxfId="2479" priority="2460" operator="equal">
      <formula>"Leve"</formula>
    </cfRule>
  </conditionalFormatting>
  <conditionalFormatting sqref="DL257">
    <cfRule type="cellIs" dxfId="2478" priority="2451" operator="equal">
      <formula>"Catastrófico"</formula>
    </cfRule>
    <cfRule type="cellIs" dxfId="2477" priority="2452" operator="equal">
      <formula>"Mayor"</formula>
    </cfRule>
    <cfRule type="cellIs" dxfId="2476" priority="2453" operator="equal">
      <formula>"Moderado"</formula>
    </cfRule>
    <cfRule type="cellIs" dxfId="2475" priority="2454" operator="equal">
      <formula>"Menor"</formula>
    </cfRule>
    <cfRule type="cellIs" dxfId="2474" priority="2455" operator="equal">
      <formula>"Leve"</formula>
    </cfRule>
  </conditionalFormatting>
  <conditionalFormatting sqref="DM257">
    <cfRule type="cellIs" dxfId="2473" priority="2446" operator="equal">
      <formula>"Catastrófico"</formula>
    </cfRule>
    <cfRule type="cellIs" dxfId="2472" priority="2447" operator="equal">
      <formula>"Mayor"</formula>
    </cfRule>
    <cfRule type="cellIs" dxfId="2471" priority="2448" operator="equal">
      <formula>"Moderado"</formula>
    </cfRule>
    <cfRule type="cellIs" dxfId="2470" priority="2449" operator="equal">
      <formula>"Menor"</formula>
    </cfRule>
    <cfRule type="cellIs" dxfId="2469" priority="2450" operator="equal">
      <formula>"Leve"</formula>
    </cfRule>
  </conditionalFormatting>
  <conditionalFormatting sqref="DS257 DW257:DY257">
    <cfRule type="cellIs" dxfId="2468" priority="2441" operator="equal">
      <formula>"Catastrófico"</formula>
    </cfRule>
    <cfRule type="cellIs" dxfId="2467" priority="2442" operator="equal">
      <formula>"Mayor"</formula>
    </cfRule>
    <cfRule type="cellIs" dxfId="2466" priority="2443" operator="equal">
      <formula>"Moderado"</formula>
    </cfRule>
    <cfRule type="cellIs" dxfId="2465" priority="2444" operator="equal">
      <formula>"Menor"</formula>
    </cfRule>
    <cfRule type="cellIs" dxfId="2464" priority="2445" operator="equal">
      <formula>"Leve"</formula>
    </cfRule>
  </conditionalFormatting>
  <conditionalFormatting sqref="DQ257">
    <cfRule type="cellIs" dxfId="2463" priority="2436" operator="equal">
      <formula>"Catastrófico"</formula>
    </cfRule>
    <cfRule type="cellIs" dxfId="2462" priority="2437" operator="equal">
      <formula>"Mayor"</formula>
    </cfRule>
    <cfRule type="cellIs" dxfId="2461" priority="2438" operator="equal">
      <formula>"Moderado"</formula>
    </cfRule>
    <cfRule type="cellIs" dxfId="2460" priority="2439" operator="equal">
      <formula>"Menor"</formula>
    </cfRule>
    <cfRule type="cellIs" dxfId="2459" priority="2440" operator="equal">
      <formula>"Leve"</formula>
    </cfRule>
  </conditionalFormatting>
  <conditionalFormatting sqref="DW257">
    <cfRule type="cellIs" dxfId="2458" priority="2431" operator="equal">
      <formula>"Catastrófico"</formula>
    </cfRule>
    <cfRule type="cellIs" dxfId="2457" priority="2432" operator="equal">
      <formula>"Mayor"</formula>
    </cfRule>
    <cfRule type="cellIs" dxfId="2456" priority="2433" operator="equal">
      <formula>"Moderado"</formula>
    </cfRule>
    <cfRule type="cellIs" dxfId="2455" priority="2434" operator="equal">
      <formula>"Menor"</formula>
    </cfRule>
    <cfRule type="cellIs" dxfId="2454" priority="2435" operator="equal">
      <formula>"Leve"</formula>
    </cfRule>
  </conditionalFormatting>
  <conditionalFormatting sqref="DT257">
    <cfRule type="cellIs" dxfId="2453" priority="2426" operator="equal">
      <formula>"Catastrófico"</formula>
    </cfRule>
    <cfRule type="cellIs" dxfId="2452" priority="2427" operator="equal">
      <formula>"Mayor"</formula>
    </cfRule>
    <cfRule type="cellIs" dxfId="2451" priority="2428" operator="equal">
      <formula>"Moderado"</formula>
    </cfRule>
    <cfRule type="cellIs" dxfId="2450" priority="2429" operator="equal">
      <formula>"Menor"</formula>
    </cfRule>
    <cfRule type="cellIs" dxfId="2449" priority="2430" operator="equal">
      <formula>"Leve"</formula>
    </cfRule>
  </conditionalFormatting>
  <conditionalFormatting sqref="DU257">
    <cfRule type="cellIs" dxfId="2448" priority="2421" operator="equal">
      <formula>"Catastrófico"</formula>
    </cfRule>
    <cfRule type="cellIs" dxfId="2447" priority="2422" operator="equal">
      <formula>"Mayor"</formula>
    </cfRule>
    <cfRule type="cellIs" dxfId="2446" priority="2423" operator="equal">
      <formula>"Moderado"</formula>
    </cfRule>
    <cfRule type="cellIs" dxfId="2445" priority="2424" operator="equal">
      <formula>"Menor"</formula>
    </cfRule>
    <cfRule type="cellIs" dxfId="2444" priority="2425" operator="equal">
      <formula>"Leve"</formula>
    </cfRule>
  </conditionalFormatting>
  <conditionalFormatting sqref="DV257">
    <cfRule type="cellIs" dxfId="2443" priority="2416" operator="equal">
      <formula>"Catastrófico"</formula>
    </cfRule>
    <cfRule type="cellIs" dxfId="2442" priority="2417" operator="equal">
      <formula>"Mayor"</formula>
    </cfRule>
    <cfRule type="cellIs" dxfId="2441" priority="2418" operator="equal">
      <formula>"Moderado"</formula>
    </cfRule>
    <cfRule type="cellIs" dxfId="2440" priority="2419" operator="equal">
      <formula>"Menor"</formula>
    </cfRule>
    <cfRule type="cellIs" dxfId="2439" priority="2420" operator="equal">
      <formula>"Leve"</formula>
    </cfRule>
  </conditionalFormatting>
  <conditionalFormatting sqref="EB257 EF257:EH257">
    <cfRule type="cellIs" dxfId="2438" priority="2411" operator="equal">
      <formula>"Catastrófico"</formula>
    </cfRule>
    <cfRule type="cellIs" dxfId="2437" priority="2412" operator="equal">
      <formula>"Mayor"</formula>
    </cfRule>
    <cfRule type="cellIs" dxfId="2436" priority="2413" operator="equal">
      <formula>"Moderado"</formula>
    </cfRule>
    <cfRule type="cellIs" dxfId="2435" priority="2414" operator="equal">
      <formula>"Menor"</formula>
    </cfRule>
    <cfRule type="cellIs" dxfId="2434" priority="2415" operator="equal">
      <formula>"Leve"</formula>
    </cfRule>
  </conditionalFormatting>
  <conditionalFormatting sqref="DZ257">
    <cfRule type="cellIs" dxfId="2433" priority="2406" operator="equal">
      <formula>"Catastrófico"</formula>
    </cfRule>
    <cfRule type="cellIs" dxfId="2432" priority="2407" operator="equal">
      <formula>"Mayor"</formula>
    </cfRule>
    <cfRule type="cellIs" dxfId="2431" priority="2408" operator="equal">
      <formula>"Moderado"</formula>
    </cfRule>
    <cfRule type="cellIs" dxfId="2430" priority="2409" operator="equal">
      <formula>"Menor"</formula>
    </cfRule>
    <cfRule type="cellIs" dxfId="2429" priority="2410" operator="equal">
      <formula>"Leve"</formula>
    </cfRule>
  </conditionalFormatting>
  <conditionalFormatting sqref="EF257">
    <cfRule type="cellIs" dxfId="2428" priority="2401" operator="equal">
      <formula>"Catastrófico"</formula>
    </cfRule>
    <cfRule type="cellIs" dxfId="2427" priority="2402" operator="equal">
      <formula>"Mayor"</formula>
    </cfRule>
    <cfRule type="cellIs" dxfId="2426" priority="2403" operator="equal">
      <formula>"Moderado"</formula>
    </cfRule>
    <cfRule type="cellIs" dxfId="2425" priority="2404" operator="equal">
      <formula>"Menor"</formula>
    </cfRule>
    <cfRule type="cellIs" dxfId="2424" priority="2405" operator="equal">
      <formula>"Leve"</formula>
    </cfRule>
  </conditionalFormatting>
  <conditionalFormatting sqref="EE257">
    <cfRule type="cellIs" dxfId="2423" priority="2396" operator="equal">
      <formula>"Catastrófico"</formula>
    </cfRule>
    <cfRule type="cellIs" dxfId="2422" priority="2397" operator="equal">
      <formula>"Mayor"</formula>
    </cfRule>
    <cfRule type="cellIs" dxfId="2421" priority="2398" operator="equal">
      <formula>"Moderado"</formula>
    </cfRule>
    <cfRule type="cellIs" dxfId="2420" priority="2399" operator="equal">
      <formula>"Menor"</formula>
    </cfRule>
    <cfRule type="cellIs" dxfId="2419" priority="2400" operator="equal">
      <formula>"Leve"</formula>
    </cfRule>
  </conditionalFormatting>
  <conditionalFormatting sqref="EC257">
    <cfRule type="cellIs" dxfId="2418" priority="2391" operator="equal">
      <formula>"Catastrófico"</formula>
    </cfRule>
    <cfRule type="cellIs" dxfId="2417" priority="2392" operator="equal">
      <formula>"Mayor"</formula>
    </cfRule>
    <cfRule type="cellIs" dxfId="2416" priority="2393" operator="equal">
      <formula>"Moderado"</formula>
    </cfRule>
    <cfRule type="cellIs" dxfId="2415" priority="2394" operator="equal">
      <formula>"Menor"</formula>
    </cfRule>
    <cfRule type="cellIs" dxfId="2414" priority="2395" operator="equal">
      <formula>"Leve"</formula>
    </cfRule>
  </conditionalFormatting>
  <conditionalFormatting sqref="ED257">
    <cfRule type="cellIs" dxfId="2413" priority="2386" operator="equal">
      <formula>"Catastrófico"</formula>
    </cfRule>
    <cfRule type="cellIs" dxfId="2412" priority="2387" operator="equal">
      <formula>"Mayor"</formula>
    </cfRule>
    <cfRule type="cellIs" dxfId="2411" priority="2388" operator="equal">
      <formula>"Moderado"</formula>
    </cfRule>
    <cfRule type="cellIs" dxfId="2410" priority="2389" operator="equal">
      <formula>"Menor"</formula>
    </cfRule>
    <cfRule type="cellIs" dxfId="2409" priority="2390" operator="equal">
      <formula>"Leve"</formula>
    </cfRule>
  </conditionalFormatting>
  <conditionalFormatting sqref="GM257">
    <cfRule type="cellIs" dxfId="2408" priority="2381" operator="equal">
      <formula>"Catastrófico"</formula>
    </cfRule>
    <cfRule type="cellIs" dxfId="2407" priority="2382" operator="equal">
      <formula>"Mayor"</formula>
    </cfRule>
    <cfRule type="cellIs" dxfId="2406" priority="2383" operator="equal">
      <formula>"Moderado"</formula>
    </cfRule>
    <cfRule type="cellIs" dxfId="2405" priority="2384" operator="equal">
      <formula>"Menor"</formula>
    </cfRule>
    <cfRule type="cellIs" dxfId="2404" priority="2385" operator="equal">
      <formula>"Leve"</formula>
    </cfRule>
  </conditionalFormatting>
  <conditionalFormatting sqref="GF257">
    <cfRule type="cellIs" dxfId="2403" priority="2376" operator="equal">
      <formula>"Catastrófico"</formula>
    </cfRule>
    <cfRule type="cellIs" dxfId="2402" priority="2377" operator="equal">
      <formula>"Mayor"</formula>
    </cfRule>
    <cfRule type="cellIs" dxfId="2401" priority="2378" operator="equal">
      <formula>"Moderado"</formula>
    </cfRule>
    <cfRule type="cellIs" dxfId="2400" priority="2379" operator="equal">
      <formula>"Menor"</formula>
    </cfRule>
    <cfRule type="cellIs" dxfId="2399" priority="2380" operator="equal">
      <formula>"Leve"</formula>
    </cfRule>
  </conditionalFormatting>
  <conditionalFormatting sqref="GH257">
    <cfRule type="cellIs" dxfId="2398" priority="2371" operator="equal">
      <formula>"Catastrófico"</formula>
    </cfRule>
    <cfRule type="cellIs" dxfId="2397" priority="2372" operator="equal">
      <formula>"Mayor"</formula>
    </cfRule>
    <cfRule type="cellIs" dxfId="2396" priority="2373" operator="equal">
      <formula>"Moderado"</formula>
    </cfRule>
    <cfRule type="cellIs" dxfId="2395" priority="2374" operator="equal">
      <formula>"Menor"</formula>
    </cfRule>
    <cfRule type="cellIs" dxfId="2394" priority="2375" operator="equal">
      <formula>"Leve"</formula>
    </cfRule>
  </conditionalFormatting>
  <conditionalFormatting sqref="GK257">
    <cfRule type="cellIs" dxfId="2393" priority="2366" operator="equal">
      <formula>"Catastrófico"</formula>
    </cfRule>
    <cfRule type="cellIs" dxfId="2392" priority="2367" operator="equal">
      <formula>"Mayor"</formula>
    </cfRule>
    <cfRule type="cellIs" dxfId="2391" priority="2368" operator="equal">
      <formula>"Moderado"</formula>
    </cfRule>
    <cfRule type="cellIs" dxfId="2390" priority="2369" operator="equal">
      <formula>"Menor"</formula>
    </cfRule>
    <cfRule type="cellIs" dxfId="2389" priority="2370" operator="equal">
      <formula>"Leve"</formula>
    </cfRule>
  </conditionalFormatting>
  <conditionalFormatting sqref="GK257">
    <cfRule type="cellIs" dxfId="2388" priority="2361" operator="equal">
      <formula>"Catastrófico"</formula>
    </cfRule>
    <cfRule type="cellIs" dxfId="2387" priority="2362" operator="equal">
      <formula>"Mayor"</formula>
    </cfRule>
    <cfRule type="cellIs" dxfId="2386" priority="2363" operator="equal">
      <formula>"Moderado"</formula>
    </cfRule>
    <cfRule type="cellIs" dxfId="2385" priority="2364" operator="equal">
      <formula>"Menor"</formula>
    </cfRule>
    <cfRule type="cellIs" dxfId="2384" priority="2365" operator="equal">
      <formula>"Leve"</formula>
    </cfRule>
  </conditionalFormatting>
  <conditionalFormatting sqref="GG257">
    <cfRule type="cellIs" dxfId="2383" priority="2356" operator="equal">
      <formula>"Catastrófico"</formula>
    </cfRule>
    <cfRule type="cellIs" dxfId="2382" priority="2357" operator="equal">
      <formula>"Mayor"</formula>
    </cfRule>
    <cfRule type="cellIs" dxfId="2381" priority="2358" operator="equal">
      <formula>"Moderado"</formula>
    </cfRule>
    <cfRule type="cellIs" dxfId="2380" priority="2359" operator="equal">
      <formula>"Menor"</formula>
    </cfRule>
    <cfRule type="cellIs" dxfId="2379" priority="2360" operator="equal">
      <formula>"Leve"</formula>
    </cfRule>
  </conditionalFormatting>
  <conditionalFormatting sqref="GI257">
    <cfRule type="cellIs" dxfId="2378" priority="2351" operator="equal">
      <formula>"Catastrófico"</formula>
    </cfRule>
    <cfRule type="cellIs" dxfId="2377" priority="2352" operator="equal">
      <formula>"Mayor"</formula>
    </cfRule>
    <cfRule type="cellIs" dxfId="2376" priority="2353" operator="equal">
      <formula>"Moderado"</formula>
    </cfRule>
    <cfRule type="cellIs" dxfId="2375" priority="2354" operator="equal">
      <formula>"Menor"</formula>
    </cfRule>
    <cfRule type="cellIs" dxfId="2374" priority="2355" operator="equal">
      <formula>"Leve"</formula>
    </cfRule>
  </conditionalFormatting>
  <conditionalFormatting sqref="GJ257">
    <cfRule type="cellIs" dxfId="2373" priority="2346" operator="equal">
      <formula>"Catastrófico"</formula>
    </cfRule>
    <cfRule type="cellIs" dxfId="2372" priority="2347" operator="equal">
      <formula>"Mayor"</formula>
    </cfRule>
    <cfRule type="cellIs" dxfId="2371" priority="2348" operator="equal">
      <formula>"Moderado"</formula>
    </cfRule>
    <cfRule type="cellIs" dxfId="2370" priority="2349" operator="equal">
      <formula>"Menor"</formula>
    </cfRule>
    <cfRule type="cellIs" dxfId="2369" priority="2350" operator="equal">
      <formula>"Leve"</formula>
    </cfRule>
  </conditionalFormatting>
  <conditionalFormatting sqref="GL257">
    <cfRule type="cellIs" dxfId="2368" priority="2341" operator="equal">
      <formula>"Catastrófico"</formula>
    </cfRule>
    <cfRule type="cellIs" dxfId="2367" priority="2342" operator="equal">
      <formula>"Mayor"</formula>
    </cfRule>
    <cfRule type="cellIs" dxfId="2366" priority="2343" operator="equal">
      <formula>"Moderado"</formula>
    </cfRule>
    <cfRule type="cellIs" dxfId="2365" priority="2344" operator="equal">
      <formula>"Menor"</formula>
    </cfRule>
    <cfRule type="cellIs" dxfId="2364" priority="2345" operator="equal">
      <formula>"Leve"</formula>
    </cfRule>
  </conditionalFormatting>
  <conditionalFormatting sqref="DA263">
    <cfRule type="cellIs" dxfId="2363" priority="2336" operator="equal">
      <formula>"Catastrófico"</formula>
    </cfRule>
    <cfRule type="cellIs" dxfId="2362" priority="2337" operator="equal">
      <formula>"Mayor"</formula>
    </cfRule>
    <cfRule type="cellIs" dxfId="2361" priority="2338" operator="equal">
      <formula>"Moderado"</formula>
    </cfRule>
    <cfRule type="cellIs" dxfId="2360" priority="2339" operator="equal">
      <formula>"Menor"</formula>
    </cfRule>
    <cfRule type="cellIs" dxfId="2359" priority="2340" operator="equal">
      <formula>"Leve"</formula>
    </cfRule>
  </conditionalFormatting>
  <conditionalFormatting sqref="CY263">
    <cfRule type="cellIs" dxfId="2358" priority="2331" operator="equal">
      <formula>"Catastrófico"</formula>
    </cfRule>
    <cfRule type="cellIs" dxfId="2357" priority="2332" operator="equal">
      <formula>"Mayor"</formula>
    </cfRule>
    <cfRule type="cellIs" dxfId="2356" priority="2333" operator="equal">
      <formula>"Moderado"</formula>
    </cfRule>
    <cfRule type="cellIs" dxfId="2355" priority="2334" operator="equal">
      <formula>"Menor"</formula>
    </cfRule>
    <cfRule type="cellIs" dxfId="2354" priority="2335" operator="equal">
      <formula>"Leve"</formula>
    </cfRule>
  </conditionalFormatting>
  <conditionalFormatting sqref="DE263:DG263">
    <cfRule type="cellIs" dxfId="2353" priority="2326" operator="equal">
      <formula>"Catastrófico"</formula>
    </cfRule>
    <cfRule type="cellIs" dxfId="2352" priority="2327" operator="equal">
      <formula>"Mayor"</formula>
    </cfRule>
    <cfRule type="cellIs" dxfId="2351" priority="2328" operator="equal">
      <formula>"Moderado"</formula>
    </cfRule>
    <cfRule type="cellIs" dxfId="2350" priority="2329" operator="equal">
      <formula>"Menor"</formula>
    </cfRule>
    <cfRule type="cellIs" dxfId="2349" priority="2330" operator="equal">
      <formula>"Leve"</formula>
    </cfRule>
  </conditionalFormatting>
  <conditionalFormatting sqref="DE263">
    <cfRule type="cellIs" dxfId="2348" priority="2321" operator="equal">
      <formula>"Catastrófico"</formula>
    </cfRule>
    <cfRule type="cellIs" dxfId="2347" priority="2322" operator="equal">
      <formula>"Mayor"</formula>
    </cfRule>
    <cfRule type="cellIs" dxfId="2346" priority="2323" operator="equal">
      <formula>"Moderado"</formula>
    </cfRule>
    <cfRule type="cellIs" dxfId="2345" priority="2324" operator="equal">
      <formula>"Menor"</formula>
    </cfRule>
    <cfRule type="cellIs" dxfId="2344" priority="2325" operator="equal">
      <formula>"Leve"</formula>
    </cfRule>
  </conditionalFormatting>
  <conditionalFormatting sqref="DB263">
    <cfRule type="cellIs" dxfId="2343" priority="2316" operator="equal">
      <formula>"Catastrófico"</formula>
    </cfRule>
    <cfRule type="cellIs" dxfId="2342" priority="2317" operator="equal">
      <formula>"Mayor"</formula>
    </cfRule>
    <cfRule type="cellIs" dxfId="2341" priority="2318" operator="equal">
      <formula>"Moderado"</formula>
    </cfRule>
    <cfRule type="cellIs" dxfId="2340" priority="2319" operator="equal">
      <formula>"Menor"</formula>
    </cfRule>
    <cfRule type="cellIs" dxfId="2339" priority="2320" operator="equal">
      <formula>"Leve"</formula>
    </cfRule>
  </conditionalFormatting>
  <conditionalFormatting sqref="DC263">
    <cfRule type="cellIs" dxfId="2338" priority="2311" operator="equal">
      <formula>"Catastrófico"</formula>
    </cfRule>
    <cfRule type="cellIs" dxfId="2337" priority="2312" operator="equal">
      <formula>"Mayor"</formula>
    </cfRule>
    <cfRule type="cellIs" dxfId="2336" priority="2313" operator="equal">
      <formula>"Moderado"</formula>
    </cfRule>
    <cfRule type="cellIs" dxfId="2335" priority="2314" operator="equal">
      <formula>"Menor"</formula>
    </cfRule>
    <cfRule type="cellIs" dxfId="2334" priority="2315" operator="equal">
      <formula>"Leve"</formula>
    </cfRule>
  </conditionalFormatting>
  <conditionalFormatting sqref="DD263">
    <cfRule type="cellIs" dxfId="2333" priority="2306" operator="equal">
      <formula>"Catastrófico"</formula>
    </cfRule>
    <cfRule type="cellIs" dxfId="2332" priority="2307" operator="equal">
      <formula>"Mayor"</formula>
    </cfRule>
    <cfRule type="cellIs" dxfId="2331" priority="2308" operator="equal">
      <formula>"Moderado"</formula>
    </cfRule>
    <cfRule type="cellIs" dxfId="2330" priority="2309" operator="equal">
      <formula>"Menor"</formula>
    </cfRule>
    <cfRule type="cellIs" dxfId="2329" priority="2310" operator="equal">
      <formula>"Leve"</formula>
    </cfRule>
  </conditionalFormatting>
  <conditionalFormatting sqref="DJ263">
    <cfRule type="cellIs" dxfId="2328" priority="2301" operator="equal">
      <formula>"Catastrófico"</formula>
    </cfRule>
    <cfRule type="cellIs" dxfId="2327" priority="2302" operator="equal">
      <formula>"Mayor"</formula>
    </cfRule>
    <cfRule type="cellIs" dxfId="2326" priority="2303" operator="equal">
      <formula>"Moderado"</formula>
    </cfRule>
    <cfRule type="cellIs" dxfId="2325" priority="2304" operator="equal">
      <formula>"Menor"</formula>
    </cfRule>
    <cfRule type="cellIs" dxfId="2324" priority="2305" operator="equal">
      <formula>"Leve"</formula>
    </cfRule>
  </conditionalFormatting>
  <conditionalFormatting sqref="DH263">
    <cfRule type="cellIs" dxfId="2323" priority="2296" operator="equal">
      <formula>"Catastrófico"</formula>
    </cfRule>
    <cfRule type="cellIs" dxfId="2322" priority="2297" operator="equal">
      <formula>"Mayor"</formula>
    </cfRule>
    <cfRule type="cellIs" dxfId="2321" priority="2298" operator="equal">
      <formula>"Moderado"</formula>
    </cfRule>
    <cfRule type="cellIs" dxfId="2320" priority="2299" operator="equal">
      <formula>"Menor"</formula>
    </cfRule>
    <cfRule type="cellIs" dxfId="2319" priority="2300" operator="equal">
      <formula>"Leve"</formula>
    </cfRule>
  </conditionalFormatting>
  <conditionalFormatting sqref="DN263:DP263">
    <cfRule type="cellIs" dxfId="2318" priority="2291" operator="equal">
      <formula>"Catastrófico"</formula>
    </cfRule>
    <cfRule type="cellIs" dxfId="2317" priority="2292" operator="equal">
      <formula>"Mayor"</formula>
    </cfRule>
    <cfRule type="cellIs" dxfId="2316" priority="2293" operator="equal">
      <formula>"Moderado"</formula>
    </cfRule>
    <cfRule type="cellIs" dxfId="2315" priority="2294" operator="equal">
      <formula>"Menor"</formula>
    </cfRule>
    <cfRule type="cellIs" dxfId="2314" priority="2295" operator="equal">
      <formula>"Leve"</formula>
    </cfRule>
  </conditionalFormatting>
  <conditionalFormatting sqref="DN263">
    <cfRule type="cellIs" dxfId="2313" priority="2286" operator="equal">
      <formula>"Catastrófico"</formula>
    </cfRule>
    <cfRule type="cellIs" dxfId="2312" priority="2287" operator="equal">
      <formula>"Mayor"</formula>
    </cfRule>
    <cfRule type="cellIs" dxfId="2311" priority="2288" operator="equal">
      <formula>"Moderado"</formula>
    </cfRule>
    <cfRule type="cellIs" dxfId="2310" priority="2289" operator="equal">
      <formula>"Menor"</formula>
    </cfRule>
    <cfRule type="cellIs" dxfId="2309" priority="2290" operator="equal">
      <formula>"Leve"</formula>
    </cfRule>
  </conditionalFormatting>
  <conditionalFormatting sqref="DK263">
    <cfRule type="cellIs" dxfId="2308" priority="2281" operator="equal">
      <formula>"Catastrófico"</formula>
    </cfRule>
    <cfRule type="cellIs" dxfId="2307" priority="2282" operator="equal">
      <formula>"Mayor"</formula>
    </cfRule>
    <cfRule type="cellIs" dxfId="2306" priority="2283" operator="equal">
      <formula>"Moderado"</formula>
    </cfRule>
    <cfRule type="cellIs" dxfId="2305" priority="2284" operator="equal">
      <formula>"Menor"</formula>
    </cfRule>
    <cfRule type="cellIs" dxfId="2304" priority="2285" operator="equal">
      <formula>"Leve"</formula>
    </cfRule>
  </conditionalFormatting>
  <conditionalFormatting sqref="DL263">
    <cfRule type="cellIs" dxfId="2303" priority="2276" operator="equal">
      <formula>"Catastrófico"</formula>
    </cfRule>
    <cfRule type="cellIs" dxfId="2302" priority="2277" operator="equal">
      <formula>"Mayor"</formula>
    </cfRule>
    <cfRule type="cellIs" dxfId="2301" priority="2278" operator="equal">
      <formula>"Moderado"</formula>
    </cfRule>
    <cfRule type="cellIs" dxfId="2300" priority="2279" operator="equal">
      <formula>"Menor"</formula>
    </cfRule>
    <cfRule type="cellIs" dxfId="2299" priority="2280" operator="equal">
      <formula>"Leve"</formula>
    </cfRule>
  </conditionalFormatting>
  <conditionalFormatting sqref="DM263">
    <cfRule type="cellIs" dxfId="2298" priority="2271" operator="equal">
      <formula>"Catastrófico"</formula>
    </cfRule>
    <cfRule type="cellIs" dxfId="2297" priority="2272" operator="equal">
      <formula>"Mayor"</formula>
    </cfRule>
    <cfRule type="cellIs" dxfId="2296" priority="2273" operator="equal">
      <formula>"Moderado"</formula>
    </cfRule>
    <cfRule type="cellIs" dxfId="2295" priority="2274" operator="equal">
      <formula>"Menor"</formula>
    </cfRule>
    <cfRule type="cellIs" dxfId="2294" priority="2275" operator="equal">
      <formula>"Leve"</formula>
    </cfRule>
  </conditionalFormatting>
  <conditionalFormatting sqref="DS263">
    <cfRule type="cellIs" dxfId="2293" priority="2266" operator="equal">
      <formula>"Catastrófico"</formula>
    </cfRule>
    <cfRule type="cellIs" dxfId="2292" priority="2267" operator="equal">
      <formula>"Mayor"</formula>
    </cfRule>
    <cfRule type="cellIs" dxfId="2291" priority="2268" operator="equal">
      <formula>"Moderado"</formula>
    </cfRule>
    <cfRule type="cellIs" dxfId="2290" priority="2269" operator="equal">
      <formula>"Menor"</formula>
    </cfRule>
    <cfRule type="cellIs" dxfId="2289" priority="2270" operator="equal">
      <formula>"Leve"</formula>
    </cfRule>
  </conditionalFormatting>
  <conditionalFormatting sqref="DQ263">
    <cfRule type="cellIs" dxfId="2288" priority="2261" operator="equal">
      <formula>"Catastrófico"</formula>
    </cfRule>
    <cfRule type="cellIs" dxfId="2287" priority="2262" operator="equal">
      <formula>"Mayor"</formula>
    </cfRule>
    <cfRule type="cellIs" dxfId="2286" priority="2263" operator="equal">
      <formula>"Moderado"</formula>
    </cfRule>
    <cfRule type="cellIs" dxfId="2285" priority="2264" operator="equal">
      <formula>"Menor"</formula>
    </cfRule>
    <cfRule type="cellIs" dxfId="2284" priority="2265" operator="equal">
      <formula>"Leve"</formula>
    </cfRule>
  </conditionalFormatting>
  <conditionalFormatting sqref="DW263:DY263">
    <cfRule type="cellIs" dxfId="2283" priority="2256" operator="equal">
      <formula>"Catastrófico"</formula>
    </cfRule>
    <cfRule type="cellIs" dxfId="2282" priority="2257" operator="equal">
      <formula>"Mayor"</formula>
    </cfRule>
    <cfRule type="cellIs" dxfId="2281" priority="2258" operator="equal">
      <formula>"Moderado"</formula>
    </cfRule>
    <cfRule type="cellIs" dxfId="2280" priority="2259" operator="equal">
      <formula>"Menor"</formula>
    </cfRule>
    <cfRule type="cellIs" dxfId="2279" priority="2260" operator="equal">
      <formula>"Leve"</formula>
    </cfRule>
  </conditionalFormatting>
  <conditionalFormatting sqref="DW263">
    <cfRule type="cellIs" dxfId="2278" priority="2251" operator="equal">
      <formula>"Catastrófico"</formula>
    </cfRule>
    <cfRule type="cellIs" dxfId="2277" priority="2252" operator="equal">
      <formula>"Mayor"</formula>
    </cfRule>
    <cfRule type="cellIs" dxfId="2276" priority="2253" operator="equal">
      <formula>"Moderado"</formula>
    </cfRule>
    <cfRule type="cellIs" dxfId="2275" priority="2254" operator="equal">
      <formula>"Menor"</formula>
    </cfRule>
    <cfRule type="cellIs" dxfId="2274" priority="2255" operator="equal">
      <formula>"Leve"</formula>
    </cfRule>
  </conditionalFormatting>
  <conditionalFormatting sqref="DT263">
    <cfRule type="cellIs" dxfId="2273" priority="2246" operator="equal">
      <formula>"Catastrófico"</formula>
    </cfRule>
    <cfRule type="cellIs" dxfId="2272" priority="2247" operator="equal">
      <formula>"Mayor"</formula>
    </cfRule>
    <cfRule type="cellIs" dxfId="2271" priority="2248" operator="equal">
      <formula>"Moderado"</formula>
    </cfRule>
    <cfRule type="cellIs" dxfId="2270" priority="2249" operator="equal">
      <formula>"Menor"</formula>
    </cfRule>
    <cfRule type="cellIs" dxfId="2269" priority="2250" operator="equal">
      <formula>"Leve"</formula>
    </cfRule>
  </conditionalFormatting>
  <conditionalFormatting sqref="DU263">
    <cfRule type="cellIs" dxfId="2268" priority="2241" operator="equal">
      <formula>"Catastrófico"</formula>
    </cfRule>
    <cfRule type="cellIs" dxfId="2267" priority="2242" operator="equal">
      <formula>"Mayor"</formula>
    </cfRule>
    <cfRule type="cellIs" dxfId="2266" priority="2243" operator="equal">
      <formula>"Moderado"</formula>
    </cfRule>
    <cfRule type="cellIs" dxfId="2265" priority="2244" operator="equal">
      <formula>"Menor"</formula>
    </cfRule>
    <cfRule type="cellIs" dxfId="2264" priority="2245" operator="equal">
      <formula>"Leve"</formula>
    </cfRule>
  </conditionalFormatting>
  <conditionalFormatting sqref="DV263">
    <cfRule type="cellIs" dxfId="2263" priority="2236" operator="equal">
      <formula>"Catastrófico"</formula>
    </cfRule>
    <cfRule type="cellIs" dxfId="2262" priority="2237" operator="equal">
      <formula>"Mayor"</formula>
    </cfRule>
    <cfRule type="cellIs" dxfId="2261" priority="2238" operator="equal">
      <formula>"Moderado"</formula>
    </cfRule>
    <cfRule type="cellIs" dxfId="2260" priority="2239" operator="equal">
      <formula>"Menor"</formula>
    </cfRule>
    <cfRule type="cellIs" dxfId="2259" priority="2240" operator="equal">
      <formula>"Leve"</formula>
    </cfRule>
  </conditionalFormatting>
  <conditionalFormatting sqref="EB263">
    <cfRule type="cellIs" dxfId="2258" priority="2231" operator="equal">
      <formula>"Catastrófico"</formula>
    </cfRule>
    <cfRule type="cellIs" dxfId="2257" priority="2232" operator="equal">
      <formula>"Mayor"</formula>
    </cfRule>
    <cfRule type="cellIs" dxfId="2256" priority="2233" operator="equal">
      <formula>"Moderado"</formula>
    </cfRule>
    <cfRule type="cellIs" dxfId="2255" priority="2234" operator="equal">
      <formula>"Menor"</formula>
    </cfRule>
    <cfRule type="cellIs" dxfId="2254" priority="2235" operator="equal">
      <formula>"Leve"</formula>
    </cfRule>
  </conditionalFormatting>
  <conditionalFormatting sqref="DZ263">
    <cfRule type="cellIs" dxfId="2253" priority="2226" operator="equal">
      <formula>"Catastrófico"</formula>
    </cfRule>
    <cfRule type="cellIs" dxfId="2252" priority="2227" operator="equal">
      <formula>"Mayor"</formula>
    </cfRule>
    <cfRule type="cellIs" dxfId="2251" priority="2228" operator="equal">
      <formula>"Moderado"</formula>
    </cfRule>
    <cfRule type="cellIs" dxfId="2250" priority="2229" operator="equal">
      <formula>"Menor"</formula>
    </cfRule>
    <cfRule type="cellIs" dxfId="2249" priority="2230" operator="equal">
      <formula>"Leve"</formula>
    </cfRule>
  </conditionalFormatting>
  <conditionalFormatting sqref="EF263:EH263">
    <cfRule type="cellIs" dxfId="2248" priority="2221" operator="equal">
      <formula>"Catastrófico"</formula>
    </cfRule>
    <cfRule type="cellIs" dxfId="2247" priority="2222" operator="equal">
      <formula>"Mayor"</formula>
    </cfRule>
    <cfRule type="cellIs" dxfId="2246" priority="2223" operator="equal">
      <formula>"Moderado"</formula>
    </cfRule>
    <cfRule type="cellIs" dxfId="2245" priority="2224" operator="equal">
      <formula>"Menor"</formula>
    </cfRule>
    <cfRule type="cellIs" dxfId="2244" priority="2225" operator="equal">
      <formula>"Leve"</formula>
    </cfRule>
  </conditionalFormatting>
  <conditionalFormatting sqref="EF263">
    <cfRule type="cellIs" dxfId="2243" priority="2216" operator="equal">
      <formula>"Catastrófico"</formula>
    </cfRule>
    <cfRule type="cellIs" dxfId="2242" priority="2217" operator="equal">
      <formula>"Mayor"</formula>
    </cfRule>
    <cfRule type="cellIs" dxfId="2241" priority="2218" operator="equal">
      <formula>"Moderado"</formula>
    </cfRule>
    <cfRule type="cellIs" dxfId="2240" priority="2219" operator="equal">
      <formula>"Menor"</formula>
    </cfRule>
    <cfRule type="cellIs" dxfId="2239" priority="2220" operator="equal">
      <formula>"Leve"</formula>
    </cfRule>
  </conditionalFormatting>
  <conditionalFormatting sqref="EC263">
    <cfRule type="cellIs" dxfId="2238" priority="2211" operator="equal">
      <formula>"Catastrófico"</formula>
    </cfRule>
    <cfRule type="cellIs" dxfId="2237" priority="2212" operator="equal">
      <formula>"Mayor"</formula>
    </cfRule>
    <cfRule type="cellIs" dxfId="2236" priority="2213" operator="equal">
      <formula>"Moderado"</formula>
    </cfRule>
    <cfRule type="cellIs" dxfId="2235" priority="2214" operator="equal">
      <formula>"Menor"</formula>
    </cfRule>
    <cfRule type="cellIs" dxfId="2234" priority="2215" operator="equal">
      <formula>"Leve"</formula>
    </cfRule>
  </conditionalFormatting>
  <conditionalFormatting sqref="ED263">
    <cfRule type="cellIs" dxfId="2233" priority="2206" operator="equal">
      <formula>"Catastrófico"</formula>
    </cfRule>
    <cfRule type="cellIs" dxfId="2232" priority="2207" operator="equal">
      <formula>"Mayor"</formula>
    </cfRule>
    <cfRule type="cellIs" dxfId="2231" priority="2208" operator="equal">
      <formula>"Moderado"</formula>
    </cfRule>
    <cfRule type="cellIs" dxfId="2230" priority="2209" operator="equal">
      <formula>"Menor"</formula>
    </cfRule>
    <cfRule type="cellIs" dxfId="2229" priority="2210" operator="equal">
      <formula>"Leve"</formula>
    </cfRule>
  </conditionalFormatting>
  <conditionalFormatting sqref="EE263">
    <cfRule type="cellIs" dxfId="2228" priority="2201" operator="equal">
      <formula>"Catastrófico"</formula>
    </cfRule>
    <cfRule type="cellIs" dxfId="2227" priority="2202" operator="equal">
      <formula>"Mayor"</formula>
    </cfRule>
    <cfRule type="cellIs" dxfId="2226" priority="2203" operator="equal">
      <formula>"Moderado"</formula>
    </cfRule>
    <cfRule type="cellIs" dxfId="2225" priority="2204" operator="equal">
      <formula>"Menor"</formula>
    </cfRule>
    <cfRule type="cellIs" dxfId="2224" priority="2205" operator="equal">
      <formula>"Leve"</formula>
    </cfRule>
  </conditionalFormatting>
  <conditionalFormatting sqref="GM263">
    <cfRule type="cellIs" dxfId="2223" priority="2196" operator="equal">
      <formula>"Catastrófico"</formula>
    </cfRule>
    <cfRule type="cellIs" dxfId="2222" priority="2197" operator="equal">
      <formula>"Mayor"</formula>
    </cfRule>
    <cfRule type="cellIs" dxfId="2221" priority="2198" operator="equal">
      <formula>"Moderado"</formula>
    </cfRule>
    <cfRule type="cellIs" dxfId="2220" priority="2199" operator="equal">
      <formula>"Menor"</formula>
    </cfRule>
    <cfRule type="cellIs" dxfId="2219" priority="2200" operator="equal">
      <formula>"Leve"</formula>
    </cfRule>
  </conditionalFormatting>
  <conditionalFormatting sqref="GF263">
    <cfRule type="cellIs" dxfId="2218" priority="2191" operator="equal">
      <formula>"Catastrófico"</formula>
    </cfRule>
    <cfRule type="cellIs" dxfId="2217" priority="2192" operator="equal">
      <formula>"Mayor"</formula>
    </cfRule>
    <cfRule type="cellIs" dxfId="2216" priority="2193" operator="equal">
      <formula>"Moderado"</formula>
    </cfRule>
    <cfRule type="cellIs" dxfId="2215" priority="2194" operator="equal">
      <formula>"Menor"</formula>
    </cfRule>
    <cfRule type="cellIs" dxfId="2214" priority="2195" operator="equal">
      <formula>"Leve"</formula>
    </cfRule>
  </conditionalFormatting>
  <conditionalFormatting sqref="GH263">
    <cfRule type="cellIs" dxfId="2213" priority="2186" operator="equal">
      <formula>"Catastrófico"</formula>
    </cfRule>
    <cfRule type="cellIs" dxfId="2212" priority="2187" operator="equal">
      <formula>"Mayor"</formula>
    </cfRule>
    <cfRule type="cellIs" dxfId="2211" priority="2188" operator="equal">
      <formula>"Moderado"</formula>
    </cfRule>
    <cfRule type="cellIs" dxfId="2210" priority="2189" operator="equal">
      <formula>"Menor"</formula>
    </cfRule>
    <cfRule type="cellIs" dxfId="2209" priority="2190" operator="equal">
      <formula>"Leve"</formula>
    </cfRule>
  </conditionalFormatting>
  <conditionalFormatting sqref="GK263">
    <cfRule type="cellIs" dxfId="2208" priority="2181" operator="equal">
      <formula>"Catastrófico"</formula>
    </cfRule>
    <cfRule type="cellIs" dxfId="2207" priority="2182" operator="equal">
      <formula>"Mayor"</formula>
    </cfRule>
    <cfRule type="cellIs" dxfId="2206" priority="2183" operator="equal">
      <formula>"Moderado"</formula>
    </cfRule>
    <cfRule type="cellIs" dxfId="2205" priority="2184" operator="equal">
      <formula>"Menor"</formula>
    </cfRule>
    <cfRule type="cellIs" dxfId="2204" priority="2185" operator="equal">
      <formula>"Leve"</formula>
    </cfRule>
  </conditionalFormatting>
  <conditionalFormatting sqref="GK263">
    <cfRule type="cellIs" dxfId="2203" priority="2176" operator="equal">
      <formula>"Catastrófico"</formula>
    </cfRule>
    <cfRule type="cellIs" dxfId="2202" priority="2177" operator="equal">
      <formula>"Mayor"</formula>
    </cfRule>
    <cfRule type="cellIs" dxfId="2201" priority="2178" operator="equal">
      <formula>"Moderado"</formula>
    </cfRule>
    <cfRule type="cellIs" dxfId="2200" priority="2179" operator="equal">
      <formula>"Menor"</formula>
    </cfRule>
    <cfRule type="cellIs" dxfId="2199" priority="2180" operator="equal">
      <formula>"Leve"</formula>
    </cfRule>
  </conditionalFormatting>
  <conditionalFormatting sqref="GG263">
    <cfRule type="cellIs" dxfId="2198" priority="2171" operator="equal">
      <formula>"Catastrófico"</formula>
    </cfRule>
    <cfRule type="cellIs" dxfId="2197" priority="2172" operator="equal">
      <formula>"Mayor"</formula>
    </cfRule>
    <cfRule type="cellIs" dxfId="2196" priority="2173" operator="equal">
      <formula>"Moderado"</formula>
    </cfRule>
    <cfRule type="cellIs" dxfId="2195" priority="2174" operator="equal">
      <formula>"Menor"</formula>
    </cfRule>
    <cfRule type="cellIs" dxfId="2194" priority="2175" operator="equal">
      <formula>"Leve"</formula>
    </cfRule>
  </conditionalFormatting>
  <conditionalFormatting sqref="GI263">
    <cfRule type="cellIs" dxfId="2193" priority="2166" operator="equal">
      <formula>"Catastrófico"</formula>
    </cfRule>
    <cfRule type="cellIs" dxfId="2192" priority="2167" operator="equal">
      <formula>"Mayor"</formula>
    </cfRule>
    <cfRule type="cellIs" dxfId="2191" priority="2168" operator="equal">
      <formula>"Moderado"</formula>
    </cfRule>
    <cfRule type="cellIs" dxfId="2190" priority="2169" operator="equal">
      <formula>"Menor"</formula>
    </cfRule>
    <cfRule type="cellIs" dxfId="2189" priority="2170" operator="equal">
      <formula>"Leve"</formula>
    </cfRule>
  </conditionalFormatting>
  <conditionalFormatting sqref="GJ263">
    <cfRule type="cellIs" dxfId="2188" priority="2161" operator="equal">
      <formula>"Catastrófico"</formula>
    </cfRule>
    <cfRule type="cellIs" dxfId="2187" priority="2162" operator="equal">
      <formula>"Mayor"</formula>
    </cfRule>
    <cfRule type="cellIs" dxfId="2186" priority="2163" operator="equal">
      <formula>"Moderado"</formula>
    </cfRule>
    <cfRule type="cellIs" dxfId="2185" priority="2164" operator="equal">
      <formula>"Menor"</formula>
    </cfRule>
    <cfRule type="cellIs" dxfId="2184" priority="2165" operator="equal">
      <formula>"Leve"</formula>
    </cfRule>
  </conditionalFormatting>
  <conditionalFormatting sqref="GL263">
    <cfRule type="cellIs" dxfId="2183" priority="2156" operator="equal">
      <formula>"Catastrófico"</formula>
    </cfRule>
    <cfRule type="cellIs" dxfId="2182" priority="2157" operator="equal">
      <formula>"Mayor"</formula>
    </cfRule>
    <cfRule type="cellIs" dxfId="2181" priority="2158" operator="equal">
      <formula>"Moderado"</formula>
    </cfRule>
    <cfRule type="cellIs" dxfId="2180" priority="2159" operator="equal">
      <formula>"Menor"</formula>
    </cfRule>
    <cfRule type="cellIs" dxfId="2179" priority="2160" operator="equal">
      <formula>"Leve"</formula>
    </cfRule>
  </conditionalFormatting>
  <conditionalFormatting sqref="DH89">
    <cfRule type="cellIs" dxfId="2178" priority="2151" operator="equal">
      <formula>"Catastrófico"</formula>
    </cfRule>
    <cfRule type="cellIs" dxfId="2177" priority="2152" operator="equal">
      <formula>"Mayor"</formula>
    </cfRule>
    <cfRule type="cellIs" dxfId="2176" priority="2153" operator="equal">
      <formula>"Moderado"</formula>
    </cfRule>
    <cfRule type="cellIs" dxfId="2175" priority="2154" operator="equal">
      <formula>"Menor"</formula>
    </cfRule>
    <cfRule type="cellIs" dxfId="2174" priority="2155" operator="equal">
      <formula>"Leve"</formula>
    </cfRule>
  </conditionalFormatting>
  <conditionalFormatting sqref="DQ89">
    <cfRule type="cellIs" dxfId="2173" priority="2146" operator="equal">
      <formula>"Catastrófico"</formula>
    </cfRule>
    <cfRule type="cellIs" dxfId="2172" priority="2147" operator="equal">
      <formula>"Mayor"</formula>
    </cfRule>
    <cfRule type="cellIs" dxfId="2171" priority="2148" operator="equal">
      <formula>"Moderado"</formula>
    </cfRule>
    <cfRule type="cellIs" dxfId="2170" priority="2149" operator="equal">
      <formula>"Menor"</formula>
    </cfRule>
    <cfRule type="cellIs" dxfId="2169" priority="2150" operator="equal">
      <formula>"Leve"</formula>
    </cfRule>
  </conditionalFormatting>
  <conditionalFormatting sqref="DZ89">
    <cfRule type="cellIs" dxfId="2168" priority="2141" operator="equal">
      <formula>"Catastrófico"</formula>
    </cfRule>
    <cfRule type="cellIs" dxfId="2167" priority="2142" operator="equal">
      <formula>"Mayor"</formula>
    </cfRule>
    <cfRule type="cellIs" dxfId="2166" priority="2143" operator="equal">
      <formula>"Moderado"</formula>
    </cfRule>
    <cfRule type="cellIs" dxfId="2165" priority="2144" operator="equal">
      <formula>"Menor"</formula>
    </cfRule>
    <cfRule type="cellIs" dxfId="2164" priority="2145" operator="equal">
      <formula>"Leve"</formula>
    </cfRule>
  </conditionalFormatting>
  <conditionalFormatting sqref="GM89">
    <cfRule type="cellIs" dxfId="2163" priority="2136" operator="equal">
      <formula>"Catastrófico"</formula>
    </cfRule>
    <cfRule type="cellIs" dxfId="2162" priority="2137" operator="equal">
      <formula>"Mayor"</formula>
    </cfRule>
    <cfRule type="cellIs" dxfId="2161" priority="2138" operator="equal">
      <formula>"Moderado"</formula>
    </cfRule>
    <cfRule type="cellIs" dxfId="2160" priority="2139" operator="equal">
      <formula>"Menor"</formula>
    </cfRule>
    <cfRule type="cellIs" dxfId="2159" priority="2140" operator="equal">
      <formula>"Leve"</formula>
    </cfRule>
  </conditionalFormatting>
  <conditionalFormatting sqref="GM89">
    <cfRule type="cellIs" dxfId="2158" priority="2131" operator="equal">
      <formula>"Catastrófico"</formula>
    </cfRule>
    <cfRule type="cellIs" dxfId="2157" priority="2132" operator="equal">
      <formula>"Mayor"</formula>
    </cfRule>
    <cfRule type="cellIs" dxfId="2156" priority="2133" operator="equal">
      <formula>"Moderado"</formula>
    </cfRule>
    <cfRule type="cellIs" dxfId="2155" priority="2134" operator="equal">
      <formula>"Menor"</formula>
    </cfRule>
    <cfRule type="cellIs" dxfId="2154" priority="2135" operator="equal">
      <formula>"Leve"</formula>
    </cfRule>
  </conditionalFormatting>
  <conditionalFormatting sqref="GG89">
    <cfRule type="cellIs" dxfId="2153" priority="2126" operator="equal">
      <formula>"Catastrófico"</formula>
    </cfRule>
    <cfRule type="cellIs" dxfId="2152" priority="2127" operator="equal">
      <formula>"Mayor"</formula>
    </cfRule>
    <cfRule type="cellIs" dxfId="2151" priority="2128" operator="equal">
      <formula>"Moderado"</formula>
    </cfRule>
    <cfRule type="cellIs" dxfId="2150" priority="2129" operator="equal">
      <formula>"Menor"</formula>
    </cfRule>
    <cfRule type="cellIs" dxfId="2149" priority="2130" operator="equal">
      <formula>"Leve"</formula>
    </cfRule>
  </conditionalFormatting>
  <conditionalFormatting sqref="GI89">
    <cfRule type="cellIs" dxfId="2148" priority="2121" operator="equal">
      <formula>"Catastrófico"</formula>
    </cfRule>
    <cfRule type="cellIs" dxfId="2147" priority="2122" operator="equal">
      <formula>"Mayor"</formula>
    </cfRule>
    <cfRule type="cellIs" dxfId="2146" priority="2123" operator="equal">
      <formula>"Moderado"</formula>
    </cfRule>
    <cfRule type="cellIs" dxfId="2145" priority="2124" operator="equal">
      <formula>"Menor"</formula>
    </cfRule>
    <cfRule type="cellIs" dxfId="2144" priority="2125" operator="equal">
      <formula>"Leve"</formula>
    </cfRule>
  </conditionalFormatting>
  <conditionalFormatting sqref="GL89">
    <cfRule type="cellIs" dxfId="2143" priority="2116" operator="equal">
      <formula>"Catastrófico"</formula>
    </cfRule>
    <cfRule type="cellIs" dxfId="2142" priority="2117" operator="equal">
      <formula>"Mayor"</formula>
    </cfRule>
    <cfRule type="cellIs" dxfId="2141" priority="2118" operator="equal">
      <formula>"Moderado"</formula>
    </cfRule>
    <cfRule type="cellIs" dxfId="2140" priority="2119" operator="equal">
      <formula>"Menor"</formula>
    </cfRule>
    <cfRule type="cellIs" dxfId="2139" priority="2120" operator="equal">
      <formula>"Leve"</formula>
    </cfRule>
  </conditionalFormatting>
  <conditionalFormatting sqref="GM101:GM103">
    <cfRule type="cellIs" dxfId="2138" priority="2111" operator="equal">
      <formula>"Catastrófico"</formula>
    </cfRule>
    <cfRule type="cellIs" dxfId="2137" priority="2112" operator="equal">
      <formula>"Mayor"</formula>
    </cfRule>
    <cfRule type="cellIs" dxfId="2136" priority="2113" operator="equal">
      <formula>"Moderado"</formula>
    </cfRule>
    <cfRule type="cellIs" dxfId="2135" priority="2114" operator="equal">
      <formula>"Menor"</formula>
    </cfRule>
    <cfRule type="cellIs" dxfId="2134" priority="2115" operator="equal">
      <formula>"Leve"</formula>
    </cfRule>
  </conditionalFormatting>
  <conditionalFormatting sqref="GM101:GM103">
    <cfRule type="cellIs" dxfId="2133" priority="2106" operator="equal">
      <formula>"Catastrófico"</formula>
    </cfRule>
    <cfRule type="cellIs" dxfId="2132" priority="2107" operator="equal">
      <formula>"Mayor"</formula>
    </cfRule>
    <cfRule type="cellIs" dxfId="2131" priority="2108" operator="equal">
      <formula>"Moderado"</formula>
    </cfRule>
    <cfRule type="cellIs" dxfId="2130" priority="2109" operator="equal">
      <formula>"Menor"</formula>
    </cfRule>
    <cfRule type="cellIs" dxfId="2129" priority="2110" operator="equal">
      <formula>"Leve"</formula>
    </cfRule>
  </conditionalFormatting>
  <conditionalFormatting sqref="GG101:GG103">
    <cfRule type="cellIs" dxfId="2128" priority="2101" operator="equal">
      <formula>"Catastrófico"</formula>
    </cfRule>
    <cfRule type="cellIs" dxfId="2127" priority="2102" operator="equal">
      <formula>"Mayor"</formula>
    </cfRule>
    <cfRule type="cellIs" dxfId="2126" priority="2103" operator="equal">
      <formula>"Moderado"</formula>
    </cfRule>
    <cfRule type="cellIs" dxfId="2125" priority="2104" operator="equal">
      <formula>"Menor"</formula>
    </cfRule>
    <cfRule type="cellIs" dxfId="2124" priority="2105" operator="equal">
      <formula>"Leve"</formula>
    </cfRule>
  </conditionalFormatting>
  <conditionalFormatting sqref="GI101:GI103">
    <cfRule type="cellIs" dxfId="2123" priority="2096" operator="equal">
      <formula>"Catastrófico"</formula>
    </cfRule>
    <cfRule type="cellIs" dxfId="2122" priority="2097" operator="equal">
      <formula>"Mayor"</formula>
    </cfRule>
    <cfRule type="cellIs" dxfId="2121" priority="2098" operator="equal">
      <formula>"Moderado"</formula>
    </cfRule>
    <cfRule type="cellIs" dxfId="2120" priority="2099" operator="equal">
      <formula>"Menor"</formula>
    </cfRule>
    <cfRule type="cellIs" dxfId="2119" priority="2100" operator="equal">
      <formula>"Leve"</formula>
    </cfRule>
  </conditionalFormatting>
  <conditionalFormatting sqref="GL101:GL102">
    <cfRule type="cellIs" dxfId="2118" priority="2091" operator="equal">
      <formula>"Catastrófico"</formula>
    </cfRule>
    <cfRule type="cellIs" dxfId="2117" priority="2092" operator="equal">
      <formula>"Mayor"</formula>
    </cfRule>
    <cfRule type="cellIs" dxfId="2116" priority="2093" operator="equal">
      <formula>"Moderado"</formula>
    </cfRule>
    <cfRule type="cellIs" dxfId="2115" priority="2094" operator="equal">
      <formula>"Menor"</formula>
    </cfRule>
    <cfRule type="cellIs" dxfId="2114" priority="2095" operator="equal">
      <formula>"Leve"</formula>
    </cfRule>
  </conditionalFormatting>
  <conditionalFormatting sqref="GF102:GF103">
    <cfRule type="cellIs" dxfId="2113" priority="2086" operator="equal">
      <formula>"Catastrófico"</formula>
    </cfRule>
    <cfRule type="cellIs" dxfId="2112" priority="2087" operator="equal">
      <formula>"Mayor"</formula>
    </cfRule>
    <cfRule type="cellIs" dxfId="2111" priority="2088" operator="equal">
      <formula>"Moderado"</formula>
    </cfRule>
    <cfRule type="cellIs" dxfId="2110" priority="2089" operator="equal">
      <formula>"Menor"</formula>
    </cfRule>
    <cfRule type="cellIs" dxfId="2109" priority="2090" operator="equal">
      <formula>"Leve"</formula>
    </cfRule>
  </conditionalFormatting>
  <conditionalFormatting sqref="GK103:GL103">
    <cfRule type="cellIs" dxfId="2108" priority="2081" operator="equal">
      <formula>"Catastrófico"</formula>
    </cfRule>
    <cfRule type="cellIs" dxfId="2107" priority="2082" operator="equal">
      <formula>"Mayor"</formula>
    </cfRule>
    <cfRule type="cellIs" dxfId="2106" priority="2083" operator="equal">
      <formula>"Moderado"</formula>
    </cfRule>
    <cfRule type="cellIs" dxfId="2105" priority="2084" operator="equal">
      <formula>"Menor"</formula>
    </cfRule>
    <cfRule type="cellIs" dxfId="2104" priority="2085" operator="equal">
      <formula>"Leve"</formula>
    </cfRule>
  </conditionalFormatting>
  <conditionalFormatting sqref="GM107">
    <cfRule type="cellIs" dxfId="2103" priority="2076" operator="equal">
      <formula>"Catastrófico"</formula>
    </cfRule>
    <cfRule type="cellIs" dxfId="2102" priority="2077" operator="equal">
      <formula>"Mayor"</formula>
    </cfRule>
    <cfRule type="cellIs" dxfId="2101" priority="2078" operator="equal">
      <formula>"Moderado"</formula>
    </cfRule>
    <cfRule type="cellIs" dxfId="2100" priority="2079" operator="equal">
      <formula>"Menor"</formula>
    </cfRule>
    <cfRule type="cellIs" dxfId="2099" priority="2080" operator="equal">
      <formula>"Leve"</formula>
    </cfRule>
  </conditionalFormatting>
  <conditionalFormatting sqref="GM107">
    <cfRule type="cellIs" dxfId="2098" priority="2071" operator="equal">
      <formula>"Catastrófico"</formula>
    </cfRule>
    <cfRule type="cellIs" dxfId="2097" priority="2072" operator="equal">
      <formula>"Mayor"</formula>
    </cfRule>
    <cfRule type="cellIs" dxfId="2096" priority="2073" operator="equal">
      <formula>"Moderado"</formula>
    </cfRule>
    <cfRule type="cellIs" dxfId="2095" priority="2074" operator="equal">
      <formula>"Menor"</formula>
    </cfRule>
    <cfRule type="cellIs" dxfId="2094" priority="2075" operator="equal">
      <formula>"Leve"</formula>
    </cfRule>
  </conditionalFormatting>
  <conditionalFormatting sqref="GG107">
    <cfRule type="cellIs" dxfId="2093" priority="2066" operator="equal">
      <formula>"Catastrófico"</formula>
    </cfRule>
    <cfRule type="cellIs" dxfId="2092" priority="2067" operator="equal">
      <formula>"Mayor"</formula>
    </cfRule>
    <cfRule type="cellIs" dxfId="2091" priority="2068" operator="equal">
      <formula>"Moderado"</formula>
    </cfRule>
    <cfRule type="cellIs" dxfId="2090" priority="2069" operator="equal">
      <formula>"Menor"</formula>
    </cfRule>
    <cfRule type="cellIs" dxfId="2089" priority="2070" operator="equal">
      <formula>"Leve"</formula>
    </cfRule>
  </conditionalFormatting>
  <conditionalFormatting sqref="GI107">
    <cfRule type="cellIs" dxfId="2088" priority="2061" operator="equal">
      <formula>"Catastrófico"</formula>
    </cfRule>
    <cfRule type="cellIs" dxfId="2087" priority="2062" operator="equal">
      <formula>"Mayor"</formula>
    </cfRule>
    <cfRule type="cellIs" dxfId="2086" priority="2063" operator="equal">
      <formula>"Moderado"</formula>
    </cfRule>
    <cfRule type="cellIs" dxfId="2085" priority="2064" operator="equal">
      <formula>"Menor"</formula>
    </cfRule>
    <cfRule type="cellIs" dxfId="2084" priority="2065" operator="equal">
      <formula>"Leve"</formula>
    </cfRule>
  </conditionalFormatting>
  <conditionalFormatting sqref="GL107">
    <cfRule type="cellIs" dxfId="2083" priority="2056" operator="equal">
      <formula>"Catastrófico"</formula>
    </cfRule>
    <cfRule type="cellIs" dxfId="2082" priority="2057" operator="equal">
      <formula>"Mayor"</formula>
    </cfRule>
    <cfRule type="cellIs" dxfId="2081" priority="2058" operator="equal">
      <formula>"Moderado"</formula>
    </cfRule>
    <cfRule type="cellIs" dxfId="2080" priority="2059" operator="equal">
      <formula>"Menor"</formula>
    </cfRule>
    <cfRule type="cellIs" dxfId="2079" priority="2060" operator="equal">
      <formula>"Leve"</formula>
    </cfRule>
  </conditionalFormatting>
  <conditionalFormatting sqref="GF107">
    <cfRule type="cellIs" dxfId="2078" priority="2051" operator="equal">
      <formula>"Catastrófico"</formula>
    </cfRule>
    <cfRule type="cellIs" dxfId="2077" priority="2052" operator="equal">
      <formula>"Mayor"</formula>
    </cfRule>
    <cfRule type="cellIs" dxfId="2076" priority="2053" operator="equal">
      <formula>"Moderado"</formula>
    </cfRule>
    <cfRule type="cellIs" dxfId="2075" priority="2054" operator="equal">
      <formula>"Menor"</formula>
    </cfRule>
    <cfRule type="cellIs" dxfId="2074" priority="2055" operator="equal">
      <formula>"Leve"</formula>
    </cfRule>
  </conditionalFormatting>
  <conditionalFormatting sqref="DH179">
    <cfRule type="cellIs" dxfId="2073" priority="2046" operator="equal">
      <formula>"Catastrófico"</formula>
    </cfRule>
    <cfRule type="cellIs" dxfId="2072" priority="2047" operator="equal">
      <formula>"Mayor"</formula>
    </cfRule>
    <cfRule type="cellIs" dxfId="2071" priority="2048" operator="equal">
      <formula>"Moderado"</formula>
    </cfRule>
    <cfRule type="cellIs" dxfId="2070" priority="2049" operator="equal">
      <formula>"Menor"</formula>
    </cfRule>
    <cfRule type="cellIs" dxfId="2069" priority="2050" operator="equal">
      <formula>"Leve"</formula>
    </cfRule>
  </conditionalFormatting>
  <conditionalFormatting sqref="DQ179">
    <cfRule type="cellIs" dxfId="2068" priority="2041" operator="equal">
      <formula>"Catastrófico"</formula>
    </cfRule>
    <cfRule type="cellIs" dxfId="2067" priority="2042" operator="equal">
      <formula>"Mayor"</formula>
    </cfRule>
    <cfRule type="cellIs" dxfId="2066" priority="2043" operator="equal">
      <formula>"Moderado"</formula>
    </cfRule>
    <cfRule type="cellIs" dxfId="2065" priority="2044" operator="equal">
      <formula>"Menor"</formula>
    </cfRule>
    <cfRule type="cellIs" dxfId="2064" priority="2045" operator="equal">
      <formula>"Leve"</formula>
    </cfRule>
  </conditionalFormatting>
  <conditionalFormatting sqref="DZ179">
    <cfRule type="cellIs" dxfId="2063" priority="2036" operator="equal">
      <formula>"Catastrófico"</formula>
    </cfRule>
    <cfRule type="cellIs" dxfId="2062" priority="2037" operator="equal">
      <formula>"Mayor"</formula>
    </cfRule>
    <cfRule type="cellIs" dxfId="2061" priority="2038" operator="equal">
      <formula>"Moderado"</formula>
    </cfRule>
    <cfRule type="cellIs" dxfId="2060" priority="2039" operator="equal">
      <formula>"Menor"</formula>
    </cfRule>
    <cfRule type="cellIs" dxfId="2059" priority="2040" operator="equal">
      <formula>"Leve"</formula>
    </cfRule>
  </conditionalFormatting>
  <conditionalFormatting sqref="GM179">
    <cfRule type="cellIs" dxfId="2058" priority="2031" operator="equal">
      <formula>"Catastrófico"</formula>
    </cfRule>
    <cfRule type="cellIs" dxfId="2057" priority="2032" operator="equal">
      <formula>"Mayor"</formula>
    </cfRule>
    <cfRule type="cellIs" dxfId="2056" priority="2033" operator="equal">
      <formula>"Moderado"</formula>
    </cfRule>
    <cfRule type="cellIs" dxfId="2055" priority="2034" operator="equal">
      <formula>"Menor"</formula>
    </cfRule>
    <cfRule type="cellIs" dxfId="2054" priority="2035" operator="equal">
      <formula>"Leve"</formula>
    </cfRule>
  </conditionalFormatting>
  <conditionalFormatting sqref="GM179">
    <cfRule type="cellIs" dxfId="2053" priority="2026" operator="equal">
      <formula>"Catastrófico"</formula>
    </cfRule>
    <cfRule type="cellIs" dxfId="2052" priority="2027" operator="equal">
      <formula>"Mayor"</formula>
    </cfRule>
    <cfRule type="cellIs" dxfId="2051" priority="2028" operator="equal">
      <formula>"Moderado"</formula>
    </cfRule>
    <cfRule type="cellIs" dxfId="2050" priority="2029" operator="equal">
      <formula>"Menor"</formula>
    </cfRule>
    <cfRule type="cellIs" dxfId="2049" priority="2030" operator="equal">
      <formula>"Leve"</formula>
    </cfRule>
  </conditionalFormatting>
  <conditionalFormatting sqref="GG179">
    <cfRule type="cellIs" dxfId="2048" priority="2021" operator="equal">
      <formula>"Catastrófico"</formula>
    </cfRule>
    <cfRule type="cellIs" dxfId="2047" priority="2022" operator="equal">
      <formula>"Mayor"</formula>
    </cfRule>
    <cfRule type="cellIs" dxfId="2046" priority="2023" operator="equal">
      <formula>"Moderado"</formula>
    </cfRule>
    <cfRule type="cellIs" dxfId="2045" priority="2024" operator="equal">
      <formula>"Menor"</formula>
    </cfRule>
    <cfRule type="cellIs" dxfId="2044" priority="2025" operator="equal">
      <formula>"Leve"</formula>
    </cfRule>
  </conditionalFormatting>
  <conditionalFormatting sqref="GI179">
    <cfRule type="cellIs" dxfId="2043" priority="2016" operator="equal">
      <formula>"Catastrófico"</formula>
    </cfRule>
    <cfRule type="cellIs" dxfId="2042" priority="2017" operator="equal">
      <formula>"Mayor"</formula>
    </cfRule>
    <cfRule type="cellIs" dxfId="2041" priority="2018" operator="equal">
      <formula>"Moderado"</formula>
    </cfRule>
    <cfRule type="cellIs" dxfId="2040" priority="2019" operator="equal">
      <formula>"Menor"</formula>
    </cfRule>
    <cfRule type="cellIs" dxfId="2039" priority="2020" operator="equal">
      <formula>"Leve"</formula>
    </cfRule>
  </conditionalFormatting>
  <conditionalFormatting sqref="GL179">
    <cfRule type="cellIs" dxfId="2038" priority="2011" operator="equal">
      <formula>"Catastrófico"</formula>
    </cfRule>
    <cfRule type="cellIs" dxfId="2037" priority="2012" operator="equal">
      <formula>"Mayor"</formula>
    </cfRule>
    <cfRule type="cellIs" dxfId="2036" priority="2013" operator="equal">
      <formula>"Moderado"</formula>
    </cfRule>
    <cfRule type="cellIs" dxfId="2035" priority="2014" operator="equal">
      <formula>"Menor"</formula>
    </cfRule>
    <cfRule type="cellIs" dxfId="2034" priority="2015" operator="equal">
      <formula>"Leve"</formula>
    </cfRule>
  </conditionalFormatting>
  <conditionalFormatting sqref="GF179">
    <cfRule type="cellIs" dxfId="2033" priority="2006" operator="equal">
      <formula>"Catastrófico"</formula>
    </cfRule>
    <cfRule type="cellIs" dxfId="2032" priority="2007" operator="equal">
      <formula>"Mayor"</formula>
    </cfRule>
    <cfRule type="cellIs" dxfId="2031" priority="2008" operator="equal">
      <formula>"Moderado"</formula>
    </cfRule>
    <cfRule type="cellIs" dxfId="2030" priority="2009" operator="equal">
      <formula>"Menor"</formula>
    </cfRule>
    <cfRule type="cellIs" dxfId="2029" priority="2010" operator="equal">
      <formula>"Leve"</formula>
    </cfRule>
  </conditionalFormatting>
  <conditionalFormatting sqref="GM185">
    <cfRule type="cellIs" dxfId="2028" priority="2001" operator="equal">
      <formula>"Catastrófico"</formula>
    </cfRule>
    <cfRule type="cellIs" dxfId="2027" priority="2002" operator="equal">
      <formula>"Mayor"</formula>
    </cfRule>
    <cfRule type="cellIs" dxfId="2026" priority="2003" operator="equal">
      <formula>"Moderado"</formula>
    </cfRule>
    <cfRule type="cellIs" dxfId="2025" priority="2004" operator="equal">
      <formula>"Menor"</formula>
    </cfRule>
    <cfRule type="cellIs" dxfId="2024" priority="2005" operator="equal">
      <formula>"Leve"</formula>
    </cfRule>
  </conditionalFormatting>
  <conditionalFormatting sqref="GM185">
    <cfRule type="cellIs" dxfId="2023" priority="1996" operator="equal">
      <formula>"Catastrófico"</formula>
    </cfRule>
    <cfRule type="cellIs" dxfId="2022" priority="1997" operator="equal">
      <formula>"Mayor"</formula>
    </cfRule>
    <cfRule type="cellIs" dxfId="2021" priority="1998" operator="equal">
      <formula>"Moderado"</formula>
    </cfRule>
    <cfRule type="cellIs" dxfId="2020" priority="1999" operator="equal">
      <formula>"Menor"</formula>
    </cfRule>
    <cfRule type="cellIs" dxfId="2019" priority="2000" operator="equal">
      <formula>"Leve"</formula>
    </cfRule>
  </conditionalFormatting>
  <conditionalFormatting sqref="GG185">
    <cfRule type="cellIs" dxfId="2018" priority="1991" operator="equal">
      <formula>"Catastrófico"</formula>
    </cfRule>
    <cfRule type="cellIs" dxfId="2017" priority="1992" operator="equal">
      <formula>"Mayor"</formula>
    </cfRule>
    <cfRule type="cellIs" dxfId="2016" priority="1993" operator="equal">
      <formula>"Moderado"</formula>
    </cfRule>
    <cfRule type="cellIs" dxfId="2015" priority="1994" operator="equal">
      <formula>"Menor"</formula>
    </cfRule>
    <cfRule type="cellIs" dxfId="2014" priority="1995" operator="equal">
      <formula>"Leve"</formula>
    </cfRule>
  </conditionalFormatting>
  <conditionalFormatting sqref="GI185">
    <cfRule type="cellIs" dxfId="2013" priority="1986" operator="equal">
      <formula>"Catastrófico"</formula>
    </cfRule>
    <cfRule type="cellIs" dxfId="2012" priority="1987" operator="equal">
      <formula>"Mayor"</formula>
    </cfRule>
    <cfRule type="cellIs" dxfId="2011" priority="1988" operator="equal">
      <formula>"Moderado"</formula>
    </cfRule>
    <cfRule type="cellIs" dxfId="2010" priority="1989" operator="equal">
      <formula>"Menor"</formula>
    </cfRule>
    <cfRule type="cellIs" dxfId="2009" priority="1990" operator="equal">
      <formula>"Leve"</formula>
    </cfRule>
  </conditionalFormatting>
  <conditionalFormatting sqref="GL185">
    <cfRule type="cellIs" dxfId="2008" priority="1981" operator="equal">
      <formula>"Catastrófico"</formula>
    </cfRule>
    <cfRule type="cellIs" dxfId="2007" priority="1982" operator="equal">
      <formula>"Mayor"</formula>
    </cfRule>
    <cfRule type="cellIs" dxfId="2006" priority="1983" operator="equal">
      <formula>"Moderado"</formula>
    </cfRule>
    <cfRule type="cellIs" dxfId="2005" priority="1984" operator="equal">
      <formula>"Menor"</formula>
    </cfRule>
    <cfRule type="cellIs" dxfId="2004" priority="1985" operator="equal">
      <formula>"Leve"</formula>
    </cfRule>
  </conditionalFormatting>
  <conditionalFormatting sqref="GF185">
    <cfRule type="cellIs" dxfId="2003" priority="1976" operator="equal">
      <formula>"Catastrófico"</formula>
    </cfRule>
    <cfRule type="cellIs" dxfId="2002" priority="1977" operator="equal">
      <formula>"Mayor"</formula>
    </cfRule>
    <cfRule type="cellIs" dxfId="2001" priority="1978" operator="equal">
      <formula>"Moderado"</formula>
    </cfRule>
    <cfRule type="cellIs" dxfId="2000" priority="1979" operator="equal">
      <formula>"Menor"</formula>
    </cfRule>
    <cfRule type="cellIs" dxfId="1999" priority="1980" operator="equal">
      <formula>"Leve"</formula>
    </cfRule>
  </conditionalFormatting>
  <conditionalFormatting sqref="DH185">
    <cfRule type="cellIs" dxfId="1998" priority="1971" operator="equal">
      <formula>"Catastrófico"</formula>
    </cfRule>
    <cfRule type="cellIs" dxfId="1997" priority="1972" operator="equal">
      <formula>"Mayor"</formula>
    </cfRule>
    <cfRule type="cellIs" dxfId="1996" priority="1973" operator="equal">
      <formula>"Moderado"</formula>
    </cfRule>
    <cfRule type="cellIs" dxfId="1995" priority="1974" operator="equal">
      <formula>"Menor"</formula>
    </cfRule>
    <cfRule type="cellIs" dxfId="1994" priority="1975" operator="equal">
      <formula>"Leve"</formula>
    </cfRule>
  </conditionalFormatting>
  <conditionalFormatting sqref="DQ185">
    <cfRule type="cellIs" dxfId="1993" priority="1966" operator="equal">
      <formula>"Catastrófico"</formula>
    </cfRule>
    <cfRule type="cellIs" dxfId="1992" priority="1967" operator="equal">
      <formula>"Mayor"</formula>
    </cfRule>
    <cfRule type="cellIs" dxfId="1991" priority="1968" operator="equal">
      <formula>"Moderado"</formula>
    </cfRule>
    <cfRule type="cellIs" dxfId="1990" priority="1969" operator="equal">
      <formula>"Menor"</formula>
    </cfRule>
    <cfRule type="cellIs" dxfId="1989" priority="1970" operator="equal">
      <formula>"Leve"</formula>
    </cfRule>
  </conditionalFormatting>
  <conditionalFormatting sqref="DZ185">
    <cfRule type="cellIs" dxfId="1988" priority="1961" operator="equal">
      <formula>"Catastrófico"</formula>
    </cfRule>
    <cfRule type="cellIs" dxfId="1987" priority="1962" operator="equal">
      <formula>"Mayor"</formula>
    </cfRule>
    <cfRule type="cellIs" dxfId="1986" priority="1963" operator="equal">
      <formula>"Moderado"</formula>
    </cfRule>
    <cfRule type="cellIs" dxfId="1985" priority="1964" operator="equal">
      <formula>"Menor"</formula>
    </cfRule>
    <cfRule type="cellIs" dxfId="1984" priority="1965" operator="equal">
      <formula>"Leve"</formula>
    </cfRule>
  </conditionalFormatting>
  <conditionalFormatting sqref="DJ125 DL125:DP125">
    <cfRule type="cellIs" dxfId="1983" priority="1946" operator="equal">
      <formula>"Catastrófico"</formula>
    </cfRule>
    <cfRule type="cellIs" dxfId="1982" priority="1947" operator="equal">
      <formula>"Mayor"</formula>
    </cfRule>
    <cfRule type="cellIs" dxfId="1981" priority="1948" operator="equal">
      <formula>"Moderado"</formula>
    </cfRule>
    <cfRule type="cellIs" dxfId="1980" priority="1949" operator="equal">
      <formula>"Menor"</formula>
    </cfRule>
    <cfRule type="cellIs" dxfId="1979" priority="1950" operator="equal">
      <formula>"Leve"</formula>
    </cfRule>
  </conditionalFormatting>
  <conditionalFormatting sqref="DA125:DG125">
    <cfRule type="cellIs" dxfId="1978" priority="1931" operator="equal">
      <formula>"Catastrófico"</formula>
    </cfRule>
    <cfRule type="cellIs" dxfId="1977" priority="1932" operator="equal">
      <formula>"Mayor"</formula>
    </cfRule>
    <cfRule type="cellIs" dxfId="1976" priority="1933" operator="equal">
      <formula>"Moderado"</formula>
    </cfRule>
    <cfRule type="cellIs" dxfId="1975" priority="1934" operator="equal">
      <formula>"Menor"</formula>
    </cfRule>
    <cfRule type="cellIs" dxfId="1974" priority="1935" operator="equal">
      <formula>"Leve"</formula>
    </cfRule>
  </conditionalFormatting>
  <conditionalFormatting sqref="DJ125 DL125:DP125">
    <cfRule type="cellIs" dxfId="1973" priority="1951" operator="equal">
      <formula>"Catastrófico"</formula>
    </cfRule>
    <cfRule type="cellIs" dxfId="1972" priority="1952" operator="equal">
      <formula>"Mayor"</formula>
    </cfRule>
    <cfRule type="cellIs" dxfId="1971" priority="1953" operator="equal">
      <formula>"Moderado"</formula>
    </cfRule>
    <cfRule type="cellIs" dxfId="1970" priority="1954" operator="equal">
      <formula>"Menor"</formula>
    </cfRule>
    <cfRule type="cellIs" dxfId="1969" priority="1955" operator="equal">
      <formula>"Leve"</formula>
    </cfRule>
  </conditionalFormatting>
  <conditionalFormatting sqref="DA125:DG125">
    <cfRule type="cellIs" dxfId="1968" priority="1936" operator="equal">
      <formula>"Catastrófico"</formula>
    </cfRule>
    <cfRule type="cellIs" dxfId="1967" priority="1937" operator="equal">
      <formula>"Mayor"</formula>
    </cfRule>
    <cfRule type="cellIs" dxfId="1966" priority="1938" operator="equal">
      <formula>"Moderado"</formula>
    </cfRule>
    <cfRule type="cellIs" dxfId="1965" priority="1939" operator="equal">
      <formula>"Menor"</formula>
    </cfRule>
    <cfRule type="cellIs" dxfId="1964" priority="1940" operator="equal">
      <formula>"Leve"</formula>
    </cfRule>
  </conditionalFormatting>
  <conditionalFormatting sqref="DH125">
    <cfRule type="cellIs" dxfId="1963" priority="1956" operator="equal">
      <formula>"Catastrófico"</formula>
    </cfRule>
    <cfRule type="cellIs" dxfId="1962" priority="1957" operator="equal">
      <formula>"Mayor"</formula>
    </cfRule>
    <cfRule type="cellIs" dxfId="1961" priority="1958" operator="equal">
      <formula>"Moderado"</formula>
    </cfRule>
    <cfRule type="cellIs" dxfId="1960" priority="1959" operator="equal">
      <formula>"Menor"</formula>
    </cfRule>
    <cfRule type="cellIs" dxfId="1959" priority="1960" operator="equal">
      <formula>"Leve"</formula>
    </cfRule>
  </conditionalFormatting>
  <conditionalFormatting sqref="CY125">
    <cfRule type="cellIs" dxfId="1958" priority="1941" operator="equal">
      <formula>"Catastrófico"</formula>
    </cfRule>
    <cfRule type="cellIs" dxfId="1957" priority="1942" operator="equal">
      <formula>"Mayor"</formula>
    </cfRule>
    <cfRule type="cellIs" dxfId="1956" priority="1943" operator="equal">
      <formula>"Moderado"</formula>
    </cfRule>
    <cfRule type="cellIs" dxfId="1955" priority="1944" operator="equal">
      <formula>"Menor"</formula>
    </cfRule>
    <cfRule type="cellIs" dxfId="1954" priority="1945" operator="equal">
      <formula>"Leve"</formula>
    </cfRule>
  </conditionalFormatting>
  <conditionalFormatting sqref="DU125:DV125">
    <cfRule type="cellIs" dxfId="1953" priority="1921" operator="equal">
      <formula>"Catastrófico"</formula>
    </cfRule>
    <cfRule type="cellIs" dxfId="1952" priority="1922" operator="equal">
      <formula>"Mayor"</formula>
    </cfRule>
    <cfRule type="cellIs" dxfId="1951" priority="1923" operator="equal">
      <formula>"Moderado"</formula>
    </cfRule>
    <cfRule type="cellIs" dxfId="1950" priority="1924" operator="equal">
      <formula>"Menor"</formula>
    </cfRule>
    <cfRule type="cellIs" dxfId="1949" priority="1925" operator="equal">
      <formula>"Leve"</formula>
    </cfRule>
  </conditionalFormatting>
  <conditionalFormatting sqref="DU125:DV125">
    <cfRule type="cellIs" dxfId="1948" priority="1926" operator="equal">
      <formula>"Catastrófico"</formula>
    </cfRule>
    <cfRule type="cellIs" dxfId="1947" priority="1927" operator="equal">
      <formula>"Mayor"</formula>
    </cfRule>
    <cfRule type="cellIs" dxfId="1946" priority="1928" operator="equal">
      <formula>"Moderado"</formula>
    </cfRule>
    <cfRule type="cellIs" dxfId="1945" priority="1929" operator="equal">
      <formula>"Menor"</formula>
    </cfRule>
    <cfRule type="cellIs" dxfId="1944" priority="1930" operator="equal">
      <formula>"Leve"</formula>
    </cfRule>
  </conditionalFormatting>
  <conditionalFormatting sqref="DI125">
    <cfRule type="cellIs" dxfId="1943" priority="1916" operator="equal">
      <formula>"Catastrófico"</formula>
    </cfRule>
    <cfRule type="cellIs" dxfId="1942" priority="1917" operator="equal">
      <formula>"Mayor"</formula>
    </cfRule>
    <cfRule type="cellIs" dxfId="1941" priority="1918" operator="equal">
      <formula>"Moderado"</formula>
    </cfRule>
    <cfRule type="cellIs" dxfId="1940" priority="1919" operator="equal">
      <formula>"Menor"</formula>
    </cfRule>
    <cfRule type="cellIs" dxfId="1939" priority="1920" operator="equal">
      <formula>"Leve"</formula>
    </cfRule>
  </conditionalFormatting>
  <conditionalFormatting sqref="DK125">
    <cfRule type="cellIs" dxfId="1938" priority="1906" operator="equal">
      <formula>"Catastrófico"</formula>
    </cfRule>
    <cfRule type="cellIs" dxfId="1937" priority="1907" operator="equal">
      <formula>"Mayor"</formula>
    </cfRule>
    <cfRule type="cellIs" dxfId="1936" priority="1908" operator="equal">
      <formula>"Moderado"</formula>
    </cfRule>
    <cfRule type="cellIs" dxfId="1935" priority="1909" operator="equal">
      <formula>"Menor"</formula>
    </cfRule>
    <cfRule type="cellIs" dxfId="1934" priority="1910" operator="equal">
      <formula>"Leve"</formula>
    </cfRule>
  </conditionalFormatting>
  <conditionalFormatting sqref="DK125">
    <cfRule type="cellIs" dxfId="1933" priority="1911" operator="equal">
      <formula>"Catastrófico"</formula>
    </cfRule>
    <cfRule type="cellIs" dxfId="1932" priority="1912" operator="equal">
      <formula>"Mayor"</formula>
    </cfRule>
    <cfRule type="cellIs" dxfId="1931" priority="1913" operator="equal">
      <formula>"Moderado"</formula>
    </cfRule>
    <cfRule type="cellIs" dxfId="1930" priority="1914" operator="equal">
      <formula>"Menor"</formula>
    </cfRule>
    <cfRule type="cellIs" dxfId="1929" priority="1915" operator="equal">
      <formula>"Leve"</formula>
    </cfRule>
  </conditionalFormatting>
  <conditionalFormatting sqref="CZ125">
    <cfRule type="cellIs" dxfId="1928" priority="1901" operator="equal">
      <formula>"Catastrófico"</formula>
    </cfRule>
    <cfRule type="cellIs" dxfId="1927" priority="1902" operator="equal">
      <formula>"Mayor"</formula>
    </cfRule>
    <cfRule type="cellIs" dxfId="1926" priority="1903" operator="equal">
      <formula>"Moderado"</formula>
    </cfRule>
    <cfRule type="cellIs" dxfId="1925" priority="1904" operator="equal">
      <formula>"Menor"</formula>
    </cfRule>
    <cfRule type="cellIs" dxfId="1924" priority="1905" operator="equal">
      <formula>"Leve"</formula>
    </cfRule>
  </conditionalFormatting>
  <conditionalFormatting sqref="DS125">
    <cfRule type="cellIs" dxfId="1923" priority="1886" operator="equal">
      <formula>"Catastrófico"</formula>
    </cfRule>
    <cfRule type="cellIs" dxfId="1922" priority="1887" operator="equal">
      <formula>"Mayor"</formula>
    </cfRule>
    <cfRule type="cellIs" dxfId="1921" priority="1888" operator="equal">
      <formula>"Moderado"</formula>
    </cfRule>
    <cfRule type="cellIs" dxfId="1920" priority="1889" operator="equal">
      <formula>"Menor"</formula>
    </cfRule>
    <cfRule type="cellIs" dxfId="1919" priority="1890" operator="equal">
      <formula>"Leve"</formula>
    </cfRule>
  </conditionalFormatting>
  <conditionalFormatting sqref="DS125">
    <cfRule type="cellIs" dxfId="1918" priority="1891" operator="equal">
      <formula>"Catastrófico"</formula>
    </cfRule>
    <cfRule type="cellIs" dxfId="1917" priority="1892" operator="equal">
      <formula>"Mayor"</formula>
    </cfRule>
    <cfRule type="cellIs" dxfId="1916" priority="1893" operator="equal">
      <formula>"Moderado"</formula>
    </cfRule>
    <cfRule type="cellIs" dxfId="1915" priority="1894" operator="equal">
      <formula>"Menor"</formula>
    </cfRule>
    <cfRule type="cellIs" dxfId="1914" priority="1895" operator="equal">
      <formula>"Leve"</formula>
    </cfRule>
  </conditionalFormatting>
  <conditionalFormatting sqref="DQ125">
    <cfRule type="cellIs" dxfId="1913" priority="1896" operator="equal">
      <formula>"Catastrófico"</formula>
    </cfRule>
    <cfRule type="cellIs" dxfId="1912" priority="1897" operator="equal">
      <formula>"Mayor"</formula>
    </cfRule>
    <cfRule type="cellIs" dxfId="1911" priority="1898" operator="equal">
      <formula>"Moderado"</formula>
    </cfRule>
    <cfRule type="cellIs" dxfId="1910" priority="1899" operator="equal">
      <formula>"Menor"</formula>
    </cfRule>
    <cfRule type="cellIs" dxfId="1909" priority="1900" operator="equal">
      <formula>"Leve"</formula>
    </cfRule>
  </conditionalFormatting>
  <conditionalFormatting sqref="DR125">
    <cfRule type="cellIs" dxfId="1908" priority="1881" operator="equal">
      <formula>"Catastrófico"</formula>
    </cfRule>
    <cfRule type="cellIs" dxfId="1907" priority="1882" operator="equal">
      <formula>"Mayor"</formula>
    </cfRule>
    <cfRule type="cellIs" dxfId="1906" priority="1883" operator="equal">
      <formula>"Moderado"</formula>
    </cfRule>
    <cfRule type="cellIs" dxfId="1905" priority="1884" operator="equal">
      <formula>"Menor"</formula>
    </cfRule>
    <cfRule type="cellIs" dxfId="1904" priority="1885" operator="equal">
      <formula>"Leve"</formula>
    </cfRule>
  </conditionalFormatting>
  <conditionalFormatting sqref="DT125">
    <cfRule type="cellIs" dxfId="1903" priority="1871" operator="equal">
      <formula>"Catastrófico"</formula>
    </cfRule>
    <cfRule type="cellIs" dxfId="1902" priority="1872" operator="equal">
      <formula>"Mayor"</formula>
    </cfRule>
    <cfRule type="cellIs" dxfId="1901" priority="1873" operator="equal">
      <formula>"Moderado"</formula>
    </cfRule>
    <cfRule type="cellIs" dxfId="1900" priority="1874" operator="equal">
      <formula>"Menor"</formula>
    </cfRule>
    <cfRule type="cellIs" dxfId="1899" priority="1875" operator="equal">
      <formula>"Leve"</formula>
    </cfRule>
  </conditionalFormatting>
  <conditionalFormatting sqref="DT125">
    <cfRule type="cellIs" dxfId="1898" priority="1876" operator="equal">
      <formula>"Catastrófico"</formula>
    </cfRule>
    <cfRule type="cellIs" dxfId="1897" priority="1877" operator="equal">
      <formula>"Mayor"</formula>
    </cfRule>
    <cfRule type="cellIs" dxfId="1896" priority="1878" operator="equal">
      <formula>"Moderado"</formula>
    </cfRule>
    <cfRule type="cellIs" dxfId="1895" priority="1879" operator="equal">
      <formula>"Menor"</formula>
    </cfRule>
    <cfRule type="cellIs" dxfId="1894" priority="1880" operator="equal">
      <formula>"Leve"</formula>
    </cfRule>
  </conditionalFormatting>
  <conditionalFormatting sqref="DW125:DY125">
    <cfRule type="cellIs" dxfId="1893" priority="1861" operator="equal">
      <formula>"Catastrófico"</formula>
    </cfRule>
    <cfRule type="cellIs" dxfId="1892" priority="1862" operator="equal">
      <formula>"Mayor"</formula>
    </cfRule>
    <cfRule type="cellIs" dxfId="1891" priority="1863" operator="equal">
      <formula>"Moderado"</formula>
    </cfRule>
    <cfRule type="cellIs" dxfId="1890" priority="1864" operator="equal">
      <formula>"Menor"</formula>
    </cfRule>
    <cfRule type="cellIs" dxfId="1889" priority="1865" operator="equal">
      <formula>"Leve"</formula>
    </cfRule>
  </conditionalFormatting>
  <conditionalFormatting sqref="DW125:DY125">
    <cfRule type="cellIs" dxfId="1888" priority="1866" operator="equal">
      <formula>"Catastrófico"</formula>
    </cfRule>
    <cfRule type="cellIs" dxfId="1887" priority="1867" operator="equal">
      <formula>"Mayor"</formula>
    </cfRule>
    <cfRule type="cellIs" dxfId="1886" priority="1868" operator="equal">
      <formula>"Moderado"</formula>
    </cfRule>
    <cfRule type="cellIs" dxfId="1885" priority="1869" operator="equal">
      <formula>"Menor"</formula>
    </cfRule>
    <cfRule type="cellIs" dxfId="1884" priority="1870" operator="equal">
      <formula>"Leve"</formula>
    </cfRule>
  </conditionalFormatting>
  <conditionalFormatting sqref="ED125">
    <cfRule type="cellIs" dxfId="1883" priority="1851" operator="equal">
      <formula>"Catastrófico"</formula>
    </cfRule>
    <cfRule type="cellIs" dxfId="1882" priority="1852" operator="equal">
      <formula>"Mayor"</formula>
    </cfRule>
    <cfRule type="cellIs" dxfId="1881" priority="1853" operator="equal">
      <formula>"Moderado"</formula>
    </cfRule>
    <cfRule type="cellIs" dxfId="1880" priority="1854" operator="equal">
      <formula>"Menor"</formula>
    </cfRule>
    <cfRule type="cellIs" dxfId="1879" priority="1855" operator="equal">
      <formula>"Leve"</formula>
    </cfRule>
  </conditionalFormatting>
  <conditionalFormatting sqref="ED125">
    <cfRule type="cellIs" dxfId="1878" priority="1856" operator="equal">
      <formula>"Catastrófico"</formula>
    </cfRule>
    <cfRule type="cellIs" dxfId="1877" priority="1857" operator="equal">
      <formula>"Mayor"</formula>
    </cfRule>
    <cfRule type="cellIs" dxfId="1876" priority="1858" operator="equal">
      <formula>"Moderado"</formula>
    </cfRule>
    <cfRule type="cellIs" dxfId="1875" priority="1859" operator="equal">
      <formula>"Menor"</formula>
    </cfRule>
    <cfRule type="cellIs" dxfId="1874" priority="1860" operator="equal">
      <formula>"Leve"</formula>
    </cfRule>
  </conditionalFormatting>
  <conditionalFormatting sqref="EB125">
    <cfRule type="cellIs" dxfId="1873" priority="1836" operator="equal">
      <formula>"Catastrófico"</formula>
    </cfRule>
    <cfRule type="cellIs" dxfId="1872" priority="1837" operator="equal">
      <formula>"Mayor"</formula>
    </cfRule>
    <cfRule type="cellIs" dxfId="1871" priority="1838" operator="equal">
      <formula>"Moderado"</formula>
    </cfRule>
    <cfRule type="cellIs" dxfId="1870" priority="1839" operator="equal">
      <formula>"Menor"</formula>
    </cfRule>
    <cfRule type="cellIs" dxfId="1869" priority="1840" operator="equal">
      <formula>"Leve"</formula>
    </cfRule>
  </conditionalFormatting>
  <conditionalFormatting sqref="EB125">
    <cfRule type="cellIs" dxfId="1868" priority="1841" operator="equal">
      <formula>"Catastrófico"</formula>
    </cfRule>
    <cfRule type="cellIs" dxfId="1867" priority="1842" operator="equal">
      <formula>"Mayor"</formula>
    </cfRule>
    <cfRule type="cellIs" dxfId="1866" priority="1843" operator="equal">
      <formula>"Moderado"</formula>
    </cfRule>
    <cfRule type="cellIs" dxfId="1865" priority="1844" operator="equal">
      <formula>"Menor"</formula>
    </cfRule>
    <cfRule type="cellIs" dxfId="1864" priority="1845" operator="equal">
      <formula>"Leve"</formula>
    </cfRule>
  </conditionalFormatting>
  <conditionalFormatting sqref="DZ125">
    <cfRule type="cellIs" dxfId="1863" priority="1846" operator="equal">
      <formula>"Catastrófico"</formula>
    </cfRule>
    <cfRule type="cellIs" dxfId="1862" priority="1847" operator="equal">
      <formula>"Mayor"</formula>
    </cfRule>
    <cfRule type="cellIs" dxfId="1861" priority="1848" operator="equal">
      <formula>"Moderado"</formula>
    </cfRule>
    <cfRule type="cellIs" dxfId="1860" priority="1849" operator="equal">
      <formula>"Menor"</formula>
    </cfRule>
    <cfRule type="cellIs" dxfId="1859" priority="1850" operator="equal">
      <formula>"Leve"</formula>
    </cfRule>
  </conditionalFormatting>
  <conditionalFormatting sqref="EA125">
    <cfRule type="cellIs" dxfId="1858" priority="1831" operator="equal">
      <formula>"Catastrófico"</formula>
    </cfRule>
    <cfRule type="cellIs" dxfId="1857" priority="1832" operator="equal">
      <formula>"Mayor"</formula>
    </cfRule>
    <cfRule type="cellIs" dxfId="1856" priority="1833" operator="equal">
      <formula>"Moderado"</formula>
    </cfRule>
    <cfRule type="cellIs" dxfId="1855" priority="1834" operator="equal">
      <formula>"Menor"</formula>
    </cfRule>
    <cfRule type="cellIs" dxfId="1854" priority="1835" operator="equal">
      <formula>"Leve"</formula>
    </cfRule>
  </conditionalFormatting>
  <conditionalFormatting sqref="EC125">
    <cfRule type="cellIs" dxfId="1853" priority="1821" operator="equal">
      <formula>"Catastrófico"</formula>
    </cfRule>
    <cfRule type="cellIs" dxfId="1852" priority="1822" operator="equal">
      <formula>"Mayor"</formula>
    </cfRule>
    <cfRule type="cellIs" dxfId="1851" priority="1823" operator="equal">
      <formula>"Moderado"</formula>
    </cfRule>
    <cfRule type="cellIs" dxfId="1850" priority="1824" operator="equal">
      <formula>"Menor"</formula>
    </cfRule>
    <cfRule type="cellIs" dxfId="1849" priority="1825" operator="equal">
      <formula>"Leve"</formula>
    </cfRule>
  </conditionalFormatting>
  <conditionalFormatting sqref="EC125">
    <cfRule type="cellIs" dxfId="1848" priority="1826" operator="equal">
      <formula>"Catastrófico"</formula>
    </cfRule>
    <cfRule type="cellIs" dxfId="1847" priority="1827" operator="equal">
      <formula>"Mayor"</formula>
    </cfRule>
    <cfRule type="cellIs" dxfId="1846" priority="1828" operator="equal">
      <formula>"Moderado"</formula>
    </cfRule>
    <cfRule type="cellIs" dxfId="1845" priority="1829" operator="equal">
      <formula>"Menor"</formula>
    </cfRule>
    <cfRule type="cellIs" dxfId="1844" priority="1830" operator="equal">
      <formula>"Leve"</formula>
    </cfRule>
  </conditionalFormatting>
  <conditionalFormatting sqref="EF125:EH125">
    <cfRule type="cellIs" dxfId="1843" priority="1811" operator="equal">
      <formula>"Catastrófico"</formula>
    </cfRule>
    <cfRule type="cellIs" dxfId="1842" priority="1812" operator="equal">
      <formula>"Mayor"</formula>
    </cfRule>
    <cfRule type="cellIs" dxfId="1841" priority="1813" operator="equal">
      <formula>"Moderado"</formula>
    </cfRule>
    <cfRule type="cellIs" dxfId="1840" priority="1814" operator="equal">
      <formula>"Menor"</formula>
    </cfRule>
    <cfRule type="cellIs" dxfId="1839" priority="1815" operator="equal">
      <formula>"Leve"</formula>
    </cfRule>
  </conditionalFormatting>
  <conditionalFormatting sqref="EF125:EH125">
    <cfRule type="cellIs" dxfId="1838" priority="1816" operator="equal">
      <formula>"Catastrófico"</formula>
    </cfRule>
    <cfRule type="cellIs" dxfId="1837" priority="1817" operator="equal">
      <formula>"Mayor"</formula>
    </cfRule>
    <cfRule type="cellIs" dxfId="1836" priority="1818" operator="equal">
      <formula>"Moderado"</formula>
    </cfRule>
    <cfRule type="cellIs" dxfId="1835" priority="1819" operator="equal">
      <formula>"Menor"</formula>
    </cfRule>
    <cfRule type="cellIs" dxfId="1834" priority="1820" operator="equal">
      <formula>"Leve"</formula>
    </cfRule>
  </conditionalFormatting>
  <conditionalFormatting sqref="EE125">
    <cfRule type="cellIs" dxfId="1833" priority="1801" operator="equal">
      <formula>"Catastrófico"</formula>
    </cfRule>
    <cfRule type="cellIs" dxfId="1832" priority="1802" operator="equal">
      <formula>"Mayor"</formula>
    </cfRule>
    <cfRule type="cellIs" dxfId="1831" priority="1803" operator="equal">
      <formula>"Moderado"</formula>
    </cfRule>
    <cfRule type="cellIs" dxfId="1830" priority="1804" operator="equal">
      <formula>"Menor"</formula>
    </cfRule>
    <cfRule type="cellIs" dxfId="1829" priority="1805" operator="equal">
      <formula>"Leve"</formula>
    </cfRule>
  </conditionalFormatting>
  <conditionalFormatting sqref="EE125">
    <cfRule type="cellIs" dxfId="1828" priority="1806" operator="equal">
      <formula>"Catastrófico"</formula>
    </cfRule>
    <cfRule type="cellIs" dxfId="1827" priority="1807" operator="equal">
      <formula>"Mayor"</formula>
    </cfRule>
    <cfRule type="cellIs" dxfId="1826" priority="1808" operator="equal">
      <formula>"Moderado"</formula>
    </cfRule>
    <cfRule type="cellIs" dxfId="1825" priority="1809" operator="equal">
      <formula>"Menor"</formula>
    </cfRule>
    <cfRule type="cellIs" dxfId="1824" priority="1810" operator="equal">
      <formula>"Leve"</formula>
    </cfRule>
  </conditionalFormatting>
  <conditionalFormatting sqref="GM125">
    <cfRule type="cellIs" dxfId="1823" priority="1796" operator="equal">
      <formula>"Catastrófico"</formula>
    </cfRule>
    <cfRule type="cellIs" dxfId="1822" priority="1797" operator="equal">
      <formula>"Mayor"</formula>
    </cfRule>
    <cfRule type="cellIs" dxfId="1821" priority="1798" operator="equal">
      <formula>"Moderado"</formula>
    </cfRule>
    <cfRule type="cellIs" dxfId="1820" priority="1799" operator="equal">
      <formula>"Menor"</formula>
    </cfRule>
    <cfRule type="cellIs" dxfId="1819" priority="1800" operator="equal">
      <formula>"Leve"</formula>
    </cfRule>
  </conditionalFormatting>
  <conditionalFormatting sqref="GM125">
    <cfRule type="cellIs" dxfId="1818" priority="1791" operator="equal">
      <formula>"Catastrófico"</formula>
    </cfRule>
    <cfRule type="cellIs" dxfId="1817" priority="1792" operator="equal">
      <formula>"Mayor"</formula>
    </cfRule>
    <cfRule type="cellIs" dxfId="1816" priority="1793" operator="equal">
      <formula>"Moderado"</formula>
    </cfRule>
    <cfRule type="cellIs" dxfId="1815" priority="1794" operator="equal">
      <formula>"Menor"</formula>
    </cfRule>
    <cfRule type="cellIs" dxfId="1814" priority="1795" operator="equal">
      <formula>"Leve"</formula>
    </cfRule>
  </conditionalFormatting>
  <conditionalFormatting sqref="GG125">
    <cfRule type="cellIs" dxfId="1813" priority="1786" operator="equal">
      <formula>"Catastrófico"</formula>
    </cfRule>
    <cfRule type="cellIs" dxfId="1812" priority="1787" operator="equal">
      <formula>"Mayor"</formula>
    </cfRule>
    <cfRule type="cellIs" dxfId="1811" priority="1788" operator="equal">
      <formula>"Moderado"</formula>
    </cfRule>
    <cfRule type="cellIs" dxfId="1810" priority="1789" operator="equal">
      <formula>"Menor"</formula>
    </cfRule>
    <cfRule type="cellIs" dxfId="1809" priority="1790" operator="equal">
      <formula>"Leve"</formula>
    </cfRule>
  </conditionalFormatting>
  <conditionalFormatting sqref="GI125">
    <cfRule type="cellIs" dxfId="1808" priority="1781" operator="equal">
      <formula>"Catastrófico"</formula>
    </cfRule>
    <cfRule type="cellIs" dxfId="1807" priority="1782" operator="equal">
      <formula>"Mayor"</formula>
    </cfRule>
    <cfRule type="cellIs" dxfId="1806" priority="1783" operator="equal">
      <formula>"Moderado"</formula>
    </cfRule>
    <cfRule type="cellIs" dxfId="1805" priority="1784" operator="equal">
      <formula>"Menor"</formula>
    </cfRule>
    <cfRule type="cellIs" dxfId="1804" priority="1785" operator="equal">
      <formula>"Leve"</formula>
    </cfRule>
  </conditionalFormatting>
  <conditionalFormatting sqref="GL125">
    <cfRule type="cellIs" dxfId="1803" priority="1776" operator="equal">
      <formula>"Catastrófico"</formula>
    </cfRule>
    <cfRule type="cellIs" dxfId="1802" priority="1777" operator="equal">
      <formula>"Mayor"</formula>
    </cfRule>
    <cfRule type="cellIs" dxfId="1801" priority="1778" operator="equal">
      <formula>"Moderado"</formula>
    </cfRule>
    <cfRule type="cellIs" dxfId="1800" priority="1779" operator="equal">
      <formula>"Menor"</formula>
    </cfRule>
    <cfRule type="cellIs" dxfId="1799" priority="1780" operator="equal">
      <formula>"Leve"</formula>
    </cfRule>
  </conditionalFormatting>
  <conditionalFormatting sqref="GF125">
    <cfRule type="cellIs" dxfId="1798" priority="1771" operator="equal">
      <formula>"Catastrófico"</formula>
    </cfRule>
    <cfRule type="cellIs" dxfId="1797" priority="1772" operator="equal">
      <formula>"Mayor"</formula>
    </cfRule>
    <cfRule type="cellIs" dxfId="1796" priority="1773" operator="equal">
      <formula>"Moderado"</formula>
    </cfRule>
    <cfRule type="cellIs" dxfId="1795" priority="1774" operator="equal">
      <formula>"Menor"</formula>
    </cfRule>
    <cfRule type="cellIs" dxfId="1794" priority="1775" operator="equal">
      <formula>"Leve"</formula>
    </cfRule>
  </conditionalFormatting>
  <conditionalFormatting sqref="GG131">
    <cfRule type="cellIs" dxfId="1793" priority="1756" operator="equal">
      <formula>"Catastrófico"</formula>
    </cfRule>
    <cfRule type="cellIs" dxfId="1792" priority="1757" operator="equal">
      <formula>"Mayor"</formula>
    </cfRule>
    <cfRule type="cellIs" dxfId="1791" priority="1758" operator="equal">
      <formula>"Moderado"</formula>
    </cfRule>
    <cfRule type="cellIs" dxfId="1790" priority="1759" operator="equal">
      <formula>"Menor"</formula>
    </cfRule>
    <cfRule type="cellIs" dxfId="1789" priority="1760" operator="equal">
      <formula>"Leve"</formula>
    </cfRule>
  </conditionalFormatting>
  <conditionalFormatting sqref="GF131">
    <cfRule type="cellIs" dxfId="1788" priority="1741" operator="equal">
      <formula>"Catastrófico"</formula>
    </cfRule>
    <cfRule type="cellIs" dxfId="1787" priority="1742" operator="equal">
      <formula>"Mayor"</formula>
    </cfRule>
    <cfRule type="cellIs" dxfId="1786" priority="1743" operator="equal">
      <formula>"Moderado"</formula>
    </cfRule>
    <cfRule type="cellIs" dxfId="1785" priority="1744" operator="equal">
      <formula>"Menor"</formula>
    </cfRule>
    <cfRule type="cellIs" dxfId="1784" priority="1745" operator="equal">
      <formula>"Leve"</formula>
    </cfRule>
  </conditionalFormatting>
  <conditionalFormatting sqref="CZ131:DA131">
    <cfRule type="cellIs" dxfId="1783" priority="1731" operator="equal">
      <formula>"Catastrófico"</formula>
    </cfRule>
    <cfRule type="cellIs" dxfId="1782" priority="1732" operator="equal">
      <formula>"Mayor"</formula>
    </cfRule>
    <cfRule type="cellIs" dxfId="1781" priority="1733" operator="equal">
      <formula>"Moderado"</formula>
    </cfRule>
    <cfRule type="cellIs" dxfId="1780" priority="1734" operator="equal">
      <formula>"Menor"</formula>
    </cfRule>
    <cfRule type="cellIs" dxfId="1779" priority="1735" operator="equal">
      <formula>"Leve"</formula>
    </cfRule>
  </conditionalFormatting>
  <conditionalFormatting sqref="CZ131:DA131">
    <cfRule type="cellIs" dxfId="1778" priority="1726" operator="equal">
      <formula>"Catastrófico"</formula>
    </cfRule>
    <cfRule type="cellIs" dxfId="1777" priority="1727" operator="equal">
      <formula>"Mayor"</formula>
    </cfRule>
    <cfRule type="cellIs" dxfId="1776" priority="1728" operator="equal">
      <formula>"Moderado"</formula>
    </cfRule>
    <cfRule type="cellIs" dxfId="1775" priority="1729" operator="equal">
      <formula>"Menor"</formula>
    </cfRule>
    <cfRule type="cellIs" dxfId="1774" priority="1730" operator="equal">
      <formula>"Leve"</formula>
    </cfRule>
  </conditionalFormatting>
  <conditionalFormatting sqref="DC131:DG131">
    <cfRule type="cellIs" dxfId="1773" priority="1721" operator="equal">
      <formula>"Catastrófico"</formula>
    </cfRule>
    <cfRule type="cellIs" dxfId="1772" priority="1722" operator="equal">
      <formula>"Mayor"</formula>
    </cfRule>
    <cfRule type="cellIs" dxfId="1771" priority="1723" operator="equal">
      <formula>"Moderado"</formula>
    </cfRule>
    <cfRule type="cellIs" dxfId="1770" priority="1724" operator="equal">
      <formula>"Menor"</formula>
    </cfRule>
    <cfRule type="cellIs" dxfId="1769" priority="1725" operator="equal">
      <formula>"Leve"</formula>
    </cfRule>
  </conditionalFormatting>
  <conditionalFormatting sqref="DC131:DG131">
    <cfRule type="cellIs" dxfId="1768" priority="1716" operator="equal">
      <formula>"Catastrófico"</formula>
    </cfRule>
    <cfRule type="cellIs" dxfId="1767" priority="1717" operator="equal">
      <formula>"Mayor"</formula>
    </cfRule>
    <cfRule type="cellIs" dxfId="1766" priority="1718" operator="equal">
      <formula>"Moderado"</formula>
    </cfRule>
    <cfRule type="cellIs" dxfId="1765" priority="1719" operator="equal">
      <formula>"Menor"</formula>
    </cfRule>
    <cfRule type="cellIs" dxfId="1764" priority="1720" operator="equal">
      <formula>"Leve"</formula>
    </cfRule>
  </conditionalFormatting>
  <conditionalFormatting sqref="CY131">
    <cfRule type="cellIs" dxfId="1763" priority="1736" operator="equal">
      <formula>"Catastrófico"</formula>
    </cfRule>
    <cfRule type="cellIs" dxfId="1762" priority="1737" operator="equal">
      <formula>"Mayor"</formula>
    </cfRule>
    <cfRule type="cellIs" dxfId="1761" priority="1738" operator="equal">
      <formula>"Moderado"</formula>
    </cfRule>
    <cfRule type="cellIs" dxfId="1760" priority="1739" operator="equal">
      <formula>"Menor"</formula>
    </cfRule>
    <cfRule type="cellIs" dxfId="1759" priority="1740" operator="equal">
      <formula>"Leve"</formula>
    </cfRule>
  </conditionalFormatting>
  <conditionalFormatting sqref="ED131:EH131">
    <cfRule type="cellIs" dxfId="1758" priority="1706" operator="equal">
      <formula>"Catastrófico"</formula>
    </cfRule>
    <cfRule type="cellIs" dxfId="1757" priority="1707" operator="equal">
      <formula>"Mayor"</formula>
    </cfRule>
    <cfRule type="cellIs" dxfId="1756" priority="1708" operator="equal">
      <formula>"Moderado"</formula>
    </cfRule>
    <cfRule type="cellIs" dxfId="1755" priority="1709" operator="equal">
      <formula>"Menor"</formula>
    </cfRule>
    <cfRule type="cellIs" dxfId="1754" priority="1710" operator="equal">
      <formula>"Leve"</formula>
    </cfRule>
  </conditionalFormatting>
  <conditionalFormatting sqref="ED131:EH131">
    <cfRule type="cellIs" dxfId="1753" priority="1701" operator="equal">
      <formula>"Catastrófico"</formula>
    </cfRule>
    <cfRule type="cellIs" dxfId="1752" priority="1702" operator="equal">
      <formula>"Mayor"</formula>
    </cfRule>
    <cfRule type="cellIs" dxfId="1751" priority="1703" operator="equal">
      <formula>"Moderado"</formula>
    </cfRule>
    <cfRule type="cellIs" dxfId="1750" priority="1704" operator="equal">
      <formula>"Menor"</formula>
    </cfRule>
    <cfRule type="cellIs" dxfId="1749" priority="1705" operator="equal">
      <formula>"Leve"</formula>
    </cfRule>
  </conditionalFormatting>
  <conditionalFormatting sqref="DZ131">
    <cfRule type="cellIs" dxfId="1748" priority="1711" operator="equal">
      <formula>"Catastrófico"</formula>
    </cfRule>
    <cfRule type="cellIs" dxfId="1747" priority="1712" operator="equal">
      <formula>"Mayor"</formula>
    </cfRule>
    <cfRule type="cellIs" dxfId="1746" priority="1713" operator="equal">
      <formula>"Moderado"</formula>
    </cfRule>
    <cfRule type="cellIs" dxfId="1745" priority="1714" operator="equal">
      <formula>"Menor"</formula>
    </cfRule>
    <cfRule type="cellIs" dxfId="1744" priority="1715" operator="equal">
      <formula>"Leve"</formula>
    </cfRule>
  </conditionalFormatting>
  <conditionalFormatting sqref="DB131">
    <cfRule type="cellIs" dxfId="1743" priority="1696" operator="equal">
      <formula>"Catastrófico"</formula>
    </cfRule>
    <cfRule type="cellIs" dxfId="1742" priority="1697" operator="equal">
      <formula>"Mayor"</formula>
    </cfRule>
    <cfRule type="cellIs" dxfId="1741" priority="1698" operator="equal">
      <formula>"Moderado"</formula>
    </cfRule>
    <cfRule type="cellIs" dxfId="1740" priority="1699" operator="equal">
      <formula>"Menor"</formula>
    </cfRule>
    <cfRule type="cellIs" dxfId="1739" priority="1700" operator="equal">
      <formula>"Leve"</formula>
    </cfRule>
  </conditionalFormatting>
  <conditionalFormatting sqref="DB131">
    <cfRule type="cellIs" dxfId="1738" priority="1691" operator="equal">
      <formula>"Catastrófico"</formula>
    </cfRule>
    <cfRule type="cellIs" dxfId="1737" priority="1692" operator="equal">
      <formula>"Mayor"</formula>
    </cfRule>
    <cfRule type="cellIs" dxfId="1736" priority="1693" operator="equal">
      <formula>"Moderado"</formula>
    </cfRule>
    <cfRule type="cellIs" dxfId="1735" priority="1694" operator="equal">
      <formula>"Menor"</formula>
    </cfRule>
    <cfRule type="cellIs" dxfId="1734" priority="1695" operator="equal">
      <formula>"Leve"</formula>
    </cfRule>
  </conditionalFormatting>
  <conditionalFormatting sqref="DL131:DP131">
    <cfRule type="cellIs" dxfId="1733" priority="1681" operator="equal">
      <formula>"Catastrófico"</formula>
    </cfRule>
    <cfRule type="cellIs" dxfId="1732" priority="1682" operator="equal">
      <formula>"Mayor"</formula>
    </cfRule>
    <cfRule type="cellIs" dxfId="1731" priority="1683" operator="equal">
      <formula>"Moderado"</formula>
    </cfRule>
    <cfRule type="cellIs" dxfId="1730" priority="1684" operator="equal">
      <formula>"Menor"</formula>
    </cfRule>
    <cfRule type="cellIs" dxfId="1729" priority="1685" operator="equal">
      <formula>"Leve"</formula>
    </cfRule>
  </conditionalFormatting>
  <conditionalFormatting sqref="DL131:DP131">
    <cfRule type="cellIs" dxfId="1728" priority="1676" operator="equal">
      <formula>"Catastrófico"</formula>
    </cfRule>
    <cfRule type="cellIs" dxfId="1727" priority="1677" operator="equal">
      <formula>"Mayor"</formula>
    </cfRule>
    <cfRule type="cellIs" dxfId="1726" priority="1678" operator="equal">
      <formula>"Moderado"</formula>
    </cfRule>
    <cfRule type="cellIs" dxfId="1725" priority="1679" operator="equal">
      <formula>"Menor"</formula>
    </cfRule>
    <cfRule type="cellIs" dxfId="1724" priority="1680" operator="equal">
      <formula>"Leve"</formula>
    </cfRule>
  </conditionalFormatting>
  <conditionalFormatting sqref="DH131">
    <cfRule type="cellIs" dxfId="1723" priority="1686" operator="equal">
      <formula>"Catastrófico"</formula>
    </cfRule>
    <cfRule type="cellIs" dxfId="1722" priority="1687" operator="equal">
      <formula>"Mayor"</formula>
    </cfRule>
    <cfRule type="cellIs" dxfId="1721" priority="1688" operator="equal">
      <formula>"Moderado"</formula>
    </cfRule>
    <cfRule type="cellIs" dxfId="1720" priority="1689" operator="equal">
      <formula>"Menor"</formula>
    </cfRule>
    <cfRule type="cellIs" dxfId="1719" priority="1690" operator="equal">
      <formula>"Leve"</formula>
    </cfRule>
  </conditionalFormatting>
  <conditionalFormatting sqref="DU131:DY131">
    <cfRule type="cellIs" dxfId="1718" priority="1666" operator="equal">
      <formula>"Catastrófico"</formula>
    </cfRule>
    <cfRule type="cellIs" dxfId="1717" priority="1667" operator="equal">
      <formula>"Mayor"</formula>
    </cfRule>
    <cfRule type="cellIs" dxfId="1716" priority="1668" operator="equal">
      <formula>"Moderado"</formula>
    </cfRule>
    <cfRule type="cellIs" dxfId="1715" priority="1669" operator="equal">
      <formula>"Menor"</formula>
    </cfRule>
    <cfRule type="cellIs" dxfId="1714" priority="1670" operator="equal">
      <formula>"Leve"</formula>
    </cfRule>
  </conditionalFormatting>
  <conditionalFormatting sqref="DU131:DY131">
    <cfRule type="cellIs" dxfId="1713" priority="1661" operator="equal">
      <formula>"Catastrófico"</formula>
    </cfRule>
    <cfRule type="cellIs" dxfId="1712" priority="1662" operator="equal">
      <formula>"Mayor"</formula>
    </cfRule>
    <cfRule type="cellIs" dxfId="1711" priority="1663" operator="equal">
      <formula>"Moderado"</formula>
    </cfRule>
    <cfRule type="cellIs" dxfId="1710" priority="1664" operator="equal">
      <formula>"Menor"</formula>
    </cfRule>
    <cfRule type="cellIs" dxfId="1709" priority="1665" operator="equal">
      <formula>"Leve"</formula>
    </cfRule>
  </conditionalFormatting>
  <conditionalFormatting sqref="DQ131">
    <cfRule type="cellIs" dxfId="1708" priority="1671" operator="equal">
      <formula>"Catastrófico"</formula>
    </cfRule>
    <cfRule type="cellIs" dxfId="1707" priority="1672" operator="equal">
      <formula>"Mayor"</formula>
    </cfRule>
    <cfRule type="cellIs" dxfId="1706" priority="1673" operator="equal">
      <formula>"Moderado"</formula>
    </cfRule>
    <cfRule type="cellIs" dxfId="1705" priority="1674" operator="equal">
      <formula>"Menor"</formula>
    </cfRule>
    <cfRule type="cellIs" dxfId="1704" priority="1675" operator="equal">
      <formula>"Leve"</formula>
    </cfRule>
  </conditionalFormatting>
  <conditionalFormatting sqref="DI131:DJ131">
    <cfRule type="cellIs" dxfId="1703" priority="1656" operator="equal">
      <formula>"Catastrófico"</formula>
    </cfRule>
    <cfRule type="cellIs" dxfId="1702" priority="1657" operator="equal">
      <formula>"Mayor"</formula>
    </cfRule>
    <cfRule type="cellIs" dxfId="1701" priority="1658" operator="equal">
      <formula>"Moderado"</formula>
    </cfRule>
    <cfRule type="cellIs" dxfId="1700" priority="1659" operator="equal">
      <formula>"Menor"</formula>
    </cfRule>
    <cfRule type="cellIs" dxfId="1699" priority="1660" operator="equal">
      <formula>"Leve"</formula>
    </cfRule>
  </conditionalFormatting>
  <conditionalFormatting sqref="DI131:DJ131">
    <cfRule type="cellIs" dxfId="1698" priority="1651" operator="equal">
      <formula>"Catastrófico"</formula>
    </cfRule>
    <cfRule type="cellIs" dxfId="1697" priority="1652" operator="equal">
      <formula>"Mayor"</formula>
    </cfRule>
    <cfRule type="cellIs" dxfId="1696" priority="1653" operator="equal">
      <formula>"Moderado"</formula>
    </cfRule>
    <cfRule type="cellIs" dxfId="1695" priority="1654" operator="equal">
      <formula>"Menor"</formula>
    </cfRule>
    <cfRule type="cellIs" dxfId="1694" priority="1655" operator="equal">
      <formula>"Leve"</formula>
    </cfRule>
  </conditionalFormatting>
  <conditionalFormatting sqref="DR131:DS131">
    <cfRule type="cellIs" dxfId="1693" priority="1636" operator="equal">
      <formula>"Catastrófico"</formula>
    </cfRule>
    <cfRule type="cellIs" dxfId="1692" priority="1637" operator="equal">
      <formula>"Mayor"</formula>
    </cfRule>
    <cfRule type="cellIs" dxfId="1691" priority="1638" operator="equal">
      <formula>"Moderado"</formula>
    </cfRule>
    <cfRule type="cellIs" dxfId="1690" priority="1639" operator="equal">
      <formula>"Menor"</formula>
    </cfRule>
    <cfRule type="cellIs" dxfId="1689" priority="1640" operator="equal">
      <formula>"Leve"</formula>
    </cfRule>
  </conditionalFormatting>
  <conditionalFormatting sqref="DR131:DS131">
    <cfRule type="cellIs" dxfId="1688" priority="1631" operator="equal">
      <formula>"Catastrófico"</formula>
    </cfRule>
    <cfRule type="cellIs" dxfId="1687" priority="1632" operator="equal">
      <formula>"Mayor"</formula>
    </cfRule>
    <cfRule type="cellIs" dxfId="1686" priority="1633" operator="equal">
      <formula>"Moderado"</formula>
    </cfRule>
    <cfRule type="cellIs" dxfId="1685" priority="1634" operator="equal">
      <formula>"Menor"</formula>
    </cfRule>
    <cfRule type="cellIs" dxfId="1684" priority="1635" operator="equal">
      <formula>"Leve"</formula>
    </cfRule>
  </conditionalFormatting>
  <conditionalFormatting sqref="EA131:EB131">
    <cfRule type="cellIs" dxfId="1683" priority="1616" operator="equal">
      <formula>"Catastrófico"</formula>
    </cfRule>
    <cfRule type="cellIs" dxfId="1682" priority="1617" operator="equal">
      <formula>"Mayor"</formula>
    </cfRule>
    <cfRule type="cellIs" dxfId="1681" priority="1618" operator="equal">
      <formula>"Moderado"</formula>
    </cfRule>
    <cfRule type="cellIs" dxfId="1680" priority="1619" operator="equal">
      <formula>"Menor"</formula>
    </cfRule>
    <cfRule type="cellIs" dxfId="1679" priority="1620" operator="equal">
      <formula>"Leve"</formula>
    </cfRule>
  </conditionalFormatting>
  <conditionalFormatting sqref="EA131:EB131">
    <cfRule type="cellIs" dxfId="1678" priority="1611" operator="equal">
      <formula>"Catastrófico"</formula>
    </cfRule>
    <cfRule type="cellIs" dxfId="1677" priority="1612" operator="equal">
      <formula>"Mayor"</formula>
    </cfRule>
    <cfRule type="cellIs" dxfId="1676" priority="1613" operator="equal">
      <formula>"Moderado"</formula>
    </cfRule>
    <cfRule type="cellIs" dxfId="1675" priority="1614" operator="equal">
      <formula>"Menor"</formula>
    </cfRule>
    <cfRule type="cellIs" dxfId="1674" priority="1615" operator="equal">
      <formula>"Leve"</formula>
    </cfRule>
  </conditionalFormatting>
  <conditionalFormatting sqref="GM131">
    <cfRule type="cellIs" dxfId="1673" priority="1596" operator="equal">
      <formula>"Catastrófico"</formula>
    </cfRule>
    <cfRule type="cellIs" dxfId="1672" priority="1597" operator="equal">
      <formula>"Mayor"</formula>
    </cfRule>
    <cfRule type="cellIs" dxfId="1671" priority="1598" operator="equal">
      <formula>"Moderado"</formula>
    </cfRule>
    <cfRule type="cellIs" dxfId="1670" priority="1599" operator="equal">
      <formula>"Menor"</formula>
    </cfRule>
    <cfRule type="cellIs" dxfId="1669" priority="1600" operator="equal">
      <formula>"Leve"</formula>
    </cfRule>
  </conditionalFormatting>
  <conditionalFormatting sqref="GM131">
    <cfRule type="cellIs" dxfId="1668" priority="1591" operator="equal">
      <formula>"Catastrófico"</formula>
    </cfRule>
    <cfRule type="cellIs" dxfId="1667" priority="1592" operator="equal">
      <formula>"Mayor"</formula>
    </cfRule>
    <cfRule type="cellIs" dxfId="1666" priority="1593" operator="equal">
      <formula>"Moderado"</formula>
    </cfRule>
    <cfRule type="cellIs" dxfId="1665" priority="1594" operator="equal">
      <formula>"Menor"</formula>
    </cfRule>
    <cfRule type="cellIs" dxfId="1664" priority="1595" operator="equal">
      <formula>"Leve"</formula>
    </cfRule>
  </conditionalFormatting>
  <conditionalFormatting sqref="GI131">
    <cfRule type="cellIs" dxfId="1663" priority="1586" operator="equal">
      <formula>"Catastrófico"</formula>
    </cfRule>
    <cfRule type="cellIs" dxfId="1662" priority="1587" operator="equal">
      <formula>"Mayor"</formula>
    </cfRule>
    <cfRule type="cellIs" dxfId="1661" priority="1588" operator="equal">
      <formula>"Moderado"</formula>
    </cfRule>
    <cfRule type="cellIs" dxfId="1660" priority="1589" operator="equal">
      <formula>"Menor"</formula>
    </cfRule>
    <cfRule type="cellIs" dxfId="1659" priority="1590" operator="equal">
      <formula>"Leve"</formula>
    </cfRule>
  </conditionalFormatting>
  <conditionalFormatting sqref="GL131">
    <cfRule type="cellIs" dxfId="1658" priority="1581" operator="equal">
      <formula>"Catastrófico"</formula>
    </cfRule>
    <cfRule type="cellIs" dxfId="1657" priority="1582" operator="equal">
      <formula>"Mayor"</formula>
    </cfRule>
    <cfRule type="cellIs" dxfId="1656" priority="1583" operator="equal">
      <formula>"Moderado"</formula>
    </cfRule>
    <cfRule type="cellIs" dxfId="1655" priority="1584" operator="equal">
      <formula>"Menor"</formula>
    </cfRule>
    <cfRule type="cellIs" dxfId="1654" priority="1585" operator="equal">
      <formula>"Leve"</formula>
    </cfRule>
  </conditionalFormatting>
  <conditionalFormatting sqref="CY12">
    <cfRule type="cellIs" dxfId="1653" priority="1576" operator="equal">
      <formula>"Catastrófico"</formula>
    </cfRule>
    <cfRule type="cellIs" dxfId="1652" priority="1577" operator="equal">
      <formula>"Mayor"</formula>
    </cfRule>
    <cfRule type="cellIs" dxfId="1651" priority="1578" operator="equal">
      <formula>"Moderado"</formula>
    </cfRule>
    <cfRule type="cellIs" dxfId="1650" priority="1579" operator="equal">
      <formula>"Menor"</formula>
    </cfRule>
    <cfRule type="cellIs" dxfId="1649" priority="1580" operator="equal">
      <formula>"Leve"</formula>
    </cfRule>
  </conditionalFormatting>
  <conditionalFormatting sqref="DC12 DE12">
    <cfRule type="cellIs" dxfId="1648" priority="1571" operator="equal">
      <formula>"Catastrófico"</formula>
    </cfRule>
    <cfRule type="cellIs" dxfId="1647" priority="1572" operator="equal">
      <formula>"Mayor"</formula>
    </cfRule>
    <cfRule type="cellIs" dxfId="1646" priority="1573" operator="equal">
      <formula>"Moderado"</formula>
    </cfRule>
    <cfRule type="cellIs" dxfId="1645" priority="1574" operator="equal">
      <formula>"Menor"</formula>
    </cfRule>
    <cfRule type="cellIs" dxfId="1644" priority="1575" operator="equal">
      <formula>"Leve"</formula>
    </cfRule>
  </conditionalFormatting>
  <conditionalFormatting sqref="DC12 DE12">
    <cfRule type="cellIs" dxfId="1643" priority="1566" operator="equal">
      <formula>"Catastrófico"</formula>
    </cfRule>
    <cfRule type="cellIs" dxfId="1642" priority="1567" operator="equal">
      <formula>"Mayor"</formula>
    </cfRule>
    <cfRule type="cellIs" dxfId="1641" priority="1568" operator="equal">
      <formula>"Moderado"</formula>
    </cfRule>
    <cfRule type="cellIs" dxfId="1640" priority="1569" operator="equal">
      <formula>"Menor"</formula>
    </cfRule>
    <cfRule type="cellIs" dxfId="1639" priority="1570" operator="equal">
      <formula>"Leve"</formula>
    </cfRule>
  </conditionalFormatting>
  <conditionalFormatting sqref="DE12">
    <cfRule type="cellIs" dxfId="1638" priority="1561" operator="equal">
      <formula>"Catastrófico"</formula>
    </cfRule>
    <cfRule type="cellIs" dxfId="1637" priority="1562" operator="equal">
      <formula>"Mayor"</formula>
    </cfRule>
    <cfRule type="cellIs" dxfId="1636" priority="1563" operator="equal">
      <formula>"Moderado"</formula>
    </cfRule>
    <cfRule type="cellIs" dxfId="1635" priority="1564" operator="equal">
      <formula>"Menor"</formula>
    </cfRule>
    <cfRule type="cellIs" dxfId="1634" priority="1565" operator="equal">
      <formula>"Leve"</formula>
    </cfRule>
  </conditionalFormatting>
  <conditionalFormatting sqref="DH12">
    <cfRule type="cellIs" dxfId="1633" priority="1556" operator="equal">
      <formula>"Catastrófico"</formula>
    </cfRule>
    <cfRule type="cellIs" dxfId="1632" priority="1557" operator="equal">
      <formula>"Mayor"</formula>
    </cfRule>
    <cfRule type="cellIs" dxfId="1631" priority="1558" operator="equal">
      <formula>"Moderado"</formula>
    </cfRule>
    <cfRule type="cellIs" dxfId="1630" priority="1559" operator="equal">
      <formula>"Menor"</formula>
    </cfRule>
    <cfRule type="cellIs" dxfId="1629" priority="1560" operator="equal">
      <formula>"Leve"</formula>
    </cfRule>
  </conditionalFormatting>
  <conditionalFormatting sqref="DL12 DN12">
    <cfRule type="cellIs" dxfId="1628" priority="1551" operator="equal">
      <formula>"Catastrófico"</formula>
    </cfRule>
    <cfRule type="cellIs" dxfId="1627" priority="1552" operator="equal">
      <formula>"Mayor"</formula>
    </cfRule>
    <cfRule type="cellIs" dxfId="1626" priority="1553" operator="equal">
      <formula>"Moderado"</formula>
    </cfRule>
    <cfRule type="cellIs" dxfId="1625" priority="1554" operator="equal">
      <formula>"Menor"</formula>
    </cfRule>
    <cfRule type="cellIs" dxfId="1624" priority="1555" operator="equal">
      <formula>"Leve"</formula>
    </cfRule>
  </conditionalFormatting>
  <conditionalFormatting sqref="DL12 DN12">
    <cfRule type="cellIs" dxfId="1623" priority="1546" operator="equal">
      <formula>"Catastrófico"</formula>
    </cfRule>
    <cfRule type="cellIs" dxfId="1622" priority="1547" operator="equal">
      <formula>"Mayor"</formula>
    </cfRule>
    <cfRule type="cellIs" dxfId="1621" priority="1548" operator="equal">
      <formula>"Moderado"</formula>
    </cfRule>
    <cfRule type="cellIs" dxfId="1620" priority="1549" operator="equal">
      <formula>"Menor"</formula>
    </cfRule>
    <cfRule type="cellIs" dxfId="1619" priority="1550" operator="equal">
      <formula>"Leve"</formula>
    </cfRule>
  </conditionalFormatting>
  <conditionalFormatting sqref="DN12">
    <cfRule type="cellIs" dxfId="1618" priority="1541" operator="equal">
      <formula>"Catastrófico"</formula>
    </cfRule>
    <cfRule type="cellIs" dxfId="1617" priority="1542" operator="equal">
      <formula>"Mayor"</formula>
    </cfRule>
    <cfRule type="cellIs" dxfId="1616" priority="1543" operator="equal">
      <formula>"Moderado"</formula>
    </cfRule>
    <cfRule type="cellIs" dxfId="1615" priority="1544" operator="equal">
      <formula>"Menor"</formula>
    </cfRule>
    <cfRule type="cellIs" dxfId="1614" priority="1545" operator="equal">
      <formula>"Leve"</formula>
    </cfRule>
  </conditionalFormatting>
  <conditionalFormatting sqref="DQ12">
    <cfRule type="cellIs" dxfId="1613" priority="1536" operator="equal">
      <formula>"Catastrófico"</formula>
    </cfRule>
    <cfRule type="cellIs" dxfId="1612" priority="1537" operator="equal">
      <formula>"Mayor"</formula>
    </cfRule>
    <cfRule type="cellIs" dxfId="1611" priority="1538" operator="equal">
      <formula>"Moderado"</formula>
    </cfRule>
    <cfRule type="cellIs" dxfId="1610" priority="1539" operator="equal">
      <formula>"Menor"</formula>
    </cfRule>
    <cfRule type="cellIs" dxfId="1609" priority="1540" operator="equal">
      <formula>"Leve"</formula>
    </cfRule>
  </conditionalFormatting>
  <conditionalFormatting sqref="DU12 DW12">
    <cfRule type="cellIs" dxfId="1608" priority="1531" operator="equal">
      <formula>"Catastrófico"</formula>
    </cfRule>
    <cfRule type="cellIs" dxfId="1607" priority="1532" operator="equal">
      <formula>"Mayor"</formula>
    </cfRule>
    <cfRule type="cellIs" dxfId="1606" priority="1533" operator="equal">
      <formula>"Moderado"</formula>
    </cfRule>
    <cfRule type="cellIs" dxfId="1605" priority="1534" operator="equal">
      <formula>"Menor"</formula>
    </cfRule>
    <cfRule type="cellIs" dxfId="1604" priority="1535" operator="equal">
      <formula>"Leve"</formula>
    </cfRule>
  </conditionalFormatting>
  <conditionalFormatting sqref="DU12 DW12">
    <cfRule type="cellIs" dxfId="1603" priority="1526" operator="equal">
      <formula>"Catastrófico"</formula>
    </cfRule>
    <cfRule type="cellIs" dxfId="1602" priority="1527" operator="equal">
      <formula>"Mayor"</formula>
    </cfRule>
    <cfRule type="cellIs" dxfId="1601" priority="1528" operator="equal">
      <formula>"Moderado"</formula>
    </cfRule>
    <cfRule type="cellIs" dxfId="1600" priority="1529" operator="equal">
      <formula>"Menor"</formula>
    </cfRule>
    <cfRule type="cellIs" dxfId="1599" priority="1530" operator="equal">
      <formula>"Leve"</formula>
    </cfRule>
  </conditionalFormatting>
  <conditionalFormatting sqref="DW12">
    <cfRule type="cellIs" dxfId="1598" priority="1521" operator="equal">
      <formula>"Catastrófico"</formula>
    </cfRule>
    <cfRule type="cellIs" dxfId="1597" priority="1522" operator="equal">
      <formula>"Mayor"</formula>
    </cfRule>
    <cfRule type="cellIs" dxfId="1596" priority="1523" operator="equal">
      <formula>"Moderado"</formula>
    </cfRule>
    <cfRule type="cellIs" dxfId="1595" priority="1524" operator="equal">
      <formula>"Menor"</formula>
    </cfRule>
    <cfRule type="cellIs" dxfId="1594" priority="1525" operator="equal">
      <formula>"Leve"</formula>
    </cfRule>
  </conditionalFormatting>
  <conditionalFormatting sqref="DZ12">
    <cfRule type="cellIs" dxfId="1593" priority="1516" operator="equal">
      <formula>"Catastrófico"</formula>
    </cfRule>
    <cfRule type="cellIs" dxfId="1592" priority="1517" operator="equal">
      <formula>"Mayor"</formula>
    </cfRule>
    <cfRule type="cellIs" dxfId="1591" priority="1518" operator="equal">
      <formula>"Moderado"</formula>
    </cfRule>
    <cfRule type="cellIs" dxfId="1590" priority="1519" operator="equal">
      <formula>"Menor"</formula>
    </cfRule>
    <cfRule type="cellIs" dxfId="1589" priority="1520" operator="equal">
      <formula>"Leve"</formula>
    </cfRule>
  </conditionalFormatting>
  <conditionalFormatting sqref="ED12 EF12">
    <cfRule type="cellIs" dxfId="1588" priority="1511" operator="equal">
      <formula>"Catastrófico"</formula>
    </cfRule>
    <cfRule type="cellIs" dxfId="1587" priority="1512" operator="equal">
      <formula>"Mayor"</formula>
    </cfRule>
    <cfRule type="cellIs" dxfId="1586" priority="1513" operator="equal">
      <formula>"Moderado"</formula>
    </cfRule>
    <cfRule type="cellIs" dxfId="1585" priority="1514" operator="equal">
      <formula>"Menor"</formula>
    </cfRule>
    <cfRule type="cellIs" dxfId="1584" priority="1515" operator="equal">
      <formula>"Leve"</formula>
    </cfRule>
  </conditionalFormatting>
  <conditionalFormatting sqref="ED12 EF12">
    <cfRule type="cellIs" dxfId="1583" priority="1506" operator="equal">
      <formula>"Catastrófico"</formula>
    </cfRule>
    <cfRule type="cellIs" dxfId="1582" priority="1507" operator="equal">
      <formula>"Mayor"</formula>
    </cfRule>
    <cfRule type="cellIs" dxfId="1581" priority="1508" operator="equal">
      <formula>"Moderado"</formula>
    </cfRule>
    <cfRule type="cellIs" dxfId="1580" priority="1509" operator="equal">
      <formula>"Menor"</formula>
    </cfRule>
    <cfRule type="cellIs" dxfId="1579" priority="1510" operator="equal">
      <formula>"Leve"</formula>
    </cfRule>
  </conditionalFormatting>
  <conditionalFormatting sqref="EF12">
    <cfRule type="cellIs" dxfId="1578" priority="1501" operator="equal">
      <formula>"Catastrófico"</formula>
    </cfRule>
    <cfRule type="cellIs" dxfId="1577" priority="1502" operator="equal">
      <formula>"Mayor"</formula>
    </cfRule>
    <cfRule type="cellIs" dxfId="1576" priority="1503" operator="equal">
      <formula>"Moderado"</formula>
    </cfRule>
    <cfRule type="cellIs" dxfId="1575" priority="1504" operator="equal">
      <formula>"Menor"</formula>
    </cfRule>
    <cfRule type="cellIs" dxfId="1574" priority="1505" operator="equal">
      <formula>"Leve"</formula>
    </cfRule>
  </conditionalFormatting>
  <conditionalFormatting sqref="DR12">
    <cfRule type="cellIs" dxfId="1573" priority="1496" operator="equal">
      <formula>"Catastrófico"</formula>
    </cfRule>
    <cfRule type="cellIs" dxfId="1572" priority="1497" operator="equal">
      <formula>"Mayor"</formula>
    </cfRule>
    <cfRule type="cellIs" dxfId="1571" priority="1498" operator="equal">
      <formula>"Moderado"</formula>
    </cfRule>
    <cfRule type="cellIs" dxfId="1570" priority="1499" operator="equal">
      <formula>"Menor"</formula>
    </cfRule>
    <cfRule type="cellIs" dxfId="1569" priority="1500" operator="equal">
      <formula>"Leve"</formula>
    </cfRule>
  </conditionalFormatting>
  <conditionalFormatting sqref="DR12">
    <cfRule type="cellIs" dxfId="1568" priority="1491" operator="equal">
      <formula>"Catastrófico"</formula>
    </cfRule>
    <cfRule type="cellIs" dxfId="1567" priority="1492" operator="equal">
      <formula>"Mayor"</formula>
    </cfRule>
    <cfRule type="cellIs" dxfId="1566" priority="1493" operator="equal">
      <formula>"Moderado"</formula>
    </cfRule>
    <cfRule type="cellIs" dxfId="1565" priority="1494" operator="equal">
      <formula>"Menor"</formula>
    </cfRule>
    <cfRule type="cellIs" dxfId="1564" priority="1495" operator="equal">
      <formula>"Leve"</formula>
    </cfRule>
  </conditionalFormatting>
  <conditionalFormatting sqref="DS12">
    <cfRule type="cellIs" dxfId="1563" priority="1486" operator="equal">
      <formula>"Catastrófico"</formula>
    </cfRule>
    <cfRule type="cellIs" dxfId="1562" priority="1487" operator="equal">
      <formula>"Mayor"</formula>
    </cfRule>
    <cfRule type="cellIs" dxfId="1561" priority="1488" operator="equal">
      <formula>"Moderado"</formula>
    </cfRule>
    <cfRule type="cellIs" dxfId="1560" priority="1489" operator="equal">
      <formula>"Menor"</formula>
    </cfRule>
    <cfRule type="cellIs" dxfId="1559" priority="1490" operator="equal">
      <formula>"Leve"</formula>
    </cfRule>
  </conditionalFormatting>
  <conditionalFormatting sqref="DS12">
    <cfRule type="cellIs" dxfId="1558" priority="1481" operator="equal">
      <formula>"Catastrófico"</formula>
    </cfRule>
    <cfRule type="cellIs" dxfId="1557" priority="1482" operator="equal">
      <formula>"Mayor"</formula>
    </cfRule>
    <cfRule type="cellIs" dxfId="1556" priority="1483" operator="equal">
      <formula>"Moderado"</formula>
    </cfRule>
    <cfRule type="cellIs" dxfId="1555" priority="1484" operator="equal">
      <formula>"Menor"</formula>
    </cfRule>
    <cfRule type="cellIs" dxfId="1554" priority="1485" operator="equal">
      <formula>"Leve"</formula>
    </cfRule>
  </conditionalFormatting>
  <conditionalFormatting sqref="CY17:CY18">
    <cfRule type="cellIs" dxfId="1553" priority="1476" operator="equal">
      <formula>"Catastrófico"</formula>
    </cfRule>
    <cfRule type="cellIs" dxfId="1552" priority="1477" operator="equal">
      <formula>"Mayor"</formula>
    </cfRule>
    <cfRule type="cellIs" dxfId="1551" priority="1478" operator="equal">
      <formula>"Moderado"</formula>
    </cfRule>
    <cfRule type="cellIs" dxfId="1550" priority="1479" operator="equal">
      <formula>"Menor"</formula>
    </cfRule>
    <cfRule type="cellIs" dxfId="1549" priority="1480" operator="equal">
      <formula>"Leve"</formula>
    </cfRule>
  </conditionalFormatting>
  <conditionalFormatting sqref="DC18 DE18:DG18">
    <cfRule type="cellIs" dxfId="1548" priority="1471" operator="equal">
      <formula>"Catastrófico"</formula>
    </cfRule>
    <cfRule type="cellIs" dxfId="1547" priority="1472" operator="equal">
      <formula>"Mayor"</formula>
    </cfRule>
    <cfRule type="cellIs" dxfId="1546" priority="1473" operator="equal">
      <formula>"Moderado"</formula>
    </cfRule>
    <cfRule type="cellIs" dxfId="1545" priority="1474" operator="equal">
      <formula>"Menor"</formula>
    </cfRule>
    <cfRule type="cellIs" dxfId="1544" priority="1475" operator="equal">
      <formula>"Leve"</formula>
    </cfRule>
  </conditionalFormatting>
  <conditionalFormatting sqref="DC18 DE18:DG18">
    <cfRule type="cellIs" dxfId="1543" priority="1466" operator="equal">
      <formula>"Catastrófico"</formula>
    </cfRule>
    <cfRule type="cellIs" dxfId="1542" priority="1467" operator="equal">
      <formula>"Mayor"</formula>
    </cfRule>
    <cfRule type="cellIs" dxfId="1541" priority="1468" operator="equal">
      <formula>"Moderado"</formula>
    </cfRule>
    <cfRule type="cellIs" dxfId="1540" priority="1469" operator="equal">
      <formula>"Menor"</formula>
    </cfRule>
    <cfRule type="cellIs" dxfId="1539" priority="1470" operator="equal">
      <formula>"Leve"</formula>
    </cfRule>
  </conditionalFormatting>
  <conditionalFormatting sqref="EC18:EH18">
    <cfRule type="cellIs" dxfId="1538" priority="1451" operator="equal">
      <formula>"Catastrófico"</formula>
    </cfRule>
    <cfRule type="cellIs" dxfId="1537" priority="1452" operator="equal">
      <formula>"Mayor"</formula>
    </cfRule>
    <cfRule type="cellIs" dxfId="1536" priority="1453" operator="equal">
      <formula>"Moderado"</formula>
    </cfRule>
    <cfRule type="cellIs" dxfId="1535" priority="1454" operator="equal">
      <formula>"Menor"</formula>
    </cfRule>
    <cfRule type="cellIs" dxfId="1534" priority="1455" operator="equal">
      <formula>"Leve"</formula>
    </cfRule>
  </conditionalFormatting>
  <conditionalFormatting sqref="EB18">
    <cfRule type="cellIs" dxfId="1533" priority="1461" operator="equal">
      <formula>"Catastrófico"</formula>
    </cfRule>
    <cfRule type="cellIs" dxfId="1532" priority="1462" operator="equal">
      <formula>"Mayor"</formula>
    </cfRule>
    <cfRule type="cellIs" dxfId="1531" priority="1463" operator="equal">
      <formula>"Moderado"</formula>
    </cfRule>
    <cfRule type="cellIs" dxfId="1530" priority="1464" operator="equal">
      <formula>"Menor"</formula>
    </cfRule>
    <cfRule type="cellIs" dxfId="1529" priority="1465" operator="equal">
      <formula>"Leve"</formula>
    </cfRule>
  </conditionalFormatting>
  <conditionalFormatting sqref="EB18">
    <cfRule type="cellIs" dxfId="1528" priority="1456" operator="equal">
      <formula>"Catastrófico"</formula>
    </cfRule>
    <cfRule type="cellIs" dxfId="1527" priority="1457" operator="equal">
      <formula>"Mayor"</formula>
    </cfRule>
    <cfRule type="cellIs" dxfId="1526" priority="1458" operator="equal">
      <formula>"Moderado"</formula>
    </cfRule>
    <cfRule type="cellIs" dxfId="1525" priority="1459" operator="equal">
      <formula>"Menor"</formula>
    </cfRule>
    <cfRule type="cellIs" dxfId="1524" priority="1460" operator="equal">
      <formula>"Leve"</formula>
    </cfRule>
  </conditionalFormatting>
  <conditionalFormatting sqref="DT18:DY18">
    <cfRule type="cellIs" dxfId="1523" priority="1431" operator="equal">
      <formula>"Catastrófico"</formula>
    </cfRule>
    <cfRule type="cellIs" dxfId="1522" priority="1432" operator="equal">
      <formula>"Mayor"</formula>
    </cfRule>
    <cfRule type="cellIs" dxfId="1521" priority="1433" operator="equal">
      <formula>"Moderado"</formula>
    </cfRule>
    <cfRule type="cellIs" dxfId="1520" priority="1434" operator="equal">
      <formula>"Menor"</formula>
    </cfRule>
    <cfRule type="cellIs" dxfId="1519" priority="1435" operator="equal">
      <formula>"Leve"</formula>
    </cfRule>
  </conditionalFormatting>
  <conditionalFormatting sqref="EC18:EH18">
    <cfRule type="cellIs" dxfId="1518" priority="1446" operator="equal">
      <formula>"Catastrófico"</formula>
    </cfRule>
    <cfRule type="cellIs" dxfId="1517" priority="1447" operator="equal">
      <formula>"Mayor"</formula>
    </cfRule>
    <cfRule type="cellIs" dxfId="1516" priority="1448" operator="equal">
      <formula>"Moderado"</formula>
    </cfRule>
    <cfRule type="cellIs" dxfId="1515" priority="1449" operator="equal">
      <formula>"Menor"</formula>
    </cfRule>
    <cfRule type="cellIs" dxfId="1514" priority="1450" operator="equal">
      <formula>"Leve"</formula>
    </cfRule>
  </conditionalFormatting>
  <conditionalFormatting sqref="DS18">
    <cfRule type="cellIs" dxfId="1513" priority="1441" operator="equal">
      <formula>"Catastrófico"</formula>
    </cfRule>
    <cfRule type="cellIs" dxfId="1512" priority="1442" operator="equal">
      <formula>"Mayor"</formula>
    </cfRule>
    <cfRule type="cellIs" dxfId="1511" priority="1443" operator="equal">
      <formula>"Moderado"</formula>
    </cfRule>
    <cfRule type="cellIs" dxfId="1510" priority="1444" operator="equal">
      <formula>"Menor"</formula>
    </cfRule>
    <cfRule type="cellIs" dxfId="1509" priority="1445" operator="equal">
      <formula>"Leve"</formula>
    </cfRule>
  </conditionalFormatting>
  <conditionalFormatting sqref="DS18">
    <cfRule type="cellIs" dxfId="1508" priority="1436" operator="equal">
      <formula>"Catastrófico"</formula>
    </cfRule>
    <cfRule type="cellIs" dxfId="1507" priority="1437" operator="equal">
      <formula>"Mayor"</formula>
    </cfRule>
    <cfRule type="cellIs" dxfId="1506" priority="1438" operator="equal">
      <formula>"Moderado"</formula>
    </cfRule>
    <cfRule type="cellIs" dxfId="1505" priority="1439" operator="equal">
      <formula>"Menor"</formula>
    </cfRule>
    <cfRule type="cellIs" dxfId="1504" priority="1440" operator="equal">
      <formula>"Leve"</formula>
    </cfRule>
  </conditionalFormatting>
  <conditionalFormatting sqref="DN18:DP18">
    <cfRule type="cellIs" dxfId="1503" priority="1411" operator="equal">
      <formula>"Catastrófico"</formula>
    </cfRule>
    <cfRule type="cellIs" dxfId="1502" priority="1412" operator="equal">
      <formula>"Mayor"</formula>
    </cfRule>
    <cfRule type="cellIs" dxfId="1501" priority="1413" operator="equal">
      <formula>"Moderado"</formula>
    </cfRule>
    <cfRule type="cellIs" dxfId="1500" priority="1414" operator="equal">
      <formula>"Menor"</formula>
    </cfRule>
    <cfRule type="cellIs" dxfId="1499" priority="1415" operator="equal">
      <formula>"Leve"</formula>
    </cfRule>
  </conditionalFormatting>
  <conditionalFormatting sqref="DT18:DY18">
    <cfRule type="cellIs" dxfId="1498" priority="1426" operator="equal">
      <formula>"Catastrófico"</formula>
    </cfRule>
    <cfRule type="cellIs" dxfId="1497" priority="1427" operator="equal">
      <formula>"Mayor"</formula>
    </cfRule>
    <cfRule type="cellIs" dxfId="1496" priority="1428" operator="equal">
      <formula>"Moderado"</formula>
    </cfRule>
    <cfRule type="cellIs" dxfId="1495" priority="1429" operator="equal">
      <formula>"Menor"</formula>
    </cfRule>
    <cfRule type="cellIs" dxfId="1494" priority="1430" operator="equal">
      <formula>"Leve"</formula>
    </cfRule>
  </conditionalFormatting>
  <conditionalFormatting sqref="DJ18">
    <cfRule type="cellIs" dxfId="1493" priority="1421" operator="equal">
      <formula>"Catastrófico"</formula>
    </cfRule>
    <cfRule type="cellIs" dxfId="1492" priority="1422" operator="equal">
      <formula>"Mayor"</formula>
    </cfRule>
    <cfRule type="cellIs" dxfId="1491" priority="1423" operator="equal">
      <formula>"Moderado"</formula>
    </cfRule>
    <cfRule type="cellIs" dxfId="1490" priority="1424" operator="equal">
      <formula>"Menor"</formula>
    </cfRule>
    <cfRule type="cellIs" dxfId="1489" priority="1425" operator="equal">
      <formula>"Leve"</formula>
    </cfRule>
  </conditionalFormatting>
  <conditionalFormatting sqref="DJ18">
    <cfRule type="cellIs" dxfId="1488" priority="1416" operator="equal">
      <formula>"Catastrófico"</formula>
    </cfRule>
    <cfRule type="cellIs" dxfId="1487" priority="1417" operator="equal">
      <formula>"Mayor"</formula>
    </cfRule>
    <cfRule type="cellIs" dxfId="1486" priority="1418" operator="equal">
      <formula>"Moderado"</formula>
    </cfRule>
    <cfRule type="cellIs" dxfId="1485" priority="1419" operator="equal">
      <formula>"Menor"</formula>
    </cfRule>
    <cfRule type="cellIs" dxfId="1484" priority="1420" operator="equal">
      <formula>"Leve"</formula>
    </cfRule>
  </conditionalFormatting>
  <conditionalFormatting sqref="DN18:DP18">
    <cfRule type="cellIs" dxfId="1483" priority="1406" operator="equal">
      <formula>"Catastrófico"</formula>
    </cfRule>
    <cfRule type="cellIs" dxfId="1482" priority="1407" operator="equal">
      <formula>"Mayor"</formula>
    </cfRule>
    <cfRule type="cellIs" dxfId="1481" priority="1408" operator="equal">
      <formula>"Moderado"</formula>
    </cfRule>
    <cfRule type="cellIs" dxfId="1480" priority="1409" operator="equal">
      <formula>"Menor"</formula>
    </cfRule>
    <cfRule type="cellIs" dxfId="1479" priority="1410" operator="equal">
      <formula>"Leve"</formula>
    </cfRule>
  </conditionalFormatting>
  <conditionalFormatting sqref="DE18">
    <cfRule type="cellIs" dxfId="1478" priority="1401" operator="equal">
      <formula>"Catastrófico"</formula>
    </cfRule>
    <cfRule type="cellIs" dxfId="1477" priority="1402" operator="equal">
      <formula>"Mayor"</formula>
    </cfRule>
    <cfRule type="cellIs" dxfId="1476" priority="1403" operator="equal">
      <formula>"Moderado"</formula>
    </cfRule>
    <cfRule type="cellIs" dxfId="1475" priority="1404" operator="equal">
      <formula>"Menor"</formula>
    </cfRule>
    <cfRule type="cellIs" dxfId="1474" priority="1405" operator="equal">
      <formula>"Leve"</formula>
    </cfRule>
  </conditionalFormatting>
  <conditionalFormatting sqref="CZ17">
    <cfRule type="cellIs" dxfId="1473" priority="1396" operator="equal">
      <formula>"Catastrófico"</formula>
    </cfRule>
    <cfRule type="cellIs" dxfId="1472" priority="1397" operator="equal">
      <formula>"Mayor"</formula>
    </cfRule>
    <cfRule type="cellIs" dxfId="1471" priority="1398" operator="equal">
      <formula>"Moderado"</formula>
    </cfRule>
    <cfRule type="cellIs" dxfId="1470" priority="1399" operator="equal">
      <formula>"Menor"</formula>
    </cfRule>
    <cfRule type="cellIs" dxfId="1469" priority="1400" operator="equal">
      <formula>"Leve"</formula>
    </cfRule>
  </conditionalFormatting>
  <conditionalFormatting sqref="CZ17">
    <cfRule type="cellIs" dxfId="1468" priority="1391" operator="equal">
      <formula>"Catastrófico"</formula>
    </cfRule>
    <cfRule type="cellIs" dxfId="1467" priority="1392" operator="equal">
      <formula>"Mayor"</formula>
    </cfRule>
    <cfRule type="cellIs" dxfId="1466" priority="1393" operator="equal">
      <formula>"Moderado"</formula>
    </cfRule>
    <cfRule type="cellIs" dxfId="1465" priority="1394" operator="equal">
      <formula>"Menor"</formula>
    </cfRule>
    <cfRule type="cellIs" dxfId="1464" priority="1395" operator="equal">
      <formula>"Leve"</formula>
    </cfRule>
  </conditionalFormatting>
  <conditionalFormatting sqref="DH17">
    <cfRule type="cellIs" dxfId="1463" priority="1386" operator="equal">
      <formula>"Catastrófico"</formula>
    </cfRule>
    <cfRule type="cellIs" dxfId="1462" priority="1387" operator="equal">
      <formula>"Mayor"</formula>
    </cfRule>
    <cfRule type="cellIs" dxfId="1461" priority="1388" operator="equal">
      <formula>"Moderado"</formula>
    </cfRule>
    <cfRule type="cellIs" dxfId="1460" priority="1389" operator="equal">
      <formula>"Menor"</formula>
    </cfRule>
    <cfRule type="cellIs" dxfId="1459" priority="1390" operator="equal">
      <formula>"Leve"</formula>
    </cfRule>
  </conditionalFormatting>
  <conditionalFormatting sqref="DI17">
    <cfRule type="cellIs" dxfId="1458" priority="1381" operator="equal">
      <formula>"Catastrófico"</formula>
    </cfRule>
    <cfRule type="cellIs" dxfId="1457" priority="1382" operator="equal">
      <formula>"Mayor"</formula>
    </cfRule>
    <cfRule type="cellIs" dxfId="1456" priority="1383" operator="equal">
      <formula>"Moderado"</formula>
    </cfRule>
    <cfRule type="cellIs" dxfId="1455" priority="1384" operator="equal">
      <formula>"Menor"</formula>
    </cfRule>
    <cfRule type="cellIs" dxfId="1454" priority="1385" operator="equal">
      <formula>"Leve"</formula>
    </cfRule>
  </conditionalFormatting>
  <conditionalFormatting sqref="DI17">
    <cfRule type="cellIs" dxfId="1453" priority="1376" operator="equal">
      <formula>"Catastrófico"</formula>
    </cfRule>
    <cfRule type="cellIs" dxfId="1452" priority="1377" operator="equal">
      <formula>"Mayor"</formula>
    </cfRule>
    <cfRule type="cellIs" dxfId="1451" priority="1378" operator="equal">
      <formula>"Moderado"</formula>
    </cfRule>
    <cfRule type="cellIs" dxfId="1450" priority="1379" operator="equal">
      <formula>"Menor"</formula>
    </cfRule>
    <cfRule type="cellIs" dxfId="1449" priority="1380" operator="equal">
      <formula>"Leve"</formula>
    </cfRule>
  </conditionalFormatting>
  <conditionalFormatting sqref="DQ17">
    <cfRule type="cellIs" dxfId="1448" priority="1371" operator="equal">
      <formula>"Catastrófico"</formula>
    </cfRule>
    <cfRule type="cellIs" dxfId="1447" priority="1372" operator="equal">
      <formula>"Mayor"</formula>
    </cfRule>
    <cfRule type="cellIs" dxfId="1446" priority="1373" operator="equal">
      <formula>"Moderado"</formula>
    </cfRule>
    <cfRule type="cellIs" dxfId="1445" priority="1374" operator="equal">
      <formula>"Menor"</formula>
    </cfRule>
    <cfRule type="cellIs" dxfId="1444" priority="1375" operator="equal">
      <formula>"Leve"</formula>
    </cfRule>
  </conditionalFormatting>
  <conditionalFormatting sqref="DR17">
    <cfRule type="cellIs" dxfId="1443" priority="1366" operator="equal">
      <formula>"Catastrófico"</formula>
    </cfRule>
    <cfRule type="cellIs" dxfId="1442" priority="1367" operator="equal">
      <formula>"Mayor"</formula>
    </cfRule>
    <cfRule type="cellIs" dxfId="1441" priority="1368" operator="equal">
      <formula>"Moderado"</formula>
    </cfRule>
    <cfRule type="cellIs" dxfId="1440" priority="1369" operator="equal">
      <formula>"Menor"</formula>
    </cfRule>
    <cfRule type="cellIs" dxfId="1439" priority="1370" operator="equal">
      <formula>"Leve"</formula>
    </cfRule>
  </conditionalFormatting>
  <conditionalFormatting sqref="DR17">
    <cfRule type="cellIs" dxfId="1438" priority="1361" operator="equal">
      <formula>"Catastrófico"</formula>
    </cfRule>
    <cfRule type="cellIs" dxfId="1437" priority="1362" operator="equal">
      <formula>"Mayor"</formula>
    </cfRule>
    <cfRule type="cellIs" dxfId="1436" priority="1363" operator="equal">
      <formula>"Moderado"</formula>
    </cfRule>
    <cfRule type="cellIs" dxfId="1435" priority="1364" operator="equal">
      <formula>"Menor"</formula>
    </cfRule>
    <cfRule type="cellIs" dxfId="1434" priority="1365" operator="equal">
      <formula>"Leve"</formula>
    </cfRule>
  </conditionalFormatting>
  <conditionalFormatting sqref="DZ17">
    <cfRule type="cellIs" dxfId="1433" priority="1356" operator="equal">
      <formula>"Catastrófico"</formula>
    </cfRule>
    <cfRule type="cellIs" dxfId="1432" priority="1357" operator="equal">
      <formula>"Mayor"</formula>
    </cfRule>
    <cfRule type="cellIs" dxfId="1431" priority="1358" operator="equal">
      <formula>"Moderado"</formula>
    </cfRule>
    <cfRule type="cellIs" dxfId="1430" priority="1359" operator="equal">
      <formula>"Menor"</formula>
    </cfRule>
    <cfRule type="cellIs" dxfId="1429" priority="1360" operator="equal">
      <formula>"Leve"</formula>
    </cfRule>
  </conditionalFormatting>
  <conditionalFormatting sqref="EA17">
    <cfRule type="cellIs" dxfId="1428" priority="1351" operator="equal">
      <formula>"Catastrófico"</formula>
    </cfRule>
    <cfRule type="cellIs" dxfId="1427" priority="1352" operator="equal">
      <formula>"Mayor"</formula>
    </cfRule>
    <cfRule type="cellIs" dxfId="1426" priority="1353" operator="equal">
      <formula>"Moderado"</formula>
    </cfRule>
    <cfRule type="cellIs" dxfId="1425" priority="1354" operator="equal">
      <formula>"Menor"</formula>
    </cfRule>
    <cfRule type="cellIs" dxfId="1424" priority="1355" operator="equal">
      <formula>"Leve"</formula>
    </cfRule>
  </conditionalFormatting>
  <conditionalFormatting sqref="EA17">
    <cfRule type="cellIs" dxfId="1423" priority="1346" operator="equal">
      <formula>"Catastrófico"</formula>
    </cfRule>
    <cfRule type="cellIs" dxfId="1422" priority="1347" operator="equal">
      <formula>"Mayor"</formula>
    </cfRule>
    <cfRule type="cellIs" dxfId="1421" priority="1348" operator="equal">
      <formula>"Moderado"</formula>
    </cfRule>
    <cfRule type="cellIs" dxfId="1420" priority="1349" operator="equal">
      <formula>"Menor"</formula>
    </cfRule>
    <cfRule type="cellIs" dxfId="1419" priority="1350" operator="equal">
      <formula>"Leve"</formula>
    </cfRule>
  </conditionalFormatting>
  <conditionalFormatting sqref="DA18">
    <cfRule type="cellIs" dxfId="1418" priority="1341" operator="equal">
      <formula>"Catastrófico"</formula>
    </cfRule>
    <cfRule type="cellIs" dxfId="1417" priority="1342" operator="equal">
      <formula>"Mayor"</formula>
    </cfRule>
    <cfRule type="cellIs" dxfId="1416" priority="1343" operator="equal">
      <formula>"Moderado"</formula>
    </cfRule>
    <cfRule type="cellIs" dxfId="1415" priority="1344" operator="equal">
      <formula>"Menor"</formula>
    </cfRule>
    <cfRule type="cellIs" dxfId="1414" priority="1345" operator="equal">
      <formula>"Leve"</formula>
    </cfRule>
  </conditionalFormatting>
  <conditionalFormatting sqref="DB18">
    <cfRule type="cellIs" dxfId="1413" priority="1336" operator="equal">
      <formula>"Catastrófico"</formula>
    </cfRule>
    <cfRule type="cellIs" dxfId="1412" priority="1337" operator="equal">
      <formula>"Mayor"</formula>
    </cfRule>
    <cfRule type="cellIs" dxfId="1411" priority="1338" operator="equal">
      <formula>"Moderado"</formula>
    </cfRule>
    <cfRule type="cellIs" dxfId="1410" priority="1339" operator="equal">
      <formula>"Menor"</formula>
    </cfRule>
    <cfRule type="cellIs" dxfId="1409" priority="1340" operator="equal">
      <formula>"Leve"</formula>
    </cfRule>
  </conditionalFormatting>
  <conditionalFormatting sqref="DD18">
    <cfRule type="cellIs" dxfId="1408" priority="1331" operator="equal">
      <formula>"Catastrófico"</formula>
    </cfRule>
    <cfRule type="cellIs" dxfId="1407" priority="1332" operator="equal">
      <formula>"Mayor"</formula>
    </cfRule>
    <cfRule type="cellIs" dxfId="1406" priority="1333" operator="equal">
      <formula>"Moderado"</formula>
    </cfRule>
    <cfRule type="cellIs" dxfId="1405" priority="1334" operator="equal">
      <formula>"Menor"</formula>
    </cfRule>
    <cfRule type="cellIs" dxfId="1404" priority="1335" operator="equal">
      <formula>"Leve"</formula>
    </cfRule>
  </conditionalFormatting>
  <conditionalFormatting sqref="DD18">
    <cfRule type="cellIs" dxfId="1403" priority="1326" operator="equal">
      <formula>"Catastrófico"</formula>
    </cfRule>
    <cfRule type="cellIs" dxfId="1402" priority="1327" operator="equal">
      <formula>"Mayor"</formula>
    </cfRule>
    <cfRule type="cellIs" dxfId="1401" priority="1328" operator="equal">
      <formula>"Moderado"</formula>
    </cfRule>
    <cfRule type="cellIs" dxfId="1400" priority="1329" operator="equal">
      <formula>"Menor"</formula>
    </cfRule>
    <cfRule type="cellIs" dxfId="1399" priority="1330" operator="equal">
      <formula>"Leve"</formula>
    </cfRule>
  </conditionalFormatting>
  <conditionalFormatting sqref="CZ18">
    <cfRule type="cellIs" dxfId="1398" priority="1321" operator="equal">
      <formula>"Catastrófico"</formula>
    </cfRule>
    <cfRule type="cellIs" dxfId="1397" priority="1322" operator="equal">
      <formula>"Mayor"</formula>
    </cfRule>
    <cfRule type="cellIs" dxfId="1396" priority="1323" operator="equal">
      <formula>"Moderado"</formula>
    </cfRule>
    <cfRule type="cellIs" dxfId="1395" priority="1324" operator="equal">
      <formula>"Menor"</formula>
    </cfRule>
    <cfRule type="cellIs" dxfId="1394" priority="1325" operator="equal">
      <formula>"Leve"</formula>
    </cfRule>
  </conditionalFormatting>
  <conditionalFormatting sqref="DI18">
    <cfRule type="cellIs" dxfId="1393" priority="1316" operator="equal">
      <formula>"Catastrófico"</formula>
    </cfRule>
    <cfRule type="cellIs" dxfId="1392" priority="1317" operator="equal">
      <formula>"Mayor"</formula>
    </cfRule>
    <cfRule type="cellIs" dxfId="1391" priority="1318" operator="equal">
      <formula>"Moderado"</formula>
    </cfRule>
    <cfRule type="cellIs" dxfId="1390" priority="1319" operator="equal">
      <formula>"Menor"</formula>
    </cfRule>
    <cfRule type="cellIs" dxfId="1389" priority="1320" operator="equal">
      <formula>"Leve"</formula>
    </cfRule>
  </conditionalFormatting>
  <conditionalFormatting sqref="DR18">
    <cfRule type="cellIs" dxfId="1388" priority="1311" operator="equal">
      <formula>"Catastrófico"</formula>
    </cfRule>
    <cfRule type="cellIs" dxfId="1387" priority="1312" operator="equal">
      <formula>"Mayor"</formula>
    </cfRule>
    <cfRule type="cellIs" dxfId="1386" priority="1313" operator="equal">
      <formula>"Moderado"</formula>
    </cfRule>
    <cfRule type="cellIs" dxfId="1385" priority="1314" operator="equal">
      <formula>"Menor"</formula>
    </cfRule>
    <cfRule type="cellIs" dxfId="1384" priority="1315" operator="equal">
      <formula>"Leve"</formula>
    </cfRule>
  </conditionalFormatting>
  <conditionalFormatting sqref="EA18">
    <cfRule type="cellIs" dxfId="1383" priority="1306" operator="equal">
      <formula>"Catastrófico"</formula>
    </cfRule>
    <cfRule type="cellIs" dxfId="1382" priority="1307" operator="equal">
      <formula>"Mayor"</formula>
    </cfRule>
    <cfRule type="cellIs" dxfId="1381" priority="1308" operator="equal">
      <formula>"Moderado"</formula>
    </cfRule>
    <cfRule type="cellIs" dxfId="1380" priority="1309" operator="equal">
      <formula>"Menor"</formula>
    </cfRule>
    <cfRule type="cellIs" dxfId="1379" priority="1310" operator="equal">
      <formula>"Leve"</formula>
    </cfRule>
  </conditionalFormatting>
  <conditionalFormatting sqref="CZ23:DG24">
    <cfRule type="cellIs" dxfId="1378" priority="1301" operator="equal">
      <formula>"Catastrófico"</formula>
    </cfRule>
    <cfRule type="cellIs" dxfId="1377" priority="1302" operator="equal">
      <formula>"Mayor"</formula>
    </cfRule>
    <cfRule type="cellIs" dxfId="1376" priority="1303" operator="equal">
      <formula>"Moderado"</formula>
    </cfRule>
    <cfRule type="cellIs" dxfId="1375" priority="1304" operator="equal">
      <formula>"Menor"</formula>
    </cfRule>
    <cfRule type="cellIs" dxfId="1374" priority="1305" operator="equal">
      <formula>"Leve"</formula>
    </cfRule>
  </conditionalFormatting>
  <conditionalFormatting sqref="CY23:CY24">
    <cfRule type="cellIs" dxfId="1373" priority="1296" operator="equal">
      <formula>"Catastrófico"</formula>
    </cfRule>
    <cfRule type="cellIs" dxfId="1372" priority="1297" operator="equal">
      <formula>"Mayor"</formula>
    </cfRule>
    <cfRule type="cellIs" dxfId="1371" priority="1298" operator="equal">
      <formula>"Moderado"</formula>
    </cfRule>
    <cfRule type="cellIs" dxfId="1370" priority="1299" operator="equal">
      <formula>"Menor"</formula>
    </cfRule>
    <cfRule type="cellIs" dxfId="1369" priority="1300" operator="equal">
      <formula>"Leve"</formula>
    </cfRule>
  </conditionalFormatting>
  <conditionalFormatting sqref="EB24:EH24 EA23:EH23">
    <cfRule type="cellIs" dxfId="1368" priority="1291" operator="equal">
      <formula>"Catastrófico"</formula>
    </cfRule>
    <cfRule type="cellIs" dxfId="1367" priority="1292" operator="equal">
      <formula>"Mayor"</formula>
    </cfRule>
    <cfRule type="cellIs" dxfId="1366" priority="1293" operator="equal">
      <formula>"Moderado"</formula>
    </cfRule>
    <cfRule type="cellIs" dxfId="1365" priority="1294" operator="equal">
      <formula>"Menor"</formula>
    </cfRule>
    <cfRule type="cellIs" dxfId="1364" priority="1295" operator="equal">
      <formula>"Leve"</formula>
    </cfRule>
  </conditionalFormatting>
  <conditionalFormatting sqref="DS23:DY24">
    <cfRule type="cellIs" dxfId="1363" priority="1281" operator="equal">
      <formula>"Catastrófico"</formula>
    </cfRule>
    <cfRule type="cellIs" dxfId="1362" priority="1282" operator="equal">
      <formula>"Mayor"</formula>
    </cfRule>
    <cfRule type="cellIs" dxfId="1361" priority="1283" operator="equal">
      <formula>"Moderado"</formula>
    </cfRule>
    <cfRule type="cellIs" dxfId="1360" priority="1284" operator="equal">
      <formula>"Menor"</formula>
    </cfRule>
    <cfRule type="cellIs" dxfId="1359" priority="1285" operator="equal">
      <formula>"Leve"</formula>
    </cfRule>
  </conditionalFormatting>
  <conditionalFormatting sqref="DZ23">
    <cfRule type="cellIs" dxfId="1358" priority="1286" operator="equal">
      <formula>"Catastrófico"</formula>
    </cfRule>
    <cfRule type="cellIs" dxfId="1357" priority="1287" operator="equal">
      <formula>"Mayor"</formula>
    </cfRule>
    <cfRule type="cellIs" dxfId="1356" priority="1288" operator="equal">
      <formula>"Moderado"</formula>
    </cfRule>
    <cfRule type="cellIs" dxfId="1355" priority="1289" operator="equal">
      <formula>"Menor"</formula>
    </cfRule>
    <cfRule type="cellIs" dxfId="1354" priority="1290" operator="equal">
      <formula>"Leve"</formula>
    </cfRule>
  </conditionalFormatting>
  <conditionalFormatting sqref="DJ23:DP24">
    <cfRule type="cellIs" dxfId="1353" priority="1271" operator="equal">
      <formula>"Catastrófico"</formula>
    </cfRule>
    <cfRule type="cellIs" dxfId="1352" priority="1272" operator="equal">
      <formula>"Mayor"</formula>
    </cfRule>
    <cfRule type="cellIs" dxfId="1351" priority="1273" operator="equal">
      <formula>"Moderado"</formula>
    </cfRule>
    <cfRule type="cellIs" dxfId="1350" priority="1274" operator="equal">
      <formula>"Menor"</formula>
    </cfRule>
    <cfRule type="cellIs" dxfId="1349" priority="1275" operator="equal">
      <formula>"Leve"</formula>
    </cfRule>
  </conditionalFormatting>
  <conditionalFormatting sqref="DQ23">
    <cfRule type="cellIs" dxfId="1348" priority="1276" operator="equal">
      <formula>"Catastrófico"</formula>
    </cfRule>
    <cfRule type="cellIs" dxfId="1347" priority="1277" operator="equal">
      <formula>"Mayor"</formula>
    </cfRule>
    <cfRule type="cellIs" dxfId="1346" priority="1278" operator="equal">
      <formula>"Moderado"</formula>
    </cfRule>
    <cfRule type="cellIs" dxfId="1345" priority="1279" operator="equal">
      <formula>"Menor"</formula>
    </cfRule>
    <cfRule type="cellIs" dxfId="1344" priority="1280" operator="equal">
      <formula>"Leve"</formula>
    </cfRule>
  </conditionalFormatting>
  <conditionalFormatting sqref="DH23">
    <cfRule type="cellIs" dxfId="1343" priority="1266" operator="equal">
      <formula>"Catastrófico"</formula>
    </cfRule>
    <cfRule type="cellIs" dxfId="1342" priority="1267" operator="equal">
      <formula>"Mayor"</formula>
    </cfRule>
    <cfRule type="cellIs" dxfId="1341" priority="1268" operator="equal">
      <formula>"Moderado"</formula>
    </cfRule>
    <cfRule type="cellIs" dxfId="1340" priority="1269" operator="equal">
      <formula>"Menor"</formula>
    </cfRule>
    <cfRule type="cellIs" dxfId="1339" priority="1270" operator="equal">
      <formula>"Leve"</formula>
    </cfRule>
  </conditionalFormatting>
  <conditionalFormatting sqref="DE23:DE24">
    <cfRule type="cellIs" dxfId="1338" priority="1261" operator="equal">
      <formula>"Catastrófico"</formula>
    </cfRule>
    <cfRule type="cellIs" dxfId="1337" priority="1262" operator="equal">
      <formula>"Mayor"</formula>
    </cfRule>
    <cfRule type="cellIs" dxfId="1336" priority="1263" operator="equal">
      <formula>"Moderado"</formula>
    </cfRule>
    <cfRule type="cellIs" dxfId="1335" priority="1264" operator="equal">
      <formula>"Menor"</formula>
    </cfRule>
    <cfRule type="cellIs" dxfId="1334" priority="1265" operator="equal">
      <formula>"Leve"</formula>
    </cfRule>
  </conditionalFormatting>
  <conditionalFormatting sqref="EA24">
    <cfRule type="cellIs" dxfId="1333" priority="1256" operator="equal">
      <formula>"Catastrófico"</formula>
    </cfRule>
    <cfRule type="cellIs" dxfId="1332" priority="1257" operator="equal">
      <formula>"Mayor"</formula>
    </cfRule>
    <cfRule type="cellIs" dxfId="1331" priority="1258" operator="equal">
      <formula>"Moderado"</formula>
    </cfRule>
    <cfRule type="cellIs" dxfId="1330" priority="1259" operator="equal">
      <formula>"Menor"</formula>
    </cfRule>
    <cfRule type="cellIs" dxfId="1329" priority="1260" operator="equal">
      <formula>"Leve"</formula>
    </cfRule>
  </conditionalFormatting>
  <conditionalFormatting sqref="DI23">
    <cfRule type="cellIs" dxfId="1328" priority="1251" operator="equal">
      <formula>"Catastrófico"</formula>
    </cfRule>
    <cfRule type="cellIs" dxfId="1327" priority="1252" operator="equal">
      <formula>"Mayor"</formula>
    </cfRule>
    <cfRule type="cellIs" dxfId="1326" priority="1253" operator="equal">
      <formula>"Moderado"</formula>
    </cfRule>
    <cfRule type="cellIs" dxfId="1325" priority="1254" operator="equal">
      <formula>"Menor"</formula>
    </cfRule>
    <cfRule type="cellIs" dxfId="1324" priority="1255" operator="equal">
      <formula>"Leve"</formula>
    </cfRule>
  </conditionalFormatting>
  <conditionalFormatting sqref="DR23">
    <cfRule type="cellIs" dxfId="1323" priority="1246" operator="equal">
      <formula>"Catastrófico"</formula>
    </cfRule>
    <cfRule type="cellIs" dxfId="1322" priority="1247" operator="equal">
      <formula>"Mayor"</formula>
    </cfRule>
    <cfRule type="cellIs" dxfId="1321" priority="1248" operator="equal">
      <formula>"Moderado"</formula>
    </cfRule>
    <cfRule type="cellIs" dxfId="1320" priority="1249" operator="equal">
      <formula>"Menor"</formula>
    </cfRule>
    <cfRule type="cellIs" dxfId="1319" priority="1250" operator="equal">
      <formula>"Leve"</formula>
    </cfRule>
  </conditionalFormatting>
  <conditionalFormatting sqref="DI24">
    <cfRule type="cellIs" dxfId="1318" priority="1241" operator="equal">
      <formula>"Catastrófico"</formula>
    </cfRule>
    <cfRule type="cellIs" dxfId="1317" priority="1242" operator="equal">
      <formula>"Mayor"</formula>
    </cfRule>
    <cfRule type="cellIs" dxfId="1316" priority="1243" operator="equal">
      <formula>"Moderado"</formula>
    </cfRule>
    <cfRule type="cellIs" dxfId="1315" priority="1244" operator="equal">
      <formula>"Menor"</formula>
    </cfRule>
    <cfRule type="cellIs" dxfId="1314" priority="1245" operator="equal">
      <formula>"Leve"</formula>
    </cfRule>
  </conditionalFormatting>
  <conditionalFormatting sqref="DR24">
    <cfRule type="cellIs" dxfId="1313" priority="1236" operator="equal">
      <formula>"Catastrófico"</formula>
    </cfRule>
    <cfRule type="cellIs" dxfId="1312" priority="1237" operator="equal">
      <formula>"Mayor"</formula>
    </cfRule>
    <cfRule type="cellIs" dxfId="1311" priority="1238" operator="equal">
      <formula>"Moderado"</formula>
    </cfRule>
    <cfRule type="cellIs" dxfId="1310" priority="1239" operator="equal">
      <formula>"Menor"</formula>
    </cfRule>
    <cfRule type="cellIs" dxfId="1309" priority="1240" operator="equal">
      <formula>"Leve"</formula>
    </cfRule>
  </conditionalFormatting>
  <conditionalFormatting sqref="GF12">
    <cfRule type="cellIs" dxfId="1308" priority="1231" operator="equal">
      <formula>"Catastrófico"</formula>
    </cfRule>
    <cfRule type="cellIs" dxfId="1307" priority="1232" operator="equal">
      <formula>"Mayor"</formula>
    </cfRule>
    <cfRule type="cellIs" dxfId="1306" priority="1233" operator="equal">
      <formula>"Moderado"</formula>
    </cfRule>
    <cfRule type="cellIs" dxfId="1305" priority="1234" operator="equal">
      <formula>"Menor"</formula>
    </cfRule>
    <cfRule type="cellIs" dxfId="1304" priority="1235" operator="equal">
      <formula>"Leve"</formula>
    </cfRule>
  </conditionalFormatting>
  <conditionalFormatting sqref="GF18">
    <cfRule type="cellIs" dxfId="1303" priority="1226" operator="equal">
      <formula>"Catastrófico"</formula>
    </cfRule>
    <cfRule type="cellIs" dxfId="1302" priority="1227" operator="equal">
      <formula>"Mayor"</formula>
    </cfRule>
    <cfRule type="cellIs" dxfId="1301" priority="1228" operator="equal">
      <formula>"Moderado"</formula>
    </cfRule>
    <cfRule type="cellIs" dxfId="1300" priority="1229" operator="equal">
      <formula>"Menor"</formula>
    </cfRule>
    <cfRule type="cellIs" dxfId="1299" priority="1230" operator="equal">
      <formula>"Leve"</formula>
    </cfRule>
  </conditionalFormatting>
  <conditionalFormatting sqref="GF24">
    <cfRule type="cellIs" dxfId="1298" priority="1221" operator="equal">
      <formula>"Catastrófico"</formula>
    </cfRule>
    <cfRule type="cellIs" dxfId="1297" priority="1222" operator="equal">
      <formula>"Mayor"</formula>
    </cfRule>
    <cfRule type="cellIs" dxfId="1296" priority="1223" operator="equal">
      <formula>"Moderado"</formula>
    </cfRule>
    <cfRule type="cellIs" dxfId="1295" priority="1224" operator="equal">
      <formula>"Menor"</formula>
    </cfRule>
    <cfRule type="cellIs" dxfId="1294" priority="1225" operator="equal">
      <formula>"Leve"</formula>
    </cfRule>
  </conditionalFormatting>
  <conditionalFormatting sqref="GI11:GI12">
    <cfRule type="cellIs" dxfId="1293" priority="1216" operator="equal">
      <formula>"Catastrófico"</formula>
    </cfRule>
    <cfRule type="cellIs" dxfId="1292" priority="1217" operator="equal">
      <formula>"Mayor"</formula>
    </cfRule>
    <cfRule type="cellIs" dxfId="1291" priority="1218" operator="equal">
      <formula>"Moderado"</formula>
    </cfRule>
    <cfRule type="cellIs" dxfId="1290" priority="1219" operator="equal">
      <formula>"Menor"</formula>
    </cfRule>
    <cfRule type="cellIs" dxfId="1289" priority="1220" operator="equal">
      <formula>"Leve"</formula>
    </cfRule>
  </conditionalFormatting>
  <conditionalFormatting sqref="GM11">
    <cfRule type="cellIs" dxfId="1288" priority="1211" operator="equal">
      <formula>"Catastrófico"</formula>
    </cfRule>
    <cfRule type="cellIs" dxfId="1287" priority="1212" operator="equal">
      <formula>"Mayor"</formula>
    </cfRule>
    <cfRule type="cellIs" dxfId="1286" priority="1213" operator="equal">
      <formula>"Moderado"</formula>
    </cfRule>
    <cfRule type="cellIs" dxfId="1285" priority="1214" operator="equal">
      <formula>"Menor"</formula>
    </cfRule>
    <cfRule type="cellIs" dxfId="1284" priority="1215" operator="equal">
      <formula>"Leve"</formula>
    </cfRule>
  </conditionalFormatting>
  <conditionalFormatting sqref="GJ12">
    <cfRule type="cellIs" dxfId="1283" priority="1201" operator="equal">
      <formula>"Catastrófico"</formula>
    </cfRule>
    <cfRule type="cellIs" dxfId="1282" priority="1202" operator="equal">
      <formula>"Mayor"</formula>
    </cfRule>
    <cfRule type="cellIs" dxfId="1281" priority="1203" operator="equal">
      <formula>"Moderado"</formula>
    </cfRule>
    <cfRule type="cellIs" dxfId="1280" priority="1204" operator="equal">
      <formula>"Menor"</formula>
    </cfRule>
    <cfRule type="cellIs" dxfId="1279" priority="1205" operator="equal">
      <formula>"Leve"</formula>
    </cfRule>
  </conditionalFormatting>
  <conditionalFormatting sqref="GJ12">
    <cfRule type="cellIs" dxfId="1278" priority="1206" operator="equal">
      <formula>"Catastrófico"</formula>
    </cfRule>
    <cfRule type="cellIs" dxfId="1277" priority="1207" operator="equal">
      <formula>"Mayor"</formula>
    </cfRule>
    <cfRule type="cellIs" dxfId="1276" priority="1208" operator="equal">
      <formula>"Moderado"</formula>
    </cfRule>
    <cfRule type="cellIs" dxfId="1275" priority="1209" operator="equal">
      <formula>"Menor"</formula>
    </cfRule>
    <cfRule type="cellIs" dxfId="1274" priority="1210" operator="equal">
      <formula>"Leve"</formula>
    </cfRule>
  </conditionalFormatting>
  <conditionalFormatting sqref="GL12">
    <cfRule type="cellIs" dxfId="1273" priority="1196" operator="equal">
      <formula>"Catastrófico"</formula>
    </cfRule>
    <cfRule type="cellIs" dxfId="1272" priority="1197" operator="equal">
      <formula>"Mayor"</formula>
    </cfRule>
    <cfRule type="cellIs" dxfId="1271" priority="1198" operator="equal">
      <formula>"Moderado"</formula>
    </cfRule>
    <cfRule type="cellIs" dxfId="1270" priority="1199" operator="equal">
      <formula>"Menor"</formula>
    </cfRule>
    <cfRule type="cellIs" dxfId="1269" priority="1200" operator="equal">
      <formula>"Leve"</formula>
    </cfRule>
  </conditionalFormatting>
  <conditionalFormatting sqref="GM12">
    <cfRule type="cellIs" dxfId="1268" priority="1191" operator="equal">
      <formula>"Catastrófico"</formula>
    </cfRule>
    <cfRule type="cellIs" dxfId="1267" priority="1192" operator="equal">
      <formula>"Mayor"</formula>
    </cfRule>
    <cfRule type="cellIs" dxfId="1266" priority="1193" operator="equal">
      <formula>"Moderado"</formula>
    </cfRule>
    <cfRule type="cellIs" dxfId="1265" priority="1194" operator="equal">
      <formula>"Menor"</formula>
    </cfRule>
    <cfRule type="cellIs" dxfId="1264" priority="1195" operator="equal">
      <formula>"Leve"</formula>
    </cfRule>
  </conditionalFormatting>
  <conditionalFormatting sqref="GK17">
    <cfRule type="cellIs" dxfId="1263" priority="1186" operator="equal">
      <formula>"Catastrófico"</formula>
    </cfRule>
    <cfRule type="cellIs" dxfId="1262" priority="1187" operator="equal">
      <formula>"Mayor"</formula>
    </cfRule>
    <cfRule type="cellIs" dxfId="1261" priority="1188" operator="equal">
      <formula>"Moderado"</formula>
    </cfRule>
    <cfRule type="cellIs" dxfId="1260" priority="1189" operator="equal">
      <formula>"Menor"</formula>
    </cfRule>
    <cfRule type="cellIs" dxfId="1259" priority="1190" operator="equal">
      <formula>"Leve"</formula>
    </cfRule>
  </conditionalFormatting>
  <conditionalFormatting sqref="GK17">
    <cfRule type="cellIs" dxfId="1258" priority="1181" operator="equal">
      <formula>"Catastrófico"</formula>
    </cfRule>
    <cfRule type="cellIs" dxfId="1257" priority="1182" operator="equal">
      <formula>"Mayor"</formula>
    </cfRule>
    <cfRule type="cellIs" dxfId="1256" priority="1183" operator="equal">
      <formula>"Moderado"</formula>
    </cfRule>
    <cfRule type="cellIs" dxfId="1255" priority="1184" operator="equal">
      <formula>"Menor"</formula>
    </cfRule>
    <cfRule type="cellIs" dxfId="1254" priority="1185" operator="equal">
      <formula>"Leve"</formula>
    </cfRule>
  </conditionalFormatting>
  <conditionalFormatting sqref="GI17:GI18">
    <cfRule type="cellIs" dxfId="1253" priority="1176" operator="equal">
      <formula>"Catastrófico"</formula>
    </cfRule>
    <cfRule type="cellIs" dxfId="1252" priority="1177" operator="equal">
      <formula>"Mayor"</formula>
    </cfRule>
    <cfRule type="cellIs" dxfId="1251" priority="1178" operator="equal">
      <formula>"Moderado"</formula>
    </cfRule>
    <cfRule type="cellIs" dxfId="1250" priority="1179" operator="equal">
      <formula>"Menor"</formula>
    </cfRule>
    <cfRule type="cellIs" dxfId="1249" priority="1180" operator="equal">
      <formula>"Leve"</formula>
    </cfRule>
  </conditionalFormatting>
  <conditionalFormatting sqref="GJ18">
    <cfRule type="cellIs" dxfId="1248" priority="1166" operator="equal">
      <formula>"Catastrófico"</formula>
    </cfRule>
    <cfRule type="cellIs" dxfId="1247" priority="1167" operator="equal">
      <formula>"Mayor"</formula>
    </cfRule>
    <cfRule type="cellIs" dxfId="1246" priority="1168" operator="equal">
      <formula>"Moderado"</formula>
    </cfRule>
    <cfRule type="cellIs" dxfId="1245" priority="1169" operator="equal">
      <formula>"Menor"</formula>
    </cfRule>
    <cfRule type="cellIs" dxfId="1244" priority="1170" operator="equal">
      <formula>"Leve"</formula>
    </cfRule>
  </conditionalFormatting>
  <conditionalFormatting sqref="GJ18">
    <cfRule type="cellIs" dxfId="1243" priority="1171" operator="equal">
      <formula>"Catastrófico"</formula>
    </cfRule>
    <cfRule type="cellIs" dxfId="1242" priority="1172" operator="equal">
      <formula>"Mayor"</formula>
    </cfRule>
    <cfRule type="cellIs" dxfId="1241" priority="1173" operator="equal">
      <formula>"Moderado"</formula>
    </cfRule>
    <cfRule type="cellIs" dxfId="1240" priority="1174" operator="equal">
      <formula>"Menor"</formula>
    </cfRule>
    <cfRule type="cellIs" dxfId="1239" priority="1175" operator="equal">
      <formula>"Leve"</formula>
    </cfRule>
  </conditionalFormatting>
  <conditionalFormatting sqref="GL18">
    <cfRule type="cellIs" dxfId="1238" priority="1161" operator="equal">
      <formula>"Catastrófico"</formula>
    </cfRule>
    <cfRule type="cellIs" dxfId="1237" priority="1162" operator="equal">
      <formula>"Mayor"</formula>
    </cfRule>
    <cfRule type="cellIs" dxfId="1236" priority="1163" operator="equal">
      <formula>"Moderado"</formula>
    </cfRule>
    <cfRule type="cellIs" dxfId="1235" priority="1164" operator="equal">
      <formula>"Menor"</formula>
    </cfRule>
    <cfRule type="cellIs" dxfId="1234" priority="1165" operator="equal">
      <formula>"Leve"</formula>
    </cfRule>
  </conditionalFormatting>
  <conditionalFormatting sqref="GM23:GM24">
    <cfRule type="cellIs" dxfId="1233" priority="1156" operator="equal">
      <formula>"Catastrófico"</formula>
    </cfRule>
    <cfRule type="cellIs" dxfId="1232" priority="1157" operator="equal">
      <formula>"Mayor"</formula>
    </cfRule>
    <cfRule type="cellIs" dxfId="1231" priority="1158" operator="equal">
      <formula>"Moderado"</formula>
    </cfRule>
    <cfRule type="cellIs" dxfId="1230" priority="1159" operator="equal">
      <formula>"Menor"</formula>
    </cfRule>
    <cfRule type="cellIs" dxfId="1229" priority="1160" operator="equal">
      <formula>"Leve"</formula>
    </cfRule>
  </conditionalFormatting>
  <conditionalFormatting sqref="GM23:GM24">
    <cfRule type="cellIs" dxfId="1228" priority="1151" operator="equal">
      <formula>"Catastrófico"</formula>
    </cfRule>
    <cfRule type="cellIs" dxfId="1227" priority="1152" operator="equal">
      <formula>"Mayor"</formula>
    </cfRule>
    <cfRule type="cellIs" dxfId="1226" priority="1153" operator="equal">
      <formula>"Moderado"</formula>
    </cfRule>
    <cfRule type="cellIs" dxfId="1225" priority="1154" operator="equal">
      <formula>"Menor"</formula>
    </cfRule>
    <cfRule type="cellIs" dxfId="1224" priority="1155" operator="equal">
      <formula>"Leve"</formula>
    </cfRule>
  </conditionalFormatting>
  <conditionalFormatting sqref="GI23:GI24">
    <cfRule type="cellIs" dxfId="1223" priority="1146" operator="equal">
      <formula>"Catastrófico"</formula>
    </cfRule>
    <cfRule type="cellIs" dxfId="1222" priority="1147" operator="equal">
      <formula>"Mayor"</formula>
    </cfRule>
    <cfRule type="cellIs" dxfId="1221" priority="1148" operator="equal">
      <formula>"Moderado"</formula>
    </cfRule>
    <cfRule type="cellIs" dxfId="1220" priority="1149" operator="equal">
      <formula>"Menor"</formula>
    </cfRule>
    <cfRule type="cellIs" dxfId="1219" priority="1150" operator="equal">
      <formula>"Leve"</formula>
    </cfRule>
  </conditionalFormatting>
  <conditionalFormatting sqref="GJ23:GJ24">
    <cfRule type="cellIs" dxfId="1218" priority="1136" operator="equal">
      <formula>"Catastrófico"</formula>
    </cfRule>
    <cfRule type="cellIs" dxfId="1217" priority="1137" operator="equal">
      <formula>"Mayor"</formula>
    </cfRule>
    <cfRule type="cellIs" dxfId="1216" priority="1138" operator="equal">
      <formula>"Moderado"</formula>
    </cfRule>
    <cfRule type="cellIs" dxfId="1215" priority="1139" operator="equal">
      <formula>"Menor"</formula>
    </cfRule>
    <cfRule type="cellIs" dxfId="1214" priority="1140" operator="equal">
      <formula>"Leve"</formula>
    </cfRule>
  </conditionalFormatting>
  <conditionalFormatting sqref="GJ23:GJ24">
    <cfRule type="cellIs" dxfId="1213" priority="1141" operator="equal">
      <formula>"Catastrófico"</formula>
    </cfRule>
    <cfRule type="cellIs" dxfId="1212" priority="1142" operator="equal">
      <formula>"Mayor"</formula>
    </cfRule>
    <cfRule type="cellIs" dxfId="1211" priority="1143" operator="equal">
      <formula>"Moderado"</formula>
    </cfRule>
    <cfRule type="cellIs" dxfId="1210" priority="1144" operator="equal">
      <formula>"Menor"</formula>
    </cfRule>
    <cfRule type="cellIs" dxfId="1209" priority="1145" operator="equal">
      <formula>"Leve"</formula>
    </cfRule>
  </conditionalFormatting>
  <conditionalFormatting sqref="GL23:GL24">
    <cfRule type="cellIs" dxfId="1208" priority="1131" operator="equal">
      <formula>"Catastrófico"</formula>
    </cfRule>
    <cfRule type="cellIs" dxfId="1207" priority="1132" operator="equal">
      <formula>"Mayor"</formula>
    </cfRule>
    <cfRule type="cellIs" dxfId="1206" priority="1133" operator="equal">
      <formula>"Moderado"</formula>
    </cfRule>
    <cfRule type="cellIs" dxfId="1205" priority="1134" operator="equal">
      <formula>"Menor"</formula>
    </cfRule>
    <cfRule type="cellIs" dxfId="1204" priority="1135" operator="equal">
      <formula>"Leve"</formula>
    </cfRule>
  </conditionalFormatting>
  <conditionalFormatting sqref="GM17:GM18">
    <cfRule type="cellIs" dxfId="1203" priority="1126" operator="equal">
      <formula>"Catastrófico"</formula>
    </cfRule>
    <cfRule type="cellIs" dxfId="1202" priority="1127" operator="equal">
      <formula>"Mayor"</formula>
    </cfRule>
    <cfRule type="cellIs" dxfId="1201" priority="1128" operator="equal">
      <formula>"Moderado"</formula>
    </cfRule>
    <cfRule type="cellIs" dxfId="1200" priority="1129" operator="equal">
      <formula>"Menor"</formula>
    </cfRule>
    <cfRule type="cellIs" dxfId="1199" priority="1130" operator="equal">
      <formula>"Leve"</formula>
    </cfRule>
  </conditionalFormatting>
  <conditionalFormatting sqref="GM17:GM18">
    <cfRule type="cellIs" dxfId="1198" priority="1121" operator="equal">
      <formula>"Catastrófico"</formula>
    </cfRule>
    <cfRule type="cellIs" dxfId="1197" priority="1122" operator="equal">
      <formula>"Mayor"</formula>
    </cfRule>
    <cfRule type="cellIs" dxfId="1196" priority="1123" operator="equal">
      <formula>"Moderado"</formula>
    </cfRule>
    <cfRule type="cellIs" dxfId="1195" priority="1124" operator="equal">
      <formula>"Menor"</formula>
    </cfRule>
    <cfRule type="cellIs" dxfId="1194" priority="1125" operator="equal">
      <formula>"Leve"</formula>
    </cfRule>
  </conditionalFormatting>
  <conditionalFormatting sqref="DC84:DG84">
    <cfRule type="cellIs" dxfId="1193" priority="1101" operator="equal">
      <formula>"Catastrófico"</formula>
    </cfRule>
    <cfRule type="cellIs" dxfId="1192" priority="1102" operator="equal">
      <formula>"Mayor"</formula>
    </cfRule>
    <cfRule type="cellIs" dxfId="1191" priority="1103" operator="equal">
      <formula>"Moderado"</formula>
    </cfRule>
    <cfRule type="cellIs" dxfId="1190" priority="1104" operator="equal">
      <formula>"Menor"</formula>
    </cfRule>
    <cfRule type="cellIs" dxfId="1189" priority="1105" operator="equal">
      <formula>"Leve"</formula>
    </cfRule>
  </conditionalFormatting>
  <conditionalFormatting sqref="CZ84">
    <cfRule type="cellIs" dxfId="1188" priority="1096" operator="equal">
      <formula>"Catastrófico"</formula>
    </cfRule>
    <cfRule type="cellIs" dxfId="1187" priority="1097" operator="equal">
      <formula>"Mayor"</formula>
    </cfRule>
    <cfRule type="cellIs" dxfId="1186" priority="1098" operator="equal">
      <formula>"Moderado"</formula>
    </cfRule>
    <cfRule type="cellIs" dxfId="1185" priority="1099" operator="equal">
      <formula>"Menor"</formula>
    </cfRule>
    <cfRule type="cellIs" dxfId="1184" priority="1100" operator="equal">
      <formula>"Leve"</formula>
    </cfRule>
  </conditionalFormatting>
  <conditionalFormatting sqref="DH83">
    <cfRule type="cellIs" dxfId="1183" priority="1116" operator="equal">
      <formula>"Catastrófico"</formula>
    </cfRule>
    <cfRule type="cellIs" dxfId="1182" priority="1117" operator="equal">
      <formula>"Mayor"</formula>
    </cfRule>
    <cfRule type="cellIs" dxfId="1181" priority="1118" operator="equal">
      <formula>"Moderado"</formula>
    </cfRule>
    <cfRule type="cellIs" dxfId="1180" priority="1119" operator="equal">
      <formula>"Menor"</formula>
    </cfRule>
    <cfRule type="cellIs" dxfId="1179" priority="1120" operator="equal">
      <formula>"Leve"</formula>
    </cfRule>
  </conditionalFormatting>
  <conditionalFormatting sqref="DG83:DH83">
    <cfRule type="cellIs" dxfId="1178" priority="1111" operator="equal">
      <formula>"Catastrófico"</formula>
    </cfRule>
    <cfRule type="cellIs" dxfId="1177" priority="1112" operator="equal">
      <formula>"Mayor"</formula>
    </cfRule>
    <cfRule type="cellIs" dxfId="1176" priority="1113" operator="equal">
      <formula>"Moderado"</formula>
    </cfRule>
    <cfRule type="cellIs" dxfId="1175" priority="1114" operator="equal">
      <formula>"Menor"</formula>
    </cfRule>
    <cfRule type="cellIs" dxfId="1174" priority="1115" operator="equal">
      <formula>"Leve"</formula>
    </cfRule>
  </conditionalFormatting>
  <conditionalFormatting sqref="DA84">
    <cfRule type="cellIs" dxfId="1173" priority="1106" operator="equal">
      <formula>"Catastrófico"</formula>
    </cfRule>
    <cfRule type="cellIs" dxfId="1172" priority="1107" operator="equal">
      <formula>"Mayor"</formula>
    </cfRule>
    <cfRule type="cellIs" dxfId="1171" priority="1108" operator="equal">
      <formula>"Moderado"</formula>
    </cfRule>
    <cfRule type="cellIs" dxfId="1170" priority="1109" operator="equal">
      <formula>"Menor"</formula>
    </cfRule>
    <cfRule type="cellIs" dxfId="1169" priority="1110" operator="equal">
      <formula>"Leve"</formula>
    </cfRule>
  </conditionalFormatting>
  <conditionalFormatting sqref="DB84">
    <cfRule type="cellIs" dxfId="1168" priority="1091" operator="equal">
      <formula>"Catastrófico"</formula>
    </cfRule>
    <cfRule type="cellIs" dxfId="1167" priority="1092" operator="equal">
      <formula>"Mayor"</formula>
    </cfRule>
    <cfRule type="cellIs" dxfId="1166" priority="1093" operator="equal">
      <formula>"Moderado"</formula>
    </cfRule>
    <cfRule type="cellIs" dxfId="1165" priority="1094" operator="equal">
      <formula>"Menor"</formula>
    </cfRule>
    <cfRule type="cellIs" dxfId="1164" priority="1095" operator="equal">
      <formula>"Leve"</formula>
    </cfRule>
  </conditionalFormatting>
  <conditionalFormatting sqref="DZ83">
    <cfRule type="cellIs" dxfId="1163" priority="1086" operator="equal">
      <formula>"Catastrófico"</formula>
    </cfRule>
    <cfRule type="cellIs" dxfId="1162" priority="1087" operator="equal">
      <formula>"Mayor"</formula>
    </cfRule>
    <cfRule type="cellIs" dxfId="1161" priority="1088" operator="equal">
      <formula>"Moderado"</formula>
    </cfRule>
    <cfRule type="cellIs" dxfId="1160" priority="1089" operator="equal">
      <formula>"Menor"</formula>
    </cfRule>
    <cfRule type="cellIs" dxfId="1159" priority="1090" operator="equal">
      <formula>"Leve"</formula>
    </cfRule>
  </conditionalFormatting>
  <conditionalFormatting sqref="DQ83">
    <cfRule type="cellIs" dxfId="1158" priority="1081" operator="equal">
      <formula>"Catastrófico"</formula>
    </cfRule>
    <cfRule type="cellIs" dxfId="1157" priority="1082" operator="equal">
      <formula>"Mayor"</formula>
    </cfRule>
    <cfRule type="cellIs" dxfId="1156" priority="1083" operator="equal">
      <formula>"Moderado"</formula>
    </cfRule>
    <cfRule type="cellIs" dxfId="1155" priority="1084" operator="equal">
      <formula>"Menor"</formula>
    </cfRule>
    <cfRule type="cellIs" dxfId="1154" priority="1085" operator="equal">
      <formula>"Leve"</formula>
    </cfRule>
  </conditionalFormatting>
  <conditionalFormatting sqref="CZ83:DA83">
    <cfRule type="cellIs" dxfId="1153" priority="1071" operator="equal">
      <formula>"Catastrófico"</formula>
    </cfRule>
    <cfRule type="cellIs" dxfId="1152" priority="1072" operator="equal">
      <formula>"Mayor"</formula>
    </cfRule>
    <cfRule type="cellIs" dxfId="1151" priority="1073" operator="equal">
      <formula>"Moderado"</formula>
    </cfRule>
    <cfRule type="cellIs" dxfId="1150" priority="1074" operator="equal">
      <formula>"Menor"</formula>
    </cfRule>
    <cfRule type="cellIs" dxfId="1149" priority="1075" operator="equal">
      <formula>"Leve"</formula>
    </cfRule>
  </conditionalFormatting>
  <conditionalFormatting sqref="DB83:DG83">
    <cfRule type="cellIs" dxfId="1148" priority="1066" operator="equal">
      <formula>"Catastrófico"</formula>
    </cfRule>
    <cfRule type="cellIs" dxfId="1147" priority="1067" operator="equal">
      <formula>"Mayor"</formula>
    </cfRule>
    <cfRule type="cellIs" dxfId="1146" priority="1068" operator="equal">
      <formula>"Moderado"</formula>
    </cfRule>
    <cfRule type="cellIs" dxfId="1145" priority="1069" operator="equal">
      <formula>"Menor"</formula>
    </cfRule>
    <cfRule type="cellIs" dxfId="1144" priority="1070" operator="equal">
      <formula>"Leve"</formula>
    </cfRule>
  </conditionalFormatting>
  <conditionalFormatting sqref="DA83:DB83">
    <cfRule type="cellIs" dxfId="1143" priority="1076" operator="equal">
      <formula>"Catastrófico"</formula>
    </cfRule>
    <cfRule type="cellIs" dxfId="1142" priority="1077" operator="equal">
      <formula>"Mayor"</formula>
    </cfRule>
    <cfRule type="cellIs" dxfId="1141" priority="1078" operator="equal">
      <formula>"Moderado"</formula>
    </cfRule>
    <cfRule type="cellIs" dxfId="1140" priority="1079" operator="equal">
      <formula>"Menor"</formula>
    </cfRule>
    <cfRule type="cellIs" dxfId="1139" priority="1080" operator="equal">
      <formula>"Leve"</formula>
    </cfRule>
  </conditionalFormatting>
  <conditionalFormatting sqref="CZ83">
    <cfRule type="cellIs" dxfId="1138" priority="1061" operator="equal">
      <formula>"Catastrófico"</formula>
    </cfRule>
    <cfRule type="cellIs" dxfId="1137" priority="1062" operator="equal">
      <formula>"Mayor"</formula>
    </cfRule>
    <cfRule type="cellIs" dxfId="1136" priority="1063" operator="equal">
      <formula>"Moderado"</formula>
    </cfRule>
    <cfRule type="cellIs" dxfId="1135" priority="1064" operator="equal">
      <formula>"Menor"</formula>
    </cfRule>
    <cfRule type="cellIs" dxfId="1134" priority="1065" operator="equal">
      <formula>"Leve"</formula>
    </cfRule>
  </conditionalFormatting>
  <conditionalFormatting sqref="CZ83">
    <cfRule type="cellIs" dxfId="1133" priority="1056" operator="equal">
      <formula>"Catastrófico"</formula>
    </cfRule>
    <cfRule type="cellIs" dxfId="1132" priority="1057" operator="equal">
      <formula>"Mayor"</formula>
    </cfRule>
    <cfRule type="cellIs" dxfId="1131" priority="1058" operator="equal">
      <formula>"Moderado"</formula>
    </cfRule>
    <cfRule type="cellIs" dxfId="1130" priority="1059" operator="equal">
      <formula>"Menor"</formula>
    </cfRule>
    <cfRule type="cellIs" dxfId="1129" priority="1060" operator="equal">
      <formula>"Leve"</formula>
    </cfRule>
  </conditionalFormatting>
  <conditionalFormatting sqref="DL84:DP84">
    <cfRule type="cellIs" dxfId="1128" priority="1041" operator="equal">
      <formula>"Catastrófico"</formula>
    </cfRule>
    <cfRule type="cellIs" dxfId="1127" priority="1042" operator="equal">
      <formula>"Mayor"</formula>
    </cfRule>
    <cfRule type="cellIs" dxfId="1126" priority="1043" operator="equal">
      <formula>"Moderado"</formula>
    </cfRule>
    <cfRule type="cellIs" dxfId="1125" priority="1044" operator="equal">
      <formula>"Menor"</formula>
    </cfRule>
    <cfRule type="cellIs" dxfId="1124" priority="1045" operator="equal">
      <formula>"Leve"</formula>
    </cfRule>
  </conditionalFormatting>
  <conditionalFormatting sqref="DI84">
    <cfRule type="cellIs" dxfId="1123" priority="1036" operator="equal">
      <formula>"Catastrófico"</formula>
    </cfRule>
    <cfRule type="cellIs" dxfId="1122" priority="1037" operator="equal">
      <formula>"Mayor"</formula>
    </cfRule>
    <cfRule type="cellIs" dxfId="1121" priority="1038" operator="equal">
      <formula>"Moderado"</formula>
    </cfRule>
    <cfRule type="cellIs" dxfId="1120" priority="1039" operator="equal">
      <formula>"Menor"</formula>
    </cfRule>
    <cfRule type="cellIs" dxfId="1119" priority="1040" operator="equal">
      <formula>"Leve"</formula>
    </cfRule>
  </conditionalFormatting>
  <conditionalFormatting sqref="DP83">
    <cfRule type="cellIs" dxfId="1118" priority="1051" operator="equal">
      <formula>"Catastrófico"</formula>
    </cfRule>
    <cfRule type="cellIs" dxfId="1117" priority="1052" operator="equal">
      <formula>"Mayor"</formula>
    </cfRule>
    <cfRule type="cellIs" dxfId="1116" priority="1053" operator="equal">
      <formula>"Moderado"</formula>
    </cfRule>
    <cfRule type="cellIs" dxfId="1115" priority="1054" operator="equal">
      <formula>"Menor"</formula>
    </cfRule>
    <cfRule type="cellIs" dxfId="1114" priority="1055" operator="equal">
      <formula>"Leve"</formula>
    </cfRule>
  </conditionalFormatting>
  <conditionalFormatting sqref="DJ84">
    <cfRule type="cellIs" dxfId="1113" priority="1046" operator="equal">
      <formula>"Catastrófico"</formula>
    </cfRule>
    <cfRule type="cellIs" dxfId="1112" priority="1047" operator="equal">
      <formula>"Mayor"</formula>
    </cfRule>
    <cfRule type="cellIs" dxfId="1111" priority="1048" operator="equal">
      <formula>"Moderado"</formula>
    </cfRule>
    <cfRule type="cellIs" dxfId="1110" priority="1049" operator="equal">
      <formula>"Menor"</formula>
    </cfRule>
    <cfRule type="cellIs" dxfId="1109" priority="1050" operator="equal">
      <formula>"Leve"</formula>
    </cfRule>
  </conditionalFormatting>
  <conditionalFormatting sqref="DK84">
    <cfRule type="cellIs" dxfId="1108" priority="1031" operator="equal">
      <formula>"Catastrófico"</formula>
    </cfRule>
    <cfRule type="cellIs" dxfId="1107" priority="1032" operator="equal">
      <formula>"Mayor"</formula>
    </cfRule>
    <cfRule type="cellIs" dxfId="1106" priority="1033" operator="equal">
      <formula>"Moderado"</formula>
    </cfRule>
    <cfRule type="cellIs" dxfId="1105" priority="1034" operator="equal">
      <formula>"Menor"</formula>
    </cfRule>
    <cfRule type="cellIs" dxfId="1104" priority="1035" operator="equal">
      <formula>"Leve"</formula>
    </cfRule>
  </conditionalFormatting>
  <conditionalFormatting sqref="DI83:DJ83">
    <cfRule type="cellIs" dxfId="1103" priority="1021" operator="equal">
      <formula>"Catastrófico"</formula>
    </cfRule>
    <cfRule type="cellIs" dxfId="1102" priority="1022" operator="equal">
      <formula>"Mayor"</formula>
    </cfRule>
    <cfRule type="cellIs" dxfId="1101" priority="1023" operator="equal">
      <formula>"Moderado"</formula>
    </cfRule>
    <cfRule type="cellIs" dxfId="1100" priority="1024" operator="equal">
      <formula>"Menor"</formula>
    </cfRule>
    <cfRule type="cellIs" dxfId="1099" priority="1025" operator="equal">
      <formula>"Leve"</formula>
    </cfRule>
  </conditionalFormatting>
  <conditionalFormatting sqref="DK83:DP83">
    <cfRule type="cellIs" dxfId="1098" priority="1016" operator="equal">
      <formula>"Catastrófico"</formula>
    </cfRule>
    <cfRule type="cellIs" dxfId="1097" priority="1017" operator="equal">
      <formula>"Mayor"</formula>
    </cfRule>
    <cfRule type="cellIs" dxfId="1096" priority="1018" operator="equal">
      <formula>"Moderado"</formula>
    </cfRule>
    <cfRule type="cellIs" dxfId="1095" priority="1019" operator="equal">
      <formula>"Menor"</formula>
    </cfRule>
    <cfRule type="cellIs" dxfId="1094" priority="1020" operator="equal">
      <formula>"Leve"</formula>
    </cfRule>
  </conditionalFormatting>
  <conditionalFormatting sqref="DJ83:DK83">
    <cfRule type="cellIs" dxfId="1093" priority="1026" operator="equal">
      <formula>"Catastrófico"</formula>
    </cfRule>
    <cfRule type="cellIs" dxfId="1092" priority="1027" operator="equal">
      <formula>"Mayor"</formula>
    </cfRule>
    <cfRule type="cellIs" dxfId="1091" priority="1028" operator="equal">
      <formula>"Moderado"</formula>
    </cfRule>
    <cfRule type="cellIs" dxfId="1090" priority="1029" operator="equal">
      <formula>"Menor"</formula>
    </cfRule>
    <cfRule type="cellIs" dxfId="1089" priority="1030" operator="equal">
      <formula>"Leve"</formula>
    </cfRule>
  </conditionalFormatting>
  <conditionalFormatting sqref="DI83">
    <cfRule type="cellIs" dxfId="1088" priority="1011" operator="equal">
      <formula>"Catastrófico"</formula>
    </cfRule>
    <cfRule type="cellIs" dxfId="1087" priority="1012" operator="equal">
      <formula>"Mayor"</formula>
    </cfRule>
    <cfRule type="cellIs" dxfId="1086" priority="1013" operator="equal">
      <formula>"Moderado"</formula>
    </cfRule>
    <cfRule type="cellIs" dxfId="1085" priority="1014" operator="equal">
      <formula>"Menor"</formula>
    </cfRule>
    <cfRule type="cellIs" dxfId="1084" priority="1015" operator="equal">
      <formula>"Leve"</formula>
    </cfRule>
  </conditionalFormatting>
  <conditionalFormatting sqref="DI83">
    <cfRule type="cellIs" dxfId="1083" priority="1006" operator="equal">
      <formula>"Catastrófico"</formula>
    </cfRule>
    <cfRule type="cellIs" dxfId="1082" priority="1007" operator="equal">
      <formula>"Mayor"</formula>
    </cfRule>
    <cfRule type="cellIs" dxfId="1081" priority="1008" operator="equal">
      <formula>"Moderado"</formula>
    </cfRule>
    <cfRule type="cellIs" dxfId="1080" priority="1009" operator="equal">
      <formula>"Menor"</formula>
    </cfRule>
    <cfRule type="cellIs" dxfId="1079" priority="1010" operator="equal">
      <formula>"Leve"</formula>
    </cfRule>
  </conditionalFormatting>
  <conditionalFormatting sqref="DU84:DY84">
    <cfRule type="cellIs" dxfId="1078" priority="991" operator="equal">
      <formula>"Catastrófico"</formula>
    </cfRule>
    <cfRule type="cellIs" dxfId="1077" priority="992" operator="equal">
      <formula>"Mayor"</formula>
    </cfRule>
    <cfRule type="cellIs" dxfId="1076" priority="993" operator="equal">
      <formula>"Moderado"</formula>
    </cfRule>
    <cfRule type="cellIs" dxfId="1075" priority="994" operator="equal">
      <formula>"Menor"</formula>
    </cfRule>
    <cfRule type="cellIs" dxfId="1074" priority="995" operator="equal">
      <formula>"Leve"</formula>
    </cfRule>
  </conditionalFormatting>
  <conditionalFormatting sqref="DR84">
    <cfRule type="cellIs" dxfId="1073" priority="986" operator="equal">
      <formula>"Catastrófico"</formula>
    </cfRule>
    <cfRule type="cellIs" dxfId="1072" priority="987" operator="equal">
      <formula>"Mayor"</formula>
    </cfRule>
    <cfRule type="cellIs" dxfId="1071" priority="988" operator="equal">
      <formula>"Moderado"</formula>
    </cfRule>
    <cfRule type="cellIs" dxfId="1070" priority="989" operator="equal">
      <formula>"Menor"</formula>
    </cfRule>
    <cfRule type="cellIs" dxfId="1069" priority="990" operator="equal">
      <formula>"Leve"</formula>
    </cfRule>
  </conditionalFormatting>
  <conditionalFormatting sqref="DY83">
    <cfRule type="cellIs" dxfId="1068" priority="1001" operator="equal">
      <formula>"Catastrófico"</formula>
    </cfRule>
    <cfRule type="cellIs" dxfId="1067" priority="1002" operator="equal">
      <formula>"Mayor"</formula>
    </cfRule>
    <cfRule type="cellIs" dxfId="1066" priority="1003" operator="equal">
      <formula>"Moderado"</formula>
    </cfRule>
    <cfRule type="cellIs" dxfId="1065" priority="1004" operator="equal">
      <formula>"Menor"</formula>
    </cfRule>
    <cfRule type="cellIs" dxfId="1064" priority="1005" operator="equal">
      <formula>"Leve"</formula>
    </cfRule>
  </conditionalFormatting>
  <conditionalFormatting sqref="DS84">
    <cfRule type="cellIs" dxfId="1063" priority="996" operator="equal">
      <formula>"Catastrófico"</formula>
    </cfRule>
    <cfRule type="cellIs" dxfId="1062" priority="997" operator="equal">
      <formula>"Mayor"</formula>
    </cfRule>
    <cfRule type="cellIs" dxfId="1061" priority="998" operator="equal">
      <formula>"Moderado"</formula>
    </cfRule>
    <cfRule type="cellIs" dxfId="1060" priority="999" operator="equal">
      <formula>"Menor"</formula>
    </cfRule>
    <cfRule type="cellIs" dxfId="1059" priority="1000" operator="equal">
      <formula>"Leve"</formula>
    </cfRule>
  </conditionalFormatting>
  <conditionalFormatting sqref="DT84">
    <cfRule type="cellIs" dxfId="1058" priority="981" operator="equal">
      <formula>"Catastrófico"</formula>
    </cfRule>
    <cfRule type="cellIs" dxfId="1057" priority="982" operator="equal">
      <formula>"Mayor"</formula>
    </cfRule>
    <cfRule type="cellIs" dxfId="1056" priority="983" operator="equal">
      <formula>"Moderado"</formula>
    </cfRule>
    <cfRule type="cellIs" dxfId="1055" priority="984" operator="equal">
      <formula>"Menor"</formula>
    </cfRule>
    <cfRule type="cellIs" dxfId="1054" priority="985" operator="equal">
      <formula>"Leve"</formula>
    </cfRule>
  </conditionalFormatting>
  <conditionalFormatting sqref="DR83:DS83">
    <cfRule type="cellIs" dxfId="1053" priority="971" operator="equal">
      <formula>"Catastrófico"</formula>
    </cfRule>
    <cfRule type="cellIs" dxfId="1052" priority="972" operator="equal">
      <formula>"Mayor"</formula>
    </cfRule>
    <cfRule type="cellIs" dxfId="1051" priority="973" operator="equal">
      <formula>"Moderado"</formula>
    </cfRule>
    <cfRule type="cellIs" dxfId="1050" priority="974" operator="equal">
      <formula>"Menor"</formula>
    </cfRule>
    <cfRule type="cellIs" dxfId="1049" priority="975" operator="equal">
      <formula>"Leve"</formula>
    </cfRule>
  </conditionalFormatting>
  <conditionalFormatting sqref="DT83:DY83">
    <cfRule type="cellIs" dxfId="1048" priority="966" operator="equal">
      <formula>"Catastrófico"</formula>
    </cfRule>
    <cfRule type="cellIs" dxfId="1047" priority="967" operator="equal">
      <formula>"Mayor"</formula>
    </cfRule>
    <cfRule type="cellIs" dxfId="1046" priority="968" operator="equal">
      <formula>"Moderado"</formula>
    </cfRule>
    <cfRule type="cellIs" dxfId="1045" priority="969" operator="equal">
      <formula>"Menor"</formula>
    </cfRule>
    <cfRule type="cellIs" dxfId="1044" priority="970" operator="equal">
      <formula>"Leve"</formula>
    </cfRule>
  </conditionalFormatting>
  <conditionalFormatting sqref="DS83:DT83">
    <cfRule type="cellIs" dxfId="1043" priority="976" operator="equal">
      <formula>"Catastrófico"</formula>
    </cfRule>
    <cfRule type="cellIs" dxfId="1042" priority="977" operator="equal">
      <formula>"Mayor"</formula>
    </cfRule>
    <cfRule type="cellIs" dxfId="1041" priority="978" operator="equal">
      <formula>"Moderado"</formula>
    </cfRule>
    <cfRule type="cellIs" dxfId="1040" priority="979" operator="equal">
      <formula>"Menor"</formula>
    </cfRule>
    <cfRule type="cellIs" dxfId="1039" priority="980" operator="equal">
      <formula>"Leve"</formula>
    </cfRule>
  </conditionalFormatting>
  <conditionalFormatting sqref="DR83">
    <cfRule type="cellIs" dxfId="1038" priority="961" operator="equal">
      <formula>"Catastrófico"</formula>
    </cfRule>
    <cfRule type="cellIs" dxfId="1037" priority="962" operator="equal">
      <formula>"Mayor"</formula>
    </cfRule>
    <cfRule type="cellIs" dxfId="1036" priority="963" operator="equal">
      <formula>"Moderado"</formula>
    </cfRule>
    <cfRule type="cellIs" dxfId="1035" priority="964" operator="equal">
      <formula>"Menor"</formula>
    </cfRule>
    <cfRule type="cellIs" dxfId="1034" priority="965" operator="equal">
      <formula>"Leve"</formula>
    </cfRule>
  </conditionalFormatting>
  <conditionalFormatting sqref="DR83">
    <cfRule type="cellIs" dxfId="1033" priority="956" operator="equal">
      <formula>"Catastrófico"</formula>
    </cfRule>
    <cfRule type="cellIs" dxfId="1032" priority="957" operator="equal">
      <formula>"Mayor"</formula>
    </cfRule>
    <cfRule type="cellIs" dxfId="1031" priority="958" operator="equal">
      <formula>"Moderado"</formula>
    </cfRule>
    <cfRule type="cellIs" dxfId="1030" priority="959" operator="equal">
      <formula>"Menor"</formula>
    </cfRule>
    <cfRule type="cellIs" dxfId="1029" priority="960" operator="equal">
      <formula>"Leve"</formula>
    </cfRule>
  </conditionalFormatting>
  <conditionalFormatting sqref="ED84:EH84">
    <cfRule type="cellIs" dxfId="1028" priority="941" operator="equal">
      <formula>"Catastrófico"</formula>
    </cfRule>
    <cfRule type="cellIs" dxfId="1027" priority="942" operator="equal">
      <formula>"Mayor"</formula>
    </cfRule>
    <cfRule type="cellIs" dxfId="1026" priority="943" operator="equal">
      <formula>"Moderado"</formula>
    </cfRule>
    <cfRule type="cellIs" dxfId="1025" priority="944" operator="equal">
      <formula>"Menor"</formula>
    </cfRule>
    <cfRule type="cellIs" dxfId="1024" priority="945" operator="equal">
      <formula>"Leve"</formula>
    </cfRule>
  </conditionalFormatting>
  <conditionalFormatting sqref="EA84">
    <cfRule type="cellIs" dxfId="1023" priority="936" operator="equal">
      <formula>"Catastrófico"</formula>
    </cfRule>
    <cfRule type="cellIs" dxfId="1022" priority="937" operator="equal">
      <formula>"Mayor"</formula>
    </cfRule>
    <cfRule type="cellIs" dxfId="1021" priority="938" operator="equal">
      <formula>"Moderado"</formula>
    </cfRule>
    <cfRule type="cellIs" dxfId="1020" priority="939" operator="equal">
      <formula>"Menor"</formula>
    </cfRule>
    <cfRule type="cellIs" dxfId="1019" priority="940" operator="equal">
      <formula>"Leve"</formula>
    </cfRule>
  </conditionalFormatting>
  <conditionalFormatting sqref="EH83">
    <cfRule type="cellIs" dxfId="1018" priority="951" operator="equal">
      <formula>"Catastrófico"</formula>
    </cfRule>
    <cfRule type="cellIs" dxfId="1017" priority="952" operator="equal">
      <formula>"Mayor"</formula>
    </cfRule>
    <cfRule type="cellIs" dxfId="1016" priority="953" operator="equal">
      <formula>"Moderado"</formula>
    </cfRule>
    <cfRule type="cellIs" dxfId="1015" priority="954" operator="equal">
      <formula>"Menor"</formula>
    </cfRule>
    <cfRule type="cellIs" dxfId="1014" priority="955" operator="equal">
      <formula>"Leve"</formula>
    </cfRule>
  </conditionalFormatting>
  <conditionalFormatting sqref="EB84">
    <cfRule type="cellIs" dxfId="1013" priority="946" operator="equal">
      <formula>"Catastrófico"</formula>
    </cfRule>
    <cfRule type="cellIs" dxfId="1012" priority="947" operator="equal">
      <formula>"Mayor"</formula>
    </cfRule>
    <cfRule type="cellIs" dxfId="1011" priority="948" operator="equal">
      <formula>"Moderado"</formula>
    </cfRule>
    <cfRule type="cellIs" dxfId="1010" priority="949" operator="equal">
      <formula>"Menor"</formula>
    </cfRule>
    <cfRule type="cellIs" dxfId="1009" priority="950" operator="equal">
      <formula>"Leve"</formula>
    </cfRule>
  </conditionalFormatting>
  <conditionalFormatting sqref="EC84">
    <cfRule type="cellIs" dxfId="1008" priority="931" operator="equal">
      <formula>"Catastrófico"</formula>
    </cfRule>
    <cfRule type="cellIs" dxfId="1007" priority="932" operator="equal">
      <formula>"Mayor"</formula>
    </cfRule>
    <cfRule type="cellIs" dxfId="1006" priority="933" operator="equal">
      <formula>"Moderado"</formula>
    </cfRule>
    <cfRule type="cellIs" dxfId="1005" priority="934" operator="equal">
      <formula>"Menor"</formula>
    </cfRule>
    <cfRule type="cellIs" dxfId="1004" priority="935" operator="equal">
      <formula>"Leve"</formula>
    </cfRule>
  </conditionalFormatting>
  <conditionalFormatting sqref="EA83:EB83">
    <cfRule type="cellIs" dxfId="1003" priority="921" operator="equal">
      <formula>"Catastrófico"</formula>
    </cfRule>
    <cfRule type="cellIs" dxfId="1002" priority="922" operator="equal">
      <formula>"Mayor"</formula>
    </cfRule>
    <cfRule type="cellIs" dxfId="1001" priority="923" operator="equal">
      <formula>"Moderado"</formula>
    </cfRule>
    <cfRule type="cellIs" dxfId="1000" priority="924" operator="equal">
      <formula>"Menor"</formula>
    </cfRule>
    <cfRule type="cellIs" dxfId="999" priority="925" operator="equal">
      <formula>"Leve"</formula>
    </cfRule>
  </conditionalFormatting>
  <conditionalFormatting sqref="EC83:EH83">
    <cfRule type="cellIs" dxfId="998" priority="916" operator="equal">
      <formula>"Catastrófico"</formula>
    </cfRule>
    <cfRule type="cellIs" dxfId="997" priority="917" operator="equal">
      <formula>"Mayor"</formula>
    </cfRule>
    <cfRule type="cellIs" dxfId="996" priority="918" operator="equal">
      <formula>"Moderado"</formula>
    </cfRule>
    <cfRule type="cellIs" dxfId="995" priority="919" operator="equal">
      <formula>"Menor"</formula>
    </cfRule>
    <cfRule type="cellIs" dxfId="994" priority="920" operator="equal">
      <formula>"Leve"</formula>
    </cfRule>
  </conditionalFormatting>
  <conditionalFormatting sqref="EB83:EC83">
    <cfRule type="cellIs" dxfId="993" priority="926" operator="equal">
      <formula>"Catastrófico"</formula>
    </cfRule>
    <cfRule type="cellIs" dxfId="992" priority="927" operator="equal">
      <formula>"Mayor"</formula>
    </cfRule>
    <cfRule type="cellIs" dxfId="991" priority="928" operator="equal">
      <formula>"Moderado"</formula>
    </cfRule>
    <cfRule type="cellIs" dxfId="990" priority="929" operator="equal">
      <formula>"Menor"</formula>
    </cfRule>
    <cfRule type="cellIs" dxfId="989" priority="930" operator="equal">
      <formula>"Leve"</formula>
    </cfRule>
  </conditionalFormatting>
  <conditionalFormatting sqref="EA83">
    <cfRule type="cellIs" dxfId="988" priority="911" operator="equal">
      <formula>"Catastrófico"</formula>
    </cfRule>
    <cfRule type="cellIs" dxfId="987" priority="912" operator="equal">
      <formula>"Mayor"</formula>
    </cfRule>
    <cfRule type="cellIs" dxfId="986" priority="913" operator="equal">
      <formula>"Moderado"</formula>
    </cfRule>
    <cfRule type="cellIs" dxfId="985" priority="914" operator="equal">
      <formula>"Menor"</formula>
    </cfRule>
    <cfRule type="cellIs" dxfId="984" priority="915" operator="equal">
      <formula>"Leve"</formula>
    </cfRule>
  </conditionalFormatting>
  <conditionalFormatting sqref="EA83">
    <cfRule type="cellIs" dxfId="983" priority="906" operator="equal">
      <formula>"Catastrófico"</formula>
    </cfRule>
    <cfRule type="cellIs" dxfId="982" priority="907" operator="equal">
      <formula>"Mayor"</formula>
    </cfRule>
    <cfRule type="cellIs" dxfId="981" priority="908" operator="equal">
      <formula>"Moderado"</formula>
    </cfRule>
    <cfRule type="cellIs" dxfId="980" priority="909" operator="equal">
      <formula>"Menor"</formula>
    </cfRule>
    <cfRule type="cellIs" dxfId="979" priority="910" operator="equal">
      <formula>"Leve"</formula>
    </cfRule>
  </conditionalFormatting>
  <conditionalFormatting sqref="GF84">
    <cfRule type="cellIs" dxfId="978" priority="901" operator="equal">
      <formula>"Catastrófico"</formula>
    </cfRule>
    <cfRule type="cellIs" dxfId="977" priority="902" operator="equal">
      <formula>"Mayor"</formula>
    </cfRule>
    <cfRule type="cellIs" dxfId="976" priority="903" operator="equal">
      <formula>"Moderado"</formula>
    </cfRule>
    <cfRule type="cellIs" dxfId="975" priority="904" operator="equal">
      <formula>"Menor"</formula>
    </cfRule>
    <cfRule type="cellIs" dxfId="974" priority="905" operator="equal">
      <formula>"Leve"</formula>
    </cfRule>
  </conditionalFormatting>
  <conditionalFormatting sqref="GH83:GH84">
    <cfRule type="cellIs" dxfId="973" priority="896" operator="equal">
      <formula>"Catastrófico"</formula>
    </cfRule>
    <cfRule type="cellIs" dxfId="972" priority="897" operator="equal">
      <formula>"Mayor"</formula>
    </cfRule>
    <cfRule type="cellIs" dxfId="971" priority="898" operator="equal">
      <formula>"Moderado"</formula>
    </cfRule>
    <cfRule type="cellIs" dxfId="970" priority="899" operator="equal">
      <formula>"Menor"</formula>
    </cfRule>
    <cfRule type="cellIs" dxfId="969" priority="900" operator="equal">
      <formula>"Leve"</formula>
    </cfRule>
  </conditionalFormatting>
  <conditionalFormatting sqref="GI83:GI84">
    <cfRule type="cellIs" dxfId="968" priority="891" operator="equal">
      <formula>"Catastrófico"</formula>
    </cfRule>
    <cfRule type="cellIs" dxfId="967" priority="892" operator="equal">
      <formula>"Mayor"</formula>
    </cfRule>
    <cfRule type="cellIs" dxfId="966" priority="893" operator="equal">
      <formula>"Moderado"</formula>
    </cfRule>
    <cfRule type="cellIs" dxfId="965" priority="894" operator="equal">
      <formula>"Menor"</formula>
    </cfRule>
    <cfRule type="cellIs" dxfId="964" priority="895" operator="equal">
      <formula>"Leve"</formula>
    </cfRule>
  </conditionalFormatting>
  <conditionalFormatting sqref="GJ83:GJ84">
    <cfRule type="cellIs" dxfId="963" priority="886" operator="equal">
      <formula>"Catastrófico"</formula>
    </cfRule>
    <cfRule type="cellIs" dxfId="962" priority="887" operator="equal">
      <formula>"Mayor"</formula>
    </cfRule>
    <cfRule type="cellIs" dxfId="961" priority="888" operator="equal">
      <formula>"Moderado"</formula>
    </cfRule>
    <cfRule type="cellIs" dxfId="960" priority="889" operator="equal">
      <formula>"Menor"</formula>
    </cfRule>
    <cfRule type="cellIs" dxfId="959" priority="890" operator="equal">
      <formula>"Leve"</formula>
    </cfRule>
  </conditionalFormatting>
  <conditionalFormatting sqref="GM83:GM84">
    <cfRule type="cellIs" dxfId="958" priority="881" operator="equal">
      <formula>"Catastrófico"</formula>
    </cfRule>
    <cfRule type="cellIs" dxfId="957" priority="882" operator="equal">
      <formula>"Mayor"</formula>
    </cfRule>
    <cfRule type="cellIs" dxfId="956" priority="883" operator="equal">
      <formula>"Moderado"</formula>
    </cfRule>
    <cfRule type="cellIs" dxfId="955" priority="884" operator="equal">
      <formula>"Menor"</formula>
    </cfRule>
    <cfRule type="cellIs" dxfId="954" priority="885" operator="equal">
      <formula>"Leve"</formula>
    </cfRule>
  </conditionalFormatting>
  <conditionalFormatting sqref="GM83:GM84">
    <cfRule type="cellIs" dxfId="953" priority="876" operator="equal">
      <formula>"Catastrófico"</formula>
    </cfRule>
    <cfRule type="cellIs" dxfId="952" priority="877" operator="equal">
      <formula>"Mayor"</formula>
    </cfRule>
    <cfRule type="cellIs" dxfId="951" priority="878" operator="equal">
      <formula>"Moderado"</formula>
    </cfRule>
    <cfRule type="cellIs" dxfId="950" priority="879" operator="equal">
      <formula>"Menor"</formula>
    </cfRule>
    <cfRule type="cellIs" dxfId="949" priority="880" operator="equal">
      <formula>"Leve"</formula>
    </cfRule>
  </conditionalFormatting>
  <conditionalFormatting sqref="GL83">
    <cfRule type="cellIs" dxfId="948" priority="871" operator="equal">
      <formula>"Catastrófico"</formula>
    </cfRule>
    <cfRule type="cellIs" dxfId="947" priority="872" operator="equal">
      <formula>"Mayor"</formula>
    </cfRule>
    <cfRule type="cellIs" dxfId="946" priority="873" operator="equal">
      <formula>"Moderado"</formula>
    </cfRule>
    <cfRule type="cellIs" dxfId="945" priority="874" operator="equal">
      <formula>"Menor"</formula>
    </cfRule>
    <cfRule type="cellIs" dxfId="944" priority="875" operator="equal">
      <formula>"Leve"</formula>
    </cfRule>
  </conditionalFormatting>
  <conditionalFormatting sqref="GK84:GL84">
    <cfRule type="cellIs" dxfId="943" priority="866" operator="equal">
      <formula>"Catastrófico"</formula>
    </cfRule>
    <cfRule type="cellIs" dxfId="942" priority="867" operator="equal">
      <formula>"Mayor"</formula>
    </cfRule>
    <cfRule type="cellIs" dxfId="941" priority="868" operator="equal">
      <formula>"Moderado"</formula>
    </cfRule>
    <cfRule type="cellIs" dxfId="940" priority="869" operator="equal">
      <formula>"Menor"</formula>
    </cfRule>
    <cfRule type="cellIs" dxfId="939" priority="870" operator="equal">
      <formula>"Leve"</formula>
    </cfRule>
  </conditionalFormatting>
  <conditionalFormatting sqref="DH95">
    <cfRule type="cellIs" dxfId="938" priority="861" operator="equal">
      <formula>"Catastrófico"</formula>
    </cfRule>
    <cfRule type="cellIs" dxfId="937" priority="862" operator="equal">
      <formula>"Mayor"</formula>
    </cfRule>
    <cfRule type="cellIs" dxfId="936" priority="863" operator="equal">
      <formula>"Moderado"</formula>
    </cfRule>
    <cfRule type="cellIs" dxfId="935" priority="864" operator="equal">
      <formula>"Menor"</formula>
    </cfRule>
    <cfRule type="cellIs" dxfId="934" priority="865" operator="equal">
      <formula>"Leve"</formula>
    </cfRule>
  </conditionalFormatting>
  <conditionalFormatting sqref="DZ95">
    <cfRule type="cellIs" dxfId="933" priority="856" operator="equal">
      <formula>"Catastrófico"</formula>
    </cfRule>
    <cfRule type="cellIs" dxfId="932" priority="857" operator="equal">
      <formula>"Mayor"</formula>
    </cfRule>
    <cfRule type="cellIs" dxfId="931" priority="858" operator="equal">
      <formula>"Moderado"</formula>
    </cfRule>
    <cfRule type="cellIs" dxfId="930" priority="859" operator="equal">
      <formula>"Menor"</formula>
    </cfRule>
    <cfRule type="cellIs" dxfId="929" priority="860" operator="equal">
      <formula>"Leve"</formula>
    </cfRule>
  </conditionalFormatting>
  <conditionalFormatting sqref="DQ95">
    <cfRule type="cellIs" dxfId="928" priority="851" operator="equal">
      <formula>"Catastrófico"</formula>
    </cfRule>
    <cfRule type="cellIs" dxfId="927" priority="852" operator="equal">
      <formula>"Mayor"</formula>
    </cfRule>
    <cfRule type="cellIs" dxfId="926" priority="853" operator="equal">
      <formula>"Moderado"</formula>
    </cfRule>
    <cfRule type="cellIs" dxfId="925" priority="854" operator="equal">
      <formula>"Menor"</formula>
    </cfRule>
    <cfRule type="cellIs" dxfId="924" priority="855" operator="equal">
      <formula>"Leve"</formula>
    </cfRule>
  </conditionalFormatting>
  <conditionalFormatting sqref="DA95:DG95">
    <cfRule type="cellIs" dxfId="923" priority="846" operator="equal">
      <formula>"Catastrófico"</formula>
    </cfRule>
    <cfRule type="cellIs" dxfId="922" priority="847" operator="equal">
      <formula>"Mayor"</formula>
    </cfRule>
    <cfRule type="cellIs" dxfId="921" priority="848" operator="equal">
      <formula>"Moderado"</formula>
    </cfRule>
    <cfRule type="cellIs" dxfId="920" priority="849" operator="equal">
      <formula>"Menor"</formula>
    </cfRule>
    <cfRule type="cellIs" dxfId="919" priority="850" operator="equal">
      <formula>"Leve"</formula>
    </cfRule>
  </conditionalFormatting>
  <conditionalFormatting sqref="DA95:DG95">
    <cfRule type="cellIs" dxfId="918" priority="841" operator="equal">
      <formula>"Catastrófico"</formula>
    </cfRule>
    <cfRule type="cellIs" dxfId="917" priority="842" operator="equal">
      <formula>"Mayor"</formula>
    </cfRule>
    <cfRule type="cellIs" dxfId="916" priority="843" operator="equal">
      <formula>"Moderado"</formula>
    </cfRule>
    <cfRule type="cellIs" dxfId="915" priority="844" operator="equal">
      <formula>"Menor"</formula>
    </cfRule>
    <cfRule type="cellIs" dxfId="914" priority="845" operator="equal">
      <formula>"Leve"</formula>
    </cfRule>
  </conditionalFormatting>
  <conditionalFormatting sqref="CZ95">
    <cfRule type="cellIs" dxfId="913" priority="836" operator="equal">
      <formula>"Catastrófico"</formula>
    </cfRule>
    <cfRule type="cellIs" dxfId="912" priority="837" operator="equal">
      <formula>"Mayor"</formula>
    </cfRule>
    <cfRule type="cellIs" dxfId="911" priority="838" operator="equal">
      <formula>"Moderado"</formula>
    </cfRule>
    <cfRule type="cellIs" dxfId="910" priority="839" operator="equal">
      <formula>"Menor"</formula>
    </cfRule>
    <cfRule type="cellIs" dxfId="909" priority="840" operator="equal">
      <formula>"Leve"</formula>
    </cfRule>
  </conditionalFormatting>
  <conditionalFormatting sqref="CZ95">
    <cfRule type="cellIs" dxfId="908" priority="831" operator="equal">
      <formula>"Catastrófico"</formula>
    </cfRule>
    <cfRule type="cellIs" dxfId="907" priority="832" operator="equal">
      <formula>"Mayor"</formula>
    </cfRule>
    <cfRule type="cellIs" dxfId="906" priority="833" operator="equal">
      <formula>"Moderado"</formula>
    </cfRule>
    <cfRule type="cellIs" dxfId="905" priority="834" operator="equal">
      <formula>"Menor"</formula>
    </cfRule>
    <cfRule type="cellIs" dxfId="904" priority="835" operator="equal">
      <formula>"Leve"</formula>
    </cfRule>
  </conditionalFormatting>
  <conditionalFormatting sqref="DS95:DY95">
    <cfRule type="cellIs" dxfId="903" priority="826" operator="equal">
      <formula>"Catastrófico"</formula>
    </cfRule>
    <cfRule type="cellIs" dxfId="902" priority="827" operator="equal">
      <formula>"Mayor"</formula>
    </cfRule>
    <cfRule type="cellIs" dxfId="901" priority="828" operator="equal">
      <formula>"Moderado"</formula>
    </cfRule>
    <cfRule type="cellIs" dxfId="900" priority="829" operator="equal">
      <formula>"Menor"</formula>
    </cfRule>
    <cfRule type="cellIs" dxfId="899" priority="830" operator="equal">
      <formula>"Leve"</formula>
    </cfRule>
  </conditionalFormatting>
  <conditionalFormatting sqref="DS95:DY95">
    <cfRule type="cellIs" dxfId="898" priority="821" operator="equal">
      <formula>"Catastrófico"</formula>
    </cfRule>
    <cfRule type="cellIs" dxfId="897" priority="822" operator="equal">
      <formula>"Mayor"</formula>
    </cfRule>
    <cfRule type="cellIs" dxfId="896" priority="823" operator="equal">
      <formula>"Moderado"</formula>
    </cfRule>
    <cfRule type="cellIs" dxfId="895" priority="824" operator="equal">
      <formula>"Menor"</formula>
    </cfRule>
    <cfRule type="cellIs" dxfId="894" priority="825" operator="equal">
      <formula>"Leve"</formula>
    </cfRule>
  </conditionalFormatting>
  <conditionalFormatting sqref="DR95">
    <cfRule type="cellIs" dxfId="893" priority="816" operator="equal">
      <formula>"Catastrófico"</formula>
    </cfRule>
    <cfRule type="cellIs" dxfId="892" priority="817" operator="equal">
      <formula>"Mayor"</formula>
    </cfRule>
    <cfRule type="cellIs" dxfId="891" priority="818" operator="equal">
      <formula>"Moderado"</formula>
    </cfRule>
    <cfRule type="cellIs" dxfId="890" priority="819" operator="equal">
      <formula>"Menor"</formula>
    </cfRule>
    <cfRule type="cellIs" dxfId="889" priority="820" operator="equal">
      <formula>"Leve"</formula>
    </cfRule>
  </conditionalFormatting>
  <conditionalFormatting sqref="DR95">
    <cfRule type="cellIs" dxfId="888" priority="811" operator="equal">
      <formula>"Catastrófico"</formula>
    </cfRule>
    <cfRule type="cellIs" dxfId="887" priority="812" operator="equal">
      <formula>"Mayor"</formula>
    </cfRule>
    <cfRule type="cellIs" dxfId="886" priority="813" operator="equal">
      <formula>"Moderado"</formula>
    </cfRule>
    <cfRule type="cellIs" dxfId="885" priority="814" operator="equal">
      <formula>"Menor"</formula>
    </cfRule>
    <cfRule type="cellIs" dxfId="884" priority="815" operator="equal">
      <formula>"Leve"</formula>
    </cfRule>
  </conditionalFormatting>
  <conditionalFormatting sqref="EB95:EH95">
    <cfRule type="cellIs" dxfId="883" priority="806" operator="equal">
      <formula>"Catastrófico"</formula>
    </cfRule>
    <cfRule type="cellIs" dxfId="882" priority="807" operator="equal">
      <formula>"Mayor"</formula>
    </cfRule>
    <cfRule type="cellIs" dxfId="881" priority="808" operator="equal">
      <formula>"Moderado"</formula>
    </cfRule>
    <cfRule type="cellIs" dxfId="880" priority="809" operator="equal">
      <formula>"Menor"</formula>
    </cfRule>
    <cfRule type="cellIs" dxfId="879" priority="810" operator="equal">
      <formula>"Leve"</formula>
    </cfRule>
  </conditionalFormatting>
  <conditionalFormatting sqref="EB95:EH95">
    <cfRule type="cellIs" dxfId="878" priority="801" operator="equal">
      <formula>"Catastrófico"</formula>
    </cfRule>
    <cfRule type="cellIs" dxfId="877" priority="802" operator="equal">
      <formula>"Mayor"</formula>
    </cfRule>
    <cfRule type="cellIs" dxfId="876" priority="803" operator="equal">
      <formula>"Moderado"</formula>
    </cfRule>
    <cfRule type="cellIs" dxfId="875" priority="804" operator="equal">
      <formula>"Menor"</formula>
    </cfRule>
    <cfRule type="cellIs" dxfId="874" priority="805" operator="equal">
      <formula>"Leve"</formula>
    </cfRule>
  </conditionalFormatting>
  <conditionalFormatting sqref="EA95">
    <cfRule type="cellIs" dxfId="873" priority="796" operator="equal">
      <formula>"Catastrófico"</formula>
    </cfRule>
    <cfRule type="cellIs" dxfId="872" priority="797" operator="equal">
      <formula>"Mayor"</formula>
    </cfRule>
    <cfRule type="cellIs" dxfId="871" priority="798" operator="equal">
      <formula>"Moderado"</formula>
    </cfRule>
    <cfRule type="cellIs" dxfId="870" priority="799" operator="equal">
      <formula>"Menor"</formula>
    </cfRule>
    <cfRule type="cellIs" dxfId="869" priority="800" operator="equal">
      <formula>"Leve"</formula>
    </cfRule>
  </conditionalFormatting>
  <conditionalFormatting sqref="EA95">
    <cfRule type="cellIs" dxfId="868" priority="791" operator="equal">
      <formula>"Catastrófico"</formula>
    </cfRule>
    <cfRule type="cellIs" dxfId="867" priority="792" operator="equal">
      <formula>"Mayor"</formula>
    </cfRule>
    <cfRule type="cellIs" dxfId="866" priority="793" operator="equal">
      <formula>"Moderado"</formula>
    </cfRule>
    <cfRule type="cellIs" dxfId="865" priority="794" operator="equal">
      <formula>"Menor"</formula>
    </cfRule>
    <cfRule type="cellIs" dxfId="864" priority="795" operator="equal">
      <formula>"Leve"</formula>
    </cfRule>
  </conditionalFormatting>
  <conditionalFormatting sqref="DJ95:DP95">
    <cfRule type="cellIs" dxfId="863" priority="786" operator="equal">
      <formula>"Catastrófico"</formula>
    </cfRule>
    <cfRule type="cellIs" dxfId="862" priority="787" operator="equal">
      <formula>"Mayor"</formula>
    </cfRule>
    <cfRule type="cellIs" dxfId="861" priority="788" operator="equal">
      <formula>"Moderado"</formula>
    </cfRule>
    <cfRule type="cellIs" dxfId="860" priority="789" operator="equal">
      <formula>"Menor"</formula>
    </cfRule>
    <cfRule type="cellIs" dxfId="859" priority="790" operator="equal">
      <formula>"Leve"</formula>
    </cfRule>
  </conditionalFormatting>
  <conditionalFormatting sqref="DJ95:DP95">
    <cfRule type="cellIs" dxfId="858" priority="781" operator="equal">
      <formula>"Catastrófico"</formula>
    </cfRule>
    <cfRule type="cellIs" dxfId="857" priority="782" operator="equal">
      <formula>"Mayor"</formula>
    </cfRule>
    <cfRule type="cellIs" dxfId="856" priority="783" operator="equal">
      <formula>"Moderado"</formula>
    </cfRule>
    <cfRule type="cellIs" dxfId="855" priority="784" operator="equal">
      <formula>"Menor"</formula>
    </cfRule>
    <cfRule type="cellIs" dxfId="854" priority="785" operator="equal">
      <formula>"Leve"</formula>
    </cfRule>
  </conditionalFormatting>
  <conditionalFormatting sqref="DI95">
    <cfRule type="cellIs" dxfId="853" priority="776" operator="equal">
      <formula>"Catastrófico"</formula>
    </cfRule>
    <cfRule type="cellIs" dxfId="852" priority="777" operator="equal">
      <formula>"Mayor"</formula>
    </cfRule>
    <cfRule type="cellIs" dxfId="851" priority="778" operator="equal">
      <formula>"Moderado"</formula>
    </cfRule>
    <cfRule type="cellIs" dxfId="850" priority="779" operator="equal">
      <formula>"Menor"</formula>
    </cfRule>
    <cfRule type="cellIs" dxfId="849" priority="780" operator="equal">
      <formula>"Leve"</formula>
    </cfRule>
  </conditionalFormatting>
  <conditionalFormatting sqref="DI95">
    <cfRule type="cellIs" dxfId="848" priority="771" operator="equal">
      <formula>"Catastrófico"</formula>
    </cfRule>
    <cfRule type="cellIs" dxfId="847" priority="772" operator="equal">
      <formula>"Mayor"</formula>
    </cfRule>
    <cfRule type="cellIs" dxfId="846" priority="773" operator="equal">
      <formula>"Moderado"</formula>
    </cfRule>
    <cfRule type="cellIs" dxfId="845" priority="774" operator="equal">
      <formula>"Menor"</formula>
    </cfRule>
    <cfRule type="cellIs" dxfId="844" priority="775" operator="equal">
      <formula>"Leve"</formula>
    </cfRule>
  </conditionalFormatting>
  <conditionalFormatting sqref="GH95">
    <cfRule type="cellIs" dxfId="843" priority="766" operator="equal">
      <formula>"Catastrófico"</formula>
    </cfRule>
    <cfRule type="cellIs" dxfId="842" priority="767" operator="equal">
      <formula>"Mayor"</formula>
    </cfRule>
    <cfRule type="cellIs" dxfId="841" priority="768" operator="equal">
      <formula>"Moderado"</formula>
    </cfRule>
    <cfRule type="cellIs" dxfId="840" priority="769" operator="equal">
      <formula>"Menor"</formula>
    </cfRule>
    <cfRule type="cellIs" dxfId="839" priority="770" operator="equal">
      <formula>"Leve"</formula>
    </cfRule>
  </conditionalFormatting>
  <conditionalFormatting sqref="GI95">
    <cfRule type="cellIs" dxfId="838" priority="761" operator="equal">
      <formula>"Catastrófico"</formula>
    </cfRule>
    <cfRule type="cellIs" dxfId="837" priority="762" operator="equal">
      <formula>"Mayor"</formula>
    </cfRule>
    <cfRule type="cellIs" dxfId="836" priority="763" operator="equal">
      <formula>"Moderado"</formula>
    </cfRule>
    <cfRule type="cellIs" dxfId="835" priority="764" operator="equal">
      <formula>"Menor"</formula>
    </cfRule>
    <cfRule type="cellIs" dxfId="834" priority="765" operator="equal">
      <formula>"Leve"</formula>
    </cfRule>
  </conditionalFormatting>
  <conditionalFormatting sqref="GJ95">
    <cfRule type="cellIs" dxfId="833" priority="756" operator="equal">
      <formula>"Catastrófico"</formula>
    </cfRule>
    <cfRule type="cellIs" dxfId="832" priority="757" operator="equal">
      <formula>"Mayor"</formula>
    </cfRule>
    <cfRule type="cellIs" dxfId="831" priority="758" operator="equal">
      <formula>"Moderado"</formula>
    </cfRule>
    <cfRule type="cellIs" dxfId="830" priority="759" operator="equal">
      <formula>"Menor"</formula>
    </cfRule>
    <cfRule type="cellIs" dxfId="829" priority="760" operator="equal">
      <formula>"Leve"</formula>
    </cfRule>
  </conditionalFormatting>
  <conditionalFormatting sqref="GM95">
    <cfRule type="cellIs" dxfId="828" priority="751" operator="equal">
      <formula>"Catastrófico"</formula>
    </cfRule>
    <cfRule type="cellIs" dxfId="827" priority="752" operator="equal">
      <formula>"Mayor"</formula>
    </cfRule>
    <cfRule type="cellIs" dxfId="826" priority="753" operator="equal">
      <formula>"Moderado"</formula>
    </cfRule>
    <cfRule type="cellIs" dxfId="825" priority="754" operator="equal">
      <formula>"Menor"</formula>
    </cfRule>
    <cfRule type="cellIs" dxfId="824" priority="755" operator="equal">
      <formula>"Leve"</formula>
    </cfRule>
  </conditionalFormatting>
  <conditionalFormatting sqref="GM95">
    <cfRule type="cellIs" dxfId="823" priority="746" operator="equal">
      <formula>"Catastrófico"</formula>
    </cfRule>
    <cfRule type="cellIs" dxfId="822" priority="747" operator="equal">
      <formula>"Mayor"</formula>
    </cfRule>
    <cfRule type="cellIs" dxfId="821" priority="748" operator="equal">
      <formula>"Moderado"</formula>
    </cfRule>
    <cfRule type="cellIs" dxfId="820" priority="749" operator="equal">
      <formula>"Menor"</formula>
    </cfRule>
    <cfRule type="cellIs" dxfId="819" priority="750" operator="equal">
      <formula>"Leve"</formula>
    </cfRule>
  </conditionalFormatting>
  <conditionalFormatting sqref="GL95">
    <cfRule type="cellIs" dxfId="818" priority="741" operator="equal">
      <formula>"Catastrófico"</formula>
    </cfRule>
    <cfRule type="cellIs" dxfId="817" priority="742" operator="equal">
      <formula>"Mayor"</formula>
    </cfRule>
    <cfRule type="cellIs" dxfId="816" priority="743" operator="equal">
      <formula>"Moderado"</formula>
    </cfRule>
    <cfRule type="cellIs" dxfId="815" priority="744" operator="equal">
      <formula>"Menor"</formula>
    </cfRule>
    <cfRule type="cellIs" dxfId="814" priority="745" operator="equal">
      <formula>"Leve"</formula>
    </cfRule>
  </conditionalFormatting>
  <conditionalFormatting sqref="GI269">
    <cfRule type="cellIs" dxfId="813" priority="736" operator="equal">
      <formula>"Catastrófico"</formula>
    </cfRule>
    <cfRule type="cellIs" dxfId="812" priority="737" operator="equal">
      <formula>"Mayor"</formula>
    </cfRule>
    <cfRule type="cellIs" dxfId="811" priority="738" operator="equal">
      <formula>"Moderado"</formula>
    </cfRule>
    <cfRule type="cellIs" dxfId="810" priority="739" operator="equal">
      <formula>"Menor"</formula>
    </cfRule>
    <cfRule type="cellIs" dxfId="809" priority="740" operator="equal">
      <formula>"Leve"</formula>
    </cfRule>
  </conditionalFormatting>
  <conditionalFormatting sqref="GM269">
    <cfRule type="cellIs" dxfId="808" priority="731" operator="equal">
      <formula>"Catastrófico"</formula>
    </cfRule>
    <cfRule type="cellIs" dxfId="807" priority="732" operator="equal">
      <formula>"Mayor"</formula>
    </cfRule>
    <cfRule type="cellIs" dxfId="806" priority="733" operator="equal">
      <formula>"Moderado"</formula>
    </cfRule>
    <cfRule type="cellIs" dxfId="805" priority="734" operator="equal">
      <formula>"Menor"</formula>
    </cfRule>
    <cfRule type="cellIs" dxfId="804" priority="735" operator="equal">
      <formula>"Leve"</formula>
    </cfRule>
  </conditionalFormatting>
  <conditionalFormatting sqref="GL269">
    <cfRule type="cellIs" dxfId="803" priority="726" operator="equal">
      <formula>"Catastrófico"</formula>
    </cfRule>
    <cfRule type="cellIs" dxfId="802" priority="727" operator="equal">
      <formula>"Mayor"</formula>
    </cfRule>
    <cfRule type="cellIs" dxfId="801" priority="728" operator="equal">
      <formula>"Moderado"</formula>
    </cfRule>
    <cfRule type="cellIs" dxfId="800" priority="729" operator="equal">
      <formula>"Menor"</formula>
    </cfRule>
    <cfRule type="cellIs" dxfId="799" priority="730" operator="equal">
      <formula>"Leve"</formula>
    </cfRule>
  </conditionalFormatting>
  <conditionalFormatting sqref="GK239">
    <cfRule type="cellIs" dxfId="798" priority="716" operator="equal">
      <formula>"Catastrófico"</formula>
    </cfRule>
    <cfRule type="cellIs" dxfId="797" priority="717" operator="equal">
      <formula>"Mayor"</formula>
    </cfRule>
    <cfRule type="cellIs" dxfId="796" priority="718" operator="equal">
      <formula>"Moderado"</formula>
    </cfRule>
    <cfRule type="cellIs" dxfId="795" priority="719" operator="equal">
      <formula>"Menor"</formula>
    </cfRule>
    <cfRule type="cellIs" dxfId="794" priority="720" operator="equal">
      <formula>"Leve"</formula>
    </cfRule>
  </conditionalFormatting>
  <conditionalFormatting sqref="GK239">
    <cfRule type="cellIs" dxfId="793" priority="711" operator="equal">
      <formula>"Catastrófico"</formula>
    </cfRule>
    <cfRule type="cellIs" dxfId="792" priority="712" operator="equal">
      <formula>"Mayor"</formula>
    </cfRule>
    <cfRule type="cellIs" dxfId="791" priority="713" operator="equal">
      <formula>"Moderado"</formula>
    </cfRule>
    <cfRule type="cellIs" dxfId="790" priority="714" operator="equal">
      <formula>"Menor"</formula>
    </cfRule>
    <cfRule type="cellIs" dxfId="789" priority="715" operator="equal">
      <formula>"Leve"</formula>
    </cfRule>
  </conditionalFormatting>
  <conditionalFormatting sqref="GH239">
    <cfRule type="cellIs" dxfId="788" priority="721" operator="equal">
      <formula>"Catastrófico"</formula>
    </cfRule>
    <cfRule type="cellIs" dxfId="787" priority="722" operator="equal">
      <formula>"Mayor"</formula>
    </cfRule>
    <cfRule type="cellIs" dxfId="786" priority="723" operator="equal">
      <formula>"Moderado"</formula>
    </cfRule>
    <cfRule type="cellIs" dxfId="785" priority="724" operator="equal">
      <formula>"Menor"</formula>
    </cfRule>
    <cfRule type="cellIs" dxfId="784" priority="725" operator="equal">
      <formula>"Leve"</formula>
    </cfRule>
  </conditionalFormatting>
  <conditionalFormatting sqref="GI239">
    <cfRule type="cellIs" dxfId="783" priority="706" operator="equal">
      <formula>"Catastrófico"</formula>
    </cfRule>
    <cfRule type="cellIs" dxfId="782" priority="707" operator="equal">
      <formula>"Mayor"</formula>
    </cfRule>
    <cfRule type="cellIs" dxfId="781" priority="708" operator="equal">
      <formula>"Moderado"</formula>
    </cfRule>
    <cfRule type="cellIs" dxfId="780" priority="709" operator="equal">
      <formula>"Menor"</formula>
    </cfRule>
    <cfRule type="cellIs" dxfId="779" priority="710" operator="equal">
      <formula>"Leve"</formula>
    </cfRule>
  </conditionalFormatting>
  <conditionalFormatting sqref="GM239">
    <cfRule type="cellIs" dxfId="778" priority="701" operator="equal">
      <formula>"Catastrófico"</formula>
    </cfRule>
    <cfRule type="cellIs" dxfId="777" priority="702" operator="equal">
      <formula>"Mayor"</formula>
    </cfRule>
    <cfRule type="cellIs" dxfId="776" priority="703" operator="equal">
      <formula>"Moderado"</formula>
    </cfRule>
    <cfRule type="cellIs" dxfId="775" priority="704" operator="equal">
      <formula>"Menor"</formula>
    </cfRule>
    <cfRule type="cellIs" dxfId="774" priority="705" operator="equal">
      <formula>"Leve"</formula>
    </cfRule>
  </conditionalFormatting>
  <conditionalFormatting sqref="GL239">
    <cfRule type="cellIs" dxfId="773" priority="696" operator="equal">
      <formula>"Catastrófico"</formula>
    </cfRule>
    <cfRule type="cellIs" dxfId="772" priority="697" operator="equal">
      <formula>"Mayor"</formula>
    </cfRule>
    <cfRule type="cellIs" dxfId="771" priority="698" operator="equal">
      <formula>"Moderado"</formula>
    </cfRule>
    <cfRule type="cellIs" dxfId="770" priority="699" operator="equal">
      <formula>"Menor"</formula>
    </cfRule>
    <cfRule type="cellIs" dxfId="769" priority="700" operator="equal">
      <formula>"Leve"</formula>
    </cfRule>
  </conditionalFormatting>
  <conditionalFormatting sqref="GK240">
    <cfRule type="cellIs" dxfId="768" priority="691" operator="equal">
      <formula>"Catastrófico"</formula>
    </cfRule>
    <cfRule type="cellIs" dxfId="767" priority="692" operator="equal">
      <formula>"Mayor"</formula>
    </cfRule>
    <cfRule type="cellIs" dxfId="766" priority="693" operator="equal">
      <formula>"Moderado"</formula>
    </cfRule>
    <cfRule type="cellIs" dxfId="765" priority="694" operator="equal">
      <formula>"Menor"</formula>
    </cfRule>
    <cfRule type="cellIs" dxfId="764" priority="695" operator="equal">
      <formula>"Leve"</formula>
    </cfRule>
  </conditionalFormatting>
  <conditionalFormatting sqref="GK240">
    <cfRule type="cellIs" dxfId="763" priority="686" operator="equal">
      <formula>"Catastrófico"</formula>
    </cfRule>
    <cfRule type="cellIs" dxfId="762" priority="687" operator="equal">
      <formula>"Mayor"</formula>
    </cfRule>
    <cfRule type="cellIs" dxfId="761" priority="688" operator="equal">
      <formula>"Moderado"</formula>
    </cfRule>
    <cfRule type="cellIs" dxfId="760" priority="689" operator="equal">
      <formula>"Menor"</formula>
    </cfRule>
    <cfRule type="cellIs" dxfId="759" priority="690" operator="equal">
      <formula>"Leve"</formula>
    </cfRule>
  </conditionalFormatting>
  <conditionalFormatting sqref="GJ239:GJ240">
    <cfRule type="cellIs" dxfId="758" priority="676" operator="equal">
      <formula>"Catastrófico"</formula>
    </cfRule>
    <cfRule type="cellIs" dxfId="757" priority="677" operator="equal">
      <formula>"Mayor"</formula>
    </cfRule>
    <cfRule type="cellIs" dxfId="756" priority="678" operator="equal">
      <formula>"Moderado"</formula>
    </cfRule>
    <cfRule type="cellIs" dxfId="755" priority="679" operator="equal">
      <formula>"Menor"</formula>
    </cfRule>
    <cfRule type="cellIs" dxfId="754" priority="680" operator="equal">
      <formula>"Leve"</formula>
    </cfRule>
  </conditionalFormatting>
  <conditionalFormatting sqref="GJ239:GJ240">
    <cfRule type="cellIs" dxfId="753" priority="681" operator="equal">
      <formula>"Catastrófico"</formula>
    </cfRule>
    <cfRule type="cellIs" dxfId="752" priority="682" operator="equal">
      <formula>"Mayor"</formula>
    </cfRule>
    <cfRule type="cellIs" dxfId="751" priority="683" operator="equal">
      <formula>"Moderado"</formula>
    </cfRule>
    <cfRule type="cellIs" dxfId="750" priority="684" operator="equal">
      <formula>"Menor"</formula>
    </cfRule>
    <cfRule type="cellIs" dxfId="749" priority="685" operator="equal">
      <formula>"Leve"</formula>
    </cfRule>
  </conditionalFormatting>
  <conditionalFormatting sqref="GM240">
    <cfRule type="cellIs" dxfId="748" priority="671" operator="equal">
      <formula>"Catastrófico"</formula>
    </cfRule>
    <cfRule type="cellIs" dxfId="747" priority="672" operator="equal">
      <formula>"Mayor"</formula>
    </cfRule>
    <cfRule type="cellIs" dxfId="746" priority="673" operator="equal">
      <formula>"Moderado"</formula>
    </cfRule>
    <cfRule type="cellIs" dxfId="745" priority="674" operator="equal">
      <formula>"Menor"</formula>
    </cfRule>
    <cfRule type="cellIs" dxfId="744" priority="675" operator="equal">
      <formula>"Leve"</formula>
    </cfRule>
  </conditionalFormatting>
  <conditionalFormatting sqref="DJ233 DL233:DP233">
    <cfRule type="cellIs" dxfId="743" priority="666" operator="equal">
      <formula>"Catastrófico"</formula>
    </cfRule>
    <cfRule type="cellIs" dxfId="742" priority="667" operator="equal">
      <formula>"Mayor"</formula>
    </cfRule>
    <cfRule type="cellIs" dxfId="741" priority="668" operator="equal">
      <formula>"Moderado"</formula>
    </cfRule>
    <cfRule type="cellIs" dxfId="740" priority="669" operator="equal">
      <formula>"Menor"</formula>
    </cfRule>
    <cfRule type="cellIs" dxfId="739" priority="670" operator="equal">
      <formula>"Leve"</formula>
    </cfRule>
  </conditionalFormatting>
  <conditionalFormatting sqref="CY234:DA234 DC234:DG234">
    <cfRule type="cellIs" dxfId="738" priority="656" operator="equal">
      <formula>"Catastrófico"</formula>
    </cfRule>
    <cfRule type="cellIs" dxfId="737" priority="657" operator="equal">
      <formula>"Mayor"</formula>
    </cfRule>
    <cfRule type="cellIs" dxfId="736" priority="658" operator="equal">
      <formula>"Moderado"</formula>
    </cfRule>
    <cfRule type="cellIs" dxfId="735" priority="659" operator="equal">
      <formula>"Menor"</formula>
    </cfRule>
    <cfRule type="cellIs" dxfId="734" priority="660" operator="equal">
      <formula>"Leve"</formula>
    </cfRule>
  </conditionalFormatting>
  <conditionalFormatting sqref="DH233">
    <cfRule type="cellIs" dxfId="733" priority="661" operator="equal">
      <formula>"Catastrófico"</formula>
    </cfRule>
    <cfRule type="cellIs" dxfId="732" priority="662" operator="equal">
      <formula>"Mayor"</formula>
    </cfRule>
    <cfRule type="cellIs" dxfId="731" priority="663" operator="equal">
      <formula>"Moderado"</formula>
    </cfRule>
    <cfRule type="cellIs" dxfId="730" priority="664" operator="equal">
      <formula>"Menor"</formula>
    </cfRule>
    <cfRule type="cellIs" dxfId="729" priority="665" operator="equal">
      <formula>"Leve"</formula>
    </cfRule>
  </conditionalFormatting>
  <conditionalFormatting sqref="CY233">
    <cfRule type="cellIs" dxfId="728" priority="646" operator="equal">
      <formula>"Catastrófico"</formula>
    </cfRule>
    <cfRule type="cellIs" dxfId="727" priority="647" operator="equal">
      <formula>"Mayor"</formula>
    </cfRule>
    <cfRule type="cellIs" dxfId="726" priority="648" operator="equal">
      <formula>"Moderado"</formula>
    </cfRule>
    <cfRule type="cellIs" dxfId="725" priority="649" operator="equal">
      <formula>"Menor"</formula>
    </cfRule>
    <cfRule type="cellIs" dxfId="724" priority="650" operator="equal">
      <formula>"Leve"</formula>
    </cfRule>
  </conditionalFormatting>
  <conditionalFormatting sqref="DA233:DD233">
    <cfRule type="cellIs" dxfId="723" priority="641" operator="equal">
      <formula>"Catastrófico"</formula>
    </cfRule>
    <cfRule type="cellIs" dxfId="722" priority="642" operator="equal">
      <formula>"Mayor"</formula>
    </cfRule>
    <cfRule type="cellIs" dxfId="721" priority="643" operator="equal">
      <formula>"Moderado"</formula>
    </cfRule>
    <cfRule type="cellIs" dxfId="720" priority="644" operator="equal">
      <formula>"Menor"</formula>
    </cfRule>
    <cfRule type="cellIs" dxfId="719" priority="645" operator="equal">
      <formula>"Leve"</formula>
    </cfRule>
  </conditionalFormatting>
  <conditionalFormatting sqref="DE233">
    <cfRule type="cellIs" dxfId="718" priority="636" operator="equal">
      <formula>"Catastrófico"</formula>
    </cfRule>
    <cfRule type="cellIs" dxfId="717" priority="637" operator="equal">
      <formula>"Mayor"</formula>
    </cfRule>
    <cfRule type="cellIs" dxfId="716" priority="638" operator="equal">
      <formula>"Moderado"</formula>
    </cfRule>
    <cfRule type="cellIs" dxfId="715" priority="639" operator="equal">
      <formula>"Menor"</formula>
    </cfRule>
    <cfRule type="cellIs" dxfId="714" priority="640" operator="equal">
      <formula>"Leve"</formula>
    </cfRule>
  </conditionalFormatting>
  <conditionalFormatting sqref="DE233">
    <cfRule type="cellIs" dxfId="713" priority="626" operator="equal">
      <formula>"Catastrófico"</formula>
    </cfRule>
    <cfRule type="cellIs" dxfId="712" priority="627" operator="equal">
      <formula>"Mayor"</formula>
    </cfRule>
    <cfRule type="cellIs" dxfId="711" priority="628" operator="equal">
      <formula>"Moderado"</formula>
    </cfRule>
    <cfRule type="cellIs" dxfId="710" priority="629" operator="equal">
      <formula>"Menor"</formula>
    </cfRule>
    <cfRule type="cellIs" dxfId="709" priority="630" operator="equal">
      <formula>"Leve"</formula>
    </cfRule>
  </conditionalFormatting>
  <conditionalFormatting sqref="DE233">
    <cfRule type="cellIs" dxfId="708" priority="631" operator="equal">
      <formula>"Catastrófico"</formula>
    </cfRule>
    <cfRule type="cellIs" dxfId="707" priority="632" operator="equal">
      <formula>"Mayor"</formula>
    </cfRule>
    <cfRule type="cellIs" dxfId="706" priority="633" operator="equal">
      <formula>"Moderado"</formula>
    </cfRule>
    <cfRule type="cellIs" dxfId="705" priority="634" operator="equal">
      <formula>"Menor"</formula>
    </cfRule>
    <cfRule type="cellIs" dxfId="704" priority="635" operator="equal">
      <formula>"Leve"</formula>
    </cfRule>
  </conditionalFormatting>
  <conditionalFormatting sqref="DF233:DG233">
    <cfRule type="cellIs" dxfId="703" priority="621" operator="equal">
      <formula>"Catastrófico"</formula>
    </cfRule>
    <cfRule type="cellIs" dxfId="702" priority="622" operator="equal">
      <formula>"Mayor"</formula>
    </cfRule>
    <cfRule type="cellIs" dxfId="701" priority="623" operator="equal">
      <formula>"Moderado"</formula>
    </cfRule>
    <cfRule type="cellIs" dxfId="700" priority="624" operator="equal">
      <formula>"Menor"</formula>
    </cfRule>
    <cfRule type="cellIs" dxfId="699" priority="625" operator="equal">
      <formula>"Leve"</formula>
    </cfRule>
  </conditionalFormatting>
  <conditionalFormatting sqref="DR233:DY233">
    <cfRule type="cellIs" dxfId="698" priority="616" operator="equal">
      <formula>"Catastrófico"</formula>
    </cfRule>
    <cfRule type="cellIs" dxfId="697" priority="617" operator="equal">
      <formula>"Mayor"</formula>
    </cfRule>
    <cfRule type="cellIs" dxfId="696" priority="618" operator="equal">
      <formula>"Moderado"</formula>
    </cfRule>
    <cfRule type="cellIs" dxfId="695" priority="619" operator="equal">
      <formula>"Menor"</formula>
    </cfRule>
    <cfRule type="cellIs" dxfId="694" priority="620" operator="equal">
      <formula>"Leve"</formula>
    </cfRule>
  </conditionalFormatting>
  <conditionalFormatting sqref="DQ233">
    <cfRule type="cellIs" dxfId="693" priority="611" operator="equal">
      <formula>"Catastrófico"</formula>
    </cfRule>
    <cfRule type="cellIs" dxfId="692" priority="612" operator="equal">
      <formula>"Mayor"</formula>
    </cfRule>
    <cfRule type="cellIs" dxfId="691" priority="613" operator="equal">
      <formula>"Moderado"</formula>
    </cfRule>
    <cfRule type="cellIs" dxfId="690" priority="614" operator="equal">
      <formula>"Menor"</formula>
    </cfRule>
    <cfRule type="cellIs" dxfId="689" priority="615" operator="equal">
      <formula>"Leve"</formula>
    </cfRule>
  </conditionalFormatting>
  <conditionalFormatting sqref="EA233:EH233">
    <cfRule type="cellIs" dxfId="688" priority="606" operator="equal">
      <formula>"Catastrófico"</formula>
    </cfRule>
    <cfRule type="cellIs" dxfId="687" priority="607" operator="equal">
      <formula>"Mayor"</formula>
    </cfRule>
    <cfRule type="cellIs" dxfId="686" priority="608" operator="equal">
      <formula>"Moderado"</formula>
    </cfRule>
    <cfRule type="cellIs" dxfId="685" priority="609" operator="equal">
      <formula>"Menor"</formula>
    </cfRule>
    <cfRule type="cellIs" dxfId="684" priority="610" operator="equal">
      <formula>"Leve"</formula>
    </cfRule>
  </conditionalFormatting>
  <conditionalFormatting sqref="DZ233">
    <cfRule type="cellIs" dxfId="683" priority="601" operator="equal">
      <formula>"Catastrófico"</formula>
    </cfRule>
    <cfRule type="cellIs" dxfId="682" priority="602" operator="equal">
      <formula>"Mayor"</formula>
    </cfRule>
    <cfRule type="cellIs" dxfId="681" priority="603" operator="equal">
      <formula>"Moderado"</formula>
    </cfRule>
    <cfRule type="cellIs" dxfId="680" priority="604" operator="equal">
      <formula>"Menor"</formula>
    </cfRule>
    <cfRule type="cellIs" dxfId="679" priority="605" operator="equal">
      <formula>"Leve"</formula>
    </cfRule>
  </conditionalFormatting>
  <conditionalFormatting sqref="DI234:DJ234 DL234:DP234">
    <cfRule type="cellIs" dxfId="678" priority="596" operator="equal">
      <formula>"Catastrófico"</formula>
    </cfRule>
    <cfRule type="cellIs" dxfId="677" priority="597" operator="equal">
      <formula>"Mayor"</formula>
    </cfRule>
    <cfRule type="cellIs" dxfId="676" priority="598" operator="equal">
      <formula>"Moderado"</formula>
    </cfRule>
    <cfRule type="cellIs" dxfId="675" priority="599" operator="equal">
      <formula>"Menor"</formula>
    </cfRule>
    <cfRule type="cellIs" dxfId="674" priority="600" operator="equal">
      <formula>"Leve"</formula>
    </cfRule>
  </conditionalFormatting>
  <conditionalFormatting sqref="DH234">
    <cfRule type="cellIs" dxfId="673" priority="591" operator="equal">
      <formula>"Catastrófico"</formula>
    </cfRule>
    <cfRule type="cellIs" dxfId="672" priority="592" operator="equal">
      <formula>"Mayor"</formula>
    </cfRule>
    <cfRule type="cellIs" dxfId="671" priority="593" operator="equal">
      <formula>"Moderado"</formula>
    </cfRule>
    <cfRule type="cellIs" dxfId="670" priority="594" operator="equal">
      <formula>"Menor"</formula>
    </cfRule>
    <cfRule type="cellIs" dxfId="669" priority="595" operator="equal">
      <formula>"Leve"</formula>
    </cfRule>
  </conditionalFormatting>
  <conditionalFormatting sqref="DR234:DY234">
    <cfRule type="cellIs" dxfId="668" priority="586" operator="equal">
      <formula>"Catastrófico"</formula>
    </cfRule>
    <cfRule type="cellIs" dxfId="667" priority="587" operator="equal">
      <formula>"Mayor"</formula>
    </cfRule>
    <cfRule type="cellIs" dxfId="666" priority="588" operator="equal">
      <formula>"Moderado"</formula>
    </cfRule>
    <cfRule type="cellIs" dxfId="665" priority="589" operator="equal">
      <formula>"Menor"</formula>
    </cfRule>
    <cfRule type="cellIs" dxfId="664" priority="590" operator="equal">
      <formula>"Leve"</formula>
    </cfRule>
  </conditionalFormatting>
  <conditionalFormatting sqref="DQ234">
    <cfRule type="cellIs" dxfId="663" priority="581" operator="equal">
      <formula>"Catastrófico"</formula>
    </cfRule>
    <cfRule type="cellIs" dxfId="662" priority="582" operator="equal">
      <formula>"Mayor"</formula>
    </cfRule>
    <cfRule type="cellIs" dxfId="661" priority="583" operator="equal">
      <formula>"Moderado"</formula>
    </cfRule>
    <cfRule type="cellIs" dxfId="660" priority="584" operator="equal">
      <formula>"Menor"</formula>
    </cfRule>
    <cfRule type="cellIs" dxfId="659" priority="585" operator="equal">
      <formula>"Leve"</formula>
    </cfRule>
  </conditionalFormatting>
  <conditionalFormatting sqref="EA234:EB234 ED234:EH234">
    <cfRule type="cellIs" dxfId="658" priority="576" operator="equal">
      <formula>"Catastrófico"</formula>
    </cfRule>
    <cfRule type="cellIs" dxfId="657" priority="577" operator="equal">
      <formula>"Mayor"</formula>
    </cfRule>
    <cfRule type="cellIs" dxfId="656" priority="578" operator="equal">
      <formula>"Moderado"</formula>
    </cfRule>
    <cfRule type="cellIs" dxfId="655" priority="579" operator="equal">
      <formula>"Menor"</formula>
    </cfRule>
    <cfRule type="cellIs" dxfId="654" priority="580" operator="equal">
      <formula>"Leve"</formula>
    </cfRule>
  </conditionalFormatting>
  <conditionalFormatting sqref="DZ234">
    <cfRule type="cellIs" dxfId="653" priority="571" operator="equal">
      <formula>"Catastrófico"</formula>
    </cfRule>
    <cfRule type="cellIs" dxfId="652" priority="572" operator="equal">
      <formula>"Mayor"</formula>
    </cfRule>
    <cfRule type="cellIs" dxfId="651" priority="573" operator="equal">
      <formula>"Moderado"</formula>
    </cfRule>
    <cfRule type="cellIs" dxfId="650" priority="574" operator="equal">
      <formula>"Menor"</formula>
    </cfRule>
    <cfRule type="cellIs" dxfId="649" priority="575" operator="equal">
      <formula>"Leve"</formula>
    </cfRule>
  </conditionalFormatting>
  <conditionalFormatting sqref="DI233">
    <cfRule type="cellIs" dxfId="648" priority="566" operator="equal">
      <formula>"Catastrófico"</formula>
    </cfRule>
    <cfRule type="cellIs" dxfId="647" priority="567" operator="equal">
      <formula>"Mayor"</formula>
    </cfRule>
    <cfRule type="cellIs" dxfId="646" priority="568" operator="equal">
      <formula>"Moderado"</formula>
    </cfRule>
    <cfRule type="cellIs" dxfId="645" priority="569" operator="equal">
      <formula>"Menor"</formula>
    </cfRule>
    <cfRule type="cellIs" dxfId="644" priority="570" operator="equal">
      <formula>"Leve"</formula>
    </cfRule>
  </conditionalFormatting>
  <conditionalFormatting sqref="DK233">
    <cfRule type="cellIs" dxfId="643" priority="561" operator="equal">
      <formula>"Catastrófico"</formula>
    </cfRule>
    <cfRule type="cellIs" dxfId="642" priority="562" operator="equal">
      <formula>"Mayor"</formula>
    </cfRule>
    <cfRule type="cellIs" dxfId="641" priority="563" operator="equal">
      <formula>"Moderado"</formula>
    </cfRule>
    <cfRule type="cellIs" dxfId="640" priority="564" operator="equal">
      <formula>"Menor"</formula>
    </cfRule>
    <cfRule type="cellIs" dxfId="639" priority="565" operator="equal">
      <formula>"Leve"</formula>
    </cfRule>
  </conditionalFormatting>
  <conditionalFormatting sqref="DK234">
    <cfRule type="cellIs" dxfId="638" priority="556" operator="equal">
      <formula>"Catastrófico"</formula>
    </cfRule>
    <cfRule type="cellIs" dxfId="637" priority="557" operator="equal">
      <formula>"Mayor"</formula>
    </cfRule>
    <cfRule type="cellIs" dxfId="636" priority="558" operator="equal">
      <formula>"Moderado"</formula>
    </cfRule>
    <cfRule type="cellIs" dxfId="635" priority="559" operator="equal">
      <formula>"Menor"</formula>
    </cfRule>
    <cfRule type="cellIs" dxfId="634" priority="560" operator="equal">
      <formula>"Leve"</formula>
    </cfRule>
  </conditionalFormatting>
  <conditionalFormatting sqref="EC234">
    <cfRule type="cellIs" dxfId="633" priority="551" operator="equal">
      <formula>"Catastrófico"</formula>
    </cfRule>
    <cfRule type="cellIs" dxfId="632" priority="552" operator="equal">
      <formula>"Mayor"</formula>
    </cfRule>
    <cfRule type="cellIs" dxfId="631" priority="553" operator="equal">
      <formula>"Moderado"</formula>
    </cfRule>
    <cfRule type="cellIs" dxfId="630" priority="554" operator="equal">
      <formula>"Menor"</formula>
    </cfRule>
    <cfRule type="cellIs" dxfId="629" priority="555" operator="equal">
      <formula>"Leve"</formula>
    </cfRule>
  </conditionalFormatting>
  <conditionalFormatting sqref="DB234">
    <cfRule type="cellIs" dxfId="628" priority="546" operator="equal">
      <formula>"Catastrófico"</formula>
    </cfRule>
    <cfRule type="cellIs" dxfId="627" priority="547" operator="equal">
      <formula>"Mayor"</formula>
    </cfRule>
    <cfRule type="cellIs" dxfId="626" priority="548" operator="equal">
      <formula>"Moderado"</formula>
    </cfRule>
    <cfRule type="cellIs" dxfId="625" priority="549" operator="equal">
      <formula>"Menor"</formula>
    </cfRule>
    <cfRule type="cellIs" dxfId="624" priority="550" operator="equal">
      <formula>"Leve"</formula>
    </cfRule>
  </conditionalFormatting>
  <conditionalFormatting sqref="CZ233">
    <cfRule type="cellIs" dxfId="623" priority="541" operator="equal">
      <formula>"Catastrófico"</formula>
    </cfRule>
    <cfRule type="cellIs" dxfId="622" priority="542" operator="equal">
      <formula>"Mayor"</formula>
    </cfRule>
    <cfRule type="cellIs" dxfId="621" priority="543" operator="equal">
      <formula>"Moderado"</formula>
    </cfRule>
    <cfRule type="cellIs" dxfId="620" priority="544" operator="equal">
      <formula>"Menor"</formula>
    </cfRule>
    <cfRule type="cellIs" dxfId="619" priority="545" operator="equal">
      <formula>"Leve"</formula>
    </cfRule>
  </conditionalFormatting>
  <conditionalFormatting sqref="GH233">
    <cfRule type="cellIs" dxfId="618" priority="536" operator="equal">
      <formula>"Catastrófico"</formula>
    </cfRule>
    <cfRule type="cellIs" dxfId="617" priority="537" operator="equal">
      <formula>"Mayor"</formula>
    </cfRule>
    <cfRule type="cellIs" dxfId="616" priority="538" operator="equal">
      <formula>"Moderado"</formula>
    </cfRule>
    <cfRule type="cellIs" dxfId="615" priority="539" operator="equal">
      <formula>"Menor"</formula>
    </cfRule>
    <cfRule type="cellIs" dxfId="614" priority="540" operator="equal">
      <formula>"Leve"</formula>
    </cfRule>
  </conditionalFormatting>
  <conditionalFormatting sqref="GI233">
    <cfRule type="cellIs" dxfId="613" priority="531" operator="equal">
      <formula>"Catastrófico"</formula>
    </cfRule>
    <cfRule type="cellIs" dxfId="612" priority="532" operator="equal">
      <formula>"Mayor"</formula>
    </cfRule>
    <cfRule type="cellIs" dxfId="611" priority="533" operator="equal">
      <formula>"Moderado"</formula>
    </cfRule>
    <cfRule type="cellIs" dxfId="610" priority="534" operator="equal">
      <formula>"Menor"</formula>
    </cfRule>
    <cfRule type="cellIs" dxfId="609" priority="535" operator="equal">
      <formula>"Leve"</formula>
    </cfRule>
  </conditionalFormatting>
  <conditionalFormatting sqref="GK233">
    <cfRule type="cellIs" dxfId="608" priority="506" operator="equal">
      <formula>"Catastrófico"</formula>
    </cfRule>
    <cfRule type="cellIs" dxfId="607" priority="507" operator="equal">
      <formula>"Mayor"</formula>
    </cfRule>
    <cfRule type="cellIs" dxfId="606" priority="508" operator="equal">
      <formula>"Moderado"</formula>
    </cfRule>
    <cfRule type="cellIs" dxfId="605" priority="509" operator="equal">
      <formula>"Menor"</formula>
    </cfRule>
    <cfRule type="cellIs" dxfId="604" priority="510" operator="equal">
      <formula>"Leve"</formula>
    </cfRule>
  </conditionalFormatting>
  <conditionalFormatting sqref="GK233">
    <cfRule type="cellIs" dxfId="603" priority="501" operator="equal">
      <formula>"Catastrófico"</formula>
    </cfRule>
    <cfRule type="cellIs" dxfId="602" priority="502" operator="equal">
      <formula>"Mayor"</formula>
    </cfRule>
    <cfRule type="cellIs" dxfId="601" priority="503" operator="equal">
      <formula>"Moderado"</formula>
    </cfRule>
    <cfRule type="cellIs" dxfId="600" priority="504" operator="equal">
      <formula>"Menor"</formula>
    </cfRule>
    <cfRule type="cellIs" dxfId="599" priority="505" operator="equal">
      <formula>"Leve"</formula>
    </cfRule>
  </conditionalFormatting>
  <conditionalFormatting sqref="GJ233">
    <cfRule type="cellIs" dxfId="598" priority="491" operator="equal">
      <formula>"Catastrófico"</formula>
    </cfRule>
    <cfRule type="cellIs" dxfId="597" priority="492" operator="equal">
      <formula>"Mayor"</formula>
    </cfRule>
    <cfRule type="cellIs" dxfId="596" priority="493" operator="equal">
      <formula>"Moderado"</formula>
    </cfRule>
    <cfRule type="cellIs" dxfId="595" priority="494" operator="equal">
      <formula>"Menor"</formula>
    </cfRule>
    <cfRule type="cellIs" dxfId="594" priority="495" operator="equal">
      <formula>"Leve"</formula>
    </cfRule>
  </conditionalFormatting>
  <conditionalFormatting sqref="GJ233">
    <cfRule type="cellIs" dxfId="593" priority="496" operator="equal">
      <formula>"Catastrófico"</formula>
    </cfRule>
    <cfRule type="cellIs" dxfId="592" priority="497" operator="equal">
      <formula>"Mayor"</formula>
    </cfRule>
    <cfRule type="cellIs" dxfId="591" priority="498" operator="equal">
      <formula>"Moderado"</formula>
    </cfRule>
    <cfRule type="cellIs" dxfId="590" priority="499" operator="equal">
      <formula>"Menor"</formula>
    </cfRule>
    <cfRule type="cellIs" dxfId="589" priority="500" operator="equal">
      <formula>"Leve"</formula>
    </cfRule>
  </conditionalFormatting>
  <conditionalFormatting sqref="GM233">
    <cfRule type="cellIs" dxfId="588" priority="486" operator="equal">
      <formula>"Catastrófico"</formula>
    </cfRule>
    <cfRule type="cellIs" dxfId="587" priority="487" operator="equal">
      <formula>"Mayor"</formula>
    </cfRule>
    <cfRule type="cellIs" dxfId="586" priority="488" operator="equal">
      <formula>"Moderado"</formula>
    </cfRule>
    <cfRule type="cellIs" dxfId="585" priority="489" operator="equal">
      <formula>"Menor"</formula>
    </cfRule>
    <cfRule type="cellIs" dxfId="584" priority="490" operator="equal">
      <formula>"Leve"</formula>
    </cfRule>
  </conditionalFormatting>
  <conditionalFormatting sqref="GJ234:GK234">
    <cfRule type="cellIs" dxfId="583" priority="481" operator="equal">
      <formula>"Catastrófico"</formula>
    </cfRule>
    <cfRule type="cellIs" dxfId="582" priority="482" operator="equal">
      <formula>"Mayor"</formula>
    </cfRule>
    <cfRule type="cellIs" dxfId="581" priority="483" operator="equal">
      <formula>"Moderado"</formula>
    </cfRule>
    <cfRule type="cellIs" dxfId="580" priority="484" operator="equal">
      <formula>"Menor"</formula>
    </cfRule>
    <cfRule type="cellIs" dxfId="579" priority="485" operator="equal">
      <formula>"Leve"</formula>
    </cfRule>
  </conditionalFormatting>
  <conditionalFormatting sqref="GL234">
    <cfRule type="cellIs" dxfId="578" priority="476" operator="equal">
      <formula>"Catastrófico"</formula>
    </cfRule>
    <cfRule type="cellIs" dxfId="577" priority="477" operator="equal">
      <formula>"Mayor"</formula>
    </cfRule>
    <cfRule type="cellIs" dxfId="576" priority="478" operator="equal">
      <formula>"Moderado"</formula>
    </cfRule>
    <cfRule type="cellIs" dxfId="575" priority="479" operator="equal">
      <formula>"Menor"</formula>
    </cfRule>
    <cfRule type="cellIs" dxfId="574" priority="480" operator="equal">
      <formula>"Leve"</formula>
    </cfRule>
  </conditionalFormatting>
  <conditionalFormatting sqref="GL228:GL229">
    <cfRule type="cellIs" dxfId="573" priority="471" operator="equal">
      <formula>"Catastrófico"</formula>
    </cfRule>
    <cfRule type="cellIs" dxfId="572" priority="472" operator="equal">
      <formula>"Mayor"</formula>
    </cfRule>
    <cfRule type="cellIs" dxfId="571" priority="473" operator="equal">
      <formula>"Moderado"</formula>
    </cfRule>
    <cfRule type="cellIs" dxfId="570" priority="474" operator="equal">
      <formula>"Menor"</formula>
    </cfRule>
    <cfRule type="cellIs" dxfId="569" priority="475" operator="equal">
      <formula>"Leve"</formula>
    </cfRule>
  </conditionalFormatting>
  <conditionalFormatting sqref="CZ227:DG227">
    <cfRule type="cellIs" dxfId="568" priority="466" operator="equal">
      <formula>"Catastrófico"</formula>
    </cfRule>
    <cfRule type="cellIs" dxfId="567" priority="467" operator="equal">
      <formula>"Mayor"</formula>
    </cfRule>
    <cfRule type="cellIs" dxfId="566" priority="468" operator="equal">
      <formula>"Moderado"</formula>
    </cfRule>
    <cfRule type="cellIs" dxfId="565" priority="469" operator="equal">
      <formula>"Menor"</formula>
    </cfRule>
    <cfRule type="cellIs" dxfId="564" priority="470" operator="equal">
      <formula>"Leve"</formula>
    </cfRule>
  </conditionalFormatting>
  <conditionalFormatting sqref="DR228:DY228">
    <cfRule type="cellIs" dxfId="563" priority="461" operator="equal">
      <formula>"Catastrófico"</formula>
    </cfRule>
    <cfRule type="cellIs" dxfId="562" priority="462" operator="equal">
      <formula>"Mayor"</formula>
    </cfRule>
    <cfRule type="cellIs" dxfId="561" priority="463" operator="equal">
      <formula>"Moderado"</formula>
    </cfRule>
    <cfRule type="cellIs" dxfId="560" priority="464" operator="equal">
      <formula>"Menor"</formula>
    </cfRule>
    <cfRule type="cellIs" dxfId="559" priority="465" operator="equal">
      <formula>"Leve"</formula>
    </cfRule>
  </conditionalFormatting>
  <conditionalFormatting sqref="DI227:DP227">
    <cfRule type="cellIs" dxfId="558" priority="456" operator="equal">
      <formula>"Catastrófico"</formula>
    </cfRule>
    <cfRule type="cellIs" dxfId="557" priority="457" operator="equal">
      <formula>"Mayor"</formula>
    </cfRule>
    <cfRule type="cellIs" dxfId="556" priority="458" operator="equal">
      <formula>"Moderado"</formula>
    </cfRule>
    <cfRule type="cellIs" dxfId="555" priority="459" operator="equal">
      <formula>"Menor"</formula>
    </cfRule>
    <cfRule type="cellIs" dxfId="554" priority="460" operator="equal">
      <formula>"Leve"</formula>
    </cfRule>
  </conditionalFormatting>
  <conditionalFormatting sqref="DH227">
    <cfRule type="cellIs" dxfId="553" priority="451" operator="equal">
      <formula>"Catastrófico"</formula>
    </cfRule>
    <cfRule type="cellIs" dxfId="552" priority="452" operator="equal">
      <formula>"Mayor"</formula>
    </cfRule>
    <cfRule type="cellIs" dxfId="551" priority="453" operator="equal">
      <formula>"Moderado"</formula>
    </cfRule>
    <cfRule type="cellIs" dxfId="550" priority="454" operator="equal">
      <formula>"Menor"</formula>
    </cfRule>
    <cfRule type="cellIs" dxfId="549" priority="455" operator="equal">
      <formula>"Leve"</formula>
    </cfRule>
  </conditionalFormatting>
  <conditionalFormatting sqref="DR227:DY227">
    <cfRule type="cellIs" dxfId="548" priority="446" operator="equal">
      <formula>"Catastrófico"</formula>
    </cfRule>
    <cfRule type="cellIs" dxfId="547" priority="447" operator="equal">
      <formula>"Mayor"</formula>
    </cfRule>
    <cfRule type="cellIs" dxfId="546" priority="448" operator="equal">
      <formula>"Moderado"</formula>
    </cfRule>
    <cfRule type="cellIs" dxfId="545" priority="449" operator="equal">
      <formula>"Menor"</formula>
    </cfRule>
    <cfRule type="cellIs" dxfId="544" priority="450" operator="equal">
      <formula>"Leve"</formula>
    </cfRule>
  </conditionalFormatting>
  <conditionalFormatting sqref="DQ227">
    <cfRule type="cellIs" dxfId="543" priority="441" operator="equal">
      <formula>"Catastrófico"</formula>
    </cfRule>
    <cfRule type="cellIs" dxfId="542" priority="442" operator="equal">
      <formula>"Mayor"</formula>
    </cfRule>
    <cfRule type="cellIs" dxfId="541" priority="443" operator="equal">
      <formula>"Moderado"</formula>
    </cfRule>
    <cfRule type="cellIs" dxfId="540" priority="444" operator="equal">
      <formula>"Menor"</formula>
    </cfRule>
    <cfRule type="cellIs" dxfId="539" priority="445" operator="equal">
      <formula>"Leve"</formula>
    </cfRule>
  </conditionalFormatting>
  <conditionalFormatting sqref="EA227:EH227">
    <cfRule type="cellIs" dxfId="538" priority="436" operator="equal">
      <formula>"Catastrófico"</formula>
    </cfRule>
    <cfRule type="cellIs" dxfId="537" priority="437" operator="equal">
      <formula>"Mayor"</formula>
    </cfRule>
    <cfRule type="cellIs" dxfId="536" priority="438" operator="equal">
      <formula>"Moderado"</formula>
    </cfRule>
    <cfRule type="cellIs" dxfId="535" priority="439" operator="equal">
      <formula>"Menor"</formula>
    </cfRule>
    <cfRule type="cellIs" dxfId="534" priority="440" operator="equal">
      <formula>"Leve"</formula>
    </cfRule>
  </conditionalFormatting>
  <conditionalFormatting sqref="DZ227">
    <cfRule type="cellIs" dxfId="533" priority="431" operator="equal">
      <formula>"Catastrófico"</formula>
    </cfRule>
    <cfRule type="cellIs" dxfId="532" priority="432" operator="equal">
      <formula>"Mayor"</formula>
    </cfRule>
    <cfRule type="cellIs" dxfId="531" priority="433" operator="equal">
      <formula>"Moderado"</formula>
    </cfRule>
    <cfRule type="cellIs" dxfId="530" priority="434" operator="equal">
      <formula>"Menor"</formula>
    </cfRule>
    <cfRule type="cellIs" dxfId="529" priority="435" operator="equal">
      <formula>"Leve"</formula>
    </cfRule>
  </conditionalFormatting>
  <conditionalFormatting sqref="DE228">
    <cfRule type="cellIs" dxfId="528" priority="426" operator="equal">
      <formula>"Catastrófico"</formula>
    </cfRule>
    <cfRule type="cellIs" dxfId="527" priority="427" operator="equal">
      <formula>"Mayor"</formula>
    </cfRule>
    <cfRule type="cellIs" dxfId="526" priority="428" operator="equal">
      <formula>"Moderado"</formula>
    </cfRule>
    <cfRule type="cellIs" dxfId="525" priority="429" operator="equal">
      <formula>"Menor"</formula>
    </cfRule>
    <cfRule type="cellIs" dxfId="524" priority="430" operator="equal">
      <formula>"Leve"</formula>
    </cfRule>
  </conditionalFormatting>
  <conditionalFormatting sqref="DE228">
    <cfRule type="cellIs" dxfId="523" priority="416" operator="equal">
      <formula>"Catastrófico"</formula>
    </cfRule>
    <cfRule type="cellIs" dxfId="522" priority="417" operator="equal">
      <formula>"Mayor"</formula>
    </cfRule>
    <cfRule type="cellIs" dxfId="521" priority="418" operator="equal">
      <formula>"Moderado"</formula>
    </cfRule>
    <cfRule type="cellIs" dxfId="520" priority="419" operator="equal">
      <formula>"Menor"</formula>
    </cfRule>
    <cfRule type="cellIs" dxfId="519" priority="420" operator="equal">
      <formula>"Leve"</formula>
    </cfRule>
  </conditionalFormatting>
  <conditionalFormatting sqref="DE228">
    <cfRule type="cellIs" dxfId="518" priority="421" operator="equal">
      <formula>"Catastrófico"</formula>
    </cfRule>
    <cfRule type="cellIs" dxfId="517" priority="422" operator="equal">
      <formula>"Mayor"</formula>
    </cfRule>
    <cfRule type="cellIs" dxfId="516" priority="423" operator="equal">
      <formula>"Moderado"</formula>
    </cfRule>
    <cfRule type="cellIs" dxfId="515" priority="424" operator="equal">
      <formula>"Menor"</formula>
    </cfRule>
    <cfRule type="cellIs" dxfId="514" priority="425" operator="equal">
      <formula>"Leve"</formula>
    </cfRule>
  </conditionalFormatting>
  <conditionalFormatting sqref="DF228:DG228">
    <cfRule type="cellIs" dxfId="513" priority="411" operator="equal">
      <formula>"Catastrófico"</formula>
    </cfRule>
    <cfRule type="cellIs" dxfId="512" priority="412" operator="equal">
      <formula>"Mayor"</formula>
    </cfRule>
    <cfRule type="cellIs" dxfId="511" priority="413" operator="equal">
      <formula>"Moderado"</formula>
    </cfRule>
    <cfRule type="cellIs" dxfId="510" priority="414" operator="equal">
      <formula>"Menor"</formula>
    </cfRule>
    <cfRule type="cellIs" dxfId="509" priority="415" operator="equal">
      <formula>"Leve"</formula>
    </cfRule>
  </conditionalFormatting>
  <conditionalFormatting sqref="CZ228">
    <cfRule type="cellIs" dxfId="508" priority="406" operator="equal">
      <formula>"Catastrófico"</formula>
    </cfRule>
    <cfRule type="cellIs" dxfId="507" priority="407" operator="equal">
      <formula>"Mayor"</formula>
    </cfRule>
    <cfRule type="cellIs" dxfId="506" priority="408" operator="equal">
      <formula>"Moderado"</formula>
    </cfRule>
    <cfRule type="cellIs" dxfId="505" priority="409" operator="equal">
      <formula>"Menor"</formula>
    </cfRule>
    <cfRule type="cellIs" dxfId="504" priority="410" operator="equal">
      <formula>"Leve"</formula>
    </cfRule>
  </conditionalFormatting>
  <conditionalFormatting sqref="DN228">
    <cfRule type="cellIs" dxfId="503" priority="401" operator="equal">
      <formula>"Catastrófico"</formula>
    </cfRule>
    <cfRule type="cellIs" dxfId="502" priority="402" operator="equal">
      <formula>"Mayor"</formula>
    </cfRule>
    <cfRule type="cellIs" dxfId="501" priority="403" operator="equal">
      <formula>"Moderado"</formula>
    </cfRule>
    <cfRule type="cellIs" dxfId="500" priority="404" operator="equal">
      <formula>"Menor"</formula>
    </cfRule>
    <cfRule type="cellIs" dxfId="499" priority="405" operator="equal">
      <formula>"Leve"</formula>
    </cfRule>
  </conditionalFormatting>
  <conditionalFormatting sqref="DN228">
    <cfRule type="cellIs" dxfId="498" priority="391" operator="equal">
      <formula>"Catastrófico"</formula>
    </cfRule>
    <cfRule type="cellIs" dxfId="497" priority="392" operator="equal">
      <formula>"Mayor"</formula>
    </cfRule>
    <cfRule type="cellIs" dxfId="496" priority="393" operator="equal">
      <formula>"Moderado"</formula>
    </cfRule>
    <cfRule type="cellIs" dxfId="495" priority="394" operator="equal">
      <formula>"Menor"</formula>
    </cfRule>
    <cfRule type="cellIs" dxfId="494" priority="395" operator="equal">
      <formula>"Leve"</formula>
    </cfRule>
  </conditionalFormatting>
  <conditionalFormatting sqref="DN228">
    <cfRule type="cellIs" dxfId="493" priority="396" operator="equal">
      <formula>"Catastrófico"</formula>
    </cfRule>
    <cfRule type="cellIs" dxfId="492" priority="397" operator="equal">
      <formula>"Mayor"</formula>
    </cfRule>
    <cfRule type="cellIs" dxfId="491" priority="398" operator="equal">
      <formula>"Moderado"</formula>
    </cfRule>
    <cfRule type="cellIs" dxfId="490" priority="399" operator="equal">
      <formula>"Menor"</formula>
    </cfRule>
    <cfRule type="cellIs" dxfId="489" priority="400" operator="equal">
      <formula>"Leve"</formula>
    </cfRule>
  </conditionalFormatting>
  <conditionalFormatting sqref="DO228:DP228">
    <cfRule type="cellIs" dxfId="488" priority="386" operator="equal">
      <formula>"Catastrófico"</formula>
    </cfRule>
    <cfRule type="cellIs" dxfId="487" priority="387" operator="equal">
      <formula>"Mayor"</formula>
    </cfRule>
    <cfRule type="cellIs" dxfId="486" priority="388" operator="equal">
      <formula>"Moderado"</formula>
    </cfRule>
    <cfRule type="cellIs" dxfId="485" priority="389" operator="equal">
      <formula>"Menor"</formula>
    </cfRule>
    <cfRule type="cellIs" dxfId="484" priority="390" operator="equal">
      <formula>"Leve"</formula>
    </cfRule>
  </conditionalFormatting>
  <conditionalFormatting sqref="DI228">
    <cfRule type="cellIs" dxfId="483" priority="381" operator="equal">
      <formula>"Catastrófico"</formula>
    </cfRule>
    <cfRule type="cellIs" dxfId="482" priority="382" operator="equal">
      <formula>"Mayor"</formula>
    </cfRule>
    <cfRule type="cellIs" dxfId="481" priority="383" operator="equal">
      <formula>"Moderado"</formula>
    </cfRule>
    <cfRule type="cellIs" dxfId="480" priority="384" operator="equal">
      <formula>"Menor"</formula>
    </cfRule>
    <cfRule type="cellIs" dxfId="479" priority="385" operator="equal">
      <formula>"Leve"</formula>
    </cfRule>
  </conditionalFormatting>
  <conditionalFormatting sqref="EA228:EH228">
    <cfRule type="cellIs" dxfId="478" priority="376" operator="equal">
      <formula>"Catastrófico"</formula>
    </cfRule>
    <cfRule type="cellIs" dxfId="477" priority="377" operator="equal">
      <formula>"Mayor"</formula>
    </cfRule>
    <cfRule type="cellIs" dxfId="476" priority="378" operator="equal">
      <formula>"Moderado"</formula>
    </cfRule>
    <cfRule type="cellIs" dxfId="475" priority="379" operator="equal">
      <formula>"Menor"</formula>
    </cfRule>
    <cfRule type="cellIs" dxfId="474" priority="380" operator="equal">
      <formula>"Leve"</formula>
    </cfRule>
  </conditionalFormatting>
  <conditionalFormatting sqref="CY229:DG229">
    <cfRule type="cellIs" dxfId="473" priority="371" operator="equal">
      <formula>"Catastrófico"</formula>
    </cfRule>
    <cfRule type="cellIs" dxfId="472" priority="372" operator="equal">
      <formula>"Mayor"</formula>
    </cfRule>
    <cfRule type="cellIs" dxfId="471" priority="373" operator="equal">
      <formula>"Moderado"</formula>
    </cfRule>
    <cfRule type="cellIs" dxfId="470" priority="374" operator="equal">
      <formula>"Menor"</formula>
    </cfRule>
    <cfRule type="cellIs" dxfId="469" priority="375" operator="equal">
      <formula>"Leve"</formula>
    </cfRule>
  </conditionalFormatting>
  <conditionalFormatting sqref="DE229">
    <cfRule type="cellIs" dxfId="468" priority="366" operator="equal">
      <formula>"Catastrófico"</formula>
    </cfRule>
    <cfRule type="cellIs" dxfId="467" priority="367" operator="equal">
      <formula>"Mayor"</formula>
    </cfRule>
    <cfRule type="cellIs" dxfId="466" priority="368" operator="equal">
      <formula>"Moderado"</formula>
    </cfRule>
    <cfRule type="cellIs" dxfId="465" priority="369" operator="equal">
      <formula>"Menor"</formula>
    </cfRule>
    <cfRule type="cellIs" dxfId="464" priority="370" operator="equal">
      <formula>"Leve"</formula>
    </cfRule>
  </conditionalFormatting>
  <conditionalFormatting sqref="DI229:DP229">
    <cfRule type="cellIs" dxfId="463" priority="361" operator="equal">
      <formula>"Catastrófico"</formula>
    </cfRule>
    <cfRule type="cellIs" dxfId="462" priority="362" operator="equal">
      <formula>"Mayor"</formula>
    </cfRule>
    <cfRule type="cellIs" dxfId="461" priority="363" operator="equal">
      <formula>"Moderado"</formula>
    </cfRule>
    <cfRule type="cellIs" dxfId="460" priority="364" operator="equal">
      <formula>"Menor"</formula>
    </cfRule>
    <cfRule type="cellIs" dxfId="459" priority="365" operator="equal">
      <formula>"Leve"</formula>
    </cfRule>
  </conditionalFormatting>
  <conditionalFormatting sqref="DH229">
    <cfRule type="cellIs" dxfId="458" priority="356" operator="equal">
      <formula>"Catastrófico"</formula>
    </cfRule>
    <cfRule type="cellIs" dxfId="457" priority="357" operator="equal">
      <formula>"Mayor"</formula>
    </cfRule>
    <cfRule type="cellIs" dxfId="456" priority="358" operator="equal">
      <formula>"Moderado"</formula>
    </cfRule>
    <cfRule type="cellIs" dxfId="455" priority="359" operator="equal">
      <formula>"Menor"</formula>
    </cfRule>
    <cfRule type="cellIs" dxfId="454" priority="360" operator="equal">
      <formula>"Leve"</formula>
    </cfRule>
  </conditionalFormatting>
  <conditionalFormatting sqref="DN229">
    <cfRule type="cellIs" dxfId="453" priority="351" operator="equal">
      <formula>"Catastrófico"</formula>
    </cfRule>
    <cfRule type="cellIs" dxfId="452" priority="352" operator="equal">
      <formula>"Mayor"</formula>
    </cfRule>
    <cfRule type="cellIs" dxfId="451" priority="353" operator="equal">
      <formula>"Moderado"</formula>
    </cfRule>
    <cfRule type="cellIs" dxfId="450" priority="354" operator="equal">
      <formula>"Menor"</formula>
    </cfRule>
    <cfRule type="cellIs" dxfId="449" priority="355" operator="equal">
      <formula>"Leve"</formula>
    </cfRule>
  </conditionalFormatting>
  <conditionalFormatting sqref="DR229:DY229">
    <cfRule type="cellIs" dxfId="448" priority="346" operator="equal">
      <formula>"Catastrófico"</formula>
    </cfRule>
    <cfRule type="cellIs" dxfId="447" priority="347" operator="equal">
      <formula>"Mayor"</formula>
    </cfRule>
    <cfRule type="cellIs" dxfId="446" priority="348" operator="equal">
      <formula>"Moderado"</formula>
    </cfRule>
    <cfRule type="cellIs" dxfId="445" priority="349" operator="equal">
      <formula>"Menor"</formula>
    </cfRule>
    <cfRule type="cellIs" dxfId="444" priority="350" operator="equal">
      <formula>"Leve"</formula>
    </cfRule>
  </conditionalFormatting>
  <conditionalFormatting sqref="DQ229">
    <cfRule type="cellIs" dxfId="443" priority="341" operator="equal">
      <formula>"Catastrófico"</formula>
    </cfRule>
    <cfRule type="cellIs" dxfId="442" priority="342" operator="equal">
      <formula>"Mayor"</formula>
    </cfRule>
    <cfRule type="cellIs" dxfId="441" priority="343" operator="equal">
      <formula>"Moderado"</formula>
    </cfRule>
    <cfRule type="cellIs" dxfId="440" priority="344" operator="equal">
      <formula>"Menor"</formula>
    </cfRule>
    <cfRule type="cellIs" dxfId="439" priority="345" operator="equal">
      <formula>"Leve"</formula>
    </cfRule>
  </conditionalFormatting>
  <conditionalFormatting sqref="DW229">
    <cfRule type="cellIs" dxfId="438" priority="336" operator="equal">
      <formula>"Catastrófico"</formula>
    </cfRule>
    <cfRule type="cellIs" dxfId="437" priority="337" operator="equal">
      <formula>"Mayor"</formula>
    </cfRule>
    <cfRule type="cellIs" dxfId="436" priority="338" operator="equal">
      <formula>"Moderado"</formula>
    </cfRule>
    <cfRule type="cellIs" dxfId="435" priority="339" operator="equal">
      <formula>"Menor"</formula>
    </cfRule>
    <cfRule type="cellIs" dxfId="434" priority="340" operator="equal">
      <formula>"Leve"</formula>
    </cfRule>
  </conditionalFormatting>
  <conditionalFormatting sqref="EA229:EH229">
    <cfRule type="cellIs" dxfId="433" priority="331" operator="equal">
      <formula>"Catastrófico"</formula>
    </cfRule>
    <cfRule type="cellIs" dxfId="432" priority="332" operator="equal">
      <formula>"Mayor"</formula>
    </cfRule>
    <cfRule type="cellIs" dxfId="431" priority="333" operator="equal">
      <formula>"Moderado"</formula>
    </cfRule>
    <cfRule type="cellIs" dxfId="430" priority="334" operator="equal">
      <formula>"Menor"</formula>
    </cfRule>
    <cfRule type="cellIs" dxfId="429" priority="335" operator="equal">
      <formula>"Leve"</formula>
    </cfRule>
  </conditionalFormatting>
  <conditionalFormatting sqref="DZ229">
    <cfRule type="cellIs" dxfId="428" priority="326" operator="equal">
      <formula>"Catastrófico"</formula>
    </cfRule>
    <cfRule type="cellIs" dxfId="427" priority="327" operator="equal">
      <formula>"Mayor"</formula>
    </cfRule>
    <cfRule type="cellIs" dxfId="426" priority="328" operator="equal">
      <formula>"Moderado"</formula>
    </cfRule>
    <cfRule type="cellIs" dxfId="425" priority="329" operator="equal">
      <formula>"Menor"</formula>
    </cfRule>
    <cfRule type="cellIs" dxfId="424" priority="330" operator="equal">
      <formula>"Leve"</formula>
    </cfRule>
  </conditionalFormatting>
  <conditionalFormatting sqref="EF229">
    <cfRule type="cellIs" dxfId="423" priority="321" operator="equal">
      <formula>"Catastrófico"</formula>
    </cfRule>
    <cfRule type="cellIs" dxfId="422" priority="322" operator="equal">
      <formula>"Mayor"</formula>
    </cfRule>
    <cfRule type="cellIs" dxfId="421" priority="323" operator="equal">
      <formula>"Moderado"</formula>
    </cfRule>
    <cfRule type="cellIs" dxfId="420" priority="324" operator="equal">
      <formula>"Menor"</formula>
    </cfRule>
    <cfRule type="cellIs" dxfId="419" priority="325" operator="equal">
      <formula>"Leve"</formula>
    </cfRule>
  </conditionalFormatting>
  <conditionalFormatting sqref="DK131">
    <cfRule type="cellIs" dxfId="418" priority="316" operator="equal">
      <formula>"Catastrófico"</formula>
    </cfRule>
    <cfRule type="cellIs" dxfId="417" priority="317" operator="equal">
      <formula>"Mayor"</formula>
    </cfRule>
    <cfRule type="cellIs" dxfId="416" priority="318" operator="equal">
      <formula>"Moderado"</formula>
    </cfRule>
    <cfRule type="cellIs" dxfId="415" priority="319" operator="equal">
      <formula>"Menor"</formula>
    </cfRule>
    <cfRule type="cellIs" dxfId="414" priority="320" operator="equal">
      <formula>"Leve"</formula>
    </cfRule>
  </conditionalFormatting>
  <conditionalFormatting sqref="DK131">
    <cfRule type="cellIs" dxfId="413" priority="311" operator="equal">
      <formula>"Catastrófico"</formula>
    </cfRule>
    <cfRule type="cellIs" dxfId="412" priority="312" operator="equal">
      <formula>"Mayor"</formula>
    </cfRule>
    <cfRule type="cellIs" dxfId="411" priority="313" operator="equal">
      <formula>"Moderado"</formula>
    </cfRule>
    <cfRule type="cellIs" dxfId="410" priority="314" operator="equal">
      <formula>"Menor"</formula>
    </cfRule>
    <cfRule type="cellIs" dxfId="409" priority="315" operator="equal">
      <formula>"Leve"</formula>
    </cfRule>
  </conditionalFormatting>
  <conditionalFormatting sqref="DT131">
    <cfRule type="cellIs" dxfId="408" priority="306" operator="equal">
      <formula>"Catastrófico"</formula>
    </cfRule>
    <cfRule type="cellIs" dxfId="407" priority="307" operator="equal">
      <formula>"Mayor"</formula>
    </cfRule>
    <cfRule type="cellIs" dxfId="406" priority="308" operator="equal">
      <formula>"Moderado"</formula>
    </cfRule>
    <cfRule type="cellIs" dxfId="405" priority="309" operator="equal">
      <formula>"Menor"</formula>
    </cfRule>
    <cfRule type="cellIs" dxfId="404" priority="310" operator="equal">
      <formula>"Leve"</formula>
    </cfRule>
  </conditionalFormatting>
  <conditionalFormatting sqref="DT131">
    <cfRule type="cellIs" dxfId="403" priority="301" operator="equal">
      <formula>"Catastrófico"</formula>
    </cfRule>
    <cfRule type="cellIs" dxfId="402" priority="302" operator="equal">
      <formula>"Mayor"</formula>
    </cfRule>
    <cfRule type="cellIs" dxfId="401" priority="303" operator="equal">
      <formula>"Moderado"</formula>
    </cfRule>
    <cfRule type="cellIs" dxfId="400" priority="304" operator="equal">
      <formula>"Menor"</formula>
    </cfRule>
    <cfRule type="cellIs" dxfId="399" priority="305" operator="equal">
      <formula>"Leve"</formula>
    </cfRule>
  </conditionalFormatting>
  <conditionalFormatting sqref="EC131">
    <cfRule type="cellIs" dxfId="398" priority="296" operator="equal">
      <formula>"Catastrófico"</formula>
    </cfRule>
    <cfRule type="cellIs" dxfId="397" priority="297" operator="equal">
      <formula>"Mayor"</formula>
    </cfRule>
    <cfRule type="cellIs" dxfId="396" priority="298" operator="equal">
      <formula>"Moderado"</formula>
    </cfRule>
    <cfRule type="cellIs" dxfId="395" priority="299" operator="equal">
      <formula>"Menor"</formula>
    </cfRule>
    <cfRule type="cellIs" dxfId="394" priority="300" operator="equal">
      <formula>"Leve"</formula>
    </cfRule>
  </conditionalFormatting>
  <conditionalFormatting sqref="EC131">
    <cfRule type="cellIs" dxfId="393" priority="291" operator="equal">
      <formula>"Catastrófico"</formula>
    </cfRule>
    <cfRule type="cellIs" dxfId="392" priority="292" operator="equal">
      <formula>"Mayor"</formula>
    </cfRule>
    <cfRule type="cellIs" dxfId="391" priority="293" operator="equal">
      <formula>"Moderado"</formula>
    </cfRule>
    <cfRule type="cellIs" dxfId="390" priority="294" operator="equal">
      <formula>"Menor"</formula>
    </cfRule>
    <cfRule type="cellIs" dxfId="389" priority="295" operator="equal">
      <formula>"Leve"</formula>
    </cfRule>
  </conditionalFormatting>
  <conditionalFormatting sqref="CY113">
    <cfRule type="cellIs" dxfId="388" priority="286" operator="equal">
      <formula>"Catastrófico"</formula>
    </cfRule>
    <cfRule type="cellIs" dxfId="387" priority="287" operator="equal">
      <formula>"Mayor"</formula>
    </cfRule>
    <cfRule type="cellIs" dxfId="386" priority="288" operator="equal">
      <formula>"Moderado"</formula>
    </cfRule>
    <cfRule type="cellIs" dxfId="385" priority="289" operator="equal">
      <formula>"Menor"</formula>
    </cfRule>
    <cfRule type="cellIs" dxfId="384" priority="290" operator="equal">
      <formula>"Leve"</formula>
    </cfRule>
  </conditionalFormatting>
  <conditionalFormatting sqref="CZ113:DA113">
    <cfRule type="cellIs" dxfId="383" priority="281" operator="equal">
      <formula>"Catastrófico"</formula>
    </cfRule>
    <cfRule type="cellIs" dxfId="382" priority="282" operator="equal">
      <formula>"Mayor"</formula>
    </cfRule>
    <cfRule type="cellIs" dxfId="381" priority="283" operator="equal">
      <formula>"Moderado"</formula>
    </cfRule>
    <cfRule type="cellIs" dxfId="380" priority="284" operator="equal">
      <formula>"Menor"</formula>
    </cfRule>
    <cfRule type="cellIs" dxfId="379" priority="285" operator="equal">
      <formula>"Leve"</formula>
    </cfRule>
  </conditionalFormatting>
  <conditionalFormatting sqref="CZ113:DA113">
    <cfRule type="cellIs" dxfId="378" priority="276" operator="equal">
      <formula>"Catastrófico"</formula>
    </cfRule>
    <cfRule type="cellIs" dxfId="377" priority="277" operator="equal">
      <formula>"Mayor"</formula>
    </cfRule>
    <cfRule type="cellIs" dxfId="376" priority="278" operator="equal">
      <formula>"Moderado"</formula>
    </cfRule>
    <cfRule type="cellIs" dxfId="375" priority="279" operator="equal">
      <formula>"Menor"</formula>
    </cfRule>
    <cfRule type="cellIs" dxfId="374" priority="280" operator="equal">
      <formula>"Leve"</formula>
    </cfRule>
  </conditionalFormatting>
  <conditionalFormatting sqref="DB113:DG113">
    <cfRule type="cellIs" dxfId="373" priority="271" operator="equal">
      <formula>"Catastrófico"</formula>
    </cfRule>
    <cfRule type="cellIs" dxfId="372" priority="272" operator="equal">
      <formula>"Mayor"</formula>
    </cfRule>
    <cfRule type="cellIs" dxfId="371" priority="273" operator="equal">
      <formula>"Moderado"</formula>
    </cfRule>
    <cfRule type="cellIs" dxfId="370" priority="274" operator="equal">
      <formula>"Menor"</formula>
    </cfRule>
    <cfRule type="cellIs" dxfId="369" priority="275" operator="equal">
      <formula>"Leve"</formula>
    </cfRule>
  </conditionalFormatting>
  <conditionalFormatting sqref="DB113:DG113">
    <cfRule type="cellIs" dxfId="368" priority="266" operator="equal">
      <formula>"Catastrófico"</formula>
    </cfRule>
    <cfRule type="cellIs" dxfId="367" priority="267" operator="equal">
      <formula>"Mayor"</formula>
    </cfRule>
    <cfRule type="cellIs" dxfId="366" priority="268" operator="equal">
      <formula>"Moderado"</formula>
    </cfRule>
    <cfRule type="cellIs" dxfId="365" priority="269" operator="equal">
      <formula>"Menor"</formula>
    </cfRule>
    <cfRule type="cellIs" dxfId="364" priority="270" operator="equal">
      <formula>"Leve"</formula>
    </cfRule>
  </conditionalFormatting>
  <conditionalFormatting sqref="DE113">
    <cfRule type="cellIs" dxfId="363" priority="261" operator="equal">
      <formula>"Catastrófico"</formula>
    </cfRule>
    <cfRule type="cellIs" dxfId="362" priority="262" operator="equal">
      <formula>"Mayor"</formula>
    </cfRule>
    <cfRule type="cellIs" dxfId="361" priority="263" operator="equal">
      <formula>"Moderado"</formula>
    </cfRule>
    <cfRule type="cellIs" dxfId="360" priority="264" operator="equal">
      <formula>"Menor"</formula>
    </cfRule>
    <cfRule type="cellIs" dxfId="359" priority="265" operator="equal">
      <formula>"Leve"</formula>
    </cfRule>
  </conditionalFormatting>
  <conditionalFormatting sqref="DH113">
    <cfRule type="cellIs" dxfId="358" priority="256" operator="equal">
      <formula>"Catastrófico"</formula>
    </cfRule>
    <cfRule type="cellIs" dxfId="357" priority="257" operator="equal">
      <formula>"Mayor"</formula>
    </cfRule>
    <cfRule type="cellIs" dxfId="356" priority="258" operator="equal">
      <formula>"Moderado"</formula>
    </cfRule>
    <cfRule type="cellIs" dxfId="355" priority="259" operator="equal">
      <formula>"Menor"</formula>
    </cfRule>
    <cfRule type="cellIs" dxfId="354" priority="260" operator="equal">
      <formula>"Leve"</formula>
    </cfRule>
  </conditionalFormatting>
  <conditionalFormatting sqref="DI113:DJ113">
    <cfRule type="cellIs" dxfId="353" priority="251" operator="equal">
      <formula>"Catastrófico"</formula>
    </cfRule>
    <cfRule type="cellIs" dxfId="352" priority="252" operator="equal">
      <formula>"Mayor"</formula>
    </cfRule>
    <cfRule type="cellIs" dxfId="351" priority="253" operator="equal">
      <formula>"Moderado"</formula>
    </cfRule>
    <cfRule type="cellIs" dxfId="350" priority="254" operator="equal">
      <formula>"Menor"</formula>
    </cfRule>
    <cfRule type="cellIs" dxfId="349" priority="255" operator="equal">
      <formula>"Leve"</formula>
    </cfRule>
  </conditionalFormatting>
  <conditionalFormatting sqref="DI113:DJ113">
    <cfRule type="cellIs" dxfId="348" priority="246" operator="equal">
      <formula>"Catastrófico"</formula>
    </cfRule>
    <cfRule type="cellIs" dxfId="347" priority="247" operator="equal">
      <formula>"Mayor"</formula>
    </cfRule>
    <cfRule type="cellIs" dxfId="346" priority="248" operator="equal">
      <formula>"Moderado"</formula>
    </cfRule>
    <cfRule type="cellIs" dxfId="345" priority="249" operator="equal">
      <formula>"Menor"</formula>
    </cfRule>
    <cfRule type="cellIs" dxfId="344" priority="250" operator="equal">
      <formula>"Leve"</formula>
    </cfRule>
  </conditionalFormatting>
  <conditionalFormatting sqref="DK113:DP113">
    <cfRule type="cellIs" dxfId="343" priority="241" operator="equal">
      <formula>"Catastrófico"</formula>
    </cfRule>
    <cfRule type="cellIs" dxfId="342" priority="242" operator="equal">
      <formula>"Mayor"</formula>
    </cfRule>
    <cfRule type="cellIs" dxfId="341" priority="243" operator="equal">
      <formula>"Moderado"</formula>
    </cfRule>
    <cfRule type="cellIs" dxfId="340" priority="244" operator="equal">
      <formula>"Menor"</formula>
    </cfRule>
    <cfRule type="cellIs" dxfId="339" priority="245" operator="equal">
      <formula>"Leve"</formula>
    </cfRule>
  </conditionalFormatting>
  <conditionalFormatting sqref="DK113:DP113">
    <cfRule type="cellIs" dxfId="338" priority="236" operator="equal">
      <formula>"Catastrófico"</formula>
    </cfRule>
    <cfRule type="cellIs" dxfId="337" priority="237" operator="equal">
      <formula>"Mayor"</formula>
    </cfRule>
    <cfRule type="cellIs" dxfId="336" priority="238" operator="equal">
      <formula>"Moderado"</formula>
    </cfRule>
    <cfRule type="cellIs" dxfId="335" priority="239" operator="equal">
      <formula>"Menor"</formula>
    </cfRule>
    <cfRule type="cellIs" dxfId="334" priority="240" operator="equal">
      <formula>"Leve"</formula>
    </cfRule>
  </conditionalFormatting>
  <conditionalFormatting sqref="DN113">
    <cfRule type="cellIs" dxfId="333" priority="231" operator="equal">
      <formula>"Catastrófico"</formula>
    </cfRule>
    <cfRule type="cellIs" dxfId="332" priority="232" operator="equal">
      <formula>"Mayor"</formula>
    </cfRule>
    <cfRule type="cellIs" dxfId="331" priority="233" operator="equal">
      <formula>"Moderado"</formula>
    </cfRule>
    <cfRule type="cellIs" dxfId="330" priority="234" operator="equal">
      <formula>"Menor"</formula>
    </cfRule>
    <cfRule type="cellIs" dxfId="329" priority="235" operator="equal">
      <formula>"Leve"</formula>
    </cfRule>
  </conditionalFormatting>
  <conditionalFormatting sqref="DQ113">
    <cfRule type="cellIs" dxfId="328" priority="226" operator="equal">
      <formula>"Catastrófico"</formula>
    </cfRule>
    <cfRule type="cellIs" dxfId="327" priority="227" operator="equal">
      <formula>"Mayor"</formula>
    </cfRule>
    <cfRule type="cellIs" dxfId="326" priority="228" operator="equal">
      <formula>"Moderado"</formula>
    </cfRule>
    <cfRule type="cellIs" dxfId="325" priority="229" operator="equal">
      <formula>"Menor"</formula>
    </cfRule>
    <cfRule type="cellIs" dxfId="324" priority="230" operator="equal">
      <formula>"Leve"</formula>
    </cfRule>
  </conditionalFormatting>
  <conditionalFormatting sqref="DR113:DS113">
    <cfRule type="cellIs" dxfId="323" priority="221" operator="equal">
      <formula>"Catastrófico"</formula>
    </cfRule>
    <cfRule type="cellIs" dxfId="322" priority="222" operator="equal">
      <formula>"Mayor"</formula>
    </cfRule>
    <cfRule type="cellIs" dxfId="321" priority="223" operator="equal">
      <formula>"Moderado"</formula>
    </cfRule>
    <cfRule type="cellIs" dxfId="320" priority="224" operator="equal">
      <formula>"Menor"</formula>
    </cfRule>
    <cfRule type="cellIs" dxfId="319" priority="225" operator="equal">
      <formula>"Leve"</formula>
    </cfRule>
  </conditionalFormatting>
  <conditionalFormatting sqref="DR113:DS113">
    <cfRule type="cellIs" dxfId="318" priority="216" operator="equal">
      <formula>"Catastrófico"</formula>
    </cfRule>
    <cfRule type="cellIs" dxfId="317" priority="217" operator="equal">
      <formula>"Mayor"</formula>
    </cfRule>
    <cfRule type="cellIs" dxfId="316" priority="218" operator="equal">
      <formula>"Moderado"</formula>
    </cfRule>
    <cfRule type="cellIs" dxfId="315" priority="219" operator="equal">
      <formula>"Menor"</formula>
    </cfRule>
    <cfRule type="cellIs" dxfId="314" priority="220" operator="equal">
      <formula>"Leve"</formula>
    </cfRule>
  </conditionalFormatting>
  <conditionalFormatting sqref="DT113:DY113">
    <cfRule type="cellIs" dxfId="313" priority="211" operator="equal">
      <formula>"Catastrófico"</formula>
    </cfRule>
    <cfRule type="cellIs" dxfId="312" priority="212" operator="equal">
      <formula>"Mayor"</formula>
    </cfRule>
    <cfRule type="cellIs" dxfId="311" priority="213" operator="equal">
      <formula>"Moderado"</formula>
    </cfRule>
    <cfRule type="cellIs" dxfId="310" priority="214" operator="equal">
      <formula>"Menor"</formula>
    </cfRule>
    <cfRule type="cellIs" dxfId="309" priority="215" operator="equal">
      <formula>"Leve"</formula>
    </cfRule>
  </conditionalFormatting>
  <conditionalFormatting sqref="DT113:DY113">
    <cfRule type="cellIs" dxfId="308" priority="206" operator="equal">
      <formula>"Catastrófico"</formula>
    </cfRule>
    <cfRule type="cellIs" dxfId="307" priority="207" operator="equal">
      <formula>"Mayor"</formula>
    </cfRule>
    <cfRule type="cellIs" dxfId="306" priority="208" operator="equal">
      <formula>"Moderado"</formula>
    </cfRule>
    <cfRule type="cellIs" dxfId="305" priority="209" operator="equal">
      <formula>"Menor"</formula>
    </cfRule>
    <cfRule type="cellIs" dxfId="304" priority="210" operator="equal">
      <formula>"Leve"</formula>
    </cfRule>
  </conditionalFormatting>
  <conditionalFormatting sqref="DW113">
    <cfRule type="cellIs" dxfId="303" priority="201" operator="equal">
      <formula>"Catastrófico"</formula>
    </cfRule>
    <cfRule type="cellIs" dxfId="302" priority="202" operator="equal">
      <formula>"Mayor"</formula>
    </cfRule>
    <cfRule type="cellIs" dxfId="301" priority="203" operator="equal">
      <formula>"Moderado"</formula>
    </cfRule>
    <cfRule type="cellIs" dxfId="300" priority="204" operator="equal">
      <formula>"Menor"</formula>
    </cfRule>
    <cfRule type="cellIs" dxfId="299" priority="205" operator="equal">
      <formula>"Leve"</formula>
    </cfRule>
  </conditionalFormatting>
  <conditionalFormatting sqref="DZ113">
    <cfRule type="cellIs" dxfId="298" priority="196" operator="equal">
      <formula>"Catastrófico"</formula>
    </cfRule>
    <cfRule type="cellIs" dxfId="297" priority="197" operator="equal">
      <formula>"Mayor"</formula>
    </cfRule>
    <cfRule type="cellIs" dxfId="296" priority="198" operator="equal">
      <formula>"Moderado"</formula>
    </cfRule>
    <cfRule type="cellIs" dxfId="295" priority="199" operator="equal">
      <formula>"Menor"</formula>
    </cfRule>
    <cfRule type="cellIs" dxfId="294" priority="200" operator="equal">
      <formula>"Leve"</formula>
    </cfRule>
  </conditionalFormatting>
  <conditionalFormatting sqref="EA113:EB113">
    <cfRule type="cellIs" dxfId="293" priority="191" operator="equal">
      <formula>"Catastrófico"</formula>
    </cfRule>
    <cfRule type="cellIs" dxfId="292" priority="192" operator="equal">
      <formula>"Mayor"</formula>
    </cfRule>
    <cfRule type="cellIs" dxfId="291" priority="193" operator="equal">
      <formula>"Moderado"</formula>
    </cfRule>
    <cfRule type="cellIs" dxfId="290" priority="194" operator="equal">
      <formula>"Menor"</formula>
    </cfRule>
    <cfRule type="cellIs" dxfId="289" priority="195" operator="equal">
      <formula>"Leve"</formula>
    </cfRule>
  </conditionalFormatting>
  <conditionalFormatting sqref="EA113:EB113">
    <cfRule type="cellIs" dxfId="288" priority="186" operator="equal">
      <formula>"Catastrófico"</formula>
    </cfRule>
    <cfRule type="cellIs" dxfId="287" priority="187" operator="equal">
      <formula>"Mayor"</formula>
    </cfRule>
    <cfRule type="cellIs" dxfId="286" priority="188" operator="equal">
      <formula>"Moderado"</formula>
    </cfRule>
    <cfRule type="cellIs" dxfId="285" priority="189" operator="equal">
      <formula>"Menor"</formula>
    </cfRule>
    <cfRule type="cellIs" dxfId="284" priority="190" operator="equal">
      <formula>"Leve"</formula>
    </cfRule>
  </conditionalFormatting>
  <conditionalFormatting sqref="EC113:EH113">
    <cfRule type="cellIs" dxfId="283" priority="181" operator="equal">
      <formula>"Catastrófico"</formula>
    </cfRule>
    <cfRule type="cellIs" dxfId="282" priority="182" operator="equal">
      <formula>"Mayor"</formula>
    </cfRule>
    <cfRule type="cellIs" dxfId="281" priority="183" operator="equal">
      <formula>"Moderado"</formula>
    </cfRule>
    <cfRule type="cellIs" dxfId="280" priority="184" operator="equal">
      <formula>"Menor"</formula>
    </cfRule>
    <cfRule type="cellIs" dxfId="279" priority="185" operator="equal">
      <formula>"Leve"</formula>
    </cfRule>
  </conditionalFormatting>
  <conditionalFormatting sqref="EC113:EH113">
    <cfRule type="cellIs" dxfId="278" priority="176" operator="equal">
      <formula>"Catastrófico"</formula>
    </cfRule>
    <cfRule type="cellIs" dxfId="277" priority="177" operator="equal">
      <formula>"Mayor"</formula>
    </cfRule>
    <cfRule type="cellIs" dxfId="276" priority="178" operator="equal">
      <formula>"Moderado"</formula>
    </cfRule>
    <cfRule type="cellIs" dxfId="275" priority="179" operator="equal">
      <formula>"Menor"</formula>
    </cfRule>
    <cfRule type="cellIs" dxfId="274" priority="180" operator="equal">
      <formula>"Leve"</formula>
    </cfRule>
  </conditionalFormatting>
  <conditionalFormatting sqref="EF113">
    <cfRule type="cellIs" dxfId="273" priority="171" operator="equal">
      <formula>"Catastrófico"</formula>
    </cfRule>
    <cfRule type="cellIs" dxfId="272" priority="172" operator="equal">
      <formula>"Mayor"</formula>
    </cfRule>
    <cfRule type="cellIs" dxfId="271" priority="173" operator="equal">
      <formula>"Moderado"</formula>
    </cfRule>
    <cfRule type="cellIs" dxfId="270" priority="174" operator="equal">
      <formula>"Menor"</formula>
    </cfRule>
    <cfRule type="cellIs" dxfId="269" priority="175" operator="equal">
      <formula>"Leve"</formula>
    </cfRule>
  </conditionalFormatting>
  <conditionalFormatting sqref="GI113">
    <cfRule type="cellIs" dxfId="268" priority="166" operator="equal">
      <formula>"Catastrófico"</formula>
    </cfRule>
    <cfRule type="cellIs" dxfId="267" priority="167" operator="equal">
      <formula>"Mayor"</formula>
    </cfRule>
    <cfRule type="cellIs" dxfId="266" priority="168" operator="equal">
      <formula>"Moderado"</formula>
    </cfRule>
    <cfRule type="cellIs" dxfId="265" priority="169" operator="equal">
      <formula>"Menor"</formula>
    </cfRule>
    <cfRule type="cellIs" dxfId="264" priority="170" operator="equal">
      <formula>"Leve"</formula>
    </cfRule>
  </conditionalFormatting>
  <conditionalFormatting sqref="GL113">
    <cfRule type="cellIs" dxfId="263" priority="161" operator="equal">
      <formula>"Catastrófico"</formula>
    </cfRule>
    <cfRule type="cellIs" dxfId="262" priority="162" operator="equal">
      <formula>"Mayor"</formula>
    </cfRule>
    <cfRule type="cellIs" dxfId="261" priority="163" operator="equal">
      <formula>"Moderado"</formula>
    </cfRule>
    <cfRule type="cellIs" dxfId="260" priority="164" operator="equal">
      <formula>"Menor"</formula>
    </cfRule>
    <cfRule type="cellIs" dxfId="259" priority="165" operator="equal">
      <formula>"Leve"</formula>
    </cfRule>
  </conditionalFormatting>
  <conditionalFormatting sqref="GK113">
    <cfRule type="cellIs" dxfId="258" priority="156" operator="equal">
      <formula>"Catastrófico"</formula>
    </cfRule>
    <cfRule type="cellIs" dxfId="257" priority="157" operator="equal">
      <formula>"Mayor"</formula>
    </cfRule>
    <cfRule type="cellIs" dxfId="256" priority="158" operator="equal">
      <formula>"Moderado"</formula>
    </cfRule>
    <cfRule type="cellIs" dxfId="255" priority="159" operator="equal">
      <formula>"Menor"</formula>
    </cfRule>
    <cfRule type="cellIs" dxfId="254" priority="160" operator="equal">
      <formula>"Leve"</formula>
    </cfRule>
  </conditionalFormatting>
  <conditionalFormatting sqref="GK113">
    <cfRule type="cellIs" dxfId="253" priority="151" operator="equal">
      <formula>"Catastrófico"</formula>
    </cfRule>
    <cfRule type="cellIs" dxfId="252" priority="152" operator="equal">
      <formula>"Mayor"</formula>
    </cfRule>
    <cfRule type="cellIs" dxfId="251" priority="153" operator="equal">
      <formula>"Moderado"</formula>
    </cfRule>
    <cfRule type="cellIs" dxfId="250" priority="154" operator="equal">
      <formula>"Menor"</formula>
    </cfRule>
    <cfRule type="cellIs" dxfId="249" priority="155" operator="equal">
      <formula>"Leve"</formula>
    </cfRule>
  </conditionalFormatting>
  <conditionalFormatting sqref="GM113">
    <cfRule type="cellIs" dxfId="248" priority="146" operator="equal">
      <formula>"Catastrófico"</formula>
    </cfRule>
    <cfRule type="cellIs" dxfId="247" priority="147" operator="equal">
      <formula>"Mayor"</formula>
    </cfRule>
    <cfRule type="cellIs" dxfId="246" priority="148" operator="equal">
      <formula>"Moderado"</formula>
    </cfRule>
    <cfRule type="cellIs" dxfId="245" priority="149" operator="equal">
      <formula>"Menor"</formula>
    </cfRule>
    <cfRule type="cellIs" dxfId="244" priority="150" operator="equal">
      <formula>"Leve"</formula>
    </cfRule>
  </conditionalFormatting>
  <conditionalFormatting sqref="GJ113">
    <cfRule type="cellIs" dxfId="243" priority="136" operator="equal">
      <formula>"Catastrófico"</formula>
    </cfRule>
    <cfRule type="cellIs" dxfId="242" priority="137" operator="equal">
      <formula>"Mayor"</formula>
    </cfRule>
    <cfRule type="cellIs" dxfId="241" priority="138" operator="equal">
      <formula>"Moderado"</formula>
    </cfRule>
    <cfRule type="cellIs" dxfId="240" priority="139" operator="equal">
      <formula>"Menor"</formula>
    </cfRule>
    <cfRule type="cellIs" dxfId="239" priority="140" operator="equal">
      <formula>"Leve"</formula>
    </cfRule>
  </conditionalFormatting>
  <conditionalFormatting sqref="GJ113">
    <cfRule type="cellIs" dxfId="238" priority="141" operator="equal">
      <formula>"Catastrófico"</formula>
    </cfRule>
    <cfRule type="cellIs" dxfId="237" priority="142" operator="equal">
      <formula>"Mayor"</formula>
    </cfRule>
    <cfRule type="cellIs" dxfId="236" priority="143" operator="equal">
      <formula>"Moderado"</formula>
    </cfRule>
    <cfRule type="cellIs" dxfId="235" priority="144" operator="equal">
      <formula>"Menor"</formula>
    </cfRule>
    <cfRule type="cellIs" dxfId="234" priority="145" operator="equal">
      <formula>"Leve"</formula>
    </cfRule>
  </conditionalFormatting>
  <conditionalFormatting sqref="CZ143:DG143">
    <cfRule type="cellIs" dxfId="233" priority="126" operator="equal">
      <formula>"Catastrófico"</formula>
    </cfRule>
    <cfRule type="cellIs" dxfId="232" priority="127" operator="equal">
      <formula>"Mayor"</formula>
    </cfRule>
    <cfRule type="cellIs" dxfId="231" priority="128" operator="equal">
      <formula>"Moderado"</formula>
    </cfRule>
    <cfRule type="cellIs" dxfId="230" priority="129" operator="equal">
      <formula>"Menor"</formula>
    </cfRule>
    <cfRule type="cellIs" dxfId="229" priority="130" operator="equal">
      <formula>"Leve"</formula>
    </cfRule>
  </conditionalFormatting>
  <conditionalFormatting sqref="DH143">
    <cfRule type="cellIs" dxfId="228" priority="131" operator="equal">
      <formula>"Catastrófico"</formula>
    </cfRule>
    <cfRule type="cellIs" dxfId="227" priority="132" operator="equal">
      <formula>"Mayor"</formula>
    </cfRule>
    <cfRule type="cellIs" dxfId="226" priority="133" operator="equal">
      <formula>"Moderado"</formula>
    </cfRule>
    <cfRule type="cellIs" dxfId="225" priority="134" operator="equal">
      <formula>"Menor"</formula>
    </cfRule>
    <cfRule type="cellIs" dxfId="224" priority="135" operator="equal">
      <formula>"Leve"</formula>
    </cfRule>
  </conditionalFormatting>
  <conditionalFormatting sqref="CZ145:DA145 CZ144">
    <cfRule type="cellIs" dxfId="223" priority="116" operator="equal">
      <formula>"Catastrófico"</formula>
    </cfRule>
    <cfRule type="cellIs" dxfId="222" priority="117" operator="equal">
      <formula>"Mayor"</formula>
    </cfRule>
    <cfRule type="cellIs" dxfId="221" priority="118" operator="equal">
      <formula>"Moderado"</formula>
    </cfRule>
    <cfRule type="cellIs" dxfId="220" priority="119" operator="equal">
      <formula>"Menor"</formula>
    </cfRule>
    <cfRule type="cellIs" dxfId="219" priority="120" operator="equal">
      <formula>"Leve"</formula>
    </cfRule>
  </conditionalFormatting>
  <conditionalFormatting sqref="CY143">
    <cfRule type="cellIs" dxfId="218" priority="121" operator="equal">
      <formula>"Catastrófico"</formula>
    </cfRule>
    <cfRule type="cellIs" dxfId="217" priority="122" operator="equal">
      <formula>"Mayor"</formula>
    </cfRule>
    <cfRule type="cellIs" dxfId="216" priority="123" operator="equal">
      <formula>"Moderado"</formula>
    </cfRule>
    <cfRule type="cellIs" dxfId="215" priority="124" operator="equal">
      <formula>"Menor"</formula>
    </cfRule>
    <cfRule type="cellIs" dxfId="214" priority="125" operator="equal">
      <formula>"Leve"</formula>
    </cfRule>
  </conditionalFormatting>
  <conditionalFormatting sqref="DR145">
    <cfRule type="cellIs" dxfId="213" priority="111" operator="equal">
      <formula>"Catastrófico"</formula>
    </cfRule>
    <cfRule type="cellIs" dxfId="212" priority="112" operator="equal">
      <formula>"Mayor"</formula>
    </cfRule>
    <cfRule type="cellIs" dxfId="211" priority="113" operator="equal">
      <formula>"Moderado"</formula>
    </cfRule>
    <cfRule type="cellIs" dxfId="210" priority="114" operator="equal">
      <formula>"Menor"</formula>
    </cfRule>
    <cfRule type="cellIs" dxfId="209" priority="115" operator="equal">
      <formula>"Leve"</formula>
    </cfRule>
  </conditionalFormatting>
  <conditionalFormatting sqref="DJ143:DP143">
    <cfRule type="cellIs" dxfId="208" priority="106" operator="equal">
      <formula>"Catastrófico"</formula>
    </cfRule>
    <cfRule type="cellIs" dxfId="207" priority="107" operator="equal">
      <formula>"Mayor"</formula>
    </cfRule>
    <cfRule type="cellIs" dxfId="206" priority="108" operator="equal">
      <formula>"Moderado"</formula>
    </cfRule>
    <cfRule type="cellIs" dxfId="205" priority="109" operator="equal">
      <formula>"Menor"</formula>
    </cfRule>
    <cfRule type="cellIs" dxfId="204" priority="110" operator="equal">
      <formula>"Leve"</formula>
    </cfRule>
  </conditionalFormatting>
  <conditionalFormatting sqref="DI143">
    <cfRule type="cellIs" dxfId="203" priority="101" operator="equal">
      <formula>"Catastrófico"</formula>
    </cfRule>
    <cfRule type="cellIs" dxfId="202" priority="102" operator="equal">
      <formula>"Mayor"</formula>
    </cfRule>
    <cfRule type="cellIs" dxfId="201" priority="103" operator="equal">
      <formula>"Moderado"</formula>
    </cfRule>
    <cfRule type="cellIs" dxfId="200" priority="104" operator="equal">
      <formula>"Menor"</formula>
    </cfRule>
    <cfRule type="cellIs" dxfId="199" priority="105" operator="equal">
      <formula>"Leve"</formula>
    </cfRule>
  </conditionalFormatting>
  <conditionalFormatting sqref="DQ143">
    <cfRule type="cellIs" dxfId="198" priority="96" operator="equal">
      <formula>"Catastrófico"</formula>
    </cfRule>
    <cfRule type="cellIs" dxfId="197" priority="97" operator="equal">
      <formula>"Mayor"</formula>
    </cfRule>
    <cfRule type="cellIs" dxfId="196" priority="98" operator="equal">
      <formula>"Moderado"</formula>
    </cfRule>
    <cfRule type="cellIs" dxfId="195" priority="99" operator="equal">
      <formula>"Menor"</formula>
    </cfRule>
    <cfRule type="cellIs" dxfId="194" priority="100" operator="equal">
      <formula>"Leve"</formula>
    </cfRule>
  </conditionalFormatting>
  <conditionalFormatting sqref="DS143:DY143">
    <cfRule type="cellIs" dxfId="193" priority="91" operator="equal">
      <formula>"Catastrófico"</formula>
    </cfRule>
    <cfRule type="cellIs" dxfId="192" priority="92" operator="equal">
      <formula>"Mayor"</formula>
    </cfRule>
    <cfRule type="cellIs" dxfId="191" priority="93" operator="equal">
      <formula>"Moderado"</formula>
    </cfRule>
    <cfRule type="cellIs" dxfId="190" priority="94" operator="equal">
      <formula>"Menor"</formula>
    </cfRule>
    <cfRule type="cellIs" dxfId="189" priority="95" operator="equal">
      <formula>"Leve"</formula>
    </cfRule>
  </conditionalFormatting>
  <conditionalFormatting sqref="DR143">
    <cfRule type="cellIs" dxfId="188" priority="86" operator="equal">
      <formula>"Catastrófico"</formula>
    </cfRule>
    <cfRule type="cellIs" dxfId="187" priority="87" operator="equal">
      <formula>"Mayor"</formula>
    </cfRule>
    <cfRule type="cellIs" dxfId="186" priority="88" operator="equal">
      <formula>"Moderado"</formula>
    </cfRule>
    <cfRule type="cellIs" dxfId="185" priority="89" operator="equal">
      <formula>"Menor"</formula>
    </cfRule>
    <cfRule type="cellIs" dxfId="184" priority="90" operator="equal">
      <formula>"Leve"</formula>
    </cfRule>
  </conditionalFormatting>
  <conditionalFormatting sqref="DZ143">
    <cfRule type="cellIs" dxfId="183" priority="81" operator="equal">
      <formula>"Catastrófico"</formula>
    </cfRule>
    <cfRule type="cellIs" dxfId="182" priority="82" operator="equal">
      <formula>"Mayor"</formula>
    </cfRule>
    <cfRule type="cellIs" dxfId="181" priority="83" operator="equal">
      <formula>"Moderado"</formula>
    </cfRule>
    <cfRule type="cellIs" dxfId="180" priority="84" operator="equal">
      <formula>"Menor"</formula>
    </cfRule>
    <cfRule type="cellIs" dxfId="179" priority="85" operator="equal">
      <formula>"Leve"</formula>
    </cfRule>
  </conditionalFormatting>
  <conditionalFormatting sqref="EB143:EH143">
    <cfRule type="cellIs" dxfId="178" priority="76" operator="equal">
      <formula>"Catastrófico"</formula>
    </cfRule>
    <cfRule type="cellIs" dxfId="177" priority="77" operator="equal">
      <formula>"Mayor"</formula>
    </cfRule>
    <cfRule type="cellIs" dxfId="176" priority="78" operator="equal">
      <formula>"Moderado"</formula>
    </cfRule>
    <cfRule type="cellIs" dxfId="175" priority="79" operator="equal">
      <formula>"Menor"</formula>
    </cfRule>
    <cfRule type="cellIs" dxfId="174" priority="80" operator="equal">
      <formula>"Leve"</formula>
    </cfRule>
  </conditionalFormatting>
  <conditionalFormatting sqref="EA143">
    <cfRule type="cellIs" dxfId="173" priority="71" operator="equal">
      <formula>"Catastrófico"</formula>
    </cfRule>
    <cfRule type="cellIs" dxfId="172" priority="72" operator="equal">
      <formula>"Mayor"</formula>
    </cfRule>
    <cfRule type="cellIs" dxfId="171" priority="73" operator="equal">
      <formula>"Moderado"</formula>
    </cfRule>
    <cfRule type="cellIs" dxfId="170" priority="74" operator="equal">
      <formula>"Menor"</formula>
    </cfRule>
    <cfRule type="cellIs" dxfId="169" priority="75" operator="equal">
      <formula>"Leve"</formula>
    </cfRule>
  </conditionalFormatting>
  <conditionalFormatting sqref="DA144:DG144 DB145:DG145">
    <cfRule type="cellIs" dxfId="168" priority="66" operator="equal">
      <formula>"Catastrófico"</formula>
    </cfRule>
    <cfRule type="cellIs" dxfId="167" priority="67" operator="equal">
      <formula>"Mayor"</formula>
    </cfRule>
    <cfRule type="cellIs" dxfId="166" priority="68" operator="equal">
      <formula>"Moderado"</formula>
    </cfRule>
    <cfRule type="cellIs" dxfId="165" priority="69" operator="equal">
      <formula>"Menor"</formula>
    </cfRule>
    <cfRule type="cellIs" dxfId="164" priority="70" operator="equal">
      <formula>"Leve"</formula>
    </cfRule>
  </conditionalFormatting>
  <conditionalFormatting sqref="DI144">
    <cfRule type="cellIs" dxfId="163" priority="61" operator="equal">
      <formula>"Catastrófico"</formula>
    </cfRule>
    <cfRule type="cellIs" dxfId="162" priority="62" operator="equal">
      <formula>"Mayor"</formula>
    </cfRule>
    <cfRule type="cellIs" dxfId="161" priority="63" operator="equal">
      <formula>"Moderado"</formula>
    </cfRule>
    <cfRule type="cellIs" dxfId="160" priority="64" operator="equal">
      <formula>"Menor"</formula>
    </cfRule>
    <cfRule type="cellIs" dxfId="159" priority="65" operator="equal">
      <formula>"Leve"</formula>
    </cfRule>
  </conditionalFormatting>
  <conditionalFormatting sqref="DJ144:DP144">
    <cfRule type="cellIs" dxfId="158" priority="56" operator="equal">
      <formula>"Catastrófico"</formula>
    </cfRule>
    <cfRule type="cellIs" dxfId="157" priority="57" operator="equal">
      <formula>"Mayor"</formula>
    </cfRule>
    <cfRule type="cellIs" dxfId="156" priority="58" operator="equal">
      <formula>"Moderado"</formula>
    </cfRule>
    <cfRule type="cellIs" dxfId="155" priority="59" operator="equal">
      <formula>"Menor"</formula>
    </cfRule>
    <cfRule type="cellIs" dxfId="154" priority="60" operator="equal">
      <formula>"Leve"</formula>
    </cfRule>
  </conditionalFormatting>
  <conditionalFormatting sqref="DR144">
    <cfRule type="cellIs" dxfId="153" priority="51" operator="equal">
      <formula>"Catastrófico"</formula>
    </cfRule>
    <cfRule type="cellIs" dxfId="152" priority="52" operator="equal">
      <formula>"Mayor"</formula>
    </cfRule>
    <cfRule type="cellIs" dxfId="151" priority="53" operator="equal">
      <formula>"Moderado"</formula>
    </cfRule>
    <cfRule type="cellIs" dxfId="150" priority="54" operator="equal">
      <formula>"Menor"</formula>
    </cfRule>
    <cfRule type="cellIs" dxfId="149" priority="55" operator="equal">
      <formula>"Leve"</formula>
    </cfRule>
  </conditionalFormatting>
  <conditionalFormatting sqref="DS144:DY145">
    <cfRule type="cellIs" dxfId="148" priority="46" operator="equal">
      <formula>"Catastrófico"</formula>
    </cfRule>
    <cfRule type="cellIs" dxfId="147" priority="47" operator="equal">
      <formula>"Mayor"</formula>
    </cfRule>
    <cfRule type="cellIs" dxfId="146" priority="48" operator="equal">
      <formula>"Moderado"</formula>
    </cfRule>
    <cfRule type="cellIs" dxfId="145" priority="49" operator="equal">
      <formula>"Menor"</formula>
    </cfRule>
    <cfRule type="cellIs" dxfId="144" priority="50" operator="equal">
      <formula>"Leve"</formula>
    </cfRule>
  </conditionalFormatting>
  <conditionalFormatting sqref="EA144">
    <cfRule type="cellIs" dxfId="143" priority="41" operator="equal">
      <formula>"Catastrófico"</formula>
    </cfRule>
    <cfRule type="cellIs" dxfId="142" priority="42" operator="equal">
      <formula>"Mayor"</formula>
    </cfRule>
    <cfRule type="cellIs" dxfId="141" priority="43" operator="equal">
      <formula>"Moderado"</formula>
    </cfRule>
    <cfRule type="cellIs" dxfId="140" priority="44" operator="equal">
      <formula>"Menor"</formula>
    </cfRule>
    <cfRule type="cellIs" dxfId="139" priority="45" operator="equal">
      <formula>"Leve"</formula>
    </cfRule>
  </conditionalFormatting>
  <conditionalFormatting sqref="EB144:EH144">
    <cfRule type="cellIs" dxfId="138" priority="36" operator="equal">
      <formula>"Catastrófico"</formula>
    </cfRule>
    <cfRule type="cellIs" dxfId="137" priority="37" operator="equal">
      <formula>"Mayor"</formula>
    </cfRule>
    <cfRule type="cellIs" dxfId="136" priority="38" operator="equal">
      <formula>"Moderado"</formula>
    </cfRule>
    <cfRule type="cellIs" dxfId="135" priority="39" operator="equal">
      <formula>"Menor"</formula>
    </cfRule>
    <cfRule type="cellIs" dxfId="134" priority="40" operator="equal">
      <formula>"Leve"</formula>
    </cfRule>
  </conditionalFormatting>
  <conditionalFormatting sqref="DI145:DJ145">
    <cfRule type="cellIs" dxfId="133" priority="31" operator="equal">
      <formula>"Catastrófico"</formula>
    </cfRule>
    <cfRule type="cellIs" dxfId="132" priority="32" operator="equal">
      <formula>"Mayor"</formula>
    </cfRule>
    <cfRule type="cellIs" dxfId="131" priority="33" operator="equal">
      <formula>"Moderado"</formula>
    </cfRule>
    <cfRule type="cellIs" dxfId="130" priority="34" operator="equal">
      <formula>"Menor"</formula>
    </cfRule>
    <cfRule type="cellIs" dxfId="129" priority="35" operator="equal">
      <formula>"Leve"</formula>
    </cfRule>
  </conditionalFormatting>
  <conditionalFormatting sqref="DK145:DP145">
    <cfRule type="cellIs" dxfId="128" priority="26" operator="equal">
      <formula>"Catastrófico"</formula>
    </cfRule>
    <cfRule type="cellIs" dxfId="127" priority="27" operator="equal">
      <formula>"Mayor"</formula>
    </cfRule>
    <cfRule type="cellIs" dxfId="126" priority="28" operator="equal">
      <formula>"Moderado"</formula>
    </cfRule>
    <cfRule type="cellIs" dxfId="125" priority="29" operator="equal">
      <formula>"Menor"</formula>
    </cfRule>
    <cfRule type="cellIs" dxfId="124" priority="30" operator="equal">
      <formula>"Leve"</formula>
    </cfRule>
  </conditionalFormatting>
  <conditionalFormatting sqref="EA145">
    <cfRule type="cellIs" dxfId="123" priority="21" operator="equal">
      <formula>"Catastrófico"</formula>
    </cfRule>
    <cfRule type="cellIs" dxfId="122" priority="22" operator="equal">
      <formula>"Mayor"</formula>
    </cfRule>
    <cfRule type="cellIs" dxfId="121" priority="23" operator="equal">
      <formula>"Moderado"</formula>
    </cfRule>
    <cfRule type="cellIs" dxfId="120" priority="24" operator="equal">
      <formula>"Menor"</formula>
    </cfRule>
    <cfRule type="cellIs" dxfId="119" priority="25" operator="equal">
      <formula>"Leve"</formula>
    </cfRule>
  </conditionalFormatting>
  <conditionalFormatting sqref="EB145:EH145">
    <cfRule type="cellIs" dxfId="118" priority="16" operator="equal">
      <formula>"Catastrófico"</formula>
    </cfRule>
    <cfRule type="cellIs" dxfId="117" priority="17" operator="equal">
      <formula>"Mayor"</formula>
    </cfRule>
    <cfRule type="cellIs" dxfId="116" priority="18" operator="equal">
      <formula>"Moderado"</formula>
    </cfRule>
    <cfRule type="cellIs" dxfId="115" priority="19" operator="equal">
      <formula>"Menor"</formula>
    </cfRule>
    <cfRule type="cellIs" dxfId="114" priority="20" operator="equal">
      <formula>"Leve"</formula>
    </cfRule>
  </conditionalFormatting>
  <conditionalFormatting sqref="GF144:GF145">
    <cfRule type="cellIs" dxfId="113" priority="11" operator="equal">
      <formula>"Catastrófico"</formula>
    </cfRule>
    <cfRule type="cellIs" dxfId="112" priority="12" operator="equal">
      <formula>"Mayor"</formula>
    </cfRule>
    <cfRule type="cellIs" dxfId="111" priority="13" operator="equal">
      <formula>"Moderado"</formula>
    </cfRule>
    <cfRule type="cellIs" dxfId="110" priority="14" operator="equal">
      <formula>"Menor"</formula>
    </cfRule>
    <cfRule type="cellIs" dxfId="109" priority="15" operator="equal">
      <formula>"Leve"</formula>
    </cfRule>
  </conditionalFormatting>
  <conditionalFormatting sqref="GI143:GI145">
    <cfRule type="cellIs" dxfId="108" priority="6" operator="equal">
      <formula>"Catastrófico"</formula>
    </cfRule>
    <cfRule type="cellIs" dxfId="107" priority="7" operator="equal">
      <formula>"Mayor"</formula>
    </cfRule>
    <cfRule type="cellIs" dxfId="106" priority="8" operator="equal">
      <formula>"Moderado"</formula>
    </cfRule>
    <cfRule type="cellIs" dxfId="105" priority="9" operator="equal">
      <formula>"Menor"</formula>
    </cfRule>
    <cfRule type="cellIs" dxfId="104" priority="10" operator="equal">
      <formula>"Leve"</formula>
    </cfRule>
  </conditionalFormatting>
  <conditionalFormatting sqref="GI143:GI145">
    <cfRule type="cellIs" dxfId="103" priority="1" operator="equal">
      <formula>"Catastrófico"</formula>
    </cfRule>
    <cfRule type="cellIs" dxfId="102" priority="2" operator="equal">
      <formula>"Mayor"</formula>
    </cfRule>
    <cfRule type="cellIs" dxfId="101" priority="3" operator="equal">
      <formula>"Moderado"</formula>
    </cfRule>
    <cfRule type="cellIs" dxfId="100" priority="4" operator="equal">
      <formula>"Menor"</formula>
    </cfRule>
    <cfRule type="cellIs" dxfId="99" priority="5" operator="equal">
      <formula>"Leve"</formula>
    </cfRule>
  </conditionalFormatting>
  <dataValidations count="5">
    <dataValidation type="list" allowBlank="1" showInputMessage="1" showErrorMessage="1" sqref="CV167:CV168 CV251 CD167:CD168 CM167:CM168 CD161 CV245 CD173 CM173 CV173 CV161 CM161 BX17 CG17 BU18:BU46 CP29 CV29 BX29 CD29 CG29 CM29 CM35:CM36 CP35:CP36 CV35:CV36 BX35:BX36 CD35:CD36 CG35:CG36 BX41:BX43 CM65 CD41:CD43 CP41:CP43 CM41:CM43 CG41:CG43 CV41:CV43 CD245 CM245 CV215 CV102 FT83:FT244 CD251 CM251 FT246:FT251 CV191 CD191 CM191 CP192:CP196 BX192:BX196 CG192:CG196 CV197 CD197 CM197 CG198:CG202 CP198:CP202 BX198:BX202 CV203 CD203 CM203 BX204:BX208 CG204:CG208 CP204:CP208 CV209 CD209 CM209 CV143 CD215 CM215 CM221 BU48:BU52 BO48:BO52 BO54:BO58 BU54:BU58 BU85:BU94 CP83:CP94 CG83:CG94 BX83:BX94 CM89 CV89 CD89 BU96:BU100 CG96:CG100 BX96:BX100 CP96:CP100 CV185:CV186 BX102 CD102 CG102 CM102 CP102 BX187:BX190 CV107 CM107 CD107 CP187:CP190 CM179 CV179 CD179 CP180:CP184 CV119 BX180:BX184 CG180:CG184 CG187:CG190 CV155 CD143 CM143 CV113 CD113 CM113 CV131 CD131 CM131 BU102:BU124 CV137:CV138 CD119 CM119 CM227:CM228 CD137:CD138 CM137:CM138 CV149 CM149 BX146:BX178 CG150:CG154 CG156:CG178 CM155 BO12:BO46 CV221 CV12 CP12 CD12 BX12 CM12 CG12 BU12:BU16 CP17 CV65 BX65 CG65 CP65 CD65 CV71 BU60:BU82 BX71 CD71 CG71 CM71 CP71 BX104:BX143 BU126:BU184 CP104:CP178 CG104:CG148 CG210:CG226 CM239 CV227:CV228 CM233 CV233 CD233 CG229:CG268 BO60:BO268 CP210:CP268 BX210:BX269 BU187:BU268 CV239 CD239 FZ83:FZ244 FT253:FT268 FZ246:FZ268 CY119 DE119 DH119 DN119 DQ119 DW119 GM119 DE137 CY137 DN137 DH137 GO137 DH149 DE149 CY149 DN149 GM137 GM149 DH155:DH156 DE155:DE156 DN155:DN156 CY155 GM155 DZ221:DZ222 CY221:CY222 DH221:DH222 DQ221:DQ222 EF222 DE222 DN222 DW222 GM221 DE18 DE233 DH234 DQ234 DZ234 CY233 GM233 DH17 DE23:DE24 CY23:CY24 GM12 GM240 CY239:CY240 DE239:DE240 DH240 DN240 CY173 DE173 DO173 DX173 EG173 GM173 GM167:GM168 GM77 DE29 CY29 DN29 DH29 DX29 DR29 EG29 GM29 EF71 DE71 CY71 DN71 DH71 DW71 DQ71 DZ71 DE257 EF257 CY257 DH257 DN257 DQ257 DW257 DZ257 DQ263 CY263 DZ263 DH263 DE263 DN263 DW263 EF263 CY12 EF12 DZ12 DN12 DH12 DW12 DQ12 DE12 DQ17 DZ17 CY17:CY18 DN228:DN229 DE228:DE229 EF229 DH229 DQ229 DW229 DZ229 DE113 CY113 DN113 DH113 DW113 DQ113 EF113 DZ113 GM113" xr:uid="{00000000-0002-0000-0200-000000000000}">
      <formula1>$HI$10:$HI$11</formula1>
    </dataValidation>
    <dataValidation type="list" allowBlank="1" showInputMessage="1" showErrorMessage="1" sqref="FY83" xr:uid="{00000000-0002-0000-0200-000001000000}">
      <formula1>$HN$83:$HN$86</formula1>
    </dataValidation>
    <dataValidation type="list" allowBlank="1" showInputMessage="1" showErrorMessage="1" sqref="FY54:FY82 FY11:FY46 FY48:FY52 FV11:FV185 FV187:FV233 FV235:FV251 FY84:FY268 FV253:FV268 GI119 GL119 GI149 GN137 GI137:GI138 GL137 GL149 GI155 GL155 GI221 GI228 GL239 GI173 GI162 GL161 GI167:GI168 GI77 GL77 GI29 GL29 GI35:GI36 GL35:GL36 GI41:GI43 GL41:GL43 GI245 GL245 GI251:GI252 GL251:GL252 GI47 GI53 GI59 GL59 GI65 GL65 GI71 GL71 GI257 GL257 GI263 GL263 GI89 GL89 GI101:GI103 GL101:GL102 GI107 GL107 GI179 GL179 GI185 GL185 GI125 GL125 GI131 GL131 GI11:GI12 GL12 GI17:GI18 GL18 GI23:GI24 GL23:GL24 GL83 GI83:GI84 GL95 GI95 GI269 GL269 GI239 GI233 GL234 GL228:GL229 GI113 GL113 GI143:GI145" xr:uid="{00000000-0002-0000-0200-000002000000}">
      <formula1>$HN$83:$HN$87</formula1>
    </dataValidation>
    <dataValidation type="list" allowBlank="1" showInputMessage="1" showErrorMessage="1" sqref="BO11 BU11 BX11 CD11 CG11 CM11 CP11 CV11 BU17 CD17 CM17 CV17 CY11 DE11 DH11 DN11 DQ11 DW11 DZ11 EF11 DE17 DN17 DW17 EF17" xr:uid="{23015012-0846-421A-A2EE-F039333F71AD}">
      <formula1>$HI$9:$HI$10</formula1>
    </dataValidation>
    <dataValidation type="list" allowBlank="1" showInputMessage="1" showErrorMessage="1" sqref="DE89 DN89 DW89 EF89 DE107 DN107 DW107 EF107 DE179 DN179 DW179 EF179 DE185 DN185 DW185 EF185" xr:uid="{8B338A50-CB8C-4A15-A0D9-945E642DF1ED}">
      <formula1>$HI$10:$HI$11</formula1>
      <formula2>0</formula2>
    </dataValidation>
  </dataValidations>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ontainsText" priority="22662" operator="containsText" id="{CCC8358D-92B9-4FEB-B46C-51449D2F549B}">
            <xm:f>NOT(ISERROR(SEARCH(FORMULAS!$O$6,AZ11)))</xm:f>
            <xm:f>FORMULAS!$O$6</xm:f>
            <x14:dxf>
              <fill>
                <patternFill>
                  <bgColor rgb="FFFF0000"/>
                </patternFill>
              </fill>
            </x14:dxf>
          </x14:cfRule>
          <x14:cfRule type="containsText" priority="22663" operator="containsText" id="{B1751669-A7AD-46E3-B740-89B0D3FF7160}">
            <xm:f>NOT(ISERROR(SEARCH(FORMULAS!$O$5,AZ11)))</xm:f>
            <xm:f>FORMULAS!$O$5</xm:f>
            <x14:dxf>
              <fill>
                <patternFill>
                  <bgColor rgb="FFFFC000"/>
                </patternFill>
              </fill>
            </x14:dxf>
          </x14:cfRule>
          <x14:cfRule type="containsText" priority="22664" operator="containsText" id="{BA4B1FD5-2391-4FC0-AA6D-1069FF470811}">
            <xm:f>NOT(ISERROR(SEARCH(FORMULAS!$O$4,AZ11)))</xm:f>
            <xm:f>FORMULAS!$O$4</xm:f>
            <x14:dxf>
              <fill>
                <patternFill>
                  <bgColor rgb="FFFFFF00"/>
                </patternFill>
              </fill>
            </x14:dxf>
          </x14:cfRule>
          <x14:cfRule type="containsText" priority="22665" operator="containsText" id="{B9012000-A781-455D-81F5-F1C30553410C}">
            <xm:f>NOT(ISERROR(SEARCH(FORMULAS!$O$3,AZ11)))</xm:f>
            <xm:f>FORMULAS!$O$3</xm:f>
            <x14:dxf>
              <fill>
                <patternFill>
                  <bgColor rgb="FF92D050"/>
                </patternFill>
              </fill>
            </x14:dxf>
          </x14:cfRule>
          <x14:cfRule type="cellIs" priority="22666" operator="equal" id="{BD79CAC5-52B8-459D-858C-6C5E679E5678}">
            <xm:f>FORMULAS!$O$2</xm:f>
            <x14:dxf>
              <fill>
                <patternFill>
                  <bgColor theme="6" tint="0.39994506668294322"/>
                </patternFill>
              </fill>
            </x14:dxf>
          </x14:cfRule>
          <xm:sqref>AZ11:AZ226</xm:sqref>
        </x14:conditionalFormatting>
        <x14:conditionalFormatting xmlns:xm="http://schemas.microsoft.com/office/excel/2006/main">
          <x14:cfRule type="containsText" priority="22657" operator="containsText" id="{82B94A39-B029-4874-9AC3-48B2146BFDC0}">
            <xm:f>NOT(ISERROR(SEARCH(FORMULAS!$I$6,BA11)))</xm:f>
            <xm:f>FORMULAS!$I$6</xm:f>
            <x14:dxf>
              <fill>
                <patternFill>
                  <bgColor rgb="FFFF0000"/>
                </patternFill>
              </fill>
            </x14:dxf>
          </x14:cfRule>
          <x14:cfRule type="containsText" priority="22658" operator="containsText" id="{1487107C-FBC7-4366-AE82-1035D17BFB70}">
            <xm:f>NOT(ISERROR(SEARCH(FORMULAS!$I$5,BA11)))</xm:f>
            <xm:f>FORMULAS!$I$5</xm:f>
            <x14:dxf>
              <fill>
                <patternFill>
                  <bgColor rgb="FFFFC000"/>
                </patternFill>
              </fill>
            </x14:dxf>
          </x14:cfRule>
          <x14:cfRule type="containsText" priority="22659" operator="containsText" id="{1E017C95-5927-4466-B62E-C5F62A3DD40B}">
            <xm:f>NOT(ISERROR(SEARCH(FORMULAS!$I$4,BA11)))</xm:f>
            <xm:f>FORMULAS!$I$4</xm:f>
            <x14:dxf>
              <fill>
                <patternFill>
                  <bgColor rgb="FFFFFF00"/>
                </patternFill>
              </fill>
            </x14:dxf>
          </x14:cfRule>
          <x14:cfRule type="containsText" priority="22660" operator="containsText" id="{69D02177-75E8-4D37-92C7-1C5011988951}">
            <xm:f>NOT(ISERROR(SEARCH(FORMULAS!$I$3,BA11)))</xm:f>
            <xm:f>FORMULAS!$I$3</xm:f>
            <x14:dxf>
              <fill>
                <patternFill>
                  <bgColor rgb="FF92D050"/>
                </patternFill>
              </fill>
            </x14:dxf>
          </x14:cfRule>
          <x14:cfRule type="containsText" priority="22661" operator="containsText" id="{8D326458-9F28-4FCB-A93A-22A10628DA05}">
            <xm:f>NOT(ISERROR(SEARCH(FORMULAS!$I$2,BA11)))</xm:f>
            <xm:f>FORMULAS!$I$2</xm:f>
            <x14:dxf>
              <fill>
                <patternFill>
                  <bgColor theme="6" tint="0.39994506668294322"/>
                </patternFill>
              </fill>
            </x14:dxf>
          </x14:cfRule>
          <xm:sqref>BA11:BA226</xm:sqref>
        </x14:conditionalFormatting>
        <x14:conditionalFormatting xmlns:xm="http://schemas.microsoft.com/office/excel/2006/main">
          <x14:cfRule type="containsText" priority="22619" operator="containsText" id="{7C6EC6DF-48F4-41D3-BE11-6B01838F0667}">
            <xm:f>NOT(ISERROR(SEARCH(CONTROLES!$F$51,AX11)))</xm:f>
            <xm:f>CONTROLES!$F$51</xm:f>
            <x14:dxf>
              <fill>
                <patternFill>
                  <bgColor rgb="FFFF0000"/>
                </patternFill>
              </fill>
            </x14:dxf>
          </x14:cfRule>
          <x14:cfRule type="containsText" priority="22620" operator="containsText" id="{EB85B717-D45B-4268-AB3B-A1A941EB0D0E}">
            <xm:f>NOT(ISERROR(SEARCH(CONTROLES!$F$50,AX11)))</xm:f>
            <xm:f>CONTROLES!$F$50</xm:f>
            <x14:dxf>
              <fill>
                <patternFill>
                  <bgColor rgb="FFFFFF00"/>
                </patternFill>
              </fill>
            </x14:dxf>
          </x14:cfRule>
          <x14:cfRule type="containsText" priority="22621" operator="containsText" id="{45BEF5DF-C61D-4719-9998-4DF2E2EE534E}">
            <xm:f>NOT(ISERROR(SEARCH(CONTROLES!$F$49,AX11)))</xm:f>
            <xm:f>CONTROLES!$F$49</xm:f>
            <x14:dxf>
              <fill>
                <patternFill>
                  <bgColor rgb="FF92D050"/>
                </patternFill>
              </fill>
            </x14:dxf>
          </x14:cfRule>
          <xm:sqref>AX11:AX274</xm:sqref>
        </x14:conditionalFormatting>
        <x14:conditionalFormatting xmlns:xm="http://schemas.microsoft.com/office/excel/2006/main">
          <x14:cfRule type="containsText" priority="15150" operator="containsText" id="{1A32101D-E8B4-4EDE-9850-9BB5E5CBD13A}">
            <xm:f>NOT(ISERROR(SEARCH(FORMULAS!$O$6,AZ227)))</xm:f>
            <xm:f>FORMULAS!$O$6</xm:f>
            <x14:dxf>
              <fill>
                <patternFill>
                  <bgColor rgb="FFFF0000"/>
                </patternFill>
              </fill>
            </x14:dxf>
          </x14:cfRule>
          <x14:cfRule type="containsText" priority="15151" operator="containsText" id="{4AD9D49F-A968-4E1D-A8CF-61CD33D0532D}">
            <xm:f>NOT(ISERROR(SEARCH(FORMULAS!$O$5,AZ227)))</xm:f>
            <xm:f>FORMULAS!$O$5</xm:f>
            <x14:dxf>
              <fill>
                <patternFill>
                  <bgColor rgb="FFFFC000"/>
                </patternFill>
              </fill>
            </x14:dxf>
          </x14:cfRule>
          <x14:cfRule type="containsText" priority="15152" operator="containsText" id="{AC1646BD-E4A7-4BE9-BC5F-0037C9E214E7}">
            <xm:f>NOT(ISERROR(SEARCH(FORMULAS!$O$4,AZ227)))</xm:f>
            <xm:f>FORMULAS!$O$4</xm:f>
            <x14:dxf>
              <fill>
                <patternFill>
                  <bgColor rgb="FFFFFF00"/>
                </patternFill>
              </fill>
            </x14:dxf>
          </x14:cfRule>
          <x14:cfRule type="containsText" priority="15153" operator="containsText" id="{78A6F3CF-DF62-4E09-B2F1-20DB9662B970}">
            <xm:f>NOT(ISERROR(SEARCH(FORMULAS!$O$3,AZ227)))</xm:f>
            <xm:f>FORMULAS!$O$3</xm:f>
            <x14:dxf>
              <fill>
                <patternFill>
                  <bgColor rgb="FF92D050"/>
                </patternFill>
              </fill>
            </x14:dxf>
          </x14:cfRule>
          <x14:cfRule type="cellIs" priority="15154" operator="equal" id="{C218FA4B-7D71-4F84-95DA-5CC20DFF6FEF}">
            <xm:f>FORMULAS!$O$2</xm:f>
            <x14:dxf>
              <fill>
                <patternFill>
                  <bgColor theme="6" tint="0.39994506668294322"/>
                </patternFill>
              </fill>
            </x14:dxf>
          </x14:cfRule>
          <xm:sqref>AZ227:AZ232</xm:sqref>
        </x14:conditionalFormatting>
        <x14:conditionalFormatting xmlns:xm="http://schemas.microsoft.com/office/excel/2006/main">
          <x14:cfRule type="containsText" priority="15145" operator="containsText" id="{30D50D24-89DE-4D2F-8F1C-FBF62122E71D}">
            <xm:f>NOT(ISERROR(SEARCH(FORMULAS!$I$6,BA227)))</xm:f>
            <xm:f>FORMULAS!$I$6</xm:f>
            <x14:dxf>
              <fill>
                <patternFill>
                  <bgColor rgb="FFFF0000"/>
                </patternFill>
              </fill>
            </x14:dxf>
          </x14:cfRule>
          <x14:cfRule type="containsText" priority="15146" operator="containsText" id="{D3B517B9-9F63-4CE7-AAC5-C0C4893609AC}">
            <xm:f>NOT(ISERROR(SEARCH(FORMULAS!$I$5,BA227)))</xm:f>
            <xm:f>FORMULAS!$I$5</xm:f>
            <x14:dxf>
              <fill>
                <patternFill>
                  <bgColor rgb="FFFFC000"/>
                </patternFill>
              </fill>
            </x14:dxf>
          </x14:cfRule>
          <x14:cfRule type="containsText" priority="15147" operator="containsText" id="{4BADEDAF-C9AA-49D4-9B93-5884648E191D}">
            <xm:f>NOT(ISERROR(SEARCH(FORMULAS!$I$4,BA227)))</xm:f>
            <xm:f>FORMULAS!$I$4</xm:f>
            <x14:dxf>
              <fill>
                <patternFill>
                  <bgColor rgb="FFFFFF00"/>
                </patternFill>
              </fill>
            </x14:dxf>
          </x14:cfRule>
          <x14:cfRule type="containsText" priority="15148" operator="containsText" id="{F6BBD0EE-7171-4E68-A707-CB4074F3AE29}">
            <xm:f>NOT(ISERROR(SEARCH(FORMULAS!$I$3,BA227)))</xm:f>
            <xm:f>FORMULAS!$I$3</xm:f>
            <x14:dxf>
              <fill>
                <patternFill>
                  <bgColor rgb="FF92D050"/>
                </patternFill>
              </fill>
            </x14:dxf>
          </x14:cfRule>
          <x14:cfRule type="containsText" priority="15149" operator="containsText" id="{0B08B6CF-74F8-4036-948E-682896EC660B}">
            <xm:f>NOT(ISERROR(SEARCH(FORMULAS!$I$2,BA227)))</xm:f>
            <xm:f>FORMULAS!$I$2</xm:f>
            <x14:dxf>
              <fill>
                <patternFill>
                  <bgColor theme="6" tint="0.39994506668294322"/>
                </patternFill>
              </fill>
            </x14:dxf>
          </x14:cfRule>
          <xm:sqref>BA227:BA232</xm:sqref>
        </x14:conditionalFormatting>
        <x14:conditionalFormatting xmlns:xm="http://schemas.microsoft.com/office/excel/2006/main">
          <x14:cfRule type="containsText" priority="15131" operator="containsText" id="{F9F7CFD2-71EB-4938-93A8-DC76E5EDC224}">
            <xm:f>NOT(ISERROR(SEARCH(FORMULAS!$O$6,AZ233)))</xm:f>
            <xm:f>FORMULAS!$O$6</xm:f>
            <x14:dxf>
              <fill>
                <patternFill>
                  <bgColor rgb="FFFF0000"/>
                </patternFill>
              </fill>
            </x14:dxf>
          </x14:cfRule>
          <x14:cfRule type="containsText" priority="15132" operator="containsText" id="{C859B546-7B9E-490D-84E0-90C7422B6130}">
            <xm:f>NOT(ISERROR(SEARCH(FORMULAS!$O$5,AZ233)))</xm:f>
            <xm:f>FORMULAS!$O$5</xm:f>
            <x14:dxf>
              <fill>
                <patternFill>
                  <bgColor rgb="FFFFC000"/>
                </patternFill>
              </fill>
            </x14:dxf>
          </x14:cfRule>
          <x14:cfRule type="containsText" priority="15133" operator="containsText" id="{4C22930D-2B93-4576-BAF8-0F15D2871E3F}">
            <xm:f>NOT(ISERROR(SEARCH(FORMULAS!$O$4,AZ233)))</xm:f>
            <xm:f>FORMULAS!$O$4</xm:f>
            <x14:dxf>
              <fill>
                <patternFill>
                  <bgColor rgb="FFFFFF00"/>
                </patternFill>
              </fill>
            </x14:dxf>
          </x14:cfRule>
          <x14:cfRule type="containsText" priority="15134" operator="containsText" id="{EF32A0EA-87F1-4550-900C-DE2C08FD5254}">
            <xm:f>NOT(ISERROR(SEARCH(FORMULAS!$O$3,AZ233)))</xm:f>
            <xm:f>FORMULAS!$O$3</xm:f>
            <x14:dxf>
              <fill>
                <patternFill>
                  <bgColor rgb="FF92D050"/>
                </patternFill>
              </fill>
            </x14:dxf>
          </x14:cfRule>
          <x14:cfRule type="cellIs" priority="15135" operator="equal" id="{38D345DD-2589-4B5F-9EF9-3CA992F713D9}">
            <xm:f>FORMULAS!$O$2</xm:f>
            <x14:dxf>
              <fill>
                <patternFill>
                  <bgColor theme="6" tint="0.39994506668294322"/>
                </patternFill>
              </fill>
            </x14:dxf>
          </x14:cfRule>
          <xm:sqref>AZ233:AZ238</xm:sqref>
        </x14:conditionalFormatting>
        <x14:conditionalFormatting xmlns:xm="http://schemas.microsoft.com/office/excel/2006/main">
          <x14:cfRule type="containsText" priority="15126" operator="containsText" id="{BDD2A91D-3A8A-47FA-AD0A-6A297687AA5A}">
            <xm:f>NOT(ISERROR(SEARCH(FORMULAS!$I$6,BA233)))</xm:f>
            <xm:f>FORMULAS!$I$6</xm:f>
            <x14:dxf>
              <fill>
                <patternFill>
                  <bgColor rgb="FFFF0000"/>
                </patternFill>
              </fill>
            </x14:dxf>
          </x14:cfRule>
          <x14:cfRule type="containsText" priority="15127" operator="containsText" id="{CB54E9E2-6182-491A-9515-7E719417CA1E}">
            <xm:f>NOT(ISERROR(SEARCH(FORMULAS!$I$5,BA233)))</xm:f>
            <xm:f>FORMULAS!$I$5</xm:f>
            <x14:dxf>
              <fill>
                <patternFill>
                  <bgColor rgb="FFFFC000"/>
                </patternFill>
              </fill>
            </x14:dxf>
          </x14:cfRule>
          <x14:cfRule type="containsText" priority="15128" operator="containsText" id="{75109EDA-173B-4492-82A6-65AB0D4CA737}">
            <xm:f>NOT(ISERROR(SEARCH(FORMULAS!$I$4,BA233)))</xm:f>
            <xm:f>FORMULAS!$I$4</xm:f>
            <x14:dxf>
              <fill>
                <patternFill>
                  <bgColor rgb="FFFFFF00"/>
                </patternFill>
              </fill>
            </x14:dxf>
          </x14:cfRule>
          <x14:cfRule type="containsText" priority="15129" operator="containsText" id="{798FDFAC-D9E4-40EF-97E4-3A3CED6F86FC}">
            <xm:f>NOT(ISERROR(SEARCH(FORMULAS!$I$3,BA233)))</xm:f>
            <xm:f>FORMULAS!$I$3</xm:f>
            <x14:dxf>
              <fill>
                <patternFill>
                  <bgColor rgb="FF92D050"/>
                </patternFill>
              </fill>
            </x14:dxf>
          </x14:cfRule>
          <x14:cfRule type="containsText" priority="15130" operator="containsText" id="{48BD39A2-2656-4C82-80C4-F48521EB7533}">
            <xm:f>NOT(ISERROR(SEARCH(FORMULAS!$I$2,BA233)))</xm:f>
            <xm:f>FORMULAS!$I$2</xm:f>
            <x14:dxf>
              <fill>
                <patternFill>
                  <bgColor theme="6" tint="0.39994506668294322"/>
                </patternFill>
              </fill>
            </x14:dxf>
          </x14:cfRule>
          <xm:sqref>BA233:BA238</xm:sqref>
        </x14:conditionalFormatting>
        <x14:conditionalFormatting xmlns:xm="http://schemas.microsoft.com/office/excel/2006/main">
          <x14:cfRule type="containsText" priority="15112" operator="containsText" id="{7E55E870-596D-44BC-89C7-DCBC7F781A33}">
            <xm:f>NOT(ISERROR(SEARCH(FORMULAS!$O$6,AZ239)))</xm:f>
            <xm:f>FORMULAS!$O$6</xm:f>
            <x14:dxf>
              <fill>
                <patternFill>
                  <bgColor rgb="FFFF0000"/>
                </patternFill>
              </fill>
            </x14:dxf>
          </x14:cfRule>
          <x14:cfRule type="containsText" priority="15113" operator="containsText" id="{BE8AFDF7-D66A-49DD-9068-1A80DA5CABA4}">
            <xm:f>NOT(ISERROR(SEARCH(FORMULAS!$O$5,AZ239)))</xm:f>
            <xm:f>FORMULAS!$O$5</xm:f>
            <x14:dxf>
              <fill>
                <patternFill>
                  <bgColor rgb="FFFFC000"/>
                </patternFill>
              </fill>
            </x14:dxf>
          </x14:cfRule>
          <x14:cfRule type="containsText" priority="15114" operator="containsText" id="{EFBB0A00-D5F6-4585-BDA2-B92B61F09CE3}">
            <xm:f>NOT(ISERROR(SEARCH(FORMULAS!$O$4,AZ239)))</xm:f>
            <xm:f>FORMULAS!$O$4</xm:f>
            <x14:dxf>
              <fill>
                <patternFill>
                  <bgColor rgb="FFFFFF00"/>
                </patternFill>
              </fill>
            </x14:dxf>
          </x14:cfRule>
          <x14:cfRule type="containsText" priority="15115" operator="containsText" id="{7D4E7007-98CE-408F-B1D2-444F5589E321}">
            <xm:f>NOT(ISERROR(SEARCH(FORMULAS!$O$3,AZ239)))</xm:f>
            <xm:f>FORMULAS!$O$3</xm:f>
            <x14:dxf>
              <fill>
                <patternFill>
                  <bgColor rgb="FF92D050"/>
                </patternFill>
              </fill>
            </x14:dxf>
          </x14:cfRule>
          <x14:cfRule type="cellIs" priority="15116" operator="equal" id="{130A73AB-A163-4C1F-9743-052D7F5E7C5C}">
            <xm:f>FORMULAS!$O$2</xm:f>
            <x14:dxf>
              <fill>
                <patternFill>
                  <bgColor theme="6" tint="0.39994506668294322"/>
                </patternFill>
              </fill>
            </x14:dxf>
          </x14:cfRule>
          <xm:sqref>AZ239:AZ244</xm:sqref>
        </x14:conditionalFormatting>
        <x14:conditionalFormatting xmlns:xm="http://schemas.microsoft.com/office/excel/2006/main">
          <x14:cfRule type="containsText" priority="15107" operator="containsText" id="{9B6332A2-2E57-49EE-88C4-861440E6A874}">
            <xm:f>NOT(ISERROR(SEARCH(FORMULAS!$I$6,BA239)))</xm:f>
            <xm:f>FORMULAS!$I$6</xm:f>
            <x14:dxf>
              <fill>
                <patternFill>
                  <bgColor rgb="FFFF0000"/>
                </patternFill>
              </fill>
            </x14:dxf>
          </x14:cfRule>
          <x14:cfRule type="containsText" priority="15108" operator="containsText" id="{80B1D9A5-B9B2-414B-B49B-748C3776012E}">
            <xm:f>NOT(ISERROR(SEARCH(FORMULAS!$I$5,BA239)))</xm:f>
            <xm:f>FORMULAS!$I$5</xm:f>
            <x14:dxf>
              <fill>
                <patternFill>
                  <bgColor rgb="FFFFC000"/>
                </patternFill>
              </fill>
            </x14:dxf>
          </x14:cfRule>
          <x14:cfRule type="containsText" priority="15109" operator="containsText" id="{F44348E3-89AC-49D9-828D-3D8299630620}">
            <xm:f>NOT(ISERROR(SEARCH(FORMULAS!$I$4,BA239)))</xm:f>
            <xm:f>FORMULAS!$I$4</xm:f>
            <x14:dxf>
              <fill>
                <patternFill>
                  <bgColor rgb="FFFFFF00"/>
                </patternFill>
              </fill>
            </x14:dxf>
          </x14:cfRule>
          <x14:cfRule type="containsText" priority="15110" operator="containsText" id="{F093918A-9B86-4245-B55E-532829D911B3}">
            <xm:f>NOT(ISERROR(SEARCH(FORMULAS!$I$3,BA239)))</xm:f>
            <xm:f>FORMULAS!$I$3</xm:f>
            <x14:dxf>
              <fill>
                <patternFill>
                  <bgColor rgb="FF92D050"/>
                </patternFill>
              </fill>
            </x14:dxf>
          </x14:cfRule>
          <x14:cfRule type="containsText" priority="15111" operator="containsText" id="{B8971529-26CB-4952-95D7-9BD906161C11}">
            <xm:f>NOT(ISERROR(SEARCH(FORMULAS!$I$2,BA239)))</xm:f>
            <xm:f>FORMULAS!$I$2</xm:f>
            <x14:dxf>
              <fill>
                <patternFill>
                  <bgColor theme="6" tint="0.39994506668294322"/>
                </patternFill>
              </fill>
            </x14:dxf>
          </x14:cfRule>
          <xm:sqref>BA239:BA244</xm:sqref>
        </x14:conditionalFormatting>
        <x14:conditionalFormatting xmlns:xm="http://schemas.microsoft.com/office/excel/2006/main">
          <x14:cfRule type="containsText" priority="15093" operator="containsText" id="{6BCA9E01-61A0-489C-B4E7-60DB82F2A1F6}">
            <xm:f>NOT(ISERROR(SEARCH(FORMULAS!$O$6,AZ245)))</xm:f>
            <xm:f>FORMULAS!$O$6</xm:f>
            <x14:dxf>
              <fill>
                <patternFill>
                  <bgColor rgb="FFFF0000"/>
                </patternFill>
              </fill>
            </x14:dxf>
          </x14:cfRule>
          <x14:cfRule type="containsText" priority="15094" operator="containsText" id="{6927D66E-9712-482F-9E67-D87451A28365}">
            <xm:f>NOT(ISERROR(SEARCH(FORMULAS!$O$5,AZ245)))</xm:f>
            <xm:f>FORMULAS!$O$5</xm:f>
            <x14:dxf>
              <fill>
                <patternFill>
                  <bgColor rgb="FFFFC000"/>
                </patternFill>
              </fill>
            </x14:dxf>
          </x14:cfRule>
          <x14:cfRule type="containsText" priority="15095" operator="containsText" id="{A6AAC2C2-0C1B-49FE-BB98-DAB8802BA8E1}">
            <xm:f>NOT(ISERROR(SEARCH(FORMULAS!$O$4,AZ245)))</xm:f>
            <xm:f>FORMULAS!$O$4</xm:f>
            <x14:dxf>
              <fill>
                <patternFill>
                  <bgColor rgb="FFFFFF00"/>
                </patternFill>
              </fill>
            </x14:dxf>
          </x14:cfRule>
          <x14:cfRule type="containsText" priority="15096" operator="containsText" id="{4F2E1766-1742-4EBA-AF82-F4F9E5EC658D}">
            <xm:f>NOT(ISERROR(SEARCH(FORMULAS!$O$3,AZ245)))</xm:f>
            <xm:f>FORMULAS!$O$3</xm:f>
            <x14:dxf>
              <fill>
                <patternFill>
                  <bgColor rgb="FF92D050"/>
                </patternFill>
              </fill>
            </x14:dxf>
          </x14:cfRule>
          <x14:cfRule type="cellIs" priority="15097" operator="equal" id="{F7C077EC-021A-4434-B2D7-1B8A7356CA02}">
            <xm:f>FORMULAS!$O$2</xm:f>
            <x14:dxf>
              <fill>
                <patternFill>
                  <bgColor theme="6" tint="0.39994506668294322"/>
                </patternFill>
              </fill>
            </x14:dxf>
          </x14:cfRule>
          <xm:sqref>AZ245:AZ250</xm:sqref>
        </x14:conditionalFormatting>
        <x14:conditionalFormatting xmlns:xm="http://schemas.microsoft.com/office/excel/2006/main">
          <x14:cfRule type="containsText" priority="15088" operator="containsText" id="{F6627359-BAE5-41D3-9445-98F702790854}">
            <xm:f>NOT(ISERROR(SEARCH(FORMULAS!$I$6,BA245)))</xm:f>
            <xm:f>FORMULAS!$I$6</xm:f>
            <x14:dxf>
              <fill>
                <patternFill>
                  <bgColor rgb="FFFF0000"/>
                </patternFill>
              </fill>
            </x14:dxf>
          </x14:cfRule>
          <x14:cfRule type="containsText" priority="15089" operator="containsText" id="{DB70C8E6-79A4-4758-A0F3-1B55BFF96508}">
            <xm:f>NOT(ISERROR(SEARCH(FORMULAS!$I$5,BA245)))</xm:f>
            <xm:f>FORMULAS!$I$5</xm:f>
            <x14:dxf>
              <fill>
                <patternFill>
                  <bgColor rgb="FFFFC000"/>
                </patternFill>
              </fill>
            </x14:dxf>
          </x14:cfRule>
          <x14:cfRule type="containsText" priority="15090" operator="containsText" id="{E82B08FE-57F3-4D71-8564-083238E310FD}">
            <xm:f>NOT(ISERROR(SEARCH(FORMULAS!$I$4,BA245)))</xm:f>
            <xm:f>FORMULAS!$I$4</xm:f>
            <x14:dxf>
              <fill>
                <patternFill>
                  <bgColor rgb="FFFFFF00"/>
                </patternFill>
              </fill>
            </x14:dxf>
          </x14:cfRule>
          <x14:cfRule type="containsText" priority="15091" operator="containsText" id="{12430916-6ED9-407A-BE10-49459736F323}">
            <xm:f>NOT(ISERROR(SEARCH(FORMULAS!$I$3,BA245)))</xm:f>
            <xm:f>FORMULAS!$I$3</xm:f>
            <x14:dxf>
              <fill>
                <patternFill>
                  <bgColor rgb="FF92D050"/>
                </patternFill>
              </fill>
            </x14:dxf>
          </x14:cfRule>
          <x14:cfRule type="containsText" priority="15092" operator="containsText" id="{A92B62E4-E7E0-4932-8FB4-C6EE9D3CC309}">
            <xm:f>NOT(ISERROR(SEARCH(FORMULAS!$I$2,BA245)))</xm:f>
            <xm:f>FORMULAS!$I$2</xm:f>
            <x14:dxf>
              <fill>
                <patternFill>
                  <bgColor theme="6" tint="0.39994506668294322"/>
                </patternFill>
              </fill>
            </x14:dxf>
          </x14:cfRule>
          <xm:sqref>BA245:BA250</xm:sqref>
        </x14:conditionalFormatting>
        <x14:conditionalFormatting xmlns:xm="http://schemas.microsoft.com/office/excel/2006/main">
          <x14:cfRule type="containsText" priority="15074" operator="containsText" id="{62CBECC8-AD32-4D5D-B6A4-725ADB87827C}">
            <xm:f>NOT(ISERROR(SEARCH(FORMULAS!$O$6,AZ251)))</xm:f>
            <xm:f>FORMULAS!$O$6</xm:f>
            <x14:dxf>
              <fill>
                <patternFill>
                  <bgColor rgb="FFFF0000"/>
                </patternFill>
              </fill>
            </x14:dxf>
          </x14:cfRule>
          <x14:cfRule type="containsText" priority="15075" operator="containsText" id="{FE00788E-ECA3-445E-96B6-6ED178D8D4B7}">
            <xm:f>NOT(ISERROR(SEARCH(FORMULAS!$O$5,AZ251)))</xm:f>
            <xm:f>FORMULAS!$O$5</xm:f>
            <x14:dxf>
              <fill>
                <patternFill>
                  <bgColor rgb="FFFFC000"/>
                </patternFill>
              </fill>
            </x14:dxf>
          </x14:cfRule>
          <x14:cfRule type="containsText" priority="15076" operator="containsText" id="{1EE2A71C-C52D-40CD-8136-984F49D2588D}">
            <xm:f>NOT(ISERROR(SEARCH(FORMULAS!$O$4,AZ251)))</xm:f>
            <xm:f>FORMULAS!$O$4</xm:f>
            <x14:dxf>
              <fill>
                <patternFill>
                  <bgColor rgb="FFFFFF00"/>
                </patternFill>
              </fill>
            </x14:dxf>
          </x14:cfRule>
          <x14:cfRule type="containsText" priority="15077" operator="containsText" id="{2E430F28-38C2-4D1D-9EBE-D70E590014CA}">
            <xm:f>NOT(ISERROR(SEARCH(FORMULAS!$O$3,AZ251)))</xm:f>
            <xm:f>FORMULAS!$O$3</xm:f>
            <x14:dxf>
              <fill>
                <patternFill>
                  <bgColor rgb="FF92D050"/>
                </patternFill>
              </fill>
            </x14:dxf>
          </x14:cfRule>
          <x14:cfRule type="cellIs" priority="15078" operator="equal" id="{53607C57-2CB1-4AB2-9B37-A6A1DBE5593F}">
            <xm:f>FORMULAS!$O$2</xm:f>
            <x14:dxf>
              <fill>
                <patternFill>
                  <bgColor theme="6" tint="0.39994506668294322"/>
                </patternFill>
              </fill>
            </x14:dxf>
          </x14:cfRule>
          <xm:sqref>AZ251:AZ256</xm:sqref>
        </x14:conditionalFormatting>
        <x14:conditionalFormatting xmlns:xm="http://schemas.microsoft.com/office/excel/2006/main">
          <x14:cfRule type="containsText" priority="15069" operator="containsText" id="{9231D15C-2824-4413-AE60-0A51C415BE9F}">
            <xm:f>NOT(ISERROR(SEARCH(FORMULAS!$I$6,BA251)))</xm:f>
            <xm:f>FORMULAS!$I$6</xm:f>
            <x14:dxf>
              <fill>
                <patternFill>
                  <bgColor rgb="FFFF0000"/>
                </patternFill>
              </fill>
            </x14:dxf>
          </x14:cfRule>
          <x14:cfRule type="containsText" priority="15070" operator="containsText" id="{C8DB678B-77A8-4732-8FD5-3D7C26BFB73F}">
            <xm:f>NOT(ISERROR(SEARCH(FORMULAS!$I$5,BA251)))</xm:f>
            <xm:f>FORMULAS!$I$5</xm:f>
            <x14:dxf>
              <fill>
                <patternFill>
                  <bgColor rgb="FFFFC000"/>
                </patternFill>
              </fill>
            </x14:dxf>
          </x14:cfRule>
          <x14:cfRule type="containsText" priority="15071" operator="containsText" id="{3FCC5357-00B4-47A1-ACBE-7D2D241EDF11}">
            <xm:f>NOT(ISERROR(SEARCH(FORMULAS!$I$4,BA251)))</xm:f>
            <xm:f>FORMULAS!$I$4</xm:f>
            <x14:dxf>
              <fill>
                <patternFill>
                  <bgColor rgb="FFFFFF00"/>
                </patternFill>
              </fill>
            </x14:dxf>
          </x14:cfRule>
          <x14:cfRule type="containsText" priority="15072" operator="containsText" id="{9B7D735B-8931-46ED-896A-A5A3F4D0999A}">
            <xm:f>NOT(ISERROR(SEARCH(FORMULAS!$I$3,BA251)))</xm:f>
            <xm:f>FORMULAS!$I$3</xm:f>
            <x14:dxf>
              <fill>
                <patternFill>
                  <bgColor rgb="FF92D050"/>
                </patternFill>
              </fill>
            </x14:dxf>
          </x14:cfRule>
          <x14:cfRule type="containsText" priority="15073" operator="containsText" id="{91DA09B6-768E-479C-B846-C2864D983F82}">
            <xm:f>NOT(ISERROR(SEARCH(FORMULAS!$I$2,BA251)))</xm:f>
            <xm:f>FORMULAS!$I$2</xm:f>
            <x14:dxf>
              <fill>
                <patternFill>
                  <bgColor theme="6" tint="0.39994506668294322"/>
                </patternFill>
              </fill>
            </x14:dxf>
          </x14:cfRule>
          <xm:sqref>BA251:BA256</xm:sqref>
        </x14:conditionalFormatting>
        <x14:conditionalFormatting xmlns:xm="http://schemas.microsoft.com/office/excel/2006/main">
          <x14:cfRule type="containsText" priority="15055" operator="containsText" id="{E8C8C1FD-E35A-41A0-902E-DE6AC83444B6}">
            <xm:f>NOT(ISERROR(SEARCH(FORMULAS!$O$6,AZ257)))</xm:f>
            <xm:f>FORMULAS!$O$6</xm:f>
            <x14:dxf>
              <fill>
                <patternFill>
                  <bgColor rgb="FFFF0000"/>
                </patternFill>
              </fill>
            </x14:dxf>
          </x14:cfRule>
          <x14:cfRule type="containsText" priority="15056" operator="containsText" id="{34B6495A-E077-49BD-B444-ACCC2DC2D7F1}">
            <xm:f>NOT(ISERROR(SEARCH(FORMULAS!$O$5,AZ257)))</xm:f>
            <xm:f>FORMULAS!$O$5</xm:f>
            <x14:dxf>
              <fill>
                <patternFill>
                  <bgColor rgb="FFFFC000"/>
                </patternFill>
              </fill>
            </x14:dxf>
          </x14:cfRule>
          <x14:cfRule type="containsText" priority="15057" operator="containsText" id="{1A40B551-BD60-46EB-B579-99D2FB3FB46D}">
            <xm:f>NOT(ISERROR(SEARCH(FORMULAS!$O$4,AZ257)))</xm:f>
            <xm:f>FORMULAS!$O$4</xm:f>
            <x14:dxf>
              <fill>
                <patternFill>
                  <bgColor rgb="FFFFFF00"/>
                </patternFill>
              </fill>
            </x14:dxf>
          </x14:cfRule>
          <x14:cfRule type="containsText" priority="15058" operator="containsText" id="{06D572FF-97B4-43FD-A259-3E51D8B29721}">
            <xm:f>NOT(ISERROR(SEARCH(FORMULAS!$O$3,AZ257)))</xm:f>
            <xm:f>FORMULAS!$O$3</xm:f>
            <x14:dxf>
              <fill>
                <patternFill>
                  <bgColor rgb="FF92D050"/>
                </patternFill>
              </fill>
            </x14:dxf>
          </x14:cfRule>
          <x14:cfRule type="cellIs" priority="15059" operator="equal" id="{3F1B0DBC-0AB0-483F-B444-23C20C6D9E85}">
            <xm:f>FORMULAS!$O$2</xm:f>
            <x14:dxf>
              <fill>
                <patternFill>
                  <bgColor theme="6" tint="0.39994506668294322"/>
                </patternFill>
              </fill>
            </x14:dxf>
          </x14:cfRule>
          <xm:sqref>AZ257:AZ262</xm:sqref>
        </x14:conditionalFormatting>
        <x14:conditionalFormatting xmlns:xm="http://schemas.microsoft.com/office/excel/2006/main">
          <x14:cfRule type="containsText" priority="15050" operator="containsText" id="{5E35A809-3B10-48AA-930E-E12201B53109}">
            <xm:f>NOT(ISERROR(SEARCH(FORMULAS!$I$6,BA257)))</xm:f>
            <xm:f>FORMULAS!$I$6</xm:f>
            <x14:dxf>
              <fill>
                <patternFill>
                  <bgColor rgb="FFFF0000"/>
                </patternFill>
              </fill>
            </x14:dxf>
          </x14:cfRule>
          <x14:cfRule type="containsText" priority="15051" operator="containsText" id="{FA1C0D36-818B-4318-8D96-192FA19EC268}">
            <xm:f>NOT(ISERROR(SEARCH(FORMULAS!$I$5,BA257)))</xm:f>
            <xm:f>FORMULAS!$I$5</xm:f>
            <x14:dxf>
              <fill>
                <patternFill>
                  <bgColor rgb="FFFFC000"/>
                </patternFill>
              </fill>
            </x14:dxf>
          </x14:cfRule>
          <x14:cfRule type="containsText" priority="15052" operator="containsText" id="{B7DE52DC-0C22-40F9-94C4-F70A0D3A8DB3}">
            <xm:f>NOT(ISERROR(SEARCH(FORMULAS!$I$4,BA257)))</xm:f>
            <xm:f>FORMULAS!$I$4</xm:f>
            <x14:dxf>
              <fill>
                <patternFill>
                  <bgColor rgb="FFFFFF00"/>
                </patternFill>
              </fill>
            </x14:dxf>
          </x14:cfRule>
          <x14:cfRule type="containsText" priority="15053" operator="containsText" id="{DEB659F0-1638-4D66-BBDD-142603C69243}">
            <xm:f>NOT(ISERROR(SEARCH(FORMULAS!$I$3,BA257)))</xm:f>
            <xm:f>FORMULAS!$I$3</xm:f>
            <x14:dxf>
              <fill>
                <patternFill>
                  <bgColor rgb="FF92D050"/>
                </patternFill>
              </fill>
            </x14:dxf>
          </x14:cfRule>
          <x14:cfRule type="containsText" priority="15054" operator="containsText" id="{8EB279FD-B6E7-495D-8E2D-1162E9F5D587}">
            <xm:f>NOT(ISERROR(SEARCH(FORMULAS!$I$2,BA257)))</xm:f>
            <xm:f>FORMULAS!$I$2</xm:f>
            <x14:dxf>
              <fill>
                <patternFill>
                  <bgColor theme="6" tint="0.39994506668294322"/>
                </patternFill>
              </fill>
            </x14:dxf>
          </x14:cfRule>
          <xm:sqref>BA257:BA262</xm:sqref>
        </x14:conditionalFormatting>
        <x14:conditionalFormatting xmlns:xm="http://schemas.microsoft.com/office/excel/2006/main">
          <x14:cfRule type="containsText" priority="15036" operator="containsText" id="{8E3B98EB-4DD1-45D4-8872-DEA0E88A62C7}">
            <xm:f>NOT(ISERROR(SEARCH(FORMULAS!$O$6,AZ263)))</xm:f>
            <xm:f>FORMULAS!$O$6</xm:f>
            <x14:dxf>
              <fill>
                <patternFill>
                  <bgColor rgb="FFFF0000"/>
                </patternFill>
              </fill>
            </x14:dxf>
          </x14:cfRule>
          <x14:cfRule type="containsText" priority="15037" operator="containsText" id="{346FFEAA-B64F-4944-88F8-F15F21046350}">
            <xm:f>NOT(ISERROR(SEARCH(FORMULAS!$O$5,AZ263)))</xm:f>
            <xm:f>FORMULAS!$O$5</xm:f>
            <x14:dxf>
              <fill>
                <patternFill>
                  <bgColor rgb="FFFFC000"/>
                </patternFill>
              </fill>
            </x14:dxf>
          </x14:cfRule>
          <x14:cfRule type="containsText" priority="15038" operator="containsText" id="{BE827C5A-8938-471D-81EF-A8C7BDCD7E3B}">
            <xm:f>NOT(ISERROR(SEARCH(FORMULAS!$O$4,AZ263)))</xm:f>
            <xm:f>FORMULAS!$O$4</xm:f>
            <x14:dxf>
              <fill>
                <patternFill>
                  <bgColor rgb="FFFFFF00"/>
                </patternFill>
              </fill>
            </x14:dxf>
          </x14:cfRule>
          <x14:cfRule type="containsText" priority="15039" operator="containsText" id="{655C5973-2D14-46B8-AB41-522E6D68F8D6}">
            <xm:f>NOT(ISERROR(SEARCH(FORMULAS!$O$3,AZ263)))</xm:f>
            <xm:f>FORMULAS!$O$3</xm:f>
            <x14:dxf>
              <fill>
                <patternFill>
                  <bgColor rgb="FF92D050"/>
                </patternFill>
              </fill>
            </x14:dxf>
          </x14:cfRule>
          <x14:cfRule type="cellIs" priority="15040" operator="equal" id="{AFD175EB-F762-4E67-8BD6-924D36418AC7}">
            <xm:f>FORMULAS!$O$2</xm:f>
            <x14:dxf>
              <fill>
                <patternFill>
                  <bgColor theme="6" tint="0.39994506668294322"/>
                </patternFill>
              </fill>
            </x14:dxf>
          </x14:cfRule>
          <xm:sqref>AZ263:AZ274</xm:sqref>
        </x14:conditionalFormatting>
        <x14:conditionalFormatting xmlns:xm="http://schemas.microsoft.com/office/excel/2006/main">
          <x14:cfRule type="containsText" priority="15031" operator="containsText" id="{D7146A04-6AD9-4ACA-9E27-F302E984B5AA}">
            <xm:f>NOT(ISERROR(SEARCH(FORMULAS!$I$6,BA263)))</xm:f>
            <xm:f>FORMULAS!$I$6</xm:f>
            <x14:dxf>
              <fill>
                <patternFill>
                  <bgColor rgb="FFFF0000"/>
                </patternFill>
              </fill>
            </x14:dxf>
          </x14:cfRule>
          <x14:cfRule type="containsText" priority="15032" operator="containsText" id="{822F9D69-276E-48B6-8BCD-F318CA443BC2}">
            <xm:f>NOT(ISERROR(SEARCH(FORMULAS!$I$5,BA263)))</xm:f>
            <xm:f>FORMULAS!$I$5</xm:f>
            <x14:dxf>
              <fill>
                <patternFill>
                  <bgColor rgb="FFFFC000"/>
                </patternFill>
              </fill>
            </x14:dxf>
          </x14:cfRule>
          <x14:cfRule type="containsText" priority="15033" operator="containsText" id="{138E958C-ADFD-48B4-B864-C9FFD8D38BDC}">
            <xm:f>NOT(ISERROR(SEARCH(FORMULAS!$I$4,BA263)))</xm:f>
            <xm:f>FORMULAS!$I$4</xm:f>
            <x14:dxf>
              <fill>
                <patternFill>
                  <bgColor rgb="FFFFFF00"/>
                </patternFill>
              </fill>
            </x14:dxf>
          </x14:cfRule>
          <x14:cfRule type="containsText" priority="15034" operator="containsText" id="{CF79F2E9-371D-4B84-AB07-B2E3973376B0}">
            <xm:f>NOT(ISERROR(SEARCH(FORMULAS!$I$3,BA263)))</xm:f>
            <xm:f>FORMULAS!$I$3</xm:f>
            <x14:dxf>
              <fill>
                <patternFill>
                  <bgColor rgb="FF92D050"/>
                </patternFill>
              </fill>
            </x14:dxf>
          </x14:cfRule>
          <x14:cfRule type="containsText" priority="15035" operator="containsText" id="{42177F53-0DE5-4B3E-991C-C56832067CF4}">
            <xm:f>NOT(ISERROR(SEARCH(FORMULAS!$I$2,BA263)))</xm:f>
            <xm:f>FORMULAS!$I$2</xm:f>
            <x14:dxf>
              <fill>
                <patternFill>
                  <bgColor theme="6" tint="0.39994506668294322"/>
                </patternFill>
              </fill>
            </x14:dxf>
          </x14:cfRule>
          <xm:sqref>BA263:BA274</xm:sqref>
        </x14:conditionalFormatting>
      </x14:conditionalFormattings>
    </ext>
    <ext xmlns:x14="http://schemas.microsoft.com/office/spreadsheetml/2009/9/main" uri="{CCE6A557-97BC-4b89-ADB6-D9C93CAAB3DF}">
      <x14:dataValidations xmlns:xm="http://schemas.microsoft.com/office/excel/2006/main" count="19">
        <x14:dataValidation type="list" allowBlank="1" showInputMessage="1" showErrorMessage="1" xr:uid="{00000000-0002-0000-0200-000003000000}">
          <x14:formula1>
            <xm:f>'Tabla Valoración controles'!$D$13:$D$14</xm:f>
          </x14:formula1>
          <xm:sqref>AC11:AC268</xm:sqref>
        </x14:dataValidation>
        <x14:dataValidation type="list" allowBlank="1" showInputMessage="1" showErrorMessage="1" xr:uid="{00000000-0002-0000-0200-000004000000}">
          <x14:formula1>
            <xm:f>'Tabla Valoración controles'!$D$11:$D$12</xm:f>
          </x14:formula1>
          <xm:sqref>AA11:AA268</xm:sqref>
        </x14:dataValidation>
        <x14:dataValidation type="list" allowBlank="1" showInputMessage="1" showErrorMessage="1" xr:uid="{00000000-0002-0000-0200-000005000000}">
          <x14:formula1>
            <xm:f>'Tabla Valoración controles'!$D$9:$D$10</xm:f>
          </x14:formula1>
          <xm:sqref>Y11:Y268</xm:sqref>
        </x14:dataValidation>
        <x14:dataValidation type="list" allowBlank="1" showInputMessage="1" showErrorMessage="1" xr:uid="{00000000-0002-0000-0200-000006000000}">
          <x14:formula1>
            <xm:f>'Tabla Valoración controles'!$D$7:$D$8</xm:f>
          </x14:formula1>
          <xm:sqref>W11:W268</xm:sqref>
        </x14:dataValidation>
        <x14:dataValidation type="list" allowBlank="1" showInputMessage="1" showErrorMessage="1" xr:uid="{00000000-0002-0000-0200-000007000000}">
          <x14:formula1>
            <xm:f>FORMULAS!$A$1:$A$4</xm:f>
          </x14:formula1>
          <xm:sqref>E11:E274</xm:sqref>
        </x14:dataValidation>
        <x14:dataValidation type="list" allowBlank="1" showInputMessage="1" showErrorMessage="1" xr:uid="{00000000-0002-0000-0200-000008000000}">
          <x14:formula1>
            <xm:f>FORMULAS!$H$1:$H$11</xm:f>
          </x14:formula1>
          <xm:sqref>M11:M286</xm:sqref>
        </x14:dataValidation>
        <x14:dataValidation type="list" allowBlank="1" showInputMessage="1" showErrorMessage="1" xr:uid="{00000000-0002-0000-0200-000009000000}">
          <x14:formula1>
            <xm:f>FORMULAS!$A$15:$A$18</xm:f>
          </x14:formula1>
          <xm:sqref>U11:U268</xm:sqref>
        </x14:dataValidation>
        <x14:dataValidation type="list" allowBlank="1" showInputMessage="1" showErrorMessage="1" xr:uid="{00000000-0002-0000-0200-00000A000000}">
          <x14:formula1>
            <xm:f>FORMULAS!$A$21:$A$25</xm:f>
          </x14:formula1>
          <xm:sqref>BE11:BE274</xm:sqref>
        </x14:dataValidation>
        <x14:dataValidation type="list" allowBlank="1" showInputMessage="1" showErrorMessage="1" xr:uid="{00000000-0002-0000-0200-00000B000000}">
          <x14:formula1>
            <xm:f>FORMULAS!$A$58:$A$60</xm:f>
          </x14:formula1>
          <xm:sqref>BM11:BM274</xm:sqref>
        </x14:dataValidation>
        <x14:dataValidation type="list" allowBlank="1" showInputMessage="1" showErrorMessage="1" xr:uid="{00000000-0002-0000-0200-00000C000000}">
          <x14:formula1>
            <xm:f>FORMULAS!$C$1:$C$5</xm:f>
          </x14:formula1>
          <xm:sqref>I11 I17 I23 I29 I35 I41:I47 I53:I59 I65:I71 I77:I82 I89:I274</xm:sqref>
        </x14:dataValidation>
        <x14:dataValidation type="list" allowBlank="1" showInputMessage="1" showErrorMessage="1" xr:uid="{00000000-0002-0000-0200-00000D000000}">
          <x14:formula1>
            <xm:f>FORMULAS!$A$63:$A$72</xm:f>
          </x14:formula1>
          <xm:sqref>BH11:BH88 BH221:BH268 BH90:BH124 BH132:BH190</xm:sqref>
        </x14:dataValidation>
        <x14:dataValidation type="list" allowBlank="1" showInputMessage="1" showErrorMessage="1" xr:uid="{00000000-0002-0000-0200-00000E000000}">
          <x14:formula1>
            <xm:f>CONTROLES!$C$50:$C$51</xm:f>
          </x14:formula1>
          <xm:sqref>AH11:AH268</xm:sqref>
        </x14:dataValidation>
        <x14:dataValidation type="list" allowBlank="1" showInputMessage="1" showErrorMessage="1" xr:uid="{00000000-0002-0000-0200-00000F000000}">
          <x14:formula1>
            <xm:f>CONTROLES!$C$52:$C$53</xm:f>
          </x14:formula1>
          <xm:sqref>AJ11:AJ268</xm:sqref>
        </x14:dataValidation>
        <x14:dataValidation type="list" allowBlank="1" showInputMessage="1" showErrorMessage="1" xr:uid="{00000000-0002-0000-0200-000010000000}">
          <x14:formula1>
            <xm:f>CONTROLES!$C$54:$C$55</xm:f>
          </x14:formula1>
          <xm:sqref>AL11:AL268</xm:sqref>
        </x14:dataValidation>
        <x14:dataValidation type="list" allowBlank="1" showInputMessage="1" showErrorMessage="1" xr:uid="{00000000-0002-0000-0200-000011000000}">
          <x14:formula1>
            <xm:f>CONTROLES!$C$59:$C$60</xm:f>
          </x14:formula1>
          <xm:sqref>AQ11:AQ268</xm:sqref>
        </x14:dataValidation>
        <x14:dataValidation type="list" allowBlank="1" showInputMessage="1" showErrorMessage="1" xr:uid="{00000000-0002-0000-0200-000012000000}">
          <x14:formula1>
            <xm:f>CONTROLES!$C$61:$C$62</xm:f>
          </x14:formula1>
          <xm:sqref>AS11:AS268</xm:sqref>
        </x14:dataValidation>
        <x14:dataValidation type="list" allowBlank="1" showInputMessage="1" showErrorMessage="1" xr:uid="{00000000-0002-0000-0200-000013000000}">
          <x14:formula1>
            <xm:f>CONTROLES!$C$63:$C$65</xm:f>
          </x14:formula1>
          <xm:sqref>AU11:AU268</xm:sqref>
        </x14:dataValidation>
        <x14:dataValidation type="list" allowBlank="1" showInputMessage="1" showErrorMessage="1" xr:uid="{00000000-0002-0000-0200-000014000000}">
          <x14:formula1>
            <xm:f>'[Seguimiento Mapa de Riesgos de Gestión 2022.Xlsx]FORMULAS'!#REF!</xm:f>
          </x14:formula1>
          <xm:sqref>BY85:CF88 CZ85:DG88 CQ85:CX88 CH85:CO88 BV85:BW88 GM85:GN88 FB85:FI88 ES85:EZ88 EJ85:EQ88 EA85:EH88 DI85:DP88 DR85:DY88 FK85:FS88 GZ85:HA88 BP85:BT88 GA85:GA88</xm:sqref>
        </x14:dataValidation>
        <x14:dataValidation type="list" allowBlank="1" showInputMessage="1" showErrorMessage="1" xr:uid="{00000000-0002-0000-0200-000015000000}">
          <x14:formula1>
            <xm:f>FORMULAS!$A$30:$A$53</xm:f>
          </x14:formula1>
          <xm:sqref>B11:B274</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4">
    <tabColor theme="7" tint="-0.249977111117893"/>
  </sheetPr>
  <dimension ref="B1:H16"/>
  <sheetViews>
    <sheetView zoomScale="70" zoomScaleNormal="70" workbookViewId="0">
      <selection activeCell="E6" sqref="E6"/>
    </sheetView>
  </sheetViews>
  <sheetFormatPr baseColWidth="10" defaultColWidth="14.28515625" defaultRowHeight="12.75" x14ac:dyDescent="0.2"/>
  <cols>
    <col min="1" max="2" width="14.28515625" style="15"/>
    <col min="3" max="3" width="17" style="15" customWidth="1"/>
    <col min="4" max="4" width="14.28515625" style="15"/>
    <col min="5" max="5" width="46" style="15" customWidth="1"/>
    <col min="6" max="16384" width="14.28515625" style="15"/>
  </cols>
  <sheetData>
    <row r="1" spans="2:8" ht="24" customHeight="1" thickBot="1" x14ac:dyDescent="0.25">
      <c r="B1" s="452" t="s">
        <v>71</v>
      </c>
      <c r="C1" s="453"/>
      <c r="D1" s="453"/>
      <c r="E1" s="453"/>
      <c r="F1" s="454"/>
    </row>
    <row r="2" spans="2:8" ht="16.5" thickBot="1" x14ac:dyDescent="0.3">
      <c r="B2" s="16"/>
      <c r="C2" s="16"/>
      <c r="D2" s="16"/>
      <c r="E2" s="16"/>
      <c r="F2" s="16"/>
    </row>
    <row r="3" spans="2:8" ht="16.5" thickBot="1" x14ac:dyDescent="0.25">
      <c r="B3" s="456" t="s">
        <v>58</v>
      </c>
      <c r="C3" s="457"/>
      <c r="D3" s="457"/>
      <c r="E3" s="24" t="s">
        <v>59</v>
      </c>
      <c r="F3" s="25" t="s">
        <v>60</v>
      </c>
    </row>
    <row r="4" spans="2:8" ht="31.5" x14ac:dyDescent="0.2">
      <c r="B4" s="458" t="s">
        <v>61</v>
      </c>
      <c r="C4" s="460" t="s">
        <v>12</v>
      </c>
      <c r="D4" s="17" t="s">
        <v>13</v>
      </c>
      <c r="E4" s="18" t="s">
        <v>62</v>
      </c>
      <c r="F4" s="19">
        <v>0.25</v>
      </c>
    </row>
    <row r="5" spans="2:8" ht="47.25" x14ac:dyDescent="0.2">
      <c r="B5" s="459"/>
      <c r="C5" s="461"/>
      <c r="D5" s="20" t="s">
        <v>14</v>
      </c>
      <c r="E5" s="21" t="s">
        <v>63</v>
      </c>
      <c r="F5" s="22">
        <v>0.15</v>
      </c>
    </row>
    <row r="6" spans="2:8" ht="47.25" x14ac:dyDescent="0.2">
      <c r="B6" s="459"/>
      <c r="C6" s="461"/>
      <c r="D6" s="20" t="s">
        <v>15</v>
      </c>
      <c r="E6" s="21" t="s">
        <v>64</v>
      </c>
      <c r="F6" s="22">
        <v>0.1</v>
      </c>
    </row>
    <row r="7" spans="2:8" ht="63" x14ac:dyDescent="0.2">
      <c r="B7" s="459"/>
      <c r="C7" s="461" t="s">
        <v>16</v>
      </c>
      <c r="D7" s="20" t="s">
        <v>9</v>
      </c>
      <c r="E7" s="21" t="s">
        <v>65</v>
      </c>
      <c r="F7" s="22">
        <v>0.25</v>
      </c>
    </row>
    <row r="8" spans="2:8" ht="31.5" x14ac:dyDescent="0.2">
      <c r="B8" s="459"/>
      <c r="C8" s="461"/>
      <c r="D8" s="20" t="s">
        <v>8</v>
      </c>
      <c r="E8" s="21" t="s">
        <v>66</v>
      </c>
      <c r="F8" s="22">
        <v>0.15</v>
      </c>
    </row>
    <row r="9" spans="2:8" ht="47.25" x14ac:dyDescent="0.2">
      <c r="B9" s="462" t="s">
        <v>135</v>
      </c>
      <c r="C9" s="464" t="s">
        <v>17</v>
      </c>
      <c r="D9" s="40" t="s">
        <v>18</v>
      </c>
      <c r="E9" s="41" t="s">
        <v>67</v>
      </c>
      <c r="F9" s="42"/>
      <c r="G9" s="39"/>
    </row>
    <row r="10" spans="2:8" ht="63" x14ac:dyDescent="0.2">
      <c r="B10" s="462"/>
      <c r="C10" s="464"/>
      <c r="D10" s="40" t="s">
        <v>19</v>
      </c>
      <c r="E10" s="41" t="s">
        <v>68</v>
      </c>
      <c r="F10" s="43"/>
    </row>
    <row r="11" spans="2:8" ht="47.25" x14ac:dyDescent="0.2">
      <c r="B11" s="462"/>
      <c r="C11" s="464" t="s">
        <v>20</v>
      </c>
      <c r="D11" s="40" t="s">
        <v>21</v>
      </c>
      <c r="E11" s="41" t="s">
        <v>69</v>
      </c>
      <c r="F11" s="42"/>
    </row>
    <row r="12" spans="2:8" ht="47.25" x14ac:dyDescent="0.2">
      <c r="B12" s="462"/>
      <c r="C12" s="464"/>
      <c r="D12" s="40" t="s">
        <v>22</v>
      </c>
      <c r="E12" s="41" t="s">
        <v>70</v>
      </c>
      <c r="F12" s="43"/>
    </row>
    <row r="13" spans="2:8" ht="31.5" x14ac:dyDescent="0.2">
      <c r="B13" s="462"/>
      <c r="C13" s="464" t="s">
        <v>23</v>
      </c>
      <c r="D13" s="40" t="s">
        <v>100</v>
      </c>
      <c r="E13" s="41" t="s">
        <v>103</v>
      </c>
      <c r="F13" s="42"/>
      <c r="H13" s="39"/>
    </row>
    <row r="14" spans="2:8" ht="32.25" thickBot="1" x14ac:dyDescent="0.25">
      <c r="B14" s="463"/>
      <c r="C14" s="465"/>
      <c r="D14" s="44" t="s">
        <v>101</v>
      </c>
      <c r="E14" s="45" t="s">
        <v>102</v>
      </c>
      <c r="F14" s="43"/>
    </row>
    <row r="15" spans="2:8" ht="49.5" customHeight="1" x14ac:dyDescent="0.2">
      <c r="B15" s="455" t="s">
        <v>134</v>
      </c>
      <c r="C15" s="455"/>
      <c r="D15" s="455"/>
      <c r="E15" s="455"/>
      <c r="F15" s="455"/>
    </row>
    <row r="16" spans="2:8" ht="27" customHeight="1" x14ac:dyDescent="0.25">
      <c r="B16" s="23"/>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tabColor rgb="FF00B0F0"/>
  </sheetPr>
  <dimension ref="A1:AK55"/>
  <sheetViews>
    <sheetView zoomScale="70" zoomScaleNormal="70" workbookViewId="0">
      <selection activeCell="C6" sqref="C6"/>
    </sheetView>
  </sheetViews>
  <sheetFormatPr baseColWidth="10" defaultRowHeight="15" x14ac:dyDescent="0.25"/>
  <cols>
    <col min="2" max="2" width="24.140625" customWidth="1"/>
    <col min="3" max="3" width="76.28515625" customWidth="1"/>
    <col min="4" max="4" width="29.85546875" customWidth="1"/>
  </cols>
  <sheetData>
    <row r="1" spans="1:37" ht="23.25" x14ac:dyDescent="0.25">
      <c r="A1" s="14"/>
      <c r="B1" s="466" t="s">
        <v>49</v>
      </c>
      <c r="C1" s="466"/>
      <c r="D1" s="466"/>
      <c r="E1" s="14"/>
      <c r="F1" s="14"/>
      <c r="G1" s="14"/>
      <c r="H1" s="14"/>
      <c r="I1" s="14"/>
      <c r="J1" s="14"/>
      <c r="K1" s="14"/>
      <c r="L1" s="14"/>
      <c r="M1" s="14"/>
      <c r="N1" s="14"/>
      <c r="O1" s="14"/>
      <c r="P1" s="14"/>
      <c r="Q1" s="14"/>
      <c r="R1" s="14"/>
      <c r="S1" s="14"/>
      <c r="T1" s="14"/>
      <c r="U1" s="14"/>
      <c r="V1" s="14"/>
      <c r="W1" s="14"/>
      <c r="X1" s="14"/>
      <c r="Y1" s="14"/>
      <c r="Z1" s="14"/>
      <c r="AA1" s="14"/>
      <c r="AB1" s="14"/>
      <c r="AC1" s="14"/>
      <c r="AD1" s="14"/>
      <c r="AE1" s="14"/>
    </row>
    <row r="2" spans="1:37" x14ac:dyDescent="0.25">
      <c r="A2" s="14"/>
      <c r="B2" s="14"/>
      <c r="C2" s="14"/>
      <c r="D2" s="14"/>
      <c r="E2" s="14"/>
      <c r="F2" s="14"/>
      <c r="G2" s="14"/>
      <c r="H2" s="14"/>
      <c r="I2" s="14"/>
      <c r="J2" s="14"/>
      <c r="K2" s="14"/>
      <c r="L2" s="14"/>
      <c r="M2" s="14"/>
      <c r="N2" s="14"/>
      <c r="O2" s="14"/>
      <c r="P2" s="14"/>
      <c r="Q2" s="14"/>
      <c r="R2" s="14"/>
      <c r="S2" s="14"/>
      <c r="T2" s="14"/>
      <c r="U2" s="14"/>
      <c r="V2" s="14"/>
      <c r="W2" s="14"/>
      <c r="X2" s="14"/>
      <c r="Y2" s="14"/>
      <c r="Z2" s="14"/>
      <c r="AA2" s="14"/>
      <c r="AB2" s="14"/>
      <c r="AC2" s="14"/>
      <c r="AD2" s="14"/>
      <c r="AE2" s="14"/>
    </row>
    <row r="3" spans="1:37" ht="25.5" x14ac:dyDescent="0.25">
      <c r="A3" s="14"/>
      <c r="B3" s="3"/>
      <c r="C3" s="4" t="s">
        <v>46</v>
      </c>
      <c r="D3" s="4" t="s">
        <v>3</v>
      </c>
      <c r="E3" s="14"/>
      <c r="F3" s="14"/>
      <c r="G3" s="14"/>
      <c r="H3" s="14"/>
      <c r="I3" s="14"/>
      <c r="J3" s="14"/>
      <c r="K3" s="14"/>
      <c r="L3" s="14"/>
      <c r="M3" s="14"/>
      <c r="N3" s="14"/>
      <c r="O3" s="14"/>
      <c r="P3" s="14"/>
      <c r="Q3" s="14"/>
      <c r="R3" s="14"/>
      <c r="S3" s="14"/>
      <c r="T3" s="14"/>
      <c r="U3" s="14"/>
      <c r="V3" s="14"/>
      <c r="W3" s="14"/>
      <c r="X3" s="14"/>
      <c r="Y3" s="14"/>
      <c r="Z3" s="14"/>
      <c r="AA3" s="14"/>
      <c r="AB3" s="14"/>
      <c r="AC3" s="14"/>
      <c r="AD3" s="14"/>
      <c r="AE3" s="14"/>
    </row>
    <row r="4" spans="1:37" ht="51" x14ac:dyDescent="0.25">
      <c r="A4" s="14"/>
      <c r="B4" s="5" t="s">
        <v>45</v>
      </c>
      <c r="C4" s="6" t="s">
        <v>93</v>
      </c>
      <c r="D4" s="7">
        <v>0.2</v>
      </c>
      <c r="E4" s="14"/>
      <c r="F4" s="14"/>
      <c r="G4" s="14"/>
      <c r="H4" s="14"/>
      <c r="I4" s="14"/>
      <c r="J4" s="14"/>
      <c r="K4" s="14"/>
      <c r="L4" s="14"/>
      <c r="M4" s="14"/>
      <c r="N4" s="14"/>
      <c r="O4" s="14"/>
      <c r="P4" s="14"/>
      <c r="Q4" s="14"/>
      <c r="R4" s="14"/>
      <c r="S4" s="14"/>
      <c r="T4" s="14"/>
      <c r="U4" s="14"/>
      <c r="V4" s="14"/>
      <c r="W4" s="14"/>
      <c r="X4" s="14"/>
      <c r="Y4" s="14"/>
      <c r="Z4" s="14"/>
      <c r="AA4" s="14"/>
      <c r="AB4" s="14"/>
      <c r="AC4" s="14"/>
      <c r="AD4" s="14"/>
      <c r="AE4" s="14"/>
    </row>
    <row r="5" spans="1:37" ht="51" x14ac:dyDescent="0.25">
      <c r="A5" s="14"/>
      <c r="B5" s="8" t="s">
        <v>47</v>
      </c>
      <c r="C5" s="9" t="s">
        <v>94</v>
      </c>
      <c r="D5" s="10">
        <v>0.4</v>
      </c>
      <c r="E5" s="14"/>
      <c r="F5" s="14"/>
      <c r="G5" s="14"/>
      <c r="H5" s="14"/>
      <c r="I5" s="14"/>
      <c r="J5" s="14"/>
      <c r="K5" s="14"/>
      <c r="L5" s="14"/>
      <c r="M5" s="14"/>
      <c r="N5" s="14"/>
      <c r="O5" s="14"/>
      <c r="P5" s="14"/>
      <c r="Q5" s="14"/>
      <c r="R5" s="14"/>
      <c r="S5" s="14"/>
      <c r="T5" s="14"/>
      <c r="U5" s="14"/>
      <c r="V5" s="14"/>
      <c r="W5" s="14"/>
      <c r="X5" s="14"/>
      <c r="Y5" s="14"/>
      <c r="Z5" s="14"/>
      <c r="AA5" s="14"/>
      <c r="AB5" s="14"/>
      <c r="AC5" s="14"/>
      <c r="AD5" s="14"/>
      <c r="AE5" s="14"/>
    </row>
    <row r="6" spans="1:37" ht="51" x14ac:dyDescent="0.25">
      <c r="A6" s="14"/>
      <c r="B6" s="11" t="s">
        <v>98</v>
      </c>
      <c r="C6" s="9" t="s">
        <v>95</v>
      </c>
      <c r="D6" s="10">
        <v>0.6</v>
      </c>
      <c r="E6" s="14"/>
      <c r="F6" s="14"/>
      <c r="G6" s="14"/>
      <c r="H6" s="14"/>
      <c r="I6" s="14"/>
      <c r="J6" s="14"/>
      <c r="K6" s="14"/>
      <c r="L6" s="14"/>
      <c r="M6" s="14"/>
      <c r="N6" s="14"/>
      <c r="O6" s="14"/>
      <c r="P6" s="14"/>
      <c r="Q6" s="14"/>
      <c r="R6" s="14"/>
      <c r="S6" s="14"/>
      <c r="T6" s="14"/>
      <c r="U6" s="14"/>
      <c r="V6" s="14"/>
      <c r="W6" s="14"/>
      <c r="X6" s="14"/>
      <c r="Y6" s="14"/>
      <c r="Z6" s="14"/>
      <c r="AA6" s="14"/>
      <c r="AB6" s="14"/>
      <c r="AC6" s="14"/>
      <c r="AD6" s="14"/>
      <c r="AE6" s="14"/>
    </row>
    <row r="7" spans="1:37" ht="76.5" x14ac:dyDescent="0.25">
      <c r="A7" s="14"/>
      <c r="B7" s="12" t="s">
        <v>5</v>
      </c>
      <c r="C7" s="9" t="s">
        <v>96</v>
      </c>
      <c r="D7" s="10">
        <v>0.8</v>
      </c>
      <c r="E7" s="14"/>
      <c r="F7" s="14"/>
      <c r="G7" s="14"/>
      <c r="H7" s="14"/>
      <c r="I7" s="14"/>
      <c r="J7" s="14"/>
      <c r="K7" s="14"/>
      <c r="L7" s="14"/>
      <c r="M7" s="14"/>
      <c r="N7" s="14"/>
      <c r="O7" s="14"/>
      <c r="P7" s="14"/>
      <c r="Q7" s="14"/>
      <c r="R7" s="14"/>
      <c r="S7" s="14"/>
      <c r="T7" s="14"/>
      <c r="U7" s="14"/>
      <c r="V7" s="14"/>
      <c r="W7" s="14"/>
      <c r="X7" s="14"/>
      <c r="Y7" s="14"/>
      <c r="Z7" s="14"/>
      <c r="AA7" s="14"/>
      <c r="AB7" s="14"/>
      <c r="AC7" s="14"/>
      <c r="AD7" s="14"/>
      <c r="AE7" s="14"/>
    </row>
    <row r="8" spans="1:37" ht="51" x14ac:dyDescent="0.25">
      <c r="A8" s="14"/>
      <c r="B8" s="13" t="s">
        <v>48</v>
      </c>
      <c r="C8" s="9" t="s">
        <v>97</v>
      </c>
      <c r="D8" s="10">
        <v>1</v>
      </c>
      <c r="E8" s="14"/>
      <c r="F8" s="14"/>
      <c r="G8" s="14"/>
      <c r="H8" s="14"/>
      <c r="I8" s="14"/>
      <c r="J8" s="14"/>
      <c r="K8" s="14"/>
      <c r="L8" s="14"/>
      <c r="M8" s="14"/>
      <c r="N8" s="14"/>
      <c r="O8" s="14"/>
      <c r="P8" s="14"/>
      <c r="Q8" s="14"/>
      <c r="R8" s="14"/>
      <c r="S8" s="14"/>
      <c r="T8" s="14"/>
      <c r="U8" s="14"/>
      <c r="V8" s="14"/>
      <c r="W8" s="14"/>
      <c r="X8" s="14"/>
      <c r="Y8" s="14"/>
      <c r="Z8" s="14"/>
      <c r="AA8" s="14"/>
      <c r="AB8" s="14"/>
      <c r="AC8" s="14"/>
      <c r="AD8" s="14"/>
      <c r="AE8" s="14"/>
    </row>
    <row r="9" spans="1:37" x14ac:dyDescent="0.25">
      <c r="A9" s="14"/>
      <c r="B9" s="26"/>
      <c r="C9" s="26"/>
      <c r="D9" s="26"/>
      <c r="E9" s="14"/>
      <c r="F9" s="14"/>
      <c r="G9" s="14"/>
      <c r="H9" s="14"/>
      <c r="I9" s="14"/>
      <c r="J9" s="14"/>
      <c r="K9" s="14"/>
      <c r="L9" s="14"/>
      <c r="M9" s="14"/>
      <c r="N9" s="14"/>
      <c r="O9" s="14"/>
      <c r="P9" s="14"/>
      <c r="Q9" s="14"/>
      <c r="R9" s="14"/>
      <c r="S9" s="14"/>
      <c r="T9" s="14"/>
      <c r="U9" s="14"/>
      <c r="V9" s="14"/>
      <c r="W9" s="14"/>
      <c r="X9" s="14"/>
      <c r="Y9" s="14"/>
      <c r="Z9" s="14"/>
      <c r="AA9" s="14"/>
      <c r="AB9" s="14"/>
      <c r="AC9" s="14"/>
      <c r="AD9" s="14"/>
      <c r="AE9" s="14"/>
      <c r="AF9" s="14"/>
      <c r="AG9" s="14"/>
      <c r="AH9" s="14"/>
      <c r="AI9" s="14"/>
      <c r="AJ9" s="14"/>
      <c r="AK9" s="14"/>
    </row>
    <row r="10" spans="1:37" ht="16.5" x14ac:dyDescent="0.25">
      <c r="A10" s="14"/>
      <c r="B10" s="27"/>
      <c r="C10" s="26"/>
      <c r="D10" s="26"/>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c r="AE10" s="14"/>
      <c r="AF10" s="14"/>
      <c r="AG10" s="14"/>
      <c r="AH10" s="14"/>
      <c r="AI10" s="14"/>
      <c r="AJ10" s="14"/>
      <c r="AK10" s="14"/>
    </row>
    <row r="11" spans="1:37" x14ac:dyDescent="0.25">
      <c r="A11" s="14"/>
      <c r="B11" s="26"/>
      <c r="C11" s="26"/>
      <c r="D11" s="26"/>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c r="AE11" s="14"/>
      <c r="AF11" s="14"/>
      <c r="AG11" s="14"/>
      <c r="AH11" s="14"/>
      <c r="AI11" s="14"/>
      <c r="AJ11" s="14"/>
      <c r="AK11" s="14"/>
    </row>
    <row r="12" spans="1:37" x14ac:dyDescent="0.25">
      <c r="A12" s="14"/>
      <c r="B12" s="26"/>
      <c r="C12" s="26"/>
      <c r="D12" s="26"/>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c r="AE12" s="14"/>
      <c r="AF12" s="14"/>
      <c r="AG12" s="14"/>
      <c r="AH12" s="14"/>
      <c r="AI12" s="14"/>
      <c r="AJ12" s="14"/>
      <c r="AK12" s="14"/>
    </row>
    <row r="13" spans="1:37" x14ac:dyDescent="0.25">
      <c r="A13" s="14"/>
      <c r="B13" s="26"/>
      <c r="C13" s="26"/>
      <c r="D13" s="26"/>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c r="AE13" s="14"/>
      <c r="AF13" s="14"/>
      <c r="AG13" s="14"/>
      <c r="AH13" s="14"/>
      <c r="AI13" s="14"/>
      <c r="AJ13" s="14"/>
      <c r="AK13" s="14"/>
    </row>
    <row r="14" spans="1:37" x14ac:dyDescent="0.25">
      <c r="A14" s="14"/>
      <c r="B14" s="26"/>
      <c r="C14" s="26"/>
      <c r="D14" s="26"/>
      <c r="E14" s="14"/>
      <c r="F14" s="14"/>
      <c r="G14" s="14"/>
      <c r="H14" s="14"/>
      <c r="I14" s="14"/>
      <c r="J14" s="14"/>
      <c r="K14" s="14"/>
      <c r="L14" s="14"/>
      <c r="M14" s="14"/>
      <c r="N14" s="14"/>
      <c r="O14" s="14"/>
      <c r="P14" s="14"/>
      <c r="Q14" s="14"/>
      <c r="R14" s="14"/>
      <c r="S14" s="14"/>
      <c r="T14" s="14"/>
      <c r="U14" s="14"/>
      <c r="V14" s="14"/>
      <c r="W14" s="14"/>
      <c r="X14" s="14"/>
      <c r="Y14" s="14"/>
      <c r="Z14" s="14"/>
      <c r="AA14" s="14"/>
      <c r="AB14" s="14"/>
      <c r="AC14" s="14"/>
      <c r="AD14" s="14"/>
      <c r="AE14" s="14"/>
      <c r="AF14" s="14"/>
      <c r="AG14" s="14"/>
      <c r="AH14" s="14"/>
      <c r="AI14" s="14"/>
      <c r="AJ14" s="14"/>
      <c r="AK14" s="14"/>
    </row>
    <row r="15" spans="1:37" x14ac:dyDescent="0.25">
      <c r="A15" s="14"/>
      <c r="B15" s="26"/>
      <c r="C15" s="26"/>
      <c r="D15" s="26"/>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row>
    <row r="16" spans="1:37" x14ac:dyDescent="0.25">
      <c r="A16" s="14"/>
      <c r="B16" s="26"/>
      <c r="C16" s="26"/>
      <c r="D16" s="26"/>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row>
    <row r="17" spans="1:37" x14ac:dyDescent="0.25">
      <c r="A17" s="14"/>
      <c r="B17" s="26"/>
      <c r="C17" s="26"/>
      <c r="D17" s="26"/>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c r="AE17" s="14"/>
      <c r="AF17" s="14"/>
      <c r="AG17" s="14"/>
      <c r="AH17" s="14"/>
      <c r="AI17" s="14"/>
      <c r="AJ17" s="14"/>
      <c r="AK17" s="14"/>
    </row>
    <row r="18" spans="1:37" x14ac:dyDescent="0.25">
      <c r="A18" s="14"/>
      <c r="B18" s="26"/>
      <c r="C18" s="26"/>
      <c r="D18" s="26"/>
      <c r="E18" s="14"/>
      <c r="F18" s="14"/>
      <c r="G18" s="14"/>
      <c r="H18" s="14"/>
      <c r="I18" s="14"/>
      <c r="J18" s="14"/>
      <c r="K18" s="14"/>
      <c r="L18" s="14"/>
      <c r="M18" s="14"/>
      <c r="N18" s="14"/>
      <c r="O18" s="14"/>
      <c r="P18" s="14"/>
      <c r="Q18" s="14"/>
      <c r="R18" s="14"/>
      <c r="S18" s="14"/>
      <c r="T18" s="14"/>
      <c r="U18" s="14"/>
      <c r="V18" s="14"/>
      <c r="W18" s="14"/>
      <c r="X18" s="14"/>
      <c r="Y18" s="14"/>
      <c r="Z18" s="14"/>
      <c r="AA18" s="14"/>
      <c r="AB18" s="14"/>
      <c r="AC18" s="14"/>
      <c r="AD18" s="14"/>
      <c r="AE18" s="14"/>
      <c r="AF18" s="14"/>
      <c r="AG18" s="14"/>
      <c r="AH18" s="14"/>
      <c r="AI18" s="14"/>
      <c r="AJ18" s="14"/>
      <c r="AK18" s="14"/>
    </row>
    <row r="19" spans="1:37" x14ac:dyDescent="0.25">
      <c r="A19" s="14"/>
      <c r="B19" s="14"/>
      <c r="C19" s="14"/>
      <c r="D19" s="14"/>
      <c r="E19" s="14"/>
      <c r="F19" s="14"/>
      <c r="G19" s="14"/>
      <c r="H19" s="14"/>
      <c r="I19" s="14"/>
      <c r="J19" s="14"/>
      <c r="K19" s="14"/>
      <c r="L19" s="14"/>
      <c r="M19" s="14"/>
      <c r="N19" s="14"/>
      <c r="O19" s="14"/>
      <c r="P19" s="14"/>
      <c r="Q19" s="14"/>
      <c r="R19" s="14"/>
      <c r="S19" s="14"/>
      <c r="T19" s="14"/>
      <c r="U19" s="14"/>
      <c r="V19" s="14"/>
      <c r="W19" s="14"/>
      <c r="X19" s="14"/>
      <c r="Y19" s="14"/>
      <c r="Z19" s="14"/>
      <c r="AA19" s="14"/>
      <c r="AB19" s="14"/>
      <c r="AC19" s="14"/>
      <c r="AD19" s="14"/>
      <c r="AE19" s="14"/>
      <c r="AF19" s="14"/>
      <c r="AG19" s="14"/>
      <c r="AH19" s="14"/>
      <c r="AI19" s="14"/>
      <c r="AJ19" s="14"/>
      <c r="AK19" s="14"/>
    </row>
    <row r="20" spans="1:37" x14ac:dyDescent="0.25">
      <c r="A20" s="14"/>
      <c r="B20" s="14"/>
      <c r="C20" s="14"/>
      <c r="D20" s="14"/>
      <c r="E20" s="14"/>
      <c r="F20" s="14"/>
      <c r="G20" s="14"/>
      <c r="H20" s="14"/>
      <c r="I20" s="14"/>
      <c r="J20" s="14"/>
      <c r="K20" s="14"/>
      <c r="L20" s="14"/>
      <c r="M20" s="14"/>
      <c r="N20" s="14"/>
      <c r="O20" s="14"/>
      <c r="P20" s="14"/>
      <c r="Q20" s="14"/>
      <c r="R20" s="14"/>
      <c r="S20" s="14"/>
      <c r="T20" s="14"/>
      <c r="U20" s="14"/>
      <c r="V20" s="14"/>
      <c r="W20" s="14"/>
      <c r="X20" s="14"/>
      <c r="Y20" s="14"/>
      <c r="Z20" s="14"/>
      <c r="AA20" s="14"/>
      <c r="AB20" s="14"/>
      <c r="AC20" s="14"/>
      <c r="AD20" s="14"/>
      <c r="AE20" s="14"/>
      <c r="AF20" s="14"/>
      <c r="AG20" s="14"/>
      <c r="AH20" s="14"/>
      <c r="AI20" s="14"/>
      <c r="AJ20" s="14"/>
      <c r="AK20" s="14"/>
    </row>
    <row r="21" spans="1:37" x14ac:dyDescent="0.25">
      <c r="A21" s="14"/>
      <c r="B21" s="14"/>
      <c r="C21" s="14"/>
      <c r="D21" s="14"/>
      <c r="E21" s="14"/>
      <c r="F21" s="14"/>
      <c r="G21" s="14"/>
      <c r="H21" s="14"/>
      <c r="I21" s="14"/>
      <c r="J21" s="14"/>
      <c r="K21" s="14"/>
      <c r="L21" s="14"/>
      <c r="M21" s="14"/>
      <c r="N21" s="14"/>
      <c r="O21" s="14"/>
      <c r="P21" s="14"/>
      <c r="Q21" s="14"/>
      <c r="R21" s="14"/>
      <c r="S21" s="14"/>
      <c r="T21" s="14"/>
      <c r="U21" s="14"/>
      <c r="V21" s="14"/>
      <c r="W21" s="14"/>
      <c r="X21" s="14"/>
      <c r="Y21" s="14"/>
      <c r="Z21" s="14"/>
      <c r="AA21" s="14"/>
      <c r="AB21" s="14"/>
      <c r="AC21" s="14"/>
      <c r="AD21" s="14"/>
      <c r="AE21" s="14"/>
      <c r="AF21" s="14"/>
      <c r="AG21" s="14"/>
      <c r="AH21" s="14"/>
      <c r="AI21" s="14"/>
      <c r="AJ21" s="14"/>
      <c r="AK21" s="14"/>
    </row>
    <row r="22" spans="1:37" x14ac:dyDescent="0.25">
      <c r="A22" s="14"/>
      <c r="B22" s="14"/>
      <c r="C22" s="14"/>
      <c r="D22" s="14"/>
      <c r="E22" s="14"/>
      <c r="F22" s="14"/>
      <c r="G22" s="14"/>
      <c r="H22" s="14"/>
      <c r="I22" s="14"/>
      <c r="J22" s="14"/>
      <c r="K22" s="14"/>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row>
    <row r="23" spans="1:37" x14ac:dyDescent="0.25">
      <c r="A23" s="14"/>
      <c r="B23" s="14"/>
      <c r="C23" s="14"/>
      <c r="D23" s="14"/>
      <c r="E23" s="14"/>
      <c r="F23" s="14"/>
      <c r="G23" s="14"/>
      <c r="H23" s="14"/>
      <c r="I23" s="14"/>
      <c r="J23" s="14"/>
      <c r="K23" s="14"/>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row>
    <row r="24" spans="1:37" x14ac:dyDescent="0.25">
      <c r="A24" s="14"/>
      <c r="B24" s="14"/>
      <c r="C24" s="14"/>
      <c r="D24" s="14"/>
      <c r="E24" s="14"/>
      <c r="F24" s="14"/>
      <c r="G24" s="14"/>
      <c r="H24" s="14"/>
      <c r="I24" s="14"/>
      <c r="J24" s="14"/>
      <c r="K24" s="14"/>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row>
    <row r="25" spans="1:37" x14ac:dyDescent="0.25">
      <c r="A25" s="14"/>
      <c r="B25" s="14"/>
      <c r="C25" s="14"/>
      <c r="D25" s="14"/>
      <c r="E25" s="14"/>
      <c r="F25" s="14"/>
      <c r="G25" s="14"/>
      <c r="H25" s="14"/>
      <c r="I25" s="14"/>
      <c r="J25" s="14"/>
      <c r="K25" s="14"/>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row>
    <row r="26" spans="1:37" x14ac:dyDescent="0.25">
      <c r="A26" s="14"/>
      <c r="B26" s="14"/>
      <c r="C26" s="14"/>
      <c r="D26" s="14"/>
      <c r="E26" s="14"/>
      <c r="F26" s="14"/>
      <c r="G26" s="14"/>
      <c r="H26" s="14"/>
      <c r="I26" s="14"/>
      <c r="J26" s="14"/>
      <c r="K26" s="14"/>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row>
    <row r="27" spans="1:37" x14ac:dyDescent="0.25">
      <c r="A27" s="14"/>
      <c r="B27" s="14"/>
      <c r="C27" s="14"/>
      <c r="D27" s="14"/>
      <c r="E27" s="14"/>
      <c r="F27" s="14"/>
      <c r="G27" s="14"/>
      <c r="H27" s="14"/>
      <c r="I27" s="14"/>
      <c r="J27" s="14"/>
      <c r="K27" s="14"/>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row>
    <row r="28" spans="1:37" x14ac:dyDescent="0.25">
      <c r="A28" s="14"/>
      <c r="B28" s="14"/>
      <c r="C28" s="14"/>
      <c r="D28" s="14"/>
      <c r="E28" s="14"/>
      <c r="F28" s="14"/>
      <c r="G28" s="14"/>
      <c r="H28" s="14"/>
      <c r="I28" s="14"/>
      <c r="J28" s="14"/>
      <c r="K28" s="14"/>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row>
    <row r="29" spans="1:37" x14ac:dyDescent="0.25">
      <c r="A29" s="14"/>
      <c r="B29" s="14"/>
      <c r="C29" s="14"/>
      <c r="D29" s="14"/>
      <c r="E29" s="14"/>
      <c r="F29" s="14"/>
      <c r="G29" s="14"/>
      <c r="H29" s="14"/>
      <c r="I29" s="14"/>
      <c r="J29" s="14"/>
      <c r="K29" s="14"/>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row>
    <row r="30" spans="1:37" x14ac:dyDescent="0.25">
      <c r="A30" s="14"/>
      <c r="B30" s="14"/>
      <c r="C30" s="14"/>
      <c r="D30" s="14"/>
      <c r="E30" s="14"/>
      <c r="F30" s="14"/>
      <c r="G30" s="14"/>
      <c r="H30" s="14"/>
      <c r="I30" s="14"/>
      <c r="J30" s="14"/>
      <c r="K30" s="14"/>
      <c r="L30" s="14"/>
      <c r="M30" s="14"/>
      <c r="N30" s="14"/>
      <c r="O30" s="14"/>
      <c r="P30" s="14"/>
      <c r="Q30" s="14"/>
      <c r="R30" s="14"/>
      <c r="S30" s="14"/>
      <c r="T30" s="14"/>
      <c r="U30" s="14"/>
      <c r="V30" s="14"/>
      <c r="W30" s="14"/>
      <c r="X30" s="14"/>
      <c r="Y30" s="14"/>
      <c r="Z30" s="14"/>
      <c r="AA30" s="14"/>
      <c r="AB30" s="14"/>
      <c r="AC30" s="14"/>
      <c r="AD30" s="14"/>
      <c r="AE30" s="14"/>
      <c r="AF30" s="14"/>
      <c r="AG30" s="14"/>
      <c r="AH30" s="14"/>
      <c r="AI30" s="14"/>
      <c r="AJ30" s="14"/>
      <c r="AK30" s="14"/>
    </row>
    <row r="31" spans="1:37" x14ac:dyDescent="0.25">
      <c r="A31" s="14"/>
      <c r="B31" s="14"/>
      <c r="C31" s="14"/>
      <c r="D31" s="14"/>
      <c r="E31" s="14"/>
      <c r="F31" s="14"/>
      <c r="G31" s="14"/>
      <c r="H31" s="14"/>
      <c r="I31" s="14"/>
      <c r="J31" s="14"/>
      <c r="K31" s="14"/>
      <c r="L31" s="14"/>
      <c r="M31" s="14"/>
      <c r="N31" s="14"/>
      <c r="O31" s="14"/>
      <c r="P31" s="14"/>
      <c r="Q31" s="14"/>
      <c r="R31" s="14"/>
      <c r="S31" s="14"/>
      <c r="T31" s="14"/>
      <c r="U31" s="14"/>
      <c r="V31" s="14"/>
      <c r="W31" s="14"/>
      <c r="X31" s="14"/>
      <c r="Y31" s="14"/>
      <c r="Z31" s="14"/>
      <c r="AA31" s="14"/>
      <c r="AB31" s="14"/>
      <c r="AC31" s="14"/>
      <c r="AD31" s="14"/>
      <c r="AE31" s="14"/>
      <c r="AF31" s="14"/>
      <c r="AG31" s="14"/>
      <c r="AH31" s="14"/>
      <c r="AI31" s="14"/>
      <c r="AJ31" s="14"/>
      <c r="AK31" s="14"/>
    </row>
    <row r="32" spans="1:37" x14ac:dyDescent="0.25">
      <c r="A32" s="14"/>
      <c r="B32" s="14"/>
      <c r="C32" s="14"/>
      <c r="D32" s="14"/>
      <c r="E32" s="14"/>
      <c r="F32" s="14"/>
      <c r="G32" s="14"/>
      <c r="H32" s="14"/>
      <c r="I32" s="14"/>
      <c r="J32" s="14"/>
      <c r="K32" s="14"/>
      <c r="L32" s="14"/>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row>
    <row r="33" spans="1:31" x14ac:dyDescent="0.25">
      <c r="A33" s="14"/>
      <c r="E33" s="14"/>
      <c r="F33" s="14"/>
      <c r="G33" s="14"/>
      <c r="H33" s="14"/>
      <c r="I33" s="14"/>
      <c r="J33" s="14"/>
      <c r="K33" s="14"/>
      <c r="L33" s="14"/>
      <c r="M33" s="14"/>
      <c r="N33" s="14"/>
      <c r="O33" s="14"/>
      <c r="P33" s="14"/>
      <c r="Q33" s="14"/>
      <c r="R33" s="14"/>
      <c r="S33" s="14"/>
      <c r="T33" s="14"/>
      <c r="U33" s="14"/>
      <c r="V33" s="14"/>
      <c r="W33" s="14"/>
      <c r="X33" s="14"/>
      <c r="Y33" s="14"/>
      <c r="Z33" s="14"/>
      <c r="AA33" s="14"/>
      <c r="AB33" s="14"/>
      <c r="AC33" s="14"/>
      <c r="AD33" s="14"/>
      <c r="AE33" s="14"/>
    </row>
    <row r="34" spans="1:31" x14ac:dyDescent="0.25">
      <c r="A34" s="14"/>
      <c r="E34" s="14"/>
      <c r="F34" s="14"/>
      <c r="G34" s="14"/>
      <c r="H34" s="14"/>
      <c r="I34" s="14"/>
      <c r="J34" s="14"/>
      <c r="K34" s="14"/>
      <c r="L34" s="14"/>
      <c r="M34" s="14"/>
      <c r="N34" s="14"/>
      <c r="O34" s="14"/>
      <c r="P34" s="14"/>
      <c r="Q34" s="14"/>
      <c r="R34" s="14"/>
      <c r="S34" s="14"/>
      <c r="T34" s="14"/>
      <c r="U34" s="14"/>
      <c r="V34" s="14"/>
      <c r="W34" s="14"/>
      <c r="X34" s="14"/>
      <c r="Y34" s="14"/>
      <c r="Z34" s="14"/>
      <c r="AA34" s="14"/>
      <c r="AB34" s="14"/>
      <c r="AC34" s="14"/>
      <c r="AD34" s="14"/>
      <c r="AE34" s="14"/>
    </row>
    <row r="35" spans="1:31" x14ac:dyDescent="0.25">
      <c r="A35" s="14"/>
    </row>
    <row r="36" spans="1:31" x14ac:dyDescent="0.25">
      <c r="A36" s="14"/>
    </row>
    <row r="37" spans="1:31" x14ac:dyDescent="0.25">
      <c r="A37" s="14"/>
    </row>
    <row r="38" spans="1:31" x14ac:dyDescent="0.25">
      <c r="A38" s="14"/>
    </row>
    <row r="39" spans="1:31" x14ac:dyDescent="0.25">
      <c r="A39" s="14"/>
    </row>
    <row r="40" spans="1:31" x14ac:dyDescent="0.25">
      <c r="A40" s="14"/>
    </row>
    <row r="41" spans="1:31" x14ac:dyDescent="0.25">
      <c r="A41" s="14"/>
    </row>
    <row r="42" spans="1:31" x14ac:dyDescent="0.25">
      <c r="A42" s="14"/>
    </row>
    <row r="43" spans="1:31" x14ac:dyDescent="0.25">
      <c r="A43" s="14"/>
    </row>
    <row r="44" spans="1:31" x14ac:dyDescent="0.25">
      <c r="A44" s="14"/>
    </row>
    <row r="45" spans="1:31" x14ac:dyDescent="0.25">
      <c r="A45" s="14"/>
    </row>
    <row r="46" spans="1:31" x14ac:dyDescent="0.25">
      <c r="A46" s="14"/>
    </row>
    <row r="47" spans="1:31" x14ac:dyDescent="0.25">
      <c r="A47" s="14"/>
    </row>
    <row r="48" spans="1:31" x14ac:dyDescent="0.25">
      <c r="A48" s="14"/>
    </row>
    <row r="49" spans="1:1" x14ac:dyDescent="0.25">
      <c r="A49" s="14"/>
    </row>
    <row r="50" spans="1:1" x14ac:dyDescent="0.25">
      <c r="A50" s="14"/>
    </row>
    <row r="51" spans="1:1" x14ac:dyDescent="0.25">
      <c r="A51" s="14"/>
    </row>
    <row r="52" spans="1:1" x14ac:dyDescent="0.25">
      <c r="A52" s="14"/>
    </row>
    <row r="53" spans="1:1" x14ac:dyDescent="0.25">
      <c r="A53" s="14"/>
    </row>
    <row r="54" spans="1:1" x14ac:dyDescent="0.25">
      <c r="A54" s="14"/>
    </row>
    <row r="55" spans="1:1" x14ac:dyDescent="0.25">
      <c r="A55" s="14"/>
    </row>
  </sheetData>
  <mergeCells count="1">
    <mergeCell ref="B1:D1"/>
  </mergeCells>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6">
    <tabColor theme="6" tint="-0.249977111117893"/>
  </sheetPr>
  <dimension ref="A1:U232"/>
  <sheetViews>
    <sheetView zoomScale="70" zoomScaleNormal="70" workbookViewId="0">
      <selection activeCell="C6" sqref="C6"/>
    </sheetView>
  </sheetViews>
  <sheetFormatPr baseColWidth="10" defaultRowHeight="26.25" x14ac:dyDescent="0.4"/>
  <cols>
    <col min="1" max="1" width="11.42578125" style="29"/>
    <col min="2" max="2" width="40.42578125" style="29" customWidth="1"/>
    <col min="3" max="3" width="64.42578125" style="29" customWidth="1"/>
    <col min="4" max="4" width="97.42578125" style="29" customWidth="1"/>
    <col min="5" max="5" width="144.7109375" style="29" bestFit="1" customWidth="1"/>
    <col min="6" max="16384" width="11.42578125" style="29"/>
  </cols>
  <sheetData>
    <row r="1" spans="1:21" x14ac:dyDescent="0.4">
      <c r="A1" s="82"/>
      <c r="B1" s="467" t="s">
        <v>57</v>
      </c>
      <c r="C1" s="467"/>
      <c r="D1" s="467"/>
      <c r="E1" s="82"/>
      <c r="F1" s="82"/>
      <c r="G1" s="82"/>
      <c r="H1" s="82"/>
      <c r="I1" s="82"/>
      <c r="J1" s="82"/>
      <c r="K1" s="82"/>
      <c r="L1" s="82"/>
      <c r="M1" s="82"/>
      <c r="N1" s="82"/>
      <c r="O1" s="82"/>
      <c r="P1" s="82"/>
      <c r="Q1" s="82"/>
      <c r="R1" s="82"/>
      <c r="S1" s="82"/>
      <c r="T1" s="82"/>
      <c r="U1" s="82"/>
    </row>
    <row r="2" spans="1:21" x14ac:dyDescent="0.4">
      <c r="A2" s="82"/>
      <c r="B2" s="82"/>
      <c r="C2" s="82"/>
      <c r="D2" s="82"/>
      <c r="E2" s="82"/>
      <c r="F2" s="82"/>
      <c r="G2" s="82"/>
      <c r="H2" s="82"/>
      <c r="I2" s="82"/>
      <c r="J2" s="82"/>
      <c r="K2" s="82"/>
      <c r="L2" s="82"/>
      <c r="M2" s="82"/>
      <c r="N2" s="82"/>
      <c r="O2" s="82"/>
      <c r="P2" s="82"/>
      <c r="Q2" s="82"/>
      <c r="R2" s="82"/>
      <c r="S2" s="82"/>
      <c r="T2" s="82"/>
      <c r="U2" s="82"/>
    </row>
    <row r="3" spans="1:21" x14ac:dyDescent="0.4">
      <c r="A3" s="82"/>
      <c r="B3" s="83"/>
      <c r="C3" s="4" t="s">
        <v>50</v>
      </c>
      <c r="D3" s="4" t="s">
        <v>51</v>
      </c>
      <c r="E3" s="82"/>
      <c r="F3" s="82"/>
      <c r="G3" s="82"/>
      <c r="H3" s="82"/>
      <c r="I3" s="82"/>
      <c r="J3" s="82"/>
      <c r="K3" s="82"/>
      <c r="L3" s="82"/>
      <c r="M3" s="82"/>
      <c r="N3" s="82"/>
      <c r="O3" s="82"/>
      <c r="P3" s="82"/>
      <c r="Q3" s="82"/>
      <c r="R3" s="82"/>
      <c r="S3" s="82"/>
      <c r="T3" s="82"/>
      <c r="U3" s="82"/>
    </row>
    <row r="4" spans="1:21" x14ac:dyDescent="0.4">
      <c r="A4" s="84" t="s">
        <v>76</v>
      </c>
      <c r="B4" s="5" t="s">
        <v>92</v>
      </c>
      <c r="C4" s="85" t="s">
        <v>133</v>
      </c>
      <c r="D4" s="6" t="s">
        <v>88</v>
      </c>
      <c r="E4" s="82"/>
      <c r="F4" s="82"/>
      <c r="G4" s="82"/>
      <c r="H4" s="82"/>
      <c r="I4" s="82"/>
      <c r="J4" s="82"/>
      <c r="K4" s="82"/>
      <c r="L4" s="82"/>
      <c r="M4" s="82"/>
      <c r="N4" s="82"/>
      <c r="O4" s="82"/>
      <c r="P4" s="82"/>
      <c r="Q4" s="82"/>
      <c r="R4" s="82"/>
      <c r="S4" s="82"/>
      <c r="T4" s="82"/>
      <c r="U4" s="82"/>
    </row>
    <row r="5" spans="1:21" ht="76.5" x14ac:dyDescent="0.4">
      <c r="A5" s="84" t="s">
        <v>77</v>
      </c>
      <c r="B5" s="8" t="s">
        <v>53</v>
      </c>
      <c r="C5" s="86" t="s">
        <v>84</v>
      </c>
      <c r="D5" s="9" t="s">
        <v>89</v>
      </c>
      <c r="E5" s="82"/>
      <c r="F5" s="82"/>
      <c r="G5" s="82"/>
      <c r="H5" s="82"/>
      <c r="I5" s="82"/>
      <c r="J5" s="82"/>
      <c r="K5" s="82"/>
      <c r="L5" s="82"/>
      <c r="M5" s="82"/>
      <c r="N5" s="82"/>
      <c r="O5" s="82"/>
      <c r="P5" s="82"/>
      <c r="Q5" s="82"/>
      <c r="R5" s="82"/>
      <c r="S5" s="82"/>
      <c r="T5" s="82"/>
      <c r="U5" s="82"/>
    </row>
    <row r="6" spans="1:21" ht="51" x14ac:dyDescent="0.4">
      <c r="A6" s="84" t="s">
        <v>74</v>
      </c>
      <c r="B6" s="11" t="s">
        <v>54</v>
      </c>
      <c r="C6" s="86" t="s">
        <v>85</v>
      </c>
      <c r="D6" s="9" t="s">
        <v>91</v>
      </c>
      <c r="E6" s="82"/>
      <c r="F6" s="82"/>
      <c r="G6" s="82"/>
      <c r="H6" s="82"/>
      <c r="I6" s="82"/>
      <c r="J6" s="82"/>
      <c r="K6" s="82"/>
      <c r="L6" s="82"/>
      <c r="M6" s="82"/>
      <c r="N6" s="82"/>
      <c r="O6" s="82"/>
      <c r="P6" s="82"/>
      <c r="Q6" s="82"/>
      <c r="R6" s="82"/>
      <c r="S6" s="82"/>
      <c r="T6" s="82"/>
      <c r="U6" s="82"/>
    </row>
    <row r="7" spans="1:21" ht="76.5" x14ac:dyDescent="0.4">
      <c r="A7" s="84" t="s">
        <v>6</v>
      </c>
      <c r="B7" s="12" t="s">
        <v>55</v>
      </c>
      <c r="C7" s="86" t="s">
        <v>86</v>
      </c>
      <c r="D7" s="9" t="s">
        <v>90</v>
      </c>
      <c r="E7" s="82"/>
      <c r="F7" s="82"/>
      <c r="G7" s="82"/>
      <c r="H7" s="82"/>
      <c r="I7" s="82"/>
      <c r="J7" s="82"/>
      <c r="K7" s="82"/>
      <c r="L7" s="82"/>
      <c r="M7" s="82"/>
      <c r="N7" s="82"/>
      <c r="O7" s="82"/>
      <c r="P7" s="82"/>
      <c r="Q7" s="82"/>
      <c r="R7" s="82"/>
      <c r="S7" s="82"/>
      <c r="T7" s="82"/>
      <c r="U7" s="82"/>
    </row>
    <row r="8" spans="1:21" ht="51" x14ac:dyDescent="0.4">
      <c r="A8" s="84" t="s">
        <v>78</v>
      </c>
      <c r="B8" s="13" t="s">
        <v>56</v>
      </c>
      <c r="C8" s="86" t="s">
        <v>87</v>
      </c>
      <c r="D8" s="9" t="s">
        <v>99</v>
      </c>
      <c r="E8" s="82"/>
      <c r="F8" s="82"/>
      <c r="G8" s="82"/>
      <c r="H8" s="82"/>
      <c r="I8" s="82"/>
      <c r="J8" s="82"/>
      <c r="K8" s="82"/>
      <c r="L8" s="82"/>
      <c r="M8" s="82"/>
      <c r="N8" s="82"/>
      <c r="O8" s="82"/>
      <c r="P8" s="82"/>
      <c r="Q8" s="82"/>
      <c r="R8" s="82"/>
      <c r="S8" s="82"/>
      <c r="T8" s="82"/>
      <c r="U8" s="82"/>
    </row>
    <row r="9" spans="1:21" x14ac:dyDescent="0.4">
      <c r="A9" s="84"/>
      <c r="B9" s="84"/>
      <c r="C9" s="87"/>
      <c r="D9" s="87"/>
      <c r="E9" s="82"/>
      <c r="F9" s="82"/>
      <c r="G9" s="82"/>
      <c r="H9" s="82"/>
      <c r="I9" s="82"/>
      <c r="J9" s="82"/>
      <c r="K9" s="82"/>
      <c r="L9" s="82"/>
      <c r="M9" s="82"/>
      <c r="N9" s="82"/>
      <c r="O9" s="82"/>
      <c r="P9" s="82"/>
      <c r="Q9" s="82"/>
      <c r="R9" s="82"/>
      <c r="S9" s="82"/>
      <c r="T9" s="82"/>
      <c r="U9" s="82"/>
    </row>
    <row r="10" spans="1:21" x14ac:dyDescent="0.4">
      <c r="A10" s="84"/>
      <c r="B10" s="88"/>
      <c r="C10" s="88"/>
      <c r="D10" s="88"/>
      <c r="E10" s="82"/>
      <c r="F10" s="82"/>
      <c r="G10" s="82"/>
      <c r="H10" s="82"/>
      <c r="I10" s="82"/>
      <c r="J10" s="82"/>
      <c r="K10" s="82"/>
      <c r="L10" s="82"/>
      <c r="M10" s="82"/>
      <c r="N10" s="82"/>
      <c r="O10" s="82"/>
      <c r="P10" s="82"/>
      <c r="Q10" s="82"/>
      <c r="R10" s="82"/>
      <c r="S10" s="82"/>
      <c r="T10" s="82"/>
      <c r="U10" s="82"/>
    </row>
    <row r="11" spans="1:21" x14ac:dyDescent="0.4">
      <c r="A11" s="84"/>
      <c r="B11" s="84" t="s">
        <v>83</v>
      </c>
      <c r="C11" s="84" t="s">
        <v>121</v>
      </c>
      <c r="D11" s="84" t="s">
        <v>128</v>
      </c>
      <c r="E11" s="82"/>
      <c r="F11" s="82"/>
      <c r="G11" s="82"/>
      <c r="H11" s="82"/>
      <c r="I11" s="82"/>
      <c r="J11" s="82"/>
      <c r="K11" s="82"/>
      <c r="L11" s="82"/>
      <c r="M11" s="82"/>
      <c r="N11" s="82"/>
      <c r="O11" s="82"/>
      <c r="P11" s="82"/>
      <c r="Q11" s="82"/>
      <c r="R11" s="82"/>
      <c r="S11" s="82"/>
      <c r="T11" s="82"/>
      <c r="U11" s="82"/>
    </row>
    <row r="12" spans="1:21" x14ac:dyDescent="0.4">
      <c r="A12" s="84"/>
      <c r="B12" s="84" t="s">
        <v>81</v>
      </c>
      <c r="C12" s="84" t="s">
        <v>125</v>
      </c>
      <c r="D12" s="84" t="s">
        <v>129</v>
      </c>
      <c r="E12" s="82"/>
      <c r="F12" s="82"/>
      <c r="G12" s="82"/>
      <c r="H12" s="82"/>
      <c r="I12" s="82"/>
      <c r="J12" s="82"/>
      <c r="K12" s="82"/>
      <c r="L12" s="82"/>
      <c r="M12" s="82"/>
      <c r="N12" s="82"/>
      <c r="O12" s="82"/>
      <c r="P12" s="82"/>
      <c r="Q12" s="82"/>
      <c r="R12" s="82"/>
      <c r="S12" s="82"/>
      <c r="T12" s="82"/>
      <c r="U12" s="82"/>
    </row>
    <row r="13" spans="1:21" x14ac:dyDescent="0.4">
      <c r="A13" s="84"/>
      <c r="B13" s="84"/>
      <c r="C13" s="84" t="s">
        <v>124</v>
      </c>
      <c r="D13" s="84" t="s">
        <v>130</v>
      </c>
      <c r="E13" s="82"/>
      <c r="F13" s="82"/>
      <c r="G13" s="82"/>
      <c r="H13" s="82"/>
      <c r="I13" s="82"/>
      <c r="J13" s="82"/>
      <c r="K13" s="82"/>
      <c r="L13" s="82"/>
      <c r="M13" s="82"/>
      <c r="N13" s="82"/>
      <c r="O13" s="82"/>
      <c r="P13" s="82"/>
      <c r="Q13" s="82"/>
      <c r="R13" s="82"/>
      <c r="S13" s="82"/>
      <c r="T13" s="82"/>
      <c r="U13" s="82"/>
    </row>
    <row r="14" spans="1:21" x14ac:dyDescent="0.4">
      <c r="A14" s="84"/>
      <c r="B14" s="84"/>
      <c r="C14" s="84" t="s">
        <v>126</v>
      </c>
      <c r="D14" s="84" t="s">
        <v>131</v>
      </c>
      <c r="E14" s="82"/>
      <c r="F14" s="82"/>
      <c r="G14" s="82"/>
      <c r="H14" s="82"/>
      <c r="I14" s="82"/>
      <c r="J14" s="82"/>
      <c r="K14" s="82"/>
      <c r="L14" s="82"/>
      <c r="M14" s="82"/>
      <c r="N14" s="82"/>
      <c r="O14" s="82"/>
      <c r="P14" s="82"/>
      <c r="Q14" s="82"/>
      <c r="R14" s="82"/>
      <c r="S14" s="82"/>
      <c r="T14" s="82"/>
      <c r="U14" s="82"/>
    </row>
    <row r="15" spans="1:21" x14ac:dyDescent="0.4">
      <c r="A15" s="84"/>
      <c r="B15" s="84"/>
      <c r="C15" s="84" t="s">
        <v>127</v>
      </c>
      <c r="D15" s="84" t="s">
        <v>132</v>
      </c>
      <c r="E15" s="82"/>
      <c r="F15" s="82"/>
      <c r="G15" s="82"/>
      <c r="H15" s="82"/>
      <c r="I15" s="82"/>
      <c r="J15" s="82"/>
      <c r="K15" s="82"/>
      <c r="L15" s="82"/>
      <c r="M15" s="82"/>
      <c r="N15" s="82"/>
      <c r="O15" s="82"/>
      <c r="P15" s="82"/>
      <c r="Q15" s="82"/>
      <c r="R15" s="82"/>
      <c r="S15" s="82"/>
      <c r="T15" s="82"/>
      <c r="U15" s="82"/>
    </row>
    <row r="16" spans="1:21" x14ac:dyDescent="0.4">
      <c r="A16" s="84"/>
      <c r="B16" s="84"/>
      <c r="C16" s="84"/>
      <c r="D16" s="84"/>
      <c r="E16" s="82"/>
      <c r="F16" s="82"/>
      <c r="G16" s="82"/>
      <c r="H16" s="82"/>
      <c r="I16" s="82"/>
      <c r="J16" s="82"/>
      <c r="K16" s="82"/>
      <c r="L16" s="82"/>
      <c r="M16" s="82"/>
      <c r="N16" s="82"/>
      <c r="O16" s="82"/>
    </row>
    <row r="17" spans="1:15" x14ac:dyDescent="0.4">
      <c r="A17" s="84"/>
      <c r="B17" s="84"/>
      <c r="C17" s="84"/>
      <c r="D17" s="84"/>
      <c r="E17" s="82"/>
      <c r="F17" s="82"/>
      <c r="G17" s="82"/>
      <c r="H17" s="82"/>
      <c r="I17" s="82"/>
      <c r="J17" s="82"/>
      <c r="K17" s="82"/>
      <c r="L17" s="82"/>
      <c r="M17" s="82"/>
      <c r="N17" s="82"/>
      <c r="O17" s="82"/>
    </row>
    <row r="18" spans="1:15" x14ac:dyDescent="0.4">
      <c r="A18" s="84"/>
      <c r="B18" s="89"/>
      <c r="C18" s="89"/>
      <c r="D18" s="89"/>
      <c r="E18" s="82"/>
      <c r="F18" s="82"/>
      <c r="G18" s="82"/>
      <c r="H18" s="82"/>
      <c r="I18" s="82"/>
      <c r="J18" s="82"/>
      <c r="K18" s="82"/>
      <c r="L18" s="82"/>
      <c r="M18" s="82"/>
      <c r="N18" s="82"/>
      <c r="O18" s="82"/>
    </row>
    <row r="19" spans="1:15" x14ac:dyDescent="0.4">
      <c r="A19" s="84"/>
      <c r="B19" s="89"/>
      <c r="C19" s="89"/>
      <c r="D19" s="89"/>
      <c r="E19" s="82"/>
      <c r="F19" s="82"/>
      <c r="G19" s="82"/>
      <c r="H19" s="82"/>
      <c r="I19" s="82"/>
      <c r="J19" s="82"/>
      <c r="K19" s="82"/>
      <c r="L19" s="82"/>
      <c r="M19" s="82"/>
      <c r="N19" s="82"/>
      <c r="O19" s="82"/>
    </row>
    <row r="20" spans="1:15" x14ac:dyDescent="0.4">
      <c r="A20" s="84"/>
      <c r="B20" s="89"/>
      <c r="C20" s="89"/>
      <c r="D20" s="89"/>
      <c r="E20" s="82"/>
      <c r="F20" s="82"/>
      <c r="G20" s="82"/>
      <c r="H20" s="82"/>
      <c r="I20" s="82"/>
      <c r="J20" s="82"/>
      <c r="K20" s="82"/>
      <c r="L20" s="82"/>
      <c r="M20" s="82"/>
      <c r="N20" s="82"/>
      <c r="O20" s="82"/>
    </row>
    <row r="21" spans="1:15" x14ac:dyDescent="0.4">
      <c r="A21" s="84"/>
      <c r="B21" s="89"/>
      <c r="C21" s="89"/>
      <c r="D21" s="89"/>
      <c r="E21" s="82"/>
      <c r="F21" s="82"/>
      <c r="G21" s="82"/>
      <c r="H21" s="82"/>
      <c r="I21" s="82"/>
      <c r="J21" s="82"/>
      <c r="K21" s="82"/>
      <c r="L21" s="82"/>
      <c r="M21" s="82"/>
      <c r="N21" s="82"/>
      <c r="O21" s="82"/>
    </row>
    <row r="22" spans="1:15" x14ac:dyDescent="0.4">
      <c r="A22" s="84"/>
      <c r="B22" s="84"/>
      <c r="C22" s="87"/>
      <c r="D22" s="87"/>
      <c r="E22" s="82"/>
      <c r="F22" s="82"/>
      <c r="G22" s="82"/>
      <c r="H22" s="82"/>
      <c r="I22" s="82"/>
      <c r="J22" s="82"/>
      <c r="K22" s="82"/>
      <c r="L22" s="82"/>
      <c r="M22" s="82"/>
      <c r="N22" s="82"/>
      <c r="O22" s="82"/>
    </row>
    <row r="23" spans="1:15" x14ac:dyDescent="0.4">
      <c r="A23" s="84"/>
      <c r="B23" s="84"/>
      <c r="C23" s="87"/>
      <c r="D23" s="87"/>
      <c r="E23" s="82"/>
      <c r="F23" s="82"/>
      <c r="G23" s="82"/>
      <c r="H23" s="82"/>
      <c r="I23" s="82"/>
      <c r="J23" s="82"/>
      <c r="K23" s="82"/>
      <c r="L23" s="82"/>
      <c r="M23" s="82"/>
      <c r="N23" s="82"/>
      <c r="O23" s="82"/>
    </row>
    <row r="24" spans="1:15" x14ac:dyDescent="0.4">
      <c r="A24" s="84"/>
      <c r="B24" s="84"/>
      <c r="C24" s="87"/>
      <c r="D24" s="87"/>
      <c r="E24" s="82"/>
      <c r="F24" s="82"/>
      <c r="G24" s="82"/>
      <c r="H24" s="82"/>
      <c r="I24" s="82"/>
      <c r="J24" s="82"/>
      <c r="K24" s="82"/>
      <c r="L24" s="82"/>
      <c r="M24" s="82"/>
      <c r="N24" s="82"/>
      <c r="O24" s="82"/>
    </row>
    <row r="25" spans="1:15" x14ac:dyDescent="0.4">
      <c r="A25" s="84"/>
      <c r="B25" s="84"/>
      <c r="C25" s="87"/>
      <c r="D25" s="87"/>
      <c r="E25" s="82"/>
      <c r="F25" s="82"/>
      <c r="G25" s="82"/>
      <c r="H25" s="82"/>
      <c r="I25" s="82"/>
      <c r="J25" s="82"/>
      <c r="K25" s="82"/>
      <c r="L25" s="82"/>
      <c r="M25" s="82"/>
      <c r="N25" s="82"/>
      <c r="O25" s="82"/>
    </row>
    <row r="26" spans="1:15" x14ac:dyDescent="0.4">
      <c r="A26" s="84"/>
      <c r="B26" s="84"/>
      <c r="C26" s="87"/>
      <c r="D26" s="87"/>
      <c r="E26" s="82"/>
      <c r="F26" s="82"/>
      <c r="G26" s="82"/>
      <c r="H26" s="82"/>
      <c r="I26" s="82"/>
      <c r="J26" s="82"/>
      <c r="K26" s="82"/>
      <c r="L26" s="82"/>
      <c r="M26" s="82"/>
      <c r="N26" s="82"/>
      <c r="O26" s="82"/>
    </row>
    <row r="27" spans="1:15" x14ac:dyDescent="0.4">
      <c r="A27" s="84"/>
      <c r="B27" s="84"/>
      <c r="C27" s="87"/>
      <c r="D27" s="87"/>
      <c r="E27" s="82"/>
      <c r="F27" s="82"/>
      <c r="G27" s="82"/>
      <c r="H27" s="82"/>
      <c r="I27" s="82"/>
      <c r="J27" s="82"/>
      <c r="K27" s="82"/>
      <c r="L27" s="82"/>
      <c r="M27" s="82"/>
      <c r="N27" s="82"/>
      <c r="O27" s="82"/>
    </row>
    <row r="28" spans="1:15" x14ac:dyDescent="0.4">
      <c r="A28" s="84"/>
      <c r="B28" s="84"/>
      <c r="C28" s="87"/>
      <c r="D28" s="87"/>
      <c r="E28" s="82"/>
      <c r="F28" s="82"/>
      <c r="G28" s="82"/>
      <c r="H28" s="82"/>
      <c r="I28" s="82"/>
      <c r="J28" s="82"/>
      <c r="K28" s="82"/>
      <c r="L28" s="82"/>
      <c r="M28" s="82"/>
      <c r="N28" s="82"/>
      <c r="O28" s="82"/>
    </row>
    <row r="29" spans="1:15" x14ac:dyDescent="0.4">
      <c r="A29" s="84"/>
      <c r="B29" s="84"/>
      <c r="C29" s="87"/>
      <c r="D29" s="87"/>
      <c r="E29" s="82"/>
      <c r="F29" s="82"/>
      <c r="G29" s="82"/>
      <c r="H29" s="82"/>
      <c r="I29" s="82"/>
      <c r="J29" s="82"/>
      <c r="K29" s="82"/>
      <c r="L29" s="82"/>
      <c r="M29" s="82"/>
      <c r="N29" s="82"/>
      <c r="O29" s="82"/>
    </row>
    <row r="30" spans="1:15" x14ac:dyDescent="0.4">
      <c r="A30" s="84"/>
      <c r="B30" s="84"/>
      <c r="C30" s="87"/>
      <c r="D30" s="87"/>
      <c r="E30" s="82"/>
      <c r="F30" s="82"/>
      <c r="G30" s="82"/>
      <c r="H30" s="82"/>
      <c r="I30" s="82"/>
      <c r="J30" s="82"/>
      <c r="K30" s="82"/>
      <c r="L30" s="82"/>
      <c r="M30" s="82"/>
      <c r="N30" s="82"/>
      <c r="O30" s="82"/>
    </row>
    <row r="31" spans="1:15" x14ac:dyDescent="0.4">
      <c r="A31" s="84"/>
      <c r="B31" s="84"/>
      <c r="C31" s="87"/>
      <c r="D31" s="87"/>
      <c r="E31" s="82"/>
      <c r="F31" s="82"/>
      <c r="G31" s="82"/>
      <c r="H31" s="82"/>
      <c r="I31" s="82"/>
      <c r="J31" s="82"/>
      <c r="K31" s="82"/>
      <c r="L31" s="82"/>
      <c r="M31" s="82"/>
      <c r="N31" s="82"/>
      <c r="O31" s="82"/>
    </row>
    <row r="32" spans="1:15" x14ac:dyDescent="0.4">
      <c r="A32" s="84"/>
      <c r="B32" s="84"/>
      <c r="C32" s="87"/>
      <c r="D32" s="87"/>
      <c r="E32" s="82"/>
      <c r="F32" s="82"/>
      <c r="G32" s="82"/>
      <c r="H32" s="82"/>
      <c r="I32" s="82"/>
      <c r="J32" s="82"/>
      <c r="K32" s="82"/>
      <c r="L32" s="82"/>
      <c r="M32" s="82"/>
      <c r="N32" s="82"/>
      <c r="O32" s="82"/>
    </row>
    <row r="33" spans="1:15" x14ac:dyDescent="0.4">
      <c r="A33" s="84"/>
      <c r="B33" s="84"/>
      <c r="C33" s="87"/>
      <c r="D33" s="87"/>
      <c r="E33" s="82"/>
      <c r="F33" s="82"/>
      <c r="G33" s="82"/>
      <c r="H33" s="82"/>
      <c r="I33" s="82"/>
      <c r="J33" s="82"/>
      <c r="K33" s="82"/>
      <c r="L33" s="82"/>
      <c r="M33" s="82"/>
      <c r="N33" s="82"/>
      <c r="O33" s="82"/>
    </row>
    <row r="34" spans="1:15" x14ac:dyDescent="0.4">
      <c r="A34" s="84"/>
      <c r="B34" s="84"/>
      <c r="C34" s="87"/>
      <c r="D34" s="87"/>
      <c r="E34" s="82"/>
      <c r="F34" s="82"/>
      <c r="G34" s="82"/>
      <c r="H34" s="82"/>
      <c r="I34" s="82"/>
      <c r="J34" s="82"/>
      <c r="K34" s="82"/>
      <c r="L34" s="82"/>
      <c r="M34" s="82"/>
      <c r="N34" s="82"/>
      <c r="O34" s="82"/>
    </row>
    <row r="35" spans="1:15" x14ac:dyDescent="0.4">
      <c r="A35" s="84"/>
      <c r="B35" s="84"/>
      <c r="C35" s="87"/>
      <c r="D35" s="87"/>
      <c r="E35" s="82"/>
      <c r="F35" s="82"/>
      <c r="G35" s="82"/>
      <c r="H35" s="82"/>
      <c r="I35" s="82"/>
      <c r="J35" s="82"/>
      <c r="K35" s="82"/>
      <c r="L35" s="82"/>
      <c r="M35" s="82"/>
      <c r="N35" s="82"/>
      <c r="O35" s="82"/>
    </row>
    <row r="36" spans="1:15" x14ac:dyDescent="0.4">
      <c r="A36" s="84"/>
      <c r="B36" s="84"/>
      <c r="C36" s="87"/>
      <c r="D36" s="87"/>
      <c r="E36" s="82"/>
      <c r="F36" s="82"/>
      <c r="G36" s="82"/>
      <c r="H36" s="82"/>
      <c r="I36" s="82"/>
      <c r="J36" s="82"/>
      <c r="K36" s="82"/>
      <c r="L36" s="82"/>
      <c r="M36" s="82"/>
      <c r="N36" s="82"/>
      <c r="O36" s="82"/>
    </row>
    <row r="37" spans="1:15" x14ac:dyDescent="0.4">
      <c r="A37" s="84"/>
      <c r="B37" s="84"/>
      <c r="C37" s="87"/>
      <c r="D37" s="87"/>
      <c r="E37" s="82"/>
      <c r="F37" s="82"/>
      <c r="G37" s="82"/>
      <c r="H37" s="82"/>
      <c r="I37" s="82"/>
      <c r="J37" s="82"/>
      <c r="K37" s="82"/>
      <c r="L37" s="82"/>
      <c r="M37" s="82"/>
      <c r="N37" s="82"/>
      <c r="O37" s="82"/>
    </row>
    <row r="38" spans="1:15" x14ac:dyDescent="0.4">
      <c r="A38" s="84"/>
      <c r="B38" s="84"/>
      <c r="C38" s="87"/>
      <c r="D38" s="87"/>
      <c r="E38" s="82"/>
      <c r="F38" s="82"/>
      <c r="G38" s="82"/>
      <c r="H38" s="82"/>
      <c r="I38" s="82"/>
      <c r="J38" s="82"/>
      <c r="K38" s="82"/>
      <c r="L38" s="82"/>
      <c r="M38" s="82"/>
      <c r="N38" s="82"/>
      <c r="O38" s="82"/>
    </row>
    <row r="39" spans="1:15" x14ac:dyDescent="0.4">
      <c r="A39" s="84"/>
      <c r="B39" s="84"/>
      <c r="C39" s="87"/>
      <c r="D39" s="87"/>
      <c r="E39" s="82"/>
      <c r="F39" s="82"/>
      <c r="G39" s="82"/>
      <c r="H39" s="82"/>
      <c r="I39" s="82"/>
      <c r="J39" s="82"/>
      <c r="K39" s="82"/>
      <c r="L39" s="82"/>
      <c r="M39" s="82"/>
      <c r="N39" s="82"/>
      <c r="O39" s="82"/>
    </row>
    <row r="40" spans="1:15" x14ac:dyDescent="0.4">
      <c r="A40" s="84"/>
      <c r="B40" s="84"/>
      <c r="C40" s="87"/>
      <c r="D40" s="87"/>
      <c r="E40" s="82"/>
      <c r="F40" s="82"/>
      <c r="G40" s="82"/>
      <c r="H40" s="82"/>
      <c r="I40" s="82"/>
      <c r="J40" s="82"/>
      <c r="K40" s="82"/>
      <c r="L40" s="82"/>
      <c r="M40" s="82"/>
      <c r="N40" s="82"/>
      <c r="O40" s="82"/>
    </row>
    <row r="41" spans="1:15" x14ac:dyDescent="0.4">
      <c r="A41" s="84"/>
      <c r="B41" s="84"/>
      <c r="C41" s="87"/>
      <c r="D41" s="87"/>
      <c r="E41" s="82"/>
      <c r="F41" s="82"/>
      <c r="G41" s="82"/>
      <c r="H41" s="82"/>
      <c r="I41" s="82"/>
      <c r="J41" s="82"/>
      <c r="K41" s="82"/>
      <c r="L41" s="82"/>
      <c r="M41" s="82"/>
      <c r="N41" s="82"/>
      <c r="O41" s="82"/>
    </row>
    <row r="42" spans="1:15" x14ac:dyDescent="0.4">
      <c r="A42" s="84"/>
      <c r="B42" s="84"/>
      <c r="C42" s="87"/>
      <c r="D42" s="87"/>
      <c r="E42" s="82"/>
      <c r="F42" s="82"/>
      <c r="G42" s="82"/>
      <c r="H42" s="82"/>
      <c r="I42" s="82"/>
      <c r="J42" s="82"/>
      <c r="K42" s="82"/>
      <c r="L42" s="82"/>
      <c r="M42" s="82"/>
      <c r="N42" s="82"/>
      <c r="O42" s="82"/>
    </row>
    <row r="43" spans="1:15" x14ac:dyDescent="0.4">
      <c r="A43" s="84"/>
      <c r="B43" s="84"/>
      <c r="C43" s="87"/>
      <c r="D43" s="87"/>
      <c r="E43" s="82"/>
      <c r="F43" s="82"/>
      <c r="G43" s="82"/>
      <c r="H43" s="82"/>
      <c r="I43" s="82"/>
      <c r="J43" s="82"/>
      <c r="K43" s="82"/>
      <c r="L43" s="82"/>
      <c r="M43" s="82"/>
      <c r="N43" s="82"/>
      <c r="O43" s="82"/>
    </row>
    <row r="44" spans="1:15" x14ac:dyDescent="0.4">
      <c r="A44" s="84"/>
      <c r="B44" s="84"/>
      <c r="C44" s="87"/>
      <c r="D44" s="87"/>
      <c r="E44" s="82"/>
      <c r="F44" s="82"/>
      <c r="G44" s="82"/>
      <c r="H44" s="82"/>
      <c r="I44" s="82"/>
      <c r="J44" s="82"/>
      <c r="K44" s="82"/>
      <c r="L44" s="82"/>
      <c r="M44" s="82"/>
      <c r="N44" s="82"/>
      <c r="O44" s="82"/>
    </row>
    <row r="45" spans="1:15" x14ac:dyDescent="0.4">
      <c r="A45" s="84"/>
      <c r="B45" s="84"/>
      <c r="C45" s="87"/>
      <c r="D45" s="87"/>
      <c r="E45" s="82"/>
      <c r="F45" s="82"/>
      <c r="G45" s="82"/>
      <c r="H45" s="82"/>
      <c r="I45" s="82"/>
      <c r="J45" s="82"/>
      <c r="K45" s="82"/>
      <c r="L45" s="82"/>
      <c r="M45" s="82"/>
      <c r="N45" s="82"/>
      <c r="O45" s="82"/>
    </row>
    <row r="46" spans="1:15" x14ac:dyDescent="0.4">
      <c r="A46" s="84"/>
      <c r="B46" s="84"/>
      <c r="C46" s="87"/>
      <c r="D46" s="87"/>
      <c r="E46" s="82"/>
      <c r="F46" s="82"/>
      <c r="G46" s="82"/>
      <c r="H46" s="82"/>
      <c r="I46" s="82"/>
      <c r="J46" s="82"/>
      <c r="K46" s="82"/>
      <c r="L46" s="82"/>
      <c r="M46" s="82"/>
      <c r="N46" s="82"/>
      <c r="O46" s="82"/>
    </row>
    <row r="47" spans="1:15" x14ac:dyDescent="0.4">
      <c r="A47" s="84"/>
      <c r="B47" s="84"/>
      <c r="C47" s="87"/>
      <c r="D47" s="87"/>
      <c r="E47" s="82"/>
      <c r="F47" s="82"/>
      <c r="G47" s="82"/>
      <c r="H47" s="82"/>
      <c r="I47" s="82"/>
      <c r="J47" s="82"/>
      <c r="K47" s="82"/>
      <c r="L47" s="82"/>
      <c r="M47" s="82"/>
      <c r="N47" s="82"/>
      <c r="O47" s="82"/>
    </row>
    <row r="48" spans="1:15" x14ac:dyDescent="0.4">
      <c r="A48" s="84"/>
      <c r="B48" s="84"/>
      <c r="C48" s="87"/>
      <c r="D48" s="87"/>
      <c r="E48" s="82"/>
      <c r="F48" s="82"/>
      <c r="G48" s="82"/>
      <c r="H48" s="82"/>
      <c r="I48" s="82"/>
      <c r="J48" s="82"/>
      <c r="K48" s="82"/>
      <c r="L48" s="82"/>
      <c r="M48" s="82"/>
      <c r="N48" s="82"/>
      <c r="O48" s="82"/>
    </row>
    <row r="49" spans="1:15" x14ac:dyDescent="0.4">
      <c r="A49" s="84"/>
      <c r="B49" s="84"/>
      <c r="C49" s="87"/>
      <c r="D49" s="87"/>
      <c r="E49" s="82"/>
      <c r="F49" s="82"/>
      <c r="G49" s="82"/>
      <c r="H49" s="82"/>
      <c r="I49" s="82"/>
      <c r="J49" s="82"/>
      <c r="K49" s="82"/>
      <c r="L49" s="82"/>
      <c r="M49" s="82"/>
      <c r="N49" s="82"/>
      <c r="O49" s="82"/>
    </row>
    <row r="50" spans="1:15" x14ac:dyDescent="0.4">
      <c r="A50" s="84"/>
      <c r="B50" s="84"/>
      <c r="C50" s="87"/>
      <c r="D50" s="87"/>
      <c r="E50" s="82"/>
      <c r="F50" s="82"/>
      <c r="G50" s="82"/>
      <c r="H50" s="82"/>
      <c r="I50" s="82"/>
      <c r="J50" s="82"/>
      <c r="K50" s="82"/>
      <c r="L50" s="82"/>
      <c r="M50" s="82"/>
      <c r="N50" s="82"/>
      <c r="O50" s="82"/>
    </row>
    <row r="51" spans="1:15" x14ac:dyDescent="0.4">
      <c r="A51" s="84"/>
      <c r="B51" s="84"/>
      <c r="C51" s="87"/>
      <c r="D51" s="87"/>
      <c r="E51" s="82"/>
      <c r="F51" s="82"/>
      <c r="G51" s="82"/>
      <c r="H51" s="82"/>
      <c r="I51" s="82"/>
      <c r="J51" s="82"/>
      <c r="K51" s="82"/>
      <c r="L51" s="82"/>
      <c r="M51" s="82"/>
      <c r="N51" s="82"/>
      <c r="O51" s="82"/>
    </row>
    <row r="52" spans="1:15" x14ac:dyDescent="0.4">
      <c r="A52" s="84"/>
      <c r="B52" s="90"/>
      <c r="C52" s="91"/>
      <c r="D52" s="91"/>
    </row>
    <row r="53" spans="1:15" x14ac:dyDescent="0.4">
      <c r="A53" s="84"/>
      <c r="B53" s="90"/>
      <c r="C53" s="91"/>
      <c r="D53" s="91"/>
    </row>
    <row r="54" spans="1:15" x14ac:dyDescent="0.4">
      <c r="A54" s="84"/>
      <c r="B54" s="90"/>
      <c r="C54" s="91"/>
      <c r="D54" s="91"/>
    </row>
    <row r="55" spans="1:15" x14ac:dyDescent="0.4">
      <c r="A55" s="84"/>
      <c r="B55" s="90"/>
      <c r="C55" s="91"/>
      <c r="D55" s="91"/>
    </row>
    <row r="56" spans="1:15" x14ac:dyDescent="0.4">
      <c r="A56" s="84"/>
      <c r="B56" s="90"/>
      <c r="C56" s="91"/>
      <c r="D56" s="91"/>
    </row>
    <row r="57" spans="1:15" x14ac:dyDescent="0.4">
      <c r="A57" s="84"/>
      <c r="B57" s="90"/>
      <c r="C57" s="91"/>
      <c r="D57" s="91"/>
    </row>
    <row r="58" spans="1:15" x14ac:dyDescent="0.4">
      <c r="A58" s="84"/>
      <c r="B58" s="90"/>
      <c r="C58" s="91"/>
      <c r="D58" s="91"/>
    </row>
    <row r="59" spans="1:15" x14ac:dyDescent="0.4">
      <c r="A59" s="84"/>
      <c r="B59" s="90"/>
      <c r="C59" s="91"/>
      <c r="D59" s="91"/>
    </row>
    <row r="60" spans="1:15" x14ac:dyDescent="0.4">
      <c r="A60" s="84"/>
      <c r="B60" s="90"/>
      <c r="C60" s="91"/>
      <c r="D60" s="91"/>
    </row>
    <row r="61" spans="1:15" x14ac:dyDescent="0.4">
      <c r="A61" s="84"/>
      <c r="B61" s="90"/>
      <c r="C61" s="91"/>
      <c r="D61" s="91"/>
    </row>
    <row r="62" spans="1:15" x14ac:dyDescent="0.4">
      <c r="A62" s="84"/>
      <c r="B62" s="90"/>
      <c r="C62" s="91"/>
      <c r="D62" s="91"/>
    </row>
    <row r="63" spans="1:15" x14ac:dyDescent="0.4">
      <c r="A63" s="84"/>
      <c r="B63" s="90"/>
      <c r="C63" s="91"/>
      <c r="D63" s="91"/>
    </row>
    <row r="64" spans="1:15" x14ac:dyDescent="0.4">
      <c r="A64" s="84"/>
      <c r="B64" s="90"/>
      <c r="C64" s="91"/>
      <c r="D64" s="91"/>
    </row>
    <row r="65" spans="1:4" x14ac:dyDescent="0.4">
      <c r="A65" s="84"/>
      <c r="B65" s="90"/>
      <c r="C65" s="91"/>
      <c r="D65" s="91"/>
    </row>
    <row r="66" spans="1:4" x14ac:dyDescent="0.4">
      <c r="A66" s="84"/>
      <c r="B66" s="90"/>
      <c r="C66" s="91"/>
      <c r="D66" s="91"/>
    </row>
    <row r="67" spans="1:4" x14ac:dyDescent="0.4">
      <c r="A67" s="84"/>
      <c r="B67" s="90"/>
      <c r="C67" s="91"/>
      <c r="D67" s="91"/>
    </row>
    <row r="68" spans="1:4" x14ac:dyDescent="0.4">
      <c r="A68" s="84"/>
      <c r="B68" s="90"/>
      <c r="C68" s="91"/>
      <c r="D68" s="91"/>
    </row>
    <row r="69" spans="1:4" x14ac:dyDescent="0.4">
      <c r="A69" s="84"/>
      <c r="B69" s="90"/>
      <c r="C69" s="91"/>
      <c r="D69" s="91"/>
    </row>
    <row r="70" spans="1:4" x14ac:dyDescent="0.4">
      <c r="A70" s="84"/>
      <c r="B70" s="90"/>
      <c r="C70" s="91"/>
      <c r="D70" s="91"/>
    </row>
    <row r="71" spans="1:4" x14ac:dyDescent="0.4">
      <c r="A71" s="84"/>
      <c r="B71" s="90"/>
      <c r="C71" s="91"/>
      <c r="D71" s="91"/>
    </row>
    <row r="72" spans="1:4" x14ac:dyDescent="0.4">
      <c r="A72" s="84"/>
      <c r="B72" s="90"/>
      <c r="C72" s="91"/>
      <c r="D72" s="91"/>
    </row>
    <row r="73" spans="1:4" x14ac:dyDescent="0.4">
      <c r="A73" s="84"/>
      <c r="B73" s="90"/>
      <c r="C73" s="91"/>
      <c r="D73" s="91"/>
    </row>
    <row r="74" spans="1:4" x14ac:dyDescent="0.4">
      <c r="A74" s="84"/>
      <c r="B74" s="90"/>
      <c r="C74" s="91"/>
      <c r="D74" s="91"/>
    </row>
    <row r="75" spans="1:4" x14ac:dyDescent="0.4">
      <c r="A75" s="84"/>
      <c r="B75" s="90"/>
      <c r="C75" s="91"/>
      <c r="D75" s="91"/>
    </row>
    <row r="76" spans="1:4" x14ac:dyDescent="0.4">
      <c r="A76" s="84"/>
      <c r="B76" s="90"/>
      <c r="C76" s="91"/>
      <c r="D76" s="91"/>
    </row>
    <row r="77" spans="1:4" x14ac:dyDescent="0.4">
      <c r="A77" s="84"/>
      <c r="B77" s="90"/>
      <c r="C77" s="91"/>
      <c r="D77" s="91"/>
    </row>
    <row r="78" spans="1:4" x14ac:dyDescent="0.4">
      <c r="A78" s="84"/>
      <c r="B78" s="90"/>
      <c r="C78" s="91"/>
      <c r="D78" s="91"/>
    </row>
    <row r="79" spans="1:4" x14ac:dyDescent="0.4">
      <c r="A79" s="84"/>
      <c r="B79" s="90"/>
      <c r="C79" s="91"/>
      <c r="D79" s="91"/>
    </row>
    <row r="80" spans="1:4" x14ac:dyDescent="0.4">
      <c r="A80" s="84"/>
      <c r="B80" s="90"/>
      <c r="C80" s="91"/>
      <c r="D80" s="91"/>
    </row>
    <row r="81" spans="1:4" x14ac:dyDescent="0.4">
      <c r="A81" s="84"/>
      <c r="B81" s="90"/>
      <c r="C81" s="91"/>
      <c r="D81" s="91"/>
    </row>
    <row r="82" spans="1:4" x14ac:dyDescent="0.4">
      <c r="A82" s="84"/>
      <c r="B82" s="90"/>
      <c r="C82" s="91"/>
      <c r="D82" s="91"/>
    </row>
    <row r="83" spans="1:4" x14ac:dyDescent="0.4">
      <c r="A83" s="84"/>
      <c r="B83" s="90"/>
      <c r="C83" s="91"/>
      <c r="D83" s="91"/>
    </row>
    <row r="84" spans="1:4" x14ac:dyDescent="0.4">
      <c r="A84" s="84"/>
      <c r="B84" s="90"/>
      <c r="C84" s="91"/>
      <c r="D84" s="91"/>
    </row>
    <row r="85" spans="1:4" x14ac:dyDescent="0.4">
      <c r="A85" s="84"/>
      <c r="B85" s="90"/>
      <c r="C85" s="91"/>
      <c r="D85" s="91"/>
    </row>
    <row r="86" spans="1:4" x14ac:dyDescent="0.4">
      <c r="A86" s="84"/>
      <c r="B86" s="90"/>
      <c r="C86" s="91"/>
      <c r="D86" s="91"/>
    </row>
    <row r="87" spans="1:4" x14ac:dyDescent="0.4">
      <c r="A87" s="84"/>
      <c r="B87" s="90"/>
      <c r="C87" s="91"/>
      <c r="D87" s="91"/>
    </row>
    <row r="88" spans="1:4" x14ac:dyDescent="0.4">
      <c r="A88" s="84"/>
      <c r="B88" s="90"/>
      <c r="C88" s="91"/>
      <c r="D88" s="91"/>
    </row>
    <row r="89" spans="1:4" x14ac:dyDescent="0.4">
      <c r="A89" s="84"/>
      <c r="B89" s="90"/>
      <c r="C89" s="91"/>
      <c r="D89" s="91"/>
    </row>
    <row r="90" spans="1:4" x14ac:dyDescent="0.4">
      <c r="A90" s="84"/>
      <c r="B90" s="90"/>
      <c r="C90" s="91"/>
      <c r="D90" s="91"/>
    </row>
    <row r="91" spans="1:4" x14ac:dyDescent="0.4">
      <c r="A91" s="84"/>
      <c r="B91" s="90"/>
      <c r="C91" s="91"/>
      <c r="D91" s="91"/>
    </row>
    <row r="92" spans="1:4" x14ac:dyDescent="0.4">
      <c r="A92" s="84"/>
      <c r="B92" s="90"/>
      <c r="C92" s="91"/>
      <c r="D92" s="91"/>
    </row>
    <row r="93" spans="1:4" x14ac:dyDescent="0.4">
      <c r="A93" s="84"/>
      <c r="B93" s="90"/>
      <c r="C93" s="91"/>
      <c r="D93" s="91"/>
    </row>
    <row r="94" spans="1:4" x14ac:dyDescent="0.4">
      <c r="A94" s="84"/>
      <c r="B94" s="90"/>
      <c r="C94" s="91"/>
      <c r="D94" s="91"/>
    </row>
    <row r="95" spans="1:4" x14ac:dyDescent="0.4">
      <c r="A95" s="84"/>
      <c r="B95" s="90"/>
      <c r="C95" s="91"/>
      <c r="D95" s="91"/>
    </row>
    <row r="96" spans="1:4" x14ac:dyDescent="0.4">
      <c r="A96" s="84"/>
      <c r="B96" s="90"/>
      <c r="C96" s="91"/>
      <c r="D96" s="91"/>
    </row>
    <row r="97" spans="1:4" x14ac:dyDescent="0.4">
      <c r="A97" s="84"/>
      <c r="B97" s="90"/>
      <c r="C97" s="91"/>
      <c r="D97" s="91"/>
    </row>
    <row r="98" spans="1:4" x14ac:dyDescent="0.4">
      <c r="A98" s="84"/>
      <c r="B98" s="90"/>
      <c r="C98" s="91"/>
      <c r="D98" s="91"/>
    </row>
    <row r="99" spans="1:4" x14ac:dyDescent="0.4">
      <c r="A99" s="84"/>
      <c r="B99" s="90"/>
      <c r="C99" s="91"/>
      <c r="D99" s="91"/>
    </row>
    <row r="100" spans="1:4" x14ac:dyDescent="0.4">
      <c r="A100" s="84"/>
      <c r="B100" s="90"/>
      <c r="C100" s="91"/>
      <c r="D100" s="91"/>
    </row>
    <row r="101" spans="1:4" x14ac:dyDescent="0.4">
      <c r="A101" s="84"/>
      <c r="B101" s="90"/>
      <c r="C101" s="91"/>
      <c r="D101" s="91"/>
    </row>
    <row r="102" spans="1:4" x14ac:dyDescent="0.4">
      <c r="A102" s="84"/>
      <c r="B102" s="90"/>
      <c r="C102" s="91"/>
      <c r="D102" s="91"/>
    </row>
    <row r="103" spans="1:4" x14ac:dyDescent="0.4">
      <c r="A103" s="84"/>
      <c r="B103" s="90"/>
      <c r="C103" s="91"/>
      <c r="D103" s="91"/>
    </row>
    <row r="104" spans="1:4" x14ac:dyDescent="0.4">
      <c r="A104" s="84"/>
      <c r="B104" s="90"/>
      <c r="C104" s="91"/>
      <c r="D104" s="91"/>
    </row>
    <row r="105" spans="1:4" x14ac:dyDescent="0.4">
      <c r="A105" s="84"/>
      <c r="B105" s="90"/>
      <c r="C105" s="91"/>
      <c r="D105" s="91"/>
    </row>
    <row r="106" spans="1:4" x14ac:dyDescent="0.4">
      <c r="A106" s="84"/>
      <c r="B106" s="90"/>
      <c r="C106" s="91"/>
      <c r="D106" s="91"/>
    </row>
    <row r="107" spans="1:4" x14ac:dyDescent="0.4">
      <c r="A107" s="84"/>
      <c r="B107" s="90"/>
      <c r="C107" s="91"/>
      <c r="D107" s="91"/>
    </row>
    <row r="108" spans="1:4" x14ac:dyDescent="0.4">
      <c r="A108" s="84"/>
      <c r="B108" s="90"/>
      <c r="C108" s="91"/>
      <c r="D108" s="91"/>
    </row>
    <row r="109" spans="1:4" x14ac:dyDescent="0.4">
      <c r="A109" s="84"/>
      <c r="B109" s="90"/>
      <c r="C109" s="91"/>
      <c r="D109" s="91"/>
    </row>
    <row r="110" spans="1:4" x14ac:dyDescent="0.4">
      <c r="A110" s="84"/>
      <c r="B110" s="90"/>
      <c r="C110" s="91"/>
      <c r="D110" s="91"/>
    </row>
    <row r="111" spans="1:4" x14ac:dyDescent="0.4">
      <c r="A111" s="84"/>
      <c r="B111" s="90"/>
      <c r="C111" s="91"/>
      <c r="D111" s="91"/>
    </row>
    <row r="112" spans="1:4" x14ac:dyDescent="0.4">
      <c r="A112" s="84"/>
      <c r="B112" s="90"/>
      <c r="C112" s="91"/>
      <c r="D112" s="91"/>
    </row>
    <row r="113" spans="1:4" x14ac:dyDescent="0.4">
      <c r="A113" s="84"/>
      <c r="B113" s="90"/>
      <c r="C113" s="91"/>
      <c r="D113" s="91"/>
    </row>
    <row r="114" spans="1:4" x14ac:dyDescent="0.4">
      <c r="A114" s="84"/>
      <c r="B114" s="90"/>
      <c r="C114" s="91"/>
      <c r="D114" s="91"/>
    </row>
    <row r="115" spans="1:4" x14ac:dyDescent="0.4">
      <c r="A115" s="84"/>
      <c r="B115" s="90"/>
      <c r="C115" s="91"/>
      <c r="D115" s="91"/>
    </row>
    <row r="116" spans="1:4" x14ac:dyDescent="0.4">
      <c r="A116" s="84"/>
      <c r="B116" s="90"/>
      <c r="C116" s="91"/>
      <c r="D116" s="91"/>
    </row>
    <row r="117" spans="1:4" x14ac:dyDescent="0.4">
      <c r="A117" s="84"/>
      <c r="B117" s="90"/>
      <c r="C117" s="91"/>
      <c r="D117" s="91"/>
    </row>
    <row r="118" spans="1:4" x14ac:dyDescent="0.4">
      <c r="A118" s="84"/>
      <c r="B118" s="90"/>
      <c r="C118" s="91"/>
      <c r="D118" s="91"/>
    </row>
    <row r="119" spans="1:4" x14ac:dyDescent="0.4">
      <c r="A119" s="84"/>
      <c r="B119" s="90"/>
      <c r="C119" s="91"/>
      <c r="D119" s="91"/>
    </row>
    <row r="120" spans="1:4" x14ac:dyDescent="0.4">
      <c r="A120" s="84"/>
      <c r="B120" s="90"/>
      <c r="C120" s="91"/>
      <c r="D120" s="91"/>
    </row>
    <row r="121" spans="1:4" x14ac:dyDescent="0.4">
      <c r="A121" s="84"/>
      <c r="B121" s="90"/>
      <c r="C121" s="91"/>
      <c r="D121" s="91"/>
    </row>
    <row r="122" spans="1:4" x14ac:dyDescent="0.4">
      <c r="A122" s="84"/>
      <c r="B122" s="90"/>
      <c r="C122" s="91"/>
      <c r="D122" s="91"/>
    </row>
    <row r="123" spans="1:4" x14ac:dyDescent="0.4">
      <c r="A123" s="84"/>
      <c r="B123" s="90"/>
      <c r="C123" s="91"/>
      <c r="D123" s="91"/>
    </row>
    <row r="124" spans="1:4" x14ac:dyDescent="0.4">
      <c r="A124" s="84"/>
      <c r="B124" s="90"/>
      <c r="C124" s="91"/>
      <c r="D124" s="91"/>
    </row>
    <row r="125" spans="1:4" x14ac:dyDescent="0.4">
      <c r="A125" s="84"/>
      <c r="B125" s="90"/>
      <c r="C125" s="91"/>
      <c r="D125" s="91"/>
    </row>
    <row r="126" spans="1:4" x14ac:dyDescent="0.4">
      <c r="A126" s="84"/>
      <c r="B126" s="90"/>
      <c r="C126" s="91"/>
      <c r="D126" s="91"/>
    </row>
    <row r="127" spans="1:4" x14ac:dyDescent="0.4">
      <c r="A127" s="84"/>
      <c r="B127" s="90"/>
      <c r="C127" s="91"/>
      <c r="D127" s="91"/>
    </row>
    <row r="128" spans="1:4" x14ac:dyDescent="0.4">
      <c r="A128" s="84"/>
      <c r="B128" s="90"/>
      <c r="C128" s="91"/>
      <c r="D128" s="91"/>
    </row>
    <row r="129" spans="1:4" x14ac:dyDescent="0.4">
      <c r="A129" s="84"/>
      <c r="B129" s="90"/>
      <c r="C129" s="91"/>
      <c r="D129" s="91"/>
    </row>
    <row r="130" spans="1:4" x14ac:dyDescent="0.4">
      <c r="A130" s="84"/>
      <c r="B130" s="90"/>
      <c r="C130" s="91"/>
      <c r="D130" s="91"/>
    </row>
    <row r="131" spans="1:4" x14ac:dyDescent="0.4">
      <c r="A131" s="84"/>
      <c r="B131" s="90"/>
      <c r="C131" s="91"/>
      <c r="D131" s="91"/>
    </row>
    <row r="132" spans="1:4" x14ac:dyDescent="0.4">
      <c r="A132" s="84"/>
      <c r="B132" s="90"/>
      <c r="C132" s="91"/>
      <c r="D132" s="91"/>
    </row>
    <row r="133" spans="1:4" x14ac:dyDescent="0.4">
      <c r="A133" s="84"/>
      <c r="B133" s="90"/>
      <c r="C133" s="91"/>
      <c r="D133" s="91"/>
    </row>
    <row r="134" spans="1:4" x14ac:dyDescent="0.4">
      <c r="A134" s="84"/>
      <c r="B134" s="90"/>
      <c r="C134" s="91"/>
      <c r="D134" s="91"/>
    </row>
    <row r="135" spans="1:4" x14ac:dyDescent="0.4">
      <c r="A135" s="84"/>
      <c r="B135" s="90"/>
      <c r="C135" s="91"/>
      <c r="D135" s="91"/>
    </row>
    <row r="136" spans="1:4" x14ac:dyDescent="0.4">
      <c r="A136" s="84"/>
      <c r="B136" s="90"/>
      <c r="C136" s="91"/>
      <c r="D136" s="91"/>
    </row>
    <row r="137" spans="1:4" x14ac:dyDescent="0.4">
      <c r="A137" s="84"/>
      <c r="B137" s="90"/>
      <c r="C137" s="91"/>
      <c r="D137" s="91"/>
    </row>
    <row r="138" spans="1:4" x14ac:dyDescent="0.4">
      <c r="A138" s="84"/>
      <c r="B138" s="90"/>
      <c r="C138" s="91"/>
      <c r="D138" s="91"/>
    </row>
    <row r="139" spans="1:4" x14ac:dyDescent="0.4">
      <c r="A139" s="84"/>
      <c r="B139" s="90"/>
      <c r="C139" s="91"/>
      <c r="D139" s="91"/>
    </row>
    <row r="140" spans="1:4" x14ac:dyDescent="0.4">
      <c r="A140" s="84"/>
      <c r="B140" s="90"/>
      <c r="C140" s="91"/>
      <c r="D140" s="91"/>
    </row>
    <row r="141" spans="1:4" x14ac:dyDescent="0.4">
      <c r="A141" s="84"/>
      <c r="B141" s="90"/>
      <c r="C141" s="91"/>
      <c r="D141" s="91"/>
    </row>
    <row r="142" spans="1:4" x14ac:dyDescent="0.4">
      <c r="A142" s="84"/>
      <c r="B142" s="90"/>
      <c r="C142" s="91"/>
      <c r="D142" s="91"/>
    </row>
    <row r="143" spans="1:4" x14ac:dyDescent="0.4">
      <c r="A143" s="84"/>
      <c r="B143" s="90"/>
      <c r="C143" s="91"/>
      <c r="D143" s="91"/>
    </row>
    <row r="144" spans="1:4" x14ac:dyDescent="0.4">
      <c r="A144" s="84"/>
      <c r="B144" s="90"/>
      <c r="C144" s="91"/>
      <c r="D144" s="91"/>
    </row>
    <row r="145" spans="1:4" x14ac:dyDescent="0.4">
      <c r="A145" s="84"/>
      <c r="B145" s="90"/>
      <c r="C145" s="91"/>
      <c r="D145" s="91"/>
    </row>
    <row r="146" spans="1:4" x14ac:dyDescent="0.4">
      <c r="A146" s="84"/>
      <c r="B146" s="90"/>
      <c r="C146" s="91"/>
      <c r="D146" s="91"/>
    </row>
    <row r="147" spans="1:4" x14ac:dyDescent="0.4">
      <c r="A147" s="84"/>
      <c r="B147" s="90"/>
      <c r="C147" s="91"/>
      <c r="D147" s="91"/>
    </row>
    <row r="148" spans="1:4" x14ac:dyDescent="0.4">
      <c r="A148" s="84"/>
      <c r="B148" s="90"/>
      <c r="C148" s="91"/>
      <c r="D148" s="91"/>
    </row>
    <row r="149" spans="1:4" x14ac:dyDescent="0.4">
      <c r="A149" s="84"/>
      <c r="B149" s="90"/>
      <c r="C149" s="91"/>
      <c r="D149" s="91"/>
    </row>
    <row r="150" spans="1:4" x14ac:dyDescent="0.4">
      <c r="A150" s="84"/>
      <c r="B150" s="90"/>
      <c r="C150" s="91"/>
      <c r="D150" s="91"/>
    </row>
    <row r="151" spans="1:4" x14ac:dyDescent="0.4">
      <c r="A151" s="84"/>
      <c r="B151" s="90"/>
      <c r="C151" s="91"/>
      <c r="D151" s="91"/>
    </row>
    <row r="152" spans="1:4" x14ac:dyDescent="0.4">
      <c r="A152" s="84"/>
      <c r="B152" s="90"/>
      <c r="C152" s="91"/>
      <c r="D152" s="91"/>
    </row>
    <row r="153" spans="1:4" x14ac:dyDescent="0.4">
      <c r="A153" s="84"/>
      <c r="B153" s="90"/>
      <c r="C153" s="91"/>
      <c r="D153" s="91"/>
    </row>
    <row r="154" spans="1:4" x14ac:dyDescent="0.4">
      <c r="A154" s="84"/>
      <c r="B154" s="90"/>
      <c r="C154" s="91"/>
      <c r="D154" s="91"/>
    </row>
    <row r="155" spans="1:4" x14ac:dyDescent="0.4">
      <c r="A155" s="84"/>
      <c r="B155" s="90"/>
      <c r="C155" s="91"/>
      <c r="D155" s="91"/>
    </row>
    <row r="156" spans="1:4" x14ac:dyDescent="0.4">
      <c r="A156" s="84"/>
      <c r="B156" s="90"/>
      <c r="C156" s="91"/>
      <c r="D156" s="91"/>
    </row>
    <row r="157" spans="1:4" x14ac:dyDescent="0.4">
      <c r="A157" s="84"/>
      <c r="B157" s="90"/>
      <c r="C157" s="91"/>
      <c r="D157" s="91"/>
    </row>
    <row r="158" spans="1:4" x14ac:dyDescent="0.4">
      <c r="A158" s="84"/>
      <c r="B158" s="90"/>
      <c r="C158" s="91"/>
      <c r="D158" s="91"/>
    </row>
    <row r="159" spans="1:4" x14ac:dyDescent="0.4">
      <c r="A159" s="84"/>
      <c r="B159" s="90"/>
      <c r="C159" s="91"/>
      <c r="D159" s="91"/>
    </row>
    <row r="160" spans="1:4" x14ac:dyDescent="0.4">
      <c r="A160" s="84"/>
      <c r="B160" s="90"/>
      <c r="C160" s="91"/>
      <c r="D160" s="91"/>
    </row>
    <row r="161" spans="1:4" x14ac:dyDescent="0.4">
      <c r="A161" s="84"/>
      <c r="B161" s="90"/>
      <c r="C161" s="91"/>
      <c r="D161" s="91"/>
    </row>
    <row r="162" spans="1:4" x14ac:dyDescent="0.4">
      <c r="A162" s="84"/>
      <c r="B162" s="90"/>
      <c r="C162" s="91"/>
      <c r="D162" s="91"/>
    </row>
    <row r="163" spans="1:4" x14ac:dyDescent="0.4">
      <c r="A163" s="84"/>
      <c r="B163" s="90"/>
      <c r="C163" s="91"/>
      <c r="D163" s="91"/>
    </row>
    <row r="164" spans="1:4" x14ac:dyDescent="0.4">
      <c r="A164" s="84"/>
      <c r="B164" s="90"/>
      <c r="C164" s="91"/>
      <c r="D164" s="91"/>
    </row>
    <row r="165" spans="1:4" x14ac:dyDescent="0.4">
      <c r="A165" s="84"/>
      <c r="B165" s="90"/>
      <c r="C165" s="91"/>
      <c r="D165" s="91"/>
    </row>
    <row r="166" spans="1:4" x14ac:dyDescent="0.4">
      <c r="A166" s="84"/>
      <c r="B166" s="90"/>
      <c r="C166" s="91"/>
      <c r="D166" s="91"/>
    </row>
    <row r="167" spans="1:4" x14ac:dyDescent="0.4">
      <c r="A167" s="84"/>
      <c r="B167" s="90"/>
      <c r="C167" s="91"/>
      <c r="D167" s="91"/>
    </row>
    <row r="168" spans="1:4" x14ac:dyDescent="0.4">
      <c r="A168" s="84"/>
      <c r="B168" s="90"/>
      <c r="C168" s="91"/>
      <c r="D168" s="91"/>
    </row>
    <row r="169" spans="1:4" x14ac:dyDescent="0.4">
      <c r="A169" s="84"/>
      <c r="B169" s="90"/>
      <c r="C169" s="91"/>
      <c r="D169" s="91"/>
    </row>
    <row r="170" spans="1:4" x14ac:dyDescent="0.4">
      <c r="A170" s="84"/>
      <c r="B170" s="90"/>
      <c r="C170" s="91"/>
      <c r="D170" s="91"/>
    </row>
    <row r="171" spans="1:4" x14ac:dyDescent="0.4">
      <c r="A171" s="84"/>
      <c r="B171" s="90"/>
      <c r="C171" s="91"/>
      <c r="D171" s="91"/>
    </row>
    <row r="172" spans="1:4" x14ac:dyDescent="0.4">
      <c r="A172" s="84"/>
      <c r="B172" s="90"/>
      <c r="C172" s="91"/>
      <c r="D172" s="91"/>
    </row>
    <row r="173" spans="1:4" x14ac:dyDescent="0.4">
      <c r="A173" s="84"/>
      <c r="B173" s="90"/>
      <c r="C173" s="91"/>
      <c r="D173" s="91"/>
    </row>
    <row r="174" spans="1:4" x14ac:dyDescent="0.4">
      <c r="A174" s="84"/>
      <c r="B174" s="90"/>
      <c r="C174" s="91"/>
      <c r="D174" s="91"/>
    </row>
    <row r="175" spans="1:4" x14ac:dyDescent="0.4">
      <c r="A175" s="84"/>
      <c r="B175" s="90"/>
      <c r="C175" s="91"/>
      <c r="D175" s="91"/>
    </row>
    <row r="176" spans="1:4" x14ac:dyDescent="0.4">
      <c r="A176" s="84"/>
      <c r="B176" s="90"/>
      <c r="C176" s="91"/>
      <c r="D176" s="91"/>
    </row>
    <row r="177" spans="1:4" x14ac:dyDescent="0.4">
      <c r="A177" s="84"/>
      <c r="B177" s="90"/>
      <c r="C177" s="91"/>
      <c r="D177" s="91"/>
    </row>
    <row r="178" spans="1:4" x14ac:dyDescent="0.4">
      <c r="A178" s="84"/>
      <c r="B178" s="90"/>
      <c r="C178" s="91"/>
      <c r="D178" s="91"/>
    </row>
    <row r="179" spans="1:4" x14ac:dyDescent="0.4">
      <c r="A179" s="84"/>
      <c r="B179" s="90"/>
      <c r="C179" s="91"/>
      <c r="D179" s="91"/>
    </row>
    <row r="180" spans="1:4" x14ac:dyDescent="0.4">
      <c r="A180" s="84"/>
      <c r="B180" s="90"/>
      <c r="C180" s="91"/>
      <c r="D180" s="91"/>
    </row>
    <row r="181" spans="1:4" x14ac:dyDescent="0.4">
      <c r="A181" s="84"/>
      <c r="B181" s="90"/>
      <c r="C181" s="91"/>
      <c r="D181" s="91"/>
    </row>
    <row r="182" spans="1:4" x14ac:dyDescent="0.4">
      <c r="A182" s="84"/>
      <c r="B182" s="90"/>
      <c r="C182" s="91"/>
      <c r="D182" s="91"/>
    </row>
    <row r="183" spans="1:4" x14ac:dyDescent="0.4">
      <c r="A183" s="84"/>
      <c r="B183" s="90"/>
      <c r="C183" s="91"/>
      <c r="D183" s="91"/>
    </row>
    <row r="184" spans="1:4" x14ac:dyDescent="0.4">
      <c r="A184" s="84"/>
      <c r="B184" s="90"/>
      <c r="C184" s="91"/>
      <c r="D184" s="91"/>
    </row>
    <row r="185" spans="1:4" x14ac:dyDescent="0.4">
      <c r="A185" s="84"/>
      <c r="B185" s="90"/>
      <c r="C185" s="91"/>
      <c r="D185" s="91"/>
    </row>
    <row r="186" spans="1:4" x14ac:dyDescent="0.4">
      <c r="A186" s="84"/>
      <c r="B186" s="90"/>
      <c r="C186" s="91"/>
      <c r="D186" s="91"/>
    </row>
    <row r="187" spans="1:4" x14ac:dyDescent="0.4">
      <c r="A187" s="84"/>
      <c r="B187" s="90"/>
      <c r="C187" s="91"/>
      <c r="D187" s="91"/>
    </row>
    <row r="188" spans="1:4" x14ac:dyDescent="0.4">
      <c r="A188" s="84"/>
      <c r="B188" s="90"/>
      <c r="C188" s="91"/>
      <c r="D188" s="91"/>
    </row>
    <row r="189" spans="1:4" x14ac:dyDescent="0.4">
      <c r="A189" s="84"/>
      <c r="B189" s="90"/>
      <c r="C189" s="91"/>
      <c r="D189" s="91"/>
    </row>
    <row r="190" spans="1:4" x14ac:dyDescent="0.4">
      <c r="A190" s="84"/>
      <c r="B190" s="90"/>
      <c r="C190" s="91"/>
      <c r="D190" s="91"/>
    </row>
    <row r="191" spans="1:4" x14ac:dyDescent="0.4">
      <c r="A191" s="84"/>
      <c r="B191" s="90"/>
      <c r="C191" s="91"/>
      <c r="D191" s="91"/>
    </row>
    <row r="192" spans="1:4" x14ac:dyDescent="0.4">
      <c r="A192" s="84"/>
      <c r="B192" s="90"/>
      <c r="C192" s="91"/>
      <c r="D192" s="91"/>
    </row>
    <row r="193" spans="1:4" x14ac:dyDescent="0.4">
      <c r="A193" s="84"/>
      <c r="B193" s="90"/>
      <c r="C193" s="91"/>
      <c r="D193" s="91"/>
    </row>
    <row r="194" spans="1:4" x14ac:dyDescent="0.4">
      <c r="A194" s="84"/>
      <c r="B194" s="90"/>
      <c r="C194" s="91"/>
      <c r="D194" s="91"/>
    </row>
    <row r="195" spans="1:4" x14ac:dyDescent="0.4">
      <c r="A195" s="84"/>
      <c r="B195" s="90"/>
      <c r="C195" s="91"/>
      <c r="D195" s="91"/>
    </row>
    <row r="196" spans="1:4" x14ac:dyDescent="0.4">
      <c r="A196" s="84"/>
      <c r="B196" s="90"/>
      <c r="C196" s="91"/>
      <c r="D196" s="91"/>
    </row>
    <row r="197" spans="1:4" x14ac:dyDescent="0.4">
      <c r="A197" s="84"/>
      <c r="B197" s="90"/>
      <c r="C197" s="91"/>
      <c r="D197" s="91"/>
    </row>
    <row r="198" spans="1:4" x14ac:dyDescent="0.4">
      <c r="A198" s="84"/>
      <c r="B198" s="90"/>
      <c r="C198" s="91"/>
      <c r="D198" s="91"/>
    </row>
    <row r="199" spans="1:4" x14ac:dyDescent="0.4">
      <c r="A199" s="84"/>
      <c r="B199" s="90"/>
      <c r="C199" s="91"/>
      <c r="D199" s="91"/>
    </row>
    <row r="200" spans="1:4" x14ac:dyDescent="0.4">
      <c r="A200" s="84"/>
      <c r="B200" s="90"/>
      <c r="C200" s="91"/>
      <c r="D200" s="91"/>
    </row>
    <row r="201" spans="1:4" x14ac:dyDescent="0.4">
      <c r="A201" s="84"/>
      <c r="B201" s="90"/>
      <c r="C201" s="91"/>
      <c r="D201" s="91"/>
    </row>
    <row r="202" spans="1:4" x14ac:dyDescent="0.4">
      <c r="A202" s="84"/>
      <c r="B202" s="90"/>
      <c r="C202" s="91"/>
      <c r="D202" s="91"/>
    </row>
    <row r="203" spans="1:4" x14ac:dyDescent="0.4">
      <c r="A203" s="84"/>
      <c r="B203" s="90"/>
      <c r="C203" s="91"/>
      <c r="D203" s="91"/>
    </row>
    <row r="204" spans="1:4" x14ac:dyDescent="0.4">
      <c r="A204" s="84"/>
      <c r="B204" s="90"/>
      <c r="C204" s="91"/>
      <c r="D204" s="91"/>
    </row>
    <row r="205" spans="1:4" x14ac:dyDescent="0.4">
      <c r="A205" s="84"/>
      <c r="B205" s="90"/>
      <c r="C205" s="91"/>
      <c r="D205" s="91"/>
    </row>
    <row r="206" spans="1:4" x14ac:dyDescent="0.4">
      <c r="A206" s="84"/>
      <c r="B206" s="90"/>
      <c r="C206" s="91"/>
      <c r="D206" s="91"/>
    </row>
    <row r="207" spans="1:4" x14ac:dyDescent="0.4">
      <c r="A207" s="84"/>
      <c r="B207" s="90"/>
      <c r="C207" s="91"/>
      <c r="D207" s="91"/>
    </row>
    <row r="208" spans="1:4" x14ac:dyDescent="0.4">
      <c r="A208" s="82"/>
      <c r="B208" s="90"/>
      <c r="C208" s="90"/>
      <c r="D208" s="90"/>
    </row>
    <row r="209" spans="1:8" x14ac:dyDescent="0.4">
      <c r="A209" s="82"/>
      <c r="B209" s="92" t="s">
        <v>80</v>
      </c>
      <c r="C209" s="92" t="s">
        <v>120</v>
      </c>
      <c r="D209" s="93" t="s">
        <v>80</v>
      </c>
      <c r="E209" s="93" t="s">
        <v>120</v>
      </c>
    </row>
    <row r="210" spans="1:8" x14ac:dyDescent="0.4">
      <c r="A210" s="82"/>
      <c r="B210" s="94" t="s">
        <v>82</v>
      </c>
      <c r="C210" s="94" t="s">
        <v>52</v>
      </c>
      <c r="D210" s="29" t="s">
        <v>82</v>
      </c>
      <c r="F210" s="29" t="str">
        <f>IF(NOT(ISBLANK(D210)),D210,IF(NOT(ISBLANK(E210)),"     "&amp;E210,FALSE))</f>
        <v>Afectación Económica o presupuestal</v>
      </c>
      <c r="G210" s="29" t="s">
        <v>82</v>
      </c>
      <c r="H210" s="29" t="str">
        <f>IF(NOT(ISERROR(MATCH(G210,_xlfn.ANCHORARRAY(B221),0))),F223&amp;"Por favor no seleccionar los criterios de impacto",G210)</f>
        <v>❌Por favor no seleccionar los criterios de impacto</v>
      </c>
    </row>
    <row r="211" spans="1:8" x14ac:dyDescent="0.4">
      <c r="A211" s="82"/>
      <c r="B211" s="94" t="s">
        <v>82</v>
      </c>
      <c r="C211" s="94" t="s">
        <v>84</v>
      </c>
      <c r="E211" s="29" t="s">
        <v>52</v>
      </c>
      <c r="F211" s="29" t="str">
        <f t="shared" ref="F211:F221" si="0">IF(NOT(ISBLANK(D211)),D211,IF(NOT(ISBLANK(E211)),"     "&amp;E211,FALSE))</f>
        <v xml:space="preserve">     Afectación menor a 10 SMLMV .</v>
      </c>
    </row>
    <row r="212" spans="1:8" x14ac:dyDescent="0.4">
      <c r="A212" s="82"/>
      <c r="B212" s="94" t="s">
        <v>82</v>
      </c>
      <c r="C212" s="94" t="s">
        <v>85</v>
      </c>
      <c r="E212" s="29" t="s">
        <v>84</v>
      </c>
      <c r="F212" s="29" t="str">
        <f t="shared" si="0"/>
        <v xml:space="preserve">     Entre 10 y 50 SMLMV </v>
      </c>
    </row>
    <row r="213" spans="1:8" x14ac:dyDescent="0.4">
      <c r="A213" s="82"/>
      <c r="B213" s="94" t="s">
        <v>82</v>
      </c>
      <c r="C213" s="94" t="s">
        <v>86</v>
      </c>
      <c r="E213" s="29" t="s">
        <v>85</v>
      </c>
      <c r="F213" s="29" t="str">
        <f t="shared" si="0"/>
        <v xml:space="preserve">     Entre 50 y 100 SMLMV </v>
      </c>
    </row>
    <row r="214" spans="1:8" x14ac:dyDescent="0.4">
      <c r="A214" s="82"/>
      <c r="B214" s="94" t="s">
        <v>82</v>
      </c>
      <c r="C214" s="94" t="s">
        <v>87</v>
      </c>
      <c r="E214" s="29" t="s">
        <v>86</v>
      </c>
      <c r="F214" s="29" t="str">
        <f t="shared" si="0"/>
        <v xml:space="preserve">     Entre 100 y 500 SMLMV </v>
      </c>
    </row>
    <row r="215" spans="1:8" x14ac:dyDescent="0.4">
      <c r="A215" s="82"/>
      <c r="B215" s="94" t="s">
        <v>51</v>
      </c>
      <c r="C215" s="94" t="s">
        <v>88</v>
      </c>
      <c r="E215" s="29" t="s">
        <v>87</v>
      </c>
      <c r="F215" s="29" t="str">
        <f t="shared" si="0"/>
        <v xml:space="preserve">     Mayor a 500 SMLMV </v>
      </c>
    </row>
    <row r="216" spans="1:8" x14ac:dyDescent="0.4">
      <c r="A216" s="82"/>
      <c r="B216" s="94" t="s">
        <v>51</v>
      </c>
      <c r="C216" s="94" t="s">
        <v>89</v>
      </c>
      <c r="D216" s="29" t="s">
        <v>51</v>
      </c>
      <c r="F216" s="29" t="str">
        <f t="shared" si="0"/>
        <v>Pérdida Reputacional</v>
      </c>
    </row>
    <row r="217" spans="1:8" x14ac:dyDescent="0.4">
      <c r="A217" s="82"/>
      <c r="B217" s="94" t="s">
        <v>51</v>
      </c>
      <c r="C217" s="94" t="s">
        <v>91</v>
      </c>
      <c r="E217" s="29" t="s">
        <v>88</v>
      </c>
      <c r="F217" s="29" t="str">
        <f t="shared" si="0"/>
        <v xml:space="preserve">     El riesgo afecta la imagen de alguna área de la organización</v>
      </c>
    </row>
    <row r="218" spans="1:8" x14ac:dyDescent="0.4">
      <c r="A218" s="82"/>
      <c r="B218" s="94" t="s">
        <v>51</v>
      </c>
      <c r="C218" s="94" t="s">
        <v>90</v>
      </c>
      <c r="E218" s="29" t="s">
        <v>89</v>
      </c>
      <c r="F218" s="29" t="str">
        <f t="shared" si="0"/>
        <v xml:space="preserve">     El riesgo afecta la imagen de la entidad internamente, de conocimiento general, nivel interno, de junta dircetiva y accionistas y/o de provedores</v>
      </c>
    </row>
    <row r="219" spans="1:8" x14ac:dyDescent="0.4">
      <c r="A219" s="82"/>
      <c r="B219" s="94" t="s">
        <v>51</v>
      </c>
      <c r="C219" s="94" t="s">
        <v>99</v>
      </c>
      <c r="E219" s="29" t="s">
        <v>91</v>
      </c>
      <c r="F219" s="29" t="str">
        <f t="shared" si="0"/>
        <v xml:space="preserve">     El riesgo afecta la imagen de la entidad con algunos usuarios de relevancia frente al logro de los objetivos</v>
      </c>
    </row>
    <row r="220" spans="1:8" x14ac:dyDescent="0.4">
      <c r="A220" s="82"/>
      <c r="B220" s="94"/>
      <c r="C220" s="94"/>
      <c r="E220" s="29" t="s">
        <v>90</v>
      </c>
      <c r="F220" s="29" t="str">
        <f t="shared" si="0"/>
        <v xml:space="preserve">     El riesgo afecta la imagen de de la entidad con efecto publicitario sostenido a nivel de sector administrativo, nivel departamental o municipal</v>
      </c>
    </row>
    <row r="221" spans="1:8" x14ac:dyDescent="0.4">
      <c r="A221" s="82"/>
      <c r="B221" s="94" t="str" cm="1">
        <f t="array" ref="B221:B223">_xlfn.UNIQUE(Tabla1[[#All],[Criterios]])</f>
        <v>Criterios</v>
      </c>
      <c r="C221" s="94"/>
      <c r="E221" s="29" t="s">
        <v>99</v>
      </c>
      <c r="F221" s="29" t="str">
        <f t="shared" si="0"/>
        <v xml:space="preserve">     El riesgo afecta la imagen de la entidad a nivel nacional, con efecto publicitarios sostenible a nivel país</v>
      </c>
    </row>
    <row r="222" spans="1:8" x14ac:dyDescent="0.4">
      <c r="A222" s="82"/>
      <c r="B222" s="94" t="str">
        <v>Afectación Económica o presupuestal</v>
      </c>
      <c r="C222" s="94"/>
    </row>
    <row r="223" spans="1:8" x14ac:dyDescent="0.4">
      <c r="B223" s="94" t="str">
        <v>Pérdida Reputacional</v>
      </c>
      <c r="C223" s="94"/>
      <c r="F223" s="95" t="s">
        <v>122</v>
      </c>
    </row>
    <row r="224" spans="1:8" x14ac:dyDescent="0.4">
      <c r="B224" s="96"/>
      <c r="C224" s="96"/>
      <c r="F224" s="95" t="s">
        <v>123</v>
      </c>
    </row>
    <row r="225" spans="2:4" x14ac:dyDescent="0.4">
      <c r="B225" s="96"/>
      <c r="C225" s="96"/>
    </row>
    <row r="226" spans="2:4" x14ac:dyDescent="0.4">
      <c r="B226" s="96"/>
      <c r="C226" s="96"/>
    </row>
    <row r="227" spans="2:4" x14ac:dyDescent="0.4">
      <c r="B227" s="96"/>
      <c r="C227" s="96"/>
      <c r="D227" s="96"/>
    </row>
    <row r="228" spans="2:4" x14ac:dyDescent="0.4">
      <c r="B228" s="96"/>
      <c r="C228" s="96"/>
      <c r="D228" s="96"/>
    </row>
    <row r="229" spans="2:4" x14ac:dyDescent="0.4">
      <c r="B229" s="96"/>
      <c r="C229" s="96"/>
      <c r="D229" s="96"/>
    </row>
    <row r="230" spans="2:4" x14ac:dyDescent="0.4">
      <c r="B230" s="96"/>
      <c r="C230" s="96"/>
      <c r="D230" s="96"/>
    </row>
    <row r="231" spans="2:4" x14ac:dyDescent="0.4">
      <c r="B231" s="96"/>
      <c r="C231" s="96"/>
      <c r="D231" s="96"/>
    </row>
    <row r="232" spans="2:4" x14ac:dyDescent="0.4">
      <c r="B232" s="96"/>
      <c r="C232" s="96"/>
      <c r="D232" s="96"/>
    </row>
  </sheetData>
  <mergeCells count="1">
    <mergeCell ref="B1:D1"/>
  </mergeCells>
  <dataValidations disablePrompts="1" count="1">
    <dataValidation type="list" allowBlank="1" showInputMessage="1" showErrorMessage="1" sqref="G210" xr:uid="{00000000-0002-0000-0500-000000000000}">
      <formula1>$F$210:$F$221</formula1>
    </dataValidation>
  </dataValidations>
  <pageMargins left="0.7" right="0.7" top="0.75" bottom="0.75" header="0.3" footer="0.3"/>
  <pageSetup orientation="portrait" r:id="rId2"/>
  <tableParts count="1">
    <tablePart r:id="rId3"/>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F37"/>
  <sheetViews>
    <sheetView zoomScale="80" zoomScaleNormal="80" workbookViewId="0">
      <selection activeCell="E11" sqref="E11"/>
    </sheetView>
  </sheetViews>
  <sheetFormatPr baseColWidth="10" defaultRowHeight="15" x14ac:dyDescent="0.25"/>
  <cols>
    <col min="1" max="1" width="18.140625" style="202" customWidth="1"/>
    <col min="2" max="2" width="17.5703125" style="14" customWidth="1"/>
    <col min="3" max="3" width="44.85546875" style="14" customWidth="1"/>
    <col min="4" max="4" width="95.7109375" style="14" customWidth="1"/>
    <col min="5" max="5" width="29.85546875" style="14" bestFit="1" customWidth="1"/>
    <col min="6" max="16384" width="11.42578125" style="14"/>
  </cols>
  <sheetData>
    <row r="1" spans="1:6" ht="18" x14ac:dyDescent="0.25">
      <c r="A1" s="468" t="s">
        <v>764</v>
      </c>
      <c r="B1" s="468"/>
      <c r="C1" s="468"/>
      <c r="D1" s="468"/>
      <c r="E1" s="468"/>
      <c r="F1" s="468"/>
    </row>
    <row r="2" spans="1:6" ht="18" x14ac:dyDescent="0.25">
      <c r="A2" s="468" t="s">
        <v>765</v>
      </c>
      <c r="B2" s="468"/>
      <c r="C2" s="468"/>
      <c r="D2" s="468"/>
      <c r="E2" s="468"/>
      <c r="F2" s="468"/>
    </row>
    <row r="3" spans="1:6" ht="18" x14ac:dyDescent="0.25">
      <c r="A3" s="469" t="s">
        <v>766</v>
      </c>
      <c r="B3" s="469"/>
      <c r="C3" s="469"/>
      <c r="D3" s="469"/>
      <c r="E3" s="469"/>
      <c r="F3" s="469"/>
    </row>
    <row r="4" spans="1:6" ht="18" x14ac:dyDescent="0.25">
      <c r="A4" s="470" t="s">
        <v>767</v>
      </c>
      <c r="B4" s="470"/>
      <c r="C4" s="470"/>
      <c r="D4" s="470"/>
      <c r="E4" s="470"/>
      <c r="F4" s="470"/>
    </row>
    <row r="5" spans="1:6" x14ac:dyDescent="0.25">
      <c r="A5" s="187" t="s">
        <v>768</v>
      </c>
      <c r="B5" s="187" t="s">
        <v>769</v>
      </c>
      <c r="C5" s="187" t="s">
        <v>770</v>
      </c>
      <c r="D5" s="187" t="s">
        <v>771</v>
      </c>
      <c r="E5" s="187" t="s">
        <v>772</v>
      </c>
    </row>
    <row r="6" spans="1:6" x14ac:dyDescent="0.25">
      <c r="A6" s="188">
        <v>45023</v>
      </c>
      <c r="B6" s="189">
        <v>2</v>
      </c>
      <c r="C6" s="190" t="s">
        <v>774</v>
      </c>
      <c r="D6" s="191" t="s">
        <v>773</v>
      </c>
      <c r="E6" s="192">
        <v>202311600023673</v>
      </c>
    </row>
    <row r="7" spans="1:6" ht="30" x14ac:dyDescent="0.25">
      <c r="A7" s="188">
        <v>45023</v>
      </c>
      <c r="B7" s="189">
        <v>2</v>
      </c>
      <c r="C7" s="190" t="s">
        <v>776</v>
      </c>
      <c r="D7" s="191" t="s">
        <v>775</v>
      </c>
      <c r="E7" s="193">
        <v>202311400023473</v>
      </c>
    </row>
    <row r="8" spans="1:6" ht="45" x14ac:dyDescent="0.25">
      <c r="A8" s="188">
        <v>45023</v>
      </c>
      <c r="B8" s="189">
        <v>2</v>
      </c>
      <c r="C8" s="190" t="s">
        <v>777</v>
      </c>
      <c r="D8" s="195" t="s">
        <v>779</v>
      </c>
      <c r="E8" s="193" t="s">
        <v>778</v>
      </c>
    </row>
    <row r="9" spans="1:6" x14ac:dyDescent="0.25">
      <c r="A9" s="188">
        <v>45107</v>
      </c>
      <c r="B9" s="189">
        <v>3</v>
      </c>
      <c r="C9" s="194" t="s">
        <v>1210</v>
      </c>
      <c r="D9" s="195" t="s">
        <v>1211</v>
      </c>
      <c r="E9" s="193">
        <v>202313000047373</v>
      </c>
    </row>
    <row r="10" spans="1:6" ht="30" x14ac:dyDescent="0.25">
      <c r="A10" s="188">
        <v>45230</v>
      </c>
      <c r="B10" s="189">
        <v>4</v>
      </c>
      <c r="C10" s="194" t="s">
        <v>1549</v>
      </c>
      <c r="D10" s="195" t="s">
        <v>1550</v>
      </c>
      <c r="E10" s="193">
        <v>202317200084863</v>
      </c>
    </row>
    <row r="11" spans="1:6" x14ac:dyDescent="0.25">
      <c r="A11" s="188"/>
      <c r="B11" s="189"/>
      <c r="C11" s="196"/>
      <c r="D11" s="195"/>
      <c r="E11" s="193"/>
    </row>
    <row r="12" spans="1:6" x14ac:dyDescent="0.25">
      <c r="A12" s="188"/>
      <c r="B12" s="189"/>
      <c r="C12" s="196"/>
      <c r="D12" s="195"/>
      <c r="E12" s="193"/>
    </row>
    <row r="13" spans="1:6" x14ac:dyDescent="0.25">
      <c r="A13" s="188"/>
      <c r="B13" s="189"/>
      <c r="C13" s="196"/>
      <c r="D13" s="195"/>
      <c r="E13" s="193"/>
    </row>
    <row r="14" spans="1:6" x14ac:dyDescent="0.25">
      <c r="A14" s="188"/>
      <c r="B14" s="189"/>
      <c r="C14" s="196"/>
      <c r="D14" s="195"/>
      <c r="E14" s="193"/>
    </row>
    <row r="15" spans="1:6" x14ac:dyDescent="0.25">
      <c r="A15" s="188"/>
      <c r="B15" s="189"/>
      <c r="C15" s="196"/>
      <c r="D15" s="195"/>
      <c r="E15" s="193"/>
    </row>
    <row r="16" spans="1:6" x14ac:dyDescent="0.25">
      <c r="A16" s="188"/>
      <c r="B16" s="189"/>
      <c r="C16" s="196"/>
      <c r="D16" s="195"/>
      <c r="E16" s="193"/>
    </row>
    <row r="17" spans="1:5" x14ac:dyDescent="0.25">
      <c r="A17" s="188"/>
      <c r="B17" s="189"/>
      <c r="C17" s="197"/>
      <c r="D17" s="195"/>
      <c r="E17" s="193"/>
    </row>
    <row r="18" spans="1:5" x14ac:dyDescent="0.25">
      <c r="A18" s="188"/>
      <c r="B18" s="189"/>
      <c r="C18" s="197"/>
      <c r="D18" s="195"/>
      <c r="E18" s="193"/>
    </row>
    <row r="19" spans="1:5" x14ac:dyDescent="0.25">
      <c r="A19" s="188"/>
      <c r="B19" s="189"/>
      <c r="C19" s="197"/>
      <c r="D19" s="195"/>
      <c r="E19" s="193"/>
    </row>
    <row r="20" spans="1:5" x14ac:dyDescent="0.25">
      <c r="A20" s="188"/>
      <c r="B20" s="189"/>
      <c r="C20" s="197"/>
      <c r="D20" s="195"/>
      <c r="E20" s="193"/>
    </row>
    <row r="21" spans="1:5" x14ac:dyDescent="0.25">
      <c r="A21" s="188"/>
      <c r="B21" s="189"/>
      <c r="C21" s="197"/>
      <c r="D21" s="195"/>
      <c r="E21" s="193"/>
    </row>
    <row r="22" spans="1:5" x14ac:dyDescent="0.25">
      <c r="A22" s="188"/>
      <c r="B22" s="189"/>
      <c r="C22" s="194"/>
      <c r="D22" s="195"/>
      <c r="E22" s="193"/>
    </row>
    <row r="23" spans="1:5" x14ac:dyDescent="0.25">
      <c r="A23" s="188"/>
      <c r="B23" s="189"/>
      <c r="C23" s="194"/>
      <c r="D23" s="195"/>
      <c r="E23" s="193"/>
    </row>
    <row r="24" spans="1:5" x14ac:dyDescent="0.25">
      <c r="A24" s="188"/>
      <c r="B24" s="189"/>
      <c r="C24" s="194"/>
      <c r="D24" s="195"/>
      <c r="E24" s="193"/>
    </row>
    <row r="25" spans="1:5" x14ac:dyDescent="0.25">
      <c r="A25" s="188"/>
      <c r="B25" s="189"/>
      <c r="C25" s="194"/>
      <c r="D25" s="195"/>
      <c r="E25" s="193"/>
    </row>
    <row r="26" spans="1:5" x14ac:dyDescent="0.25">
      <c r="A26" s="188"/>
      <c r="B26" s="189"/>
      <c r="C26" s="194"/>
      <c r="D26" s="195"/>
      <c r="E26" s="193"/>
    </row>
    <row r="27" spans="1:5" x14ac:dyDescent="0.25">
      <c r="A27" s="188"/>
      <c r="B27" s="189"/>
      <c r="C27" s="194"/>
      <c r="D27" s="195"/>
      <c r="E27" s="193"/>
    </row>
    <row r="28" spans="1:5" x14ac:dyDescent="0.25">
      <c r="A28" s="188"/>
      <c r="B28" s="189"/>
      <c r="C28" s="194"/>
      <c r="D28" s="195"/>
      <c r="E28" s="193"/>
    </row>
    <row r="29" spans="1:5" x14ac:dyDescent="0.25">
      <c r="A29" s="188"/>
      <c r="B29" s="189"/>
      <c r="C29" s="194"/>
      <c r="D29" s="195"/>
      <c r="E29" s="193"/>
    </row>
    <row r="30" spans="1:5" x14ac:dyDescent="0.25">
      <c r="A30" s="188"/>
      <c r="B30" s="189"/>
      <c r="C30" s="194"/>
      <c r="D30" s="195"/>
      <c r="E30" s="193"/>
    </row>
    <row r="31" spans="1:5" x14ac:dyDescent="0.25">
      <c r="A31" s="188"/>
      <c r="B31" s="189"/>
      <c r="C31" s="196"/>
      <c r="D31" s="195"/>
      <c r="E31" s="193"/>
    </row>
    <row r="32" spans="1:5" x14ac:dyDescent="0.25">
      <c r="A32" s="188"/>
      <c r="B32" s="189"/>
      <c r="C32" s="196"/>
      <c r="D32" s="195"/>
      <c r="E32" s="193"/>
    </row>
    <row r="33" spans="1:5" x14ac:dyDescent="0.25">
      <c r="A33" s="188"/>
      <c r="B33" s="189"/>
      <c r="C33" s="196"/>
      <c r="D33" s="195"/>
      <c r="E33" s="193"/>
    </row>
    <row r="34" spans="1:5" x14ac:dyDescent="0.25">
      <c r="A34" s="188"/>
      <c r="B34" s="189"/>
      <c r="C34" s="196"/>
      <c r="D34" s="195"/>
      <c r="E34" s="193"/>
    </row>
    <row r="35" spans="1:5" x14ac:dyDescent="0.25">
      <c r="A35" s="198"/>
      <c r="B35" s="199"/>
      <c r="C35" s="196"/>
      <c r="D35" s="200"/>
      <c r="E35" s="201"/>
    </row>
    <row r="36" spans="1:5" x14ac:dyDescent="0.25">
      <c r="A36" s="198"/>
      <c r="B36" s="199"/>
      <c r="C36" s="196"/>
      <c r="D36" s="200"/>
      <c r="E36" s="201"/>
    </row>
    <row r="37" spans="1:5" x14ac:dyDescent="0.25">
      <c r="A37" s="198"/>
      <c r="B37" s="199"/>
      <c r="C37" s="196"/>
      <c r="D37" s="200"/>
      <c r="E37" s="201"/>
    </row>
  </sheetData>
  <mergeCells count="4">
    <mergeCell ref="A1:F1"/>
    <mergeCell ref="A2:F2"/>
    <mergeCell ref="A3:F3"/>
    <mergeCell ref="A4:F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3"/>
  <dimension ref="A1:O72"/>
  <sheetViews>
    <sheetView topLeftCell="A49" workbookViewId="0">
      <selection activeCell="A51" sqref="A51"/>
    </sheetView>
  </sheetViews>
  <sheetFormatPr baseColWidth="10" defaultRowHeight="15" x14ac:dyDescent="0.25"/>
  <cols>
    <col min="1" max="1" width="24.28515625" bestFit="1" customWidth="1"/>
    <col min="2" max="2" width="46.5703125" customWidth="1"/>
    <col min="8" max="8" width="57.42578125" customWidth="1"/>
    <col min="9" max="9" width="27.140625" bestFit="1" customWidth="1"/>
    <col min="10" max="10" width="14.42578125" customWidth="1"/>
    <col min="12" max="12" width="90.28515625" bestFit="1" customWidth="1"/>
    <col min="13" max="13" width="5" bestFit="1" customWidth="1"/>
    <col min="15" max="15" width="27.28515625" customWidth="1"/>
  </cols>
  <sheetData>
    <row r="1" spans="1:15" x14ac:dyDescent="0.25">
      <c r="A1" t="s">
        <v>150</v>
      </c>
      <c r="C1" t="s">
        <v>151</v>
      </c>
      <c r="H1" t="s">
        <v>150</v>
      </c>
      <c r="I1" t="s">
        <v>153</v>
      </c>
      <c r="J1" t="s">
        <v>4</v>
      </c>
      <c r="L1" t="s">
        <v>46</v>
      </c>
      <c r="N1" t="s">
        <v>3</v>
      </c>
    </row>
    <row r="2" spans="1:15" ht="25.5" x14ac:dyDescent="0.25">
      <c r="A2" t="s">
        <v>112</v>
      </c>
      <c r="C2" t="s">
        <v>302</v>
      </c>
      <c r="H2" t="s">
        <v>133</v>
      </c>
      <c r="I2" s="5" t="s">
        <v>152</v>
      </c>
      <c r="J2" s="30">
        <v>0.2</v>
      </c>
      <c r="L2" t="s">
        <v>93</v>
      </c>
      <c r="M2">
        <v>2</v>
      </c>
      <c r="N2" s="28">
        <v>0.2</v>
      </c>
      <c r="O2" s="5" t="s">
        <v>45</v>
      </c>
    </row>
    <row r="3" spans="1:15" ht="25.5" x14ac:dyDescent="0.25">
      <c r="A3" t="s">
        <v>257</v>
      </c>
      <c r="C3" t="s">
        <v>258</v>
      </c>
      <c r="H3" t="s">
        <v>84</v>
      </c>
      <c r="I3" s="8" t="s">
        <v>77</v>
      </c>
      <c r="J3" s="31">
        <v>0.4</v>
      </c>
      <c r="L3" t="s">
        <v>94</v>
      </c>
      <c r="M3">
        <v>24</v>
      </c>
      <c r="N3" s="28">
        <v>0.4</v>
      </c>
      <c r="O3" s="8" t="s">
        <v>47</v>
      </c>
    </row>
    <row r="4" spans="1:15" ht="25.5" x14ac:dyDescent="0.25">
      <c r="A4" t="s">
        <v>113</v>
      </c>
      <c r="C4" t="s">
        <v>108</v>
      </c>
      <c r="H4" t="s">
        <v>85</v>
      </c>
      <c r="I4" s="11" t="s">
        <v>74</v>
      </c>
      <c r="J4" s="32">
        <v>0.6</v>
      </c>
      <c r="L4" t="s">
        <v>95</v>
      </c>
      <c r="M4">
        <v>500</v>
      </c>
      <c r="N4" s="28">
        <v>0.6</v>
      </c>
      <c r="O4" s="11" t="s">
        <v>98</v>
      </c>
    </row>
    <row r="5" spans="1:15" ht="25.5" x14ac:dyDescent="0.25">
      <c r="C5" t="s">
        <v>261</v>
      </c>
      <c r="H5" t="s">
        <v>86</v>
      </c>
      <c r="I5" s="12" t="s">
        <v>6</v>
      </c>
      <c r="J5" s="33">
        <v>0.8</v>
      </c>
      <c r="L5" t="s">
        <v>96</v>
      </c>
      <c r="M5">
        <v>5000</v>
      </c>
      <c r="N5" s="28">
        <v>0.8</v>
      </c>
      <c r="O5" s="12" t="s">
        <v>5</v>
      </c>
    </row>
    <row r="6" spans="1:15" ht="25.5" x14ac:dyDescent="0.25">
      <c r="H6" t="s">
        <v>87</v>
      </c>
      <c r="I6" s="13" t="s">
        <v>78</v>
      </c>
      <c r="J6" s="34">
        <v>1</v>
      </c>
      <c r="L6" t="s">
        <v>97</v>
      </c>
      <c r="M6">
        <v>5000</v>
      </c>
      <c r="N6" s="28">
        <v>1</v>
      </c>
      <c r="O6" s="13" t="s">
        <v>48</v>
      </c>
    </row>
    <row r="7" spans="1:15" ht="25.5" x14ac:dyDescent="0.25">
      <c r="H7" t="s">
        <v>88</v>
      </c>
      <c r="I7" s="5" t="s">
        <v>152</v>
      </c>
      <c r="J7" s="30">
        <v>0.2</v>
      </c>
    </row>
    <row r="8" spans="1:15" ht="25.5" x14ac:dyDescent="0.25">
      <c r="A8" t="s">
        <v>3</v>
      </c>
      <c r="H8" t="s">
        <v>259</v>
      </c>
      <c r="I8" s="8" t="s">
        <v>77</v>
      </c>
      <c r="J8" s="31">
        <v>0.4</v>
      </c>
    </row>
    <row r="9" spans="1:15" ht="25.5" x14ac:dyDescent="0.25">
      <c r="A9" t="s">
        <v>1</v>
      </c>
      <c r="H9" t="s">
        <v>91</v>
      </c>
      <c r="I9" s="11" t="s">
        <v>74</v>
      </c>
      <c r="J9" s="32">
        <v>0.6</v>
      </c>
    </row>
    <row r="10" spans="1:15" ht="25.5" x14ac:dyDescent="0.25">
      <c r="A10" t="s">
        <v>157</v>
      </c>
      <c r="H10" t="s">
        <v>260</v>
      </c>
      <c r="I10" s="12" t="s">
        <v>6</v>
      </c>
      <c r="J10" s="33">
        <v>0.8</v>
      </c>
    </row>
    <row r="11" spans="1:15" ht="25.5" x14ac:dyDescent="0.25">
      <c r="H11" t="s">
        <v>99</v>
      </c>
      <c r="I11" s="13" t="s">
        <v>78</v>
      </c>
      <c r="J11" s="34">
        <v>1</v>
      </c>
    </row>
    <row r="12" spans="1:15" ht="26.25" x14ac:dyDescent="0.4">
      <c r="I12" s="29"/>
    </row>
    <row r="15" spans="1:15" x14ac:dyDescent="0.25">
      <c r="A15" s="35" t="s">
        <v>157</v>
      </c>
      <c r="B15" s="35"/>
    </row>
    <row r="16" spans="1:15" x14ac:dyDescent="0.25">
      <c r="A16" t="s">
        <v>13</v>
      </c>
      <c r="B16" s="36" t="s">
        <v>3</v>
      </c>
    </row>
    <row r="17" spans="1:12" x14ac:dyDescent="0.25">
      <c r="A17" t="s">
        <v>14</v>
      </c>
      <c r="B17" s="36" t="s">
        <v>3</v>
      </c>
      <c r="I17" s="38" t="s">
        <v>150</v>
      </c>
      <c r="J17" s="38" t="s">
        <v>154</v>
      </c>
      <c r="K17" t="s">
        <v>155</v>
      </c>
      <c r="L17" t="s">
        <v>156</v>
      </c>
    </row>
    <row r="18" spans="1:12" ht="25.5" x14ac:dyDescent="0.25">
      <c r="A18" t="s">
        <v>15</v>
      </c>
      <c r="B18" s="36" t="s">
        <v>1</v>
      </c>
      <c r="I18" s="5" t="s">
        <v>152</v>
      </c>
      <c r="J18" s="5" t="s">
        <v>45</v>
      </c>
      <c r="K18" t="str">
        <f>CONCATENATE(I18,J18)</f>
        <v>LeveMuy Baja</v>
      </c>
      <c r="L18" t="s">
        <v>75</v>
      </c>
    </row>
    <row r="19" spans="1:12" ht="25.5" x14ac:dyDescent="0.25">
      <c r="B19" s="36"/>
      <c r="I19" s="5" t="s">
        <v>152</v>
      </c>
      <c r="J19" s="8" t="s">
        <v>47</v>
      </c>
      <c r="K19" t="str">
        <f t="shared" ref="K19:K42" si="0">CONCATENATE(I19,J19)</f>
        <v>LeveBaja</v>
      </c>
      <c r="L19" t="s">
        <v>75</v>
      </c>
    </row>
    <row r="20" spans="1:12" ht="25.5" x14ac:dyDescent="0.25">
      <c r="B20" s="36"/>
      <c r="I20" s="5" t="s">
        <v>152</v>
      </c>
      <c r="J20" s="11" t="s">
        <v>98</v>
      </c>
      <c r="K20" t="str">
        <f t="shared" si="0"/>
        <v>LeveMedia</v>
      </c>
      <c r="L20" t="s">
        <v>74</v>
      </c>
    </row>
    <row r="21" spans="1:12" ht="25.5" x14ac:dyDescent="0.25">
      <c r="A21" s="35" t="s">
        <v>162</v>
      </c>
      <c r="B21" s="36"/>
      <c r="I21" s="5" t="s">
        <v>152</v>
      </c>
      <c r="J21" s="12" t="s">
        <v>5</v>
      </c>
      <c r="K21" t="str">
        <f t="shared" si="0"/>
        <v>LeveAlta</v>
      </c>
      <c r="L21" t="s">
        <v>74</v>
      </c>
    </row>
    <row r="22" spans="1:12" ht="25.5" x14ac:dyDescent="0.25">
      <c r="A22" t="s">
        <v>303</v>
      </c>
      <c r="B22" s="36"/>
      <c r="I22" s="5" t="s">
        <v>152</v>
      </c>
      <c r="J22" s="13" t="s">
        <v>48</v>
      </c>
      <c r="K22" t="str">
        <f t="shared" si="0"/>
        <v>LeveMuy Alta</v>
      </c>
      <c r="L22" t="s">
        <v>73</v>
      </c>
    </row>
    <row r="23" spans="1:12" ht="25.5" x14ac:dyDescent="0.25">
      <c r="A23" t="s">
        <v>31</v>
      </c>
      <c r="B23" s="36"/>
      <c r="I23" s="8" t="s">
        <v>77</v>
      </c>
      <c r="J23" s="5" t="s">
        <v>45</v>
      </c>
      <c r="K23" t="str">
        <f t="shared" si="0"/>
        <v>MenorMuy Baja</v>
      </c>
      <c r="L23" t="s">
        <v>75</v>
      </c>
    </row>
    <row r="24" spans="1:12" ht="25.5" x14ac:dyDescent="0.25">
      <c r="A24" t="s">
        <v>163</v>
      </c>
      <c r="B24" s="36"/>
      <c r="I24" s="8" t="s">
        <v>77</v>
      </c>
      <c r="J24" s="8" t="s">
        <v>47</v>
      </c>
      <c r="K24" t="str">
        <f t="shared" si="0"/>
        <v>MenorBaja</v>
      </c>
      <c r="L24" t="s">
        <v>74</v>
      </c>
    </row>
    <row r="25" spans="1:12" ht="25.5" x14ac:dyDescent="0.25">
      <c r="A25" t="s">
        <v>304</v>
      </c>
      <c r="B25" s="36"/>
      <c r="I25" s="8" t="s">
        <v>77</v>
      </c>
      <c r="J25" s="11" t="s">
        <v>98</v>
      </c>
      <c r="K25" t="str">
        <f t="shared" si="0"/>
        <v>MenorMedia</v>
      </c>
      <c r="L25" t="s">
        <v>74</v>
      </c>
    </row>
    <row r="26" spans="1:12" ht="25.5" x14ac:dyDescent="0.25">
      <c r="B26" s="36"/>
      <c r="I26" s="8" t="s">
        <v>77</v>
      </c>
      <c r="J26" s="12" t="s">
        <v>5</v>
      </c>
      <c r="K26" t="str">
        <f t="shared" si="0"/>
        <v>MenorAlta</v>
      </c>
      <c r="L26" t="s">
        <v>74</v>
      </c>
    </row>
    <row r="27" spans="1:12" ht="25.5" x14ac:dyDescent="0.25">
      <c r="B27" s="36"/>
      <c r="I27" s="8" t="s">
        <v>77</v>
      </c>
      <c r="J27" s="13" t="s">
        <v>48</v>
      </c>
      <c r="K27" t="str">
        <f t="shared" si="0"/>
        <v>MenorMuy Alta</v>
      </c>
      <c r="L27" t="s">
        <v>73</v>
      </c>
    </row>
    <row r="28" spans="1:12" ht="25.5" x14ac:dyDescent="0.25">
      <c r="B28" s="36"/>
      <c r="I28" s="11" t="s">
        <v>74</v>
      </c>
      <c r="J28" s="5" t="s">
        <v>45</v>
      </c>
      <c r="K28" t="str">
        <f t="shared" si="0"/>
        <v>ModeradoMuy Baja</v>
      </c>
      <c r="L28" t="s">
        <v>74</v>
      </c>
    </row>
    <row r="29" spans="1:12" ht="26.25" thickBot="1" x14ac:dyDescent="0.3">
      <c r="B29" s="36"/>
      <c r="I29" s="11" t="s">
        <v>74</v>
      </c>
      <c r="J29" s="8" t="s">
        <v>47</v>
      </c>
      <c r="K29" t="str">
        <f t="shared" si="0"/>
        <v>ModeradoBaja</v>
      </c>
      <c r="L29" t="s">
        <v>74</v>
      </c>
    </row>
    <row r="30" spans="1:12" ht="33.75" thickBot="1" x14ac:dyDescent="0.35">
      <c r="A30" s="46" t="s">
        <v>166</v>
      </c>
      <c r="B30" s="46" t="s">
        <v>167</v>
      </c>
      <c r="C30" s="98" t="s">
        <v>187</v>
      </c>
      <c r="I30" s="11" t="s">
        <v>74</v>
      </c>
      <c r="J30" s="11" t="s">
        <v>98</v>
      </c>
      <c r="K30" t="str">
        <f t="shared" si="0"/>
        <v>ModeradoMedia</v>
      </c>
      <c r="L30" t="s">
        <v>74</v>
      </c>
    </row>
    <row r="31" spans="1:12" ht="176.25" thickBot="1" x14ac:dyDescent="0.3">
      <c r="A31" s="47" t="s">
        <v>168</v>
      </c>
      <c r="B31" s="48" t="s">
        <v>305</v>
      </c>
      <c r="C31" s="56" t="s">
        <v>188</v>
      </c>
      <c r="I31" s="11" t="s">
        <v>74</v>
      </c>
      <c r="J31" s="12" t="s">
        <v>5</v>
      </c>
      <c r="K31" t="str">
        <f t="shared" si="0"/>
        <v>ModeradoAlta</v>
      </c>
      <c r="L31" t="s">
        <v>73</v>
      </c>
    </row>
    <row r="32" spans="1:12" ht="41.25" thickBot="1" x14ac:dyDescent="0.3">
      <c r="A32" s="47" t="s">
        <v>262</v>
      </c>
      <c r="B32" s="48" t="s">
        <v>263</v>
      </c>
      <c r="C32" s="56" t="s">
        <v>188</v>
      </c>
      <c r="I32" s="11" t="s">
        <v>74</v>
      </c>
      <c r="J32" s="13" t="s">
        <v>48</v>
      </c>
      <c r="K32" t="str">
        <f t="shared" si="0"/>
        <v>ModeradoMuy Alta</v>
      </c>
      <c r="L32" t="s">
        <v>73</v>
      </c>
    </row>
    <row r="33" spans="1:12" ht="149.25" thickBot="1" x14ac:dyDescent="0.3">
      <c r="A33" s="49" t="s">
        <v>169</v>
      </c>
      <c r="B33" s="48" t="s">
        <v>306</v>
      </c>
      <c r="C33" s="56" t="s">
        <v>189</v>
      </c>
      <c r="I33" s="12" t="s">
        <v>6</v>
      </c>
      <c r="J33" s="5" t="s">
        <v>45</v>
      </c>
      <c r="K33" t="str">
        <f t="shared" si="0"/>
        <v>MayorMuy Baja</v>
      </c>
      <c r="L33" t="s">
        <v>73</v>
      </c>
    </row>
    <row r="34" spans="1:12" ht="95.25" thickBot="1" x14ac:dyDescent="0.3">
      <c r="A34" s="49" t="s">
        <v>170</v>
      </c>
      <c r="B34" s="48" t="s">
        <v>307</v>
      </c>
      <c r="C34" s="56" t="s">
        <v>190</v>
      </c>
      <c r="I34" s="12" t="s">
        <v>6</v>
      </c>
      <c r="J34" s="8" t="s">
        <v>47</v>
      </c>
      <c r="K34" t="str">
        <f t="shared" si="0"/>
        <v>MayorBaja</v>
      </c>
      <c r="L34" t="s">
        <v>73</v>
      </c>
    </row>
    <row r="35" spans="1:12" ht="95.25" thickBot="1" x14ac:dyDescent="0.3">
      <c r="A35" s="49" t="s">
        <v>264</v>
      </c>
      <c r="B35" s="48" t="s">
        <v>308</v>
      </c>
      <c r="C35" s="56" t="s">
        <v>191</v>
      </c>
      <c r="I35" s="12" t="s">
        <v>6</v>
      </c>
      <c r="J35" s="11" t="s">
        <v>98</v>
      </c>
      <c r="K35" t="str">
        <f t="shared" si="0"/>
        <v>MayorMedia</v>
      </c>
      <c r="L35" t="s">
        <v>73</v>
      </c>
    </row>
    <row r="36" spans="1:12" ht="54.75" thickBot="1" x14ac:dyDescent="0.3">
      <c r="A36" s="49" t="s">
        <v>265</v>
      </c>
      <c r="B36" s="48" t="s">
        <v>266</v>
      </c>
      <c r="C36" s="56" t="s">
        <v>191</v>
      </c>
      <c r="I36" s="12" t="s">
        <v>6</v>
      </c>
      <c r="J36" s="12" t="s">
        <v>5</v>
      </c>
      <c r="K36" t="str">
        <f t="shared" si="0"/>
        <v>MayorAlta</v>
      </c>
      <c r="L36" t="s">
        <v>73</v>
      </c>
    </row>
    <row r="37" spans="1:12" ht="135.75" thickBot="1" x14ac:dyDescent="0.3">
      <c r="A37" s="49" t="s">
        <v>171</v>
      </c>
      <c r="B37" s="48" t="s">
        <v>309</v>
      </c>
      <c r="C37" s="57" t="s">
        <v>192</v>
      </c>
      <c r="I37" s="12" t="s">
        <v>6</v>
      </c>
      <c r="J37" s="13" t="s">
        <v>48</v>
      </c>
      <c r="K37" t="str">
        <f t="shared" si="0"/>
        <v>MayorMuy Alta</v>
      </c>
      <c r="L37" t="s">
        <v>73</v>
      </c>
    </row>
    <row r="38" spans="1:12" ht="41.25" thickBot="1" x14ac:dyDescent="0.3">
      <c r="A38" s="49" t="s">
        <v>267</v>
      </c>
      <c r="B38" s="48" t="s">
        <v>268</v>
      </c>
      <c r="C38" s="57" t="s">
        <v>192</v>
      </c>
      <c r="I38" s="13" t="s">
        <v>78</v>
      </c>
      <c r="J38" s="5" t="s">
        <v>45</v>
      </c>
      <c r="K38" t="str">
        <f t="shared" si="0"/>
        <v>CatastróficoMuy Baja</v>
      </c>
      <c r="L38" t="s">
        <v>72</v>
      </c>
    </row>
    <row r="39" spans="1:12" ht="108.75" thickBot="1" x14ac:dyDescent="0.3">
      <c r="A39" s="49" t="s">
        <v>172</v>
      </c>
      <c r="B39" s="48" t="s">
        <v>310</v>
      </c>
      <c r="C39" s="57" t="s">
        <v>193</v>
      </c>
      <c r="I39" s="13" t="s">
        <v>78</v>
      </c>
      <c r="J39" s="8" t="s">
        <v>47</v>
      </c>
      <c r="K39" t="str">
        <f t="shared" si="0"/>
        <v>CatastróficoBaja</v>
      </c>
      <c r="L39" t="s">
        <v>72</v>
      </c>
    </row>
    <row r="40" spans="1:12" ht="27.75" thickBot="1" x14ac:dyDescent="0.3">
      <c r="A40" s="49" t="s">
        <v>269</v>
      </c>
      <c r="B40" s="48" t="s">
        <v>270</v>
      </c>
      <c r="C40" s="57" t="s">
        <v>193</v>
      </c>
      <c r="I40" s="13" t="s">
        <v>78</v>
      </c>
      <c r="J40" s="11" t="s">
        <v>98</v>
      </c>
      <c r="K40" t="str">
        <f t="shared" si="0"/>
        <v>CatastróficoMedia</v>
      </c>
      <c r="L40" t="s">
        <v>72</v>
      </c>
    </row>
    <row r="41" spans="1:12" ht="162.75" thickBot="1" x14ac:dyDescent="0.3">
      <c r="A41" s="49" t="s">
        <v>173</v>
      </c>
      <c r="B41" s="48" t="s">
        <v>380</v>
      </c>
      <c r="C41" s="57" t="s">
        <v>194</v>
      </c>
      <c r="I41" s="13" t="s">
        <v>78</v>
      </c>
      <c r="J41" s="12" t="s">
        <v>5</v>
      </c>
      <c r="K41" t="str">
        <f t="shared" si="0"/>
        <v>CatastróficoAlta</v>
      </c>
      <c r="L41" t="s">
        <v>72</v>
      </c>
    </row>
    <row r="42" spans="1:12" ht="81.75" thickBot="1" x14ac:dyDescent="0.3">
      <c r="A42" s="99" t="s">
        <v>271</v>
      </c>
      <c r="B42" s="100" t="s">
        <v>272</v>
      </c>
      <c r="C42" s="57" t="s">
        <v>194</v>
      </c>
      <c r="I42" s="13" t="s">
        <v>78</v>
      </c>
      <c r="J42" s="13" t="s">
        <v>48</v>
      </c>
      <c r="K42" t="str">
        <f t="shared" si="0"/>
        <v>CatastróficoMuy Alta</v>
      </c>
      <c r="L42" t="s">
        <v>72</v>
      </c>
    </row>
    <row r="43" spans="1:12" ht="162.75" thickBot="1" x14ac:dyDescent="0.3">
      <c r="A43" s="49" t="s">
        <v>174</v>
      </c>
      <c r="B43" s="48" t="s">
        <v>311</v>
      </c>
      <c r="C43" s="57" t="s">
        <v>1206</v>
      </c>
      <c r="I43" s="37"/>
    </row>
    <row r="44" spans="1:12" ht="81.75" thickBot="1" x14ac:dyDescent="0.3">
      <c r="A44" s="49" t="s">
        <v>175</v>
      </c>
      <c r="B44" s="48" t="s">
        <v>176</v>
      </c>
      <c r="C44" s="57" t="s">
        <v>195</v>
      </c>
      <c r="I44" s="14"/>
    </row>
    <row r="45" spans="1:12" ht="108.75" thickBot="1" x14ac:dyDescent="0.3">
      <c r="A45" s="49" t="s">
        <v>177</v>
      </c>
      <c r="B45" s="48" t="s">
        <v>312</v>
      </c>
      <c r="C45" s="57" t="s">
        <v>196</v>
      </c>
      <c r="I45" s="14"/>
    </row>
    <row r="46" spans="1:12" ht="54.75" thickBot="1" x14ac:dyDescent="0.3">
      <c r="A46" s="49" t="s">
        <v>178</v>
      </c>
      <c r="B46" s="48" t="s">
        <v>179</v>
      </c>
      <c r="C46" s="57" t="s">
        <v>195</v>
      </c>
      <c r="I46" s="14"/>
    </row>
    <row r="47" spans="1:12" ht="122.25" thickBot="1" x14ac:dyDescent="0.3">
      <c r="A47" s="49" t="s">
        <v>180</v>
      </c>
      <c r="B47" s="48" t="s">
        <v>181</v>
      </c>
      <c r="C47" s="57" t="s">
        <v>195</v>
      </c>
    </row>
    <row r="48" spans="1:12" ht="135.75" thickBot="1" x14ac:dyDescent="0.3">
      <c r="A48" s="49" t="s">
        <v>182</v>
      </c>
      <c r="B48" s="48" t="s">
        <v>313</v>
      </c>
      <c r="C48" s="57" t="s">
        <v>1206</v>
      </c>
    </row>
    <row r="49" spans="1:3" ht="135.75" thickBot="1" x14ac:dyDescent="0.3">
      <c r="A49" s="49" t="s">
        <v>183</v>
      </c>
      <c r="B49" s="48" t="s">
        <v>314</v>
      </c>
      <c r="C49" s="57" t="s">
        <v>197</v>
      </c>
    </row>
    <row r="50" spans="1:3" ht="54" thickBot="1" x14ac:dyDescent="0.3">
      <c r="A50" s="49" t="s">
        <v>273</v>
      </c>
      <c r="B50" s="48" t="s">
        <v>263</v>
      </c>
      <c r="C50" s="57" t="s">
        <v>197</v>
      </c>
    </row>
    <row r="51" spans="1:3" ht="149.25" thickBot="1" x14ac:dyDescent="0.3">
      <c r="A51" s="49" t="s">
        <v>717</v>
      </c>
      <c r="B51" s="48" t="s">
        <v>315</v>
      </c>
      <c r="C51" s="57" t="s">
        <v>1206</v>
      </c>
    </row>
    <row r="52" spans="1:3" ht="162.75" thickBot="1" x14ac:dyDescent="0.3">
      <c r="A52" s="49" t="s">
        <v>184</v>
      </c>
      <c r="B52" s="48" t="s">
        <v>185</v>
      </c>
      <c r="C52" s="57" t="s">
        <v>198</v>
      </c>
    </row>
    <row r="58" spans="1:3" x14ac:dyDescent="0.25">
      <c r="A58" t="s">
        <v>233</v>
      </c>
    </row>
    <row r="59" spans="1:3" x14ac:dyDescent="0.25">
      <c r="A59" t="s">
        <v>234</v>
      </c>
    </row>
    <row r="60" spans="1:3" x14ac:dyDescent="0.25">
      <c r="A60" t="s">
        <v>235</v>
      </c>
    </row>
    <row r="62" spans="1:3" ht="15.75" thickBot="1" x14ac:dyDescent="0.3"/>
    <row r="63" spans="1:3" ht="29.25" thickBot="1" x14ac:dyDescent="0.3">
      <c r="A63" s="101" t="s">
        <v>316</v>
      </c>
    </row>
    <row r="64" spans="1:3" ht="16.5" x14ac:dyDescent="0.25">
      <c r="A64" s="102" t="s">
        <v>317</v>
      </c>
    </row>
    <row r="65" spans="1:1" ht="16.5" x14ac:dyDescent="0.25">
      <c r="A65" s="102" t="s">
        <v>318</v>
      </c>
    </row>
    <row r="66" spans="1:1" ht="16.5" x14ac:dyDescent="0.25">
      <c r="A66" s="102" t="s">
        <v>319</v>
      </c>
    </row>
    <row r="67" spans="1:1" ht="16.5" x14ac:dyDescent="0.25">
      <c r="A67" s="102" t="s">
        <v>320</v>
      </c>
    </row>
    <row r="68" spans="1:1" ht="16.5" x14ac:dyDescent="0.25">
      <c r="A68" s="102" t="s">
        <v>321</v>
      </c>
    </row>
    <row r="69" spans="1:1" ht="16.5" x14ac:dyDescent="0.25">
      <c r="A69" s="102" t="s">
        <v>322</v>
      </c>
    </row>
    <row r="70" spans="1:1" ht="16.5" x14ac:dyDescent="0.3">
      <c r="A70" s="98" t="s">
        <v>323</v>
      </c>
    </row>
    <row r="71" spans="1:1" ht="16.5" x14ac:dyDescent="0.25">
      <c r="A71" s="102" t="s">
        <v>324</v>
      </c>
    </row>
    <row r="72" spans="1:1" ht="33" x14ac:dyDescent="0.3">
      <c r="A72" s="103" t="s">
        <v>325</v>
      </c>
    </row>
  </sheetData>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T1000"/>
  <sheetViews>
    <sheetView workbookViewId="0"/>
  </sheetViews>
  <sheetFormatPr baseColWidth="10" defaultColWidth="14.42578125" defaultRowHeight="15" x14ac:dyDescent="0.25"/>
  <cols>
    <col min="1" max="1" width="11.42578125" customWidth="1"/>
    <col min="2" max="4" width="33.7109375" customWidth="1"/>
    <col min="5" max="5" width="11.42578125" customWidth="1"/>
    <col min="6" max="6" width="13.85546875" customWidth="1"/>
    <col min="7" max="7" width="20.5703125" customWidth="1"/>
    <col min="8" max="20" width="10.7109375" customWidth="1"/>
  </cols>
  <sheetData>
    <row r="1" spans="1:20" x14ac:dyDescent="0.25">
      <c r="A1" s="105"/>
      <c r="B1" s="105"/>
      <c r="C1" s="105"/>
      <c r="D1" s="105"/>
      <c r="E1" s="105"/>
      <c r="F1" s="105"/>
      <c r="G1" s="105"/>
      <c r="H1" s="105"/>
      <c r="I1" s="105"/>
      <c r="J1" s="105"/>
      <c r="K1" s="105"/>
      <c r="L1" s="105"/>
      <c r="M1" s="105"/>
      <c r="N1" s="105"/>
      <c r="O1" s="105"/>
      <c r="P1" s="105"/>
      <c r="Q1" s="105"/>
      <c r="R1" s="105"/>
      <c r="S1" s="105"/>
      <c r="T1" s="105"/>
    </row>
    <row r="2" spans="1:20" x14ac:dyDescent="0.25">
      <c r="A2" s="105"/>
      <c r="B2" s="105"/>
      <c r="C2" s="105"/>
      <c r="D2" s="105"/>
      <c r="E2" s="105"/>
      <c r="F2" s="105"/>
      <c r="G2" s="105"/>
      <c r="H2" s="105"/>
      <c r="I2" s="105"/>
      <c r="J2" s="105"/>
      <c r="K2" s="105"/>
      <c r="L2" s="105"/>
      <c r="M2" s="105"/>
      <c r="N2" s="105"/>
      <c r="O2" s="105"/>
      <c r="P2" s="105"/>
      <c r="Q2" s="105"/>
      <c r="R2" s="105"/>
      <c r="S2" s="105"/>
      <c r="T2" s="105"/>
    </row>
    <row r="3" spans="1:20" x14ac:dyDescent="0.25">
      <c r="A3" s="105"/>
      <c r="B3" s="105"/>
      <c r="C3" s="105"/>
      <c r="D3" s="105"/>
      <c r="E3" s="105"/>
      <c r="F3" s="105"/>
      <c r="G3" s="105"/>
      <c r="H3" s="105"/>
      <c r="I3" s="105"/>
      <c r="J3" s="105"/>
      <c r="K3" s="105"/>
      <c r="L3" s="105"/>
      <c r="M3" s="105"/>
      <c r="N3" s="105"/>
      <c r="O3" s="105"/>
      <c r="P3" s="105"/>
      <c r="Q3" s="105"/>
      <c r="R3" s="105"/>
      <c r="S3" s="105"/>
      <c r="T3" s="105"/>
    </row>
    <row r="4" spans="1:20" x14ac:dyDescent="0.25">
      <c r="A4" s="105"/>
      <c r="B4" s="105"/>
      <c r="C4" s="105"/>
      <c r="D4" s="105"/>
      <c r="E4" s="105"/>
      <c r="F4" s="105"/>
      <c r="G4" s="105"/>
      <c r="H4" s="105"/>
      <c r="I4" s="105"/>
      <c r="J4" s="105"/>
      <c r="K4" s="105"/>
      <c r="L4" s="105"/>
      <c r="M4" s="105"/>
      <c r="N4" s="105"/>
      <c r="O4" s="105"/>
      <c r="P4" s="105"/>
      <c r="Q4" s="105"/>
      <c r="R4" s="105"/>
      <c r="S4" s="105"/>
      <c r="T4" s="105"/>
    </row>
    <row r="5" spans="1:20" x14ac:dyDescent="0.25">
      <c r="A5" s="105"/>
      <c r="B5" s="105"/>
      <c r="C5" s="105"/>
      <c r="D5" s="105"/>
      <c r="E5" s="105"/>
      <c r="F5" s="105"/>
      <c r="G5" s="105"/>
      <c r="H5" s="105"/>
      <c r="I5" s="105"/>
      <c r="J5" s="105"/>
      <c r="K5" s="105"/>
      <c r="L5" s="105"/>
      <c r="M5" s="105"/>
      <c r="N5" s="105"/>
      <c r="O5" s="105"/>
      <c r="P5" s="105"/>
      <c r="Q5" s="105"/>
      <c r="R5" s="105"/>
      <c r="S5" s="105"/>
      <c r="T5" s="105"/>
    </row>
    <row r="6" spans="1:20" x14ac:dyDescent="0.25">
      <c r="A6" s="105"/>
      <c r="B6" s="105"/>
      <c r="C6" s="105"/>
      <c r="D6" s="105"/>
      <c r="E6" s="105"/>
      <c r="F6" s="105"/>
      <c r="G6" s="105"/>
      <c r="H6" s="105"/>
      <c r="I6" s="105"/>
      <c r="J6" s="105"/>
      <c r="K6" s="105"/>
      <c r="L6" s="105"/>
      <c r="M6" s="105"/>
      <c r="N6" s="105"/>
      <c r="O6" s="105"/>
      <c r="P6" s="105"/>
      <c r="Q6" s="105"/>
      <c r="R6" s="105"/>
      <c r="S6" s="105"/>
      <c r="T6" s="105"/>
    </row>
    <row r="7" spans="1:20" x14ac:dyDescent="0.25">
      <c r="A7" s="105"/>
      <c r="B7" s="105"/>
      <c r="C7" s="105"/>
      <c r="D7" s="105"/>
      <c r="E7" s="105"/>
      <c r="F7" s="105"/>
      <c r="G7" s="105"/>
      <c r="H7" s="105"/>
      <c r="I7" s="105"/>
      <c r="J7" s="105"/>
      <c r="K7" s="105"/>
      <c r="L7" s="105"/>
      <c r="M7" s="105"/>
      <c r="N7" s="105"/>
      <c r="O7" s="105"/>
      <c r="P7" s="105"/>
      <c r="Q7" s="105"/>
      <c r="R7" s="105"/>
      <c r="S7" s="105"/>
      <c r="T7" s="105"/>
    </row>
    <row r="8" spans="1:20" x14ac:dyDescent="0.25">
      <c r="A8" s="105"/>
      <c r="B8" s="105"/>
      <c r="C8" s="105"/>
      <c r="D8" s="105"/>
      <c r="E8" s="105"/>
      <c r="F8" s="105"/>
      <c r="G8" s="105"/>
      <c r="H8" s="105"/>
      <c r="I8" s="105"/>
      <c r="J8" s="105"/>
      <c r="K8" s="105"/>
      <c r="L8" s="105"/>
      <c r="M8" s="105"/>
      <c r="N8" s="105"/>
      <c r="O8" s="105"/>
      <c r="P8" s="105"/>
      <c r="Q8" s="105"/>
      <c r="R8" s="105"/>
      <c r="S8" s="105"/>
      <c r="T8" s="105"/>
    </row>
    <row r="9" spans="1:20" x14ac:dyDescent="0.25">
      <c r="A9" s="105"/>
      <c r="B9" s="105"/>
      <c r="C9" s="105"/>
      <c r="D9" s="105"/>
      <c r="E9" s="105"/>
      <c r="F9" s="105"/>
      <c r="G9" s="105"/>
      <c r="H9" s="105"/>
      <c r="I9" s="105"/>
      <c r="J9" s="105"/>
      <c r="K9" s="105"/>
      <c r="L9" s="105"/>
      <c r="M9" s="105"/>
      <c r="N9" s="105"/>
      <c r="O9" s="105"/>
      <c r="P9" s="105"/>
      <c r="Q9" s="105"/>
      <c r="R9" s="105"/>
      <c r="S9" s="105"/>
      <c r="T9" s="105"/>
    </row>
    <row r="10" spans="1:20" x14ac:dyDescent="0.25">
      <c r="A10" s="105"/>
      <c r="B10" s="105"/>
      <c r="C10" s="105"/>
      <c r="D10" s="105"/>
      <c r="E10" s="105"/>
      <c r="F10" s="105"/>
      <c r="G10" s="105"/>
      <c r="H10" s="105"/>
      <c r="I10" s="105"/>
      <c r="J10" s="105"/>
      <c r="K10" s="105"/>
      <c r="L10" s="105"/>
      <c r="M10" s="105"/>
      <c r="N10" s="105"/>
      <c r="O10" s="105"/>
      <c r="P10" s="105"/>
      <c r="Q10" s="105"/>
      <c r="R10" s="105"/>
      <c r="S10" s="105"/>
      <c r="T10" s="105"/>
    </row>
    <row r="11" spans="1:20" x14ac:dyDescent="0.25">
      <c r="A11" s="105"/>
      <c r="B11" s="105"/>
      <c r="C11" s="105"/>
      <c r="D11" s="105"/>
      <c r="E11" s="105"/>
      <c r="F11" s="105"/>
      <c r="G11" s="105"/>
      <c r="H11" s="105"/>
      <c r="I11" s="105"/>
      <c r="J11" s="105"/>
      <c r="K11" s="105"/>
      <c r="L11" s="105"/>
      <c r="M11" s="105"/>
      <c r="N11" s="105"/>
      <c r="O11" s="105"/>
      <c r="P11" s="105"/>
      <c r="Q11" s="105"/>
      <c r="R11" s="105"/>
      <c r="S11" s="105"/>
      <c r="T11" s="105"/>
    </row>
    <row r="12" spans="1:20" x14ac:dyDescent="0.25">
      <c r="A12" s="105"/>
      <c r="B12" s="105"/>
      <c r="C12" s="105"/>
      <c r="D12" s="105"/>
      <c r="E12" s="105"/>
      <c r="F12" s="105"/>
      <c r="G12" s="105"/>
      <c r="H12" s="105"/>
      <c r="I12" s="105"/>
      <c r="J12" s="105"/>
      <c r="K12" s="105"/>
      <c r="L12" s="105"/>
      <c r="M12" s="105"/>
      <c r="N12" s="105"/>
      <c r="O12" s="105"/>
      <c r="P12" s="105"/>
      <c r="Q12" s="105"/>
      <c r="R12" s="105"/>
      <c r="S12" s="105"/>
      <c r="T12" s="105"/>
    </row>
    <row r="13" spans="1:20" x14ac:dyDescent="0.25">
      <c r="A13" s="105"/>
      <c r="B13" s="105"/>
      <c r="C13" s="105"/>
      <c r="D13" s="105"/>
      <c r="E13" s="105"/>
      <c r="F13" s="105"/>
      <c r="G13" s="105"/>
      <c r="H13" s="105"/>
      <c r="I13" s="105"/>
      <c r="J13" s="105"/>
      <c r="K13" s="105"/>
      <c r="L13" s="105"/>
      <c r="M13" s="105"/>
      <c r="N13" s="105"/>
      <c r="O13" s="105"/>
      <c r="P13" s="105"/>
      <c r="Q13" s="105"/>
      <c r="R13" s="105"/>
      <c r="S13" s="105"/>
      <c r="T13" s="105"/>
    </row>
    <row r="14" spans="1:20" x14ac:dyDescent="0.25">
      <c r="A14" s="105"/>
      <c r="B14" s="105"/>
      <c r="C14" s="105"/>
      <c r="D14" s="105"/>
      <c r="E14" s="105"/>
      <c r="F14" s="105"/>
      <c r="G14" s="105"/>
      <c r="H14" s="105"/>
      <c r="I14" s="105"/>
      <c r="J14" s="105"/>
      <c r="K14" s="105"/>
      <c r="L14" s="105"/>
      <c r="M14" s="105"/>
      <c r="N14" s="105"/>
      <c r="O14" s="105"/>
      <c r="P14" s="105"/>
      <c r="Q14" s="105"/>
      <c r="R14" s="105"/>
      <c r="S14" s="105"/>
      <c r="T14" s="105"/>
    </row>
    <row r="15" spans="1:20" x14ac:dyDescent="0.25">
      <c r="A15" s="105"/>
      <c r="B15" s="105"/>
      <c r="C15" s="105"/>
      <c r="D15" s="105"/>
      <c r="E15" s="105"/>
      <c r="F15" s="105"/>
      <c r="G15" s="105"/>
      <c r="H15" s="105"/>
      <c r="I15" s="105"/>
      <c r="J15" s="105"/>
      <c r="K15" s="105"/>
      <c r="L15" s="105"/>
      <c r="M15" s="105"/>
      <c r="N15" s="105"/>
      <c r="O15" s="105"/>
      <c r="P15" s="105"/>
      <c r="Q15" s="105"/>
      <c r="R15" s="105"/>
      <c r="S15" s="105"/>
      <c r="T15" s="105"/>
    </row>
    <row r="16" spans="1:20" x14ac:dyDescent="0.25">
      <c r="A16" s="105"/>
      <c r="B16" s="105"/>
      <c r="C16" s="105"/>
      <c r="D16" s="105"/>
      <c r="E16" s="105"/>
      <c r="F16" s="105"/>
      <c r="G16" s="105"/>
      <c r="H16" s="105"/>
      <c r="I16" s="105"/>
      <c r="J16" s="105"/>
      <c r="K16" s="105"/>
      <c r="L16" s="105"/>
      <c r="M16" s="105"/>
      <c r="N16" s="105"/>
      <c r="O16" s="105"/>
      <c r="P16" s="105"/>
      <c r="Q16" s="105"/>
      <c r="R16" s="105"/>
      <c r="S16" s="105"/>
      <c r="T16" s="105"/>
    </row>
    <row r="17" spans="1:20" x14ac:dyDescent="0.25">
      <c r="A17" s="105"/>
      <c r="B17" s="105"/>
      <c r="C17" s="105"/>
      <c r="D17" s="105"/>
      <c r="E17" s="105"/>
      <c r="F17" s="105"/>
      <c r="G17" s="105"/>
      <c r="H17" s="105"/>
      <c r="I17" s="105"/>
      <c r="J17" s="105"/>
      <c r="K17" s="105"/>
      <c r="L17" s="105"/>
      <c r="M17" s="105"/>
      <c r="N17" s="105"/>
      <c r="O17" s="105"/>
      <c r="P17" s="105"/>
      <c r="Q17" s="105"/>
      <c r="R17" s="105"/>
      <c r="S17" s="105"/>
      <c r="T17" s="105"/>
    </row>
    <row r="18" spans="1:20" x14ac:dyDescent="0.25">
      <c r="A18" s="105"/>
      <c r="B18" s="105"/>
      <c r="C18" s="105"/>
      <c r="D18" s="105"/>
      <c r="E18" s="105"/>
      <c r="F18" s="105"/>
      <c r="G18" s="105"/>
      <c r="H18" s="105"/>
      <c r="I18" s="105"/>
      <c r="J18" s="105"/>
      <c r="K18" s="105"/>
      <c r="L18" s="105"/>
      <c r="M18" s="105"/>
      <c r="N18" s="105"/>
      <c r="O18" s="105"/>
      <c r="P18" s="105"/>
      <c r="Q18" s="105"/>
      <c r="R18" s="105"/>
      <c r="S18" s="105"/>
      <c r="T18" s="105"/>
    </row>
    <row r="19" spans="1:20" x14ac:dyDescent="0.25">
      <c r="A19" s="105"/>
      <c r="B19" s="105"/>
      <c r="C19" s="105"/>
      <c r="D19" s="105"/>
      <c r="E19" s="105"/>
      <c r="F19" s="105"/>
      <c r="G19" s="105"/>
      <c r="H19" s="105"/>
      <c r="I19" s="105"/>
      <c r="J19" s="105"/>
      <c r="K19" s="105"/>
      <c r="L19" s="105"/>
      <c r="M19" s="105"/>
      <c r="N19" s="105"/>
      <c r="O19" s="105"/>
      <c r="P19" s="105"/>
      <c r="Q19" s="105"/>
      <c r="R19" s="105"/>
      <c r="S19" s="105"/>
      <c r="T19" s="105"/>
    </row>
    <row r="20" spans="1:20" x14ac:dyDescent="0.25">
      <c r="A20" s="105"/>
      <c r="B20" s="105"/>
      <c r="C20" s="105"/>
      <c r="D20" s="105"/>
      <c r="E20" s="105"/>
      <c r="F20" s="105"/>
      <c r="G20" s="105"/>
      <c r="H20" s="105"/>
      <c r="I20" s="105"/>
      <c r="J20" s="105"/>
      <c r="K20" s="105"/>
      <c r="L20" s="105"/>
      <c r="M20" s="105"/>
      <c r="N20" s="105"/>
      <c r="O20" s="105"/>
      <c r="P20" s="105"/>
      <c r="Q20" s="105"/>
      <c r="R20" s="105"/>
      <c r="S20" s="105"/>
      <c r="T20" s="105"/>
    </row>
    <row r="21" spans="1:20" ht="15.75" customHeight="1" x14ac:dyDescent="0.25">
      <c r="A21" s="105"/>
      <c r="B21" s="105"/>
      <c r="C21" s="105"/>
      <c r="D21" s="105"/>
      <c r="E21" s="105"/>
      <c r="F21" s="105"/>
      <c r="G21" s="105"/>
      <c r="H21" s="105"/>
      <c r="I21" s="105"/>
      <c r="J21" s="105"/>
      <c r="K21" s="105"/>
      <c r="L21" s="105"/>
      <c r="M21" s="105"/>
      <c r="N21" s="105"/>
      <c r="O21" s="105"/>
      <c r="P21" s="105"/>
      <c r="Q21" s="105"/>
      <c r="R21" s="105"/>
      <c r="S21" s="105"/>
      <c r="T21" s="105"/>
    </row>
    <row r="22" spans="1:20" ht="15.75" customHeight="1" x14ac:dyDescent="0.25">
      <c r="A22" s="105"/>
      <c r="B22" s="105"/>
      <c r="C22" s="105"/>
      <c r="D22" s="105"/>
      <c r="E22" s="105"/>
      <c r="F22" s="105"/>
      <c r="G22" s="105"/>
      <c r="H22" s="105"/>
      <c r="I22" s="105"/>
      <c r="J22" s="105"/>
      <c r="K22" s="105"/>
      <c r="L22" s="105"/>
      <c r="M22" s="105"/>
      <c r="N22" s="105"/>
      <c r="O22" s="105"/>
      <c r="P22" s="105"/>
      <c r="Q22" s="105"/>
      <c r="R22" s="105"/>
      <c r="S22" s="105"/>
      <c r="T22" s="105"/>
    </row>
    <row r="23" spans="1:20" ht="15.75" customHeight="1" x14ac:dyDescent="0.25">
      <c r="A23" s="105"/>
      <c r="B23" s="105"/>
      <c r="C23" s="105"/>
      <c r="D23" s="105"/>
      <c r="E23" s="105"/>
      <c r="F23" s="105"/>
      <c r="G23" s="105"/>
      <c r="H23" s="105"/>
      <c r="I23" s="105"/>
      <c r="J23" s="105"/>
      <c r="K23" s="105"/>
      <c r="L23" s="105"/>
      <c r="M23" s="105"/>
      <c r="N23" s="105"/>
      <c r="O23" s="105"/>
      <c r="P23" s="105"/>
      <c r="Q23" s="105"/>
      <c r="R23" s="105"/>
      <c r="S23" s="105"/>
      <c r="T23" s="105"/>
    </row>
    <row r="24" spans="1:20" ht="15.75" customHeight="1" x14ac:dyDescent="0.25">
      <c r="A24" s="105"/>
      <c r="B24" s="105"/>
      <c r="C24" s="105"/>
      <c r="D24" s="105"/>
      <c r="E24" s="105"/>
      <c r="F24" s="105"/>
      <c r="G24" s="105"/>
      <c r="H24" s="105"/>
      <c r="I24" s="105"/>
      <c r="J24" s="105"/>
      <c r="K24" s="105"/>
      <c r="L24" s="105"/>
      <c r="M24" s="105"/>
      <c r="N24" s="105"/>
      <c r="O24" s="105"/>
      <c r="P24" s="105"/>
      <c r="Q24" s="105"/>
      <c r="R24" s="105"/>
      <c r="S24" s="105"/>
      <c r="T24" s="105"/>
    </row>
    <row r="25" spans="1:20" ht="15.75" customHeight="1" x14ac:dyDescent="0.25">
      <c r="A25" s="105"/>
      <c r="B25" s="105"/>
      <c r="C25" s="105"/>
      <c r="D25" s="105"/>
      <c r="E25" s="105"/>
      <c r="F25" s="105"/>
      <c r="G25" s="105"/>
      <c r="H25" s="105"/>
      <c r="I25" s="105"/>
      <c r="J25" s="105"/>
      <c r="K25" s="105"/>
      <c r="L25" s="105"/>
      <c r="M25" s="105"/>
      <c r="N25" s="105"/>
      <c r="O25" s="105"/>
      <c r="P25" s="105"/>
      <c r="Q25" s="105"/>
      <c r="R25" s="105"/>
      <c r="S25" s="105"/>
      <c r="T25" s="105"/>
    </row>
    <row r="26" spans="1:20" ht="15.75" customHeight="1" x14ac:dyDescent="0.25">
      <c r="A26" s="105"/>
      <c r="B26" s="105"/>
      <c r="C26" s="105"/>
      <c r="D26" s="105"/>
      <c r="E26" s="105"/>
      <c r="F26" s="105"/>
      <c r="G26" s="105"/>
      <c r="H26" s="105"/>
      <c r="I26" s="105"/>
      <c r="J26" s="105"/>
      <c r="K26" s="105"/>
      <c r="L26" s="105"/>
      <c r="M26" s="105"/>
      <c r="N26" s="105"/>
      <c r="O26" s="105"/>
      <c r="P26" s="105"/>
      <c r="Q26" s="105"/>
      <c r="R26" s="105"/>
      <c r="S26" s="105"/>
      <c r="T26" s="105"/>
    </row>
    <row r="27" spans="1:20" ht="15.75" customHeight="1" x14ac:dyDescent="0.25">
      <c r="A27" s="105"/>
      <c r="B27" s="105"/>
      <c r="C27" s="105"/>
      <c r="D27" s="105"/>
      <c r="E27" s="105"/>
      <c r="F27" s="105"/>
      <c r="G27" s="105"/>
      <c r="H27" s="105"/>
      <c r="I27" s="105"/>
      <c r="J27" s="105"/>
      <c r="K27" s="105"/>
      <c r="L27" s="105"/>
      <c r="M27" s="105"/>
      <c r="N27" s="105"/>
      <c r="O27" s="105"/>
      <c r="P27" s="105"/>
      <c r="Q27" s="105"/>
      <c r="R27" s="105"/>
      <c r="S27" s="105"/>
      <c r="T27" s="105"/>
    </row>
    <row r="28" spans="1:20" ht="15.75" customHeight="1" x14ac:dyDescent="0.25">
      <c r="A28" s="105"/>
      <c r="B28" s="105"/>
      <c r="C28" s="105"/>
      <c r="D28" s="105"/>
      <c r="E28" s="105"/>
      <c r="F28" s="105"/>
      <c r="G28" s="105"/>
      <c r="H28" s="105"/>
      <c r="I28" s="105"/>
      <c r="J28" s="105"/>
      <c r="K28" s="105"/>
      <c r="L28" s="105"/>
      <c r="M28" s="105"/>
      <c r="N28" s="105"/>
      <c r="O28" s="105"/>
      <c r="P28" s="105"/>
      <c r="Q28" s="105"/>
      <c r="R28" s="105"/>
      <c r="S28" s="105"/>
      <c r="T28" s="105"/>
    </row>
    <row r="29" spans="1:20" ht="15.75" customHeight="1" x14ac:dyDescent="0.25">
      <c r="A29" s="105"/>
      <c r="B29" s="105"/>
      <c r="C29" s="105"/>
      <c r="D29" s="105"/>
      <c r="E29" s="105"/>
      <c r="F29" s="105"/>
      <c r="G29" s="105"/>
      <c r="H29" s="105"/>
      <c r="I29" s="105"/>
      <c r="J29" s="105"/>
      <c r="K29" s="105"/>
      <c r="L29" s="105"/>
      <c r="M29" s="105"/>
      <c r="N29" s="105"/>
      <c r="O29" s="105"/>
      <c r="P29" s="105"/>
      <c r="Q29" s="105"/>
      <c r="R29" s="105"/>
      <c r="S29" s="105"/>
      <c r="T29" s="105"/>
    </row>
    <row r="30" spans="1:20" ht="15.75" customHeight="1" x14ac:dyDescent="0.25">
      <c r="A30" s="105"/>
      <c r="B30" s="105"/>
      <c r="C30" s="105"/>
      <c r="D30" s="105"/>
      <c r="E30" s="105"/>
      <c r="F30" s="105"/>
      <c r="G30" s="105"/>
      <c r="H30" s="105"/>
      <c r="I30" s="105"/>
      <c r="J30" s="105"/>
      <c r="K30" s="105"/>
      <c r="L30" s="105"/>
      <c r="M30" s="105"/>
      <c r="N30" s="105"/>
      <c r="O30" s="105"/>
      <c r="P30" s="105"/>
      <c r="Q30" s="105"/>
      <c r="R30" s="105"/>
      <c r="S30" s="105"/>
      <c r="T30" s="105"/>
    </row>
    <row r="31" spans="1:20" ht="15.75" customHeight="1" x14ac:dyDescent="0.25">
      <c r="A31" s="105"/>
      <c r="B31" s="105"/>
      <c r="C31" s="105"/>
      <c r="D31" s="105"/>
      <c r="E31" s="105"/>
      <c r="F31" s="105"/>
      <c r="G31" s="105"/>
      <c r="H31" s="105"/>
      <c r="I31" s="105"/>
      <c r="J31" s="105"/>
      <c r="K31" s="105"/>
      <c r="L31" s="105"/>
      <c r="M31" s="105"/>
      <c r="N31" s="105"/>
      <c r="O31" s="105"/>
      <c r="P31" s="105"/>
      <c r="Q31" s="105"/>
      <c r="R31" s="105"/>
      <c r="S31" s="105"/>
      <c r="T31" s="105"/>
    </row>
    <row r="32" spans="1:20" ht="15.75" customHeight="1" x14ac:dyDescent="0.25">
      <c r="A32" s="105"/>
      <c r="B32" s="105"/>
      <c r="C32" s="105"/>
      <c r="D32" s="105"/>
      <c r="E32" s="105"/>
      <c r="F32" s="105"/>
      <c r="G32" s="105"/>
      <c r="H32" s="105"/>
      <c r="I32" s="105"/>
      <c r="J32" s="105"/>
      <c r="K32" s="105"/>
      <c r="L32" s="105"/>
      <c r="M32" s="105"/>
      <c r="N32" s="105"/>
      <c r="O32" s="105"/>
      <c r="P32" s="105"/>
      <c r="Q32" s="105"/>
      <c r="R32" s="105"/>
      <c r="S32" s="105"/>
      <c r="T32" s="105"/>
    </row>
    <row r="33" spans="1:20" ht="15.75" customHeight="1" x14ac:dyDescent="0.25">
      <c r="A33" s="105"/>
      <c r="B33" s="105"/>
      <c r="C33" s="105"/>
      <c r="D33" s="105"/>
      <c r="E33" s="105"/>
      <c r="F33" s="105"/>
      <c r="G33" s="105"/>
      <c r="H33" s="105"/>
      <c r="I33" s="105"/>
      <c r="J33" s="105"/>
      <c r="K33" s="105"/>
      <c r="L33" s="105"/>
      <c r="M33" s="105"/>
      <c r="N33" s="105"/>
      <c r="O33" s="105"/>
      <c r="P33" s="105"/>
      <c r="Q33" s="105"/>
      <c r="R33" s="105"/>
      <c r="S33" s="105"/>
      <c r="T33" s="105"/>
    </row>
    <row r="34" spans="1:20" ht="15.75" customHeight="1" x14ac:dyDescent="0.25">
      <c r="A34" s="105"/>
      <c r="B34" s="105"/>
      <c r="C34" s="105"/>
      <c r="D34" s="105"/>
      <c r="E34" s="105"/>
      <c r="F34" s="105"/>
      <c r="G34" s="105"/>
      <c r="H34" s="105"/>
      <c r="I34" s="105"/>
      <c r="J34" s="105"/>
      <c r="K34" s="105"/>
      <c r="L34" s="105"/>
      <c r="M34" s="105"/>
      <c r="N34" s="105"/>
      <c r="O34" s="105"/>
      <c r="P34" s="105"/>
      <c r="Q34" s="105"/>
      <c r="R34" s="105"/>
      <c r="S34" s="105"/>
      <c r="T34" s="105"/>
    </row>
    <row r="35" spans="1:20" ht="15.75" customHeight="1" x14ac:dyDescent="0.25">
      <c r="A35" s="105"/>
      <c r="B35" s="105"/>
      <c r="C35" s="105"/>
      <c r="D35" s="105"/>
      <c r="E35" s="105"/>
      <c r="F35" s="105"/>
      <c r="G35" s="105"/>
      <c r="H35" s="105"/>
      <c r="I35" s="105"/>
      <c r="J35" s="105"/>
      <c r="K35" s="105"/>
      <c r="L35" s="105"/>
      <c r="M35" s="105"/>
      <c r="N35" s="105"/>
      <c r="O35" s="105"/>
      <c r="P35" s="105"/>
      <c r="Q35" s="105"/>
      <c r="R35" s="105"/>
      <c r="S35" s="105"/>
      <c r="T35" s="105"/>
    </row>
    <row r="36" spans="1:20" ht="15.75" customHeight="1" x14ac:dyDescent="0.25">
      <c r="A36" s="105"/>
      <c r="B36" s="105"/>
      <c r="C36" s="105"/>
      <c r="D36" s="105"/>
      <c r="E36" s="105"/>
      <c r="F36" s="105"/>
      <c r="G36" s="105"/>
      <c r="H36" s="105"/>
      <c r="I36" s="105"/>
      <c r="J36" s="105"/>
      <c r="K36" s="105"/>
      <c r="L36" s="105"/>
      <c r="M36" s="105"/>
      <c r="N36" s="105"/>
      <c r="O36" s="105"/>
      <c r="P36" s="105"/>
      <c r="Q36" s="105"/>
      <c r="R36" s="105"/>
      <c r="S36" s="105"/>
      <c r="T36" s="105"/>
    </row>
    <row r="37" spans="1:20" ht="15.75" customHeight="1" x14ac:dyDescent="0.25">
      <c r="A37" s="105"/>
      <c r="B37" s="105"/>
      <c r="C37" s="105"/>
      <c r="D37" s="105"/>
      <c r="E37" s="105"/>
      <c r="F37" s="105"/>
      <c r="G37" s="105"/>
      <c r="H37" s="105"/>
      <c r="I37" s="105"/>
      <c r="J37" s="105"/>
      <c r="K37" s="105"/>
      <c r="L37" s="105"/>
      <c r="M37" s="105"/>
      <c r="N37" s="105"/>
      <c r="O37" s="105"/>
      <c r="P37" s="105"/>
      <c r="Q37" s="105"/>
      <c r="R37" s="105"/>
      <c r="S37" s="105"/>
      <c r="T37" s="105"/>
    </row>
    <row r="38" spans="1:20" ht="15.75" customHeight="1" x14ac:dyDescent="0.25">
      <c r="A38" s="105"/>
      <c r="B38" s="105"/>
      <c r="C38" s="105"/>
      <c r="D38" s="105"/>
      <c r="E38" s="105"/>
      <c r="F38" s="105"/>
      <c r="G38" s="105"/>
      <c r="H38" s="105"/>
      <c r="I38" s="105"/>
      <c r="J38" s="105"/>
      <c r="K38" s="105"/>
      <c r="L38" s="105"/>
      <c r="M38" s="105"/>
      <c r="N38" s="105"/>
      <c r="O38" s="105"/>
      <c r="P38" s="105"/>
      <c r="Q38" s="105"/>
      <c r="R38" s="105"/>
      <c r="S38" s="105"/>
      <c r="T38" s="105"/>
    </row>
    <row r="39" spans="1:20" ht="15.75" customHeight="1" x14ac:dyDescent="0.25">
      <c r="A39" s="105"/>
      <c r="B39" s="105"/>
      <c r="C39" s="105"/>
      <c r="D39" s="105"/>
      <c r="E39" s="105"/>
      <c r="F39" s="105"/>
      <c r="G39" s="105"/>
      <c r="H39" s="105"/>
      <c r="I39" s="105"/>
      <c r="J39" s="105"/>
      <c r="K39" s="105"/>
      <c r="L39" s="105"/>
      <c r="M39" s="105"/>
      <c r="N39" s="105"/>
      <c r="O39" s="105"/>
      <c r="P39" s="105"/>
      <c r="Q39" s="105"/>
      <c r="R39" s="105"/>
      <c r="S39" s="105"/>
      <c r="T39" s="105"/>
    </row>
    <row r="40" spans="1:20" ht="15.75" customHeight="1" x14ac:dyDescent="0.25">
      <c r="A40" s="105"/>
      <c r="B40" s="105"/>
      <c r="C40" s="105"/>
      <c r="D40" s="105"/>
      <c r="E40" s="105"/>
      <c r="F40" s="105"/>
      <c r="G40" s="105"/>
      <c r="H40" s="105"/>
      <c r="I40" s="105"/>
      <c r="J40" s="105"/>
      <c r="K40" s="105"/>
      <c r="L40" s="105"/>
      <c r="M40" s="105"/>
      <c r="N40" s="105"/>
      <c r="O40" s="105"/>
      <c r="P40" s="105"/>
      <c r="Q40" s="105"/>
      <c r="R40" s="105"/>
      <c r="S40" s="105"/>
      <c r="T40" s="105"/>
    </row>
    <row r="41" spans="1:20" ht="15.75" customHeight="1" x14ac:dyDescent="0.25">
      <c r="A41" s="105"/>
      <c r="B41" s="105"/>
      <c r="C41" s="105"/>
      <c r="D41" s="105"/>
      <c r="E41" s="105"/>
      <c r="F41" s="105"/>
      <c r="G41" s="105"/>
      <c r="H41" s="105"/>
      <c r="I41" s="105"/>
      <c r="J41" s="105"/>
      <c r="K41" s="105"/>
      <c r="L41" s="105"/>
      <c r="M41" s="105"/>
      <c r="N41" s="105"/>
      <c r="O41" s="105"/>
      <c r="P41" s="105"/>
      <c r="Q41" s="105"/>
      <c r="R41" s="105"/>
      <c r="S41" s="105"/>
      <c r="T41" s="105"/>
    </row>
    <row r="42" spans="1:20" ht="15.75" customHeight="1" x14ac:dyDescent="0.25">
      <c r="A42" s="105"/>
      <c r="B42" s="105"/>
      <c r="C42" s="105"/>
      <c r="D42" s="105"/>
      <c r="E42" s="105"/>
      <c r="F42" s="105"/>
      <c r="G42" s="105"/>
      <c r="H42" s="105"/>
      <c r="I42" s="105"/>
      <c r="J42" s="105"/>
      <c r="K42" s="105"/>
      <c r="L42" s="105"/>
      <c r="M42" s="105"/>
      <c r="N42" s="105"/>
      <c r="O42" s="105"/>
      <c r="P42" s="105"/>
      <c r="Q42" s="105"/>
      <c r="R42" s="105"/>
      <c r="S42" s="105"/>
      <c r="T42" s="105"/>
    </row>
    <row r="43" spans="1:20" ht="15.75" customHeight="1" x14ac:dyDescent="0.25">
      <c r="A43" s="105"/>
      <c r="B43" s="105"/>
      <c r="C43" s="105"/>
      <c r="D43" s="105"/>
      <c r="E43" s="105"/>
      <c r="F43" s="105"/>
      <c r="G43" s="105"/>
      <c r="H43" s="105"/>
      <c r="I43" s="105"/>
      <c r="J43" s="105"/>
      <c r="K43" s="105"/>
      <c r="L43" s="105"/>
      <c r="M43" s="105"/>
      <c r="N43" s="105"/>
      <c r="O43" s="105"/>
      <c r="P43" s="105"/>
      <c r="Q43" s="105"/>
      <c r="R43" s="105"/>
      <c r="S43" s="105"/>
      <c r="T43" s="105"/>
    </row>
    <row r="44" spans="1:20" ht="15.75" customHeight="1" x14ac:dyDescent="0.25">
      <c r="A44" s="105"/>
      <c r="B44" s="105"/>
      <c r="C44" s="105"/>
      <c r="D44" s="105"/>
      <c r="E44" s="105"/>
      <c r="F44" s="105"/>
      <c r="G44" s="105"/>
      <c r="H44" s="105"/>
      <c r="I44" s="105"/>
      <c r="J44" s="105"/>
      <c r="K44" s="105"/>
      <c r="L44" s="105"/>
      <c r="M44" s="105"/>
      <c r="N44" s="105"/>
      <c r="O44" s="105"/>
      <c r="P44" s="105"/>
      <c r="Q44" s="105"/>
      <c r="R44" s="105"/>
      <c r="S44" s="105"/>
      <c r="T44" s="105"/>
    </row>
    <row r="45" spans="1:20" ht="15.75" customHeight="1" x14ac:dyDescent="0.25">
      <c r="A45" s="105"/>
      <c r="B45" s="105"/>
      <c r="C45" s="105"/>
      <c r="D45" s="105"/>
      <c r="E45" s="105"/>
      <c r="F45" s="105"/>
      <c r="G45" s="105"/>
      <c r="H45" s="105"/>
      <c r="I45" s="105"/>
      <c r="J45" s="105"/>
      <c r="K45" s="105"/>
      <c r="L45" s="105"/>
      <c r="M45" s="105"/>
      <c r="N45" s="105"/>
      <c r="O45" s="105"/>
      <c r="P45" s="105"/>
      <c r="Q45" s="105"/>
      <c r="R45" s="105"/>
      <c r="S45" s="105"/>
      <c r="T45" s="105"/>
    </row>
    <row r="46" spans="1:20" ht="15.75" customHeight="1" x14ac:dyDescent="0.25">
      <c r="A46" s="105"/>
      <c r="B46" s="105"/>
      <c r="C46" s="105"/>
      <c r="D46" s="105"/>
      <c r="E46" s="105"/>
      <c r="F46" s="105"/>
      <c r="G46" s="105"/>
      <c r="H46" s="105"/>
      <c r="I46" s="105"/>
      <c r="J46" s="105"/>
      <c r="K46" s="105"/>
      <c r="L46" s="105"/>
      <c r="M46" s="105"/>
      <c r="N46" s="105"/>
      <c r="O46" s="105"/>
      <c r="P46" s="105"/>
      <c r="Q46" s="105"/>
      <c r="R46" s="105"/>
      <c r="S46" s="105"/>
      <c r="T46" s="105"/>
    </row>
    <row r="47" spans="1:20" ht="15.75" customHeight="1" x14ac:dyDescent="0.25">
      <c r="A47" s="105"/>
      <c r="B47" s="105"/>
      <c r="C47" s="105"/>
      <c r="D47" s="105"/>
      <c r="E47" s="105"/>
      <c r="F47" s="105"/>
      <c r="G47" s="105"/>
      <c r="H47" s="105"/>
      <c r="I47" s="105"/>
      <c r="J47" s="105"/>
      <c r="K47" s="105"/>
      <c r="L47" s="105"/>
      <c r="M47" s="105"/>
      <c r="N47" s="105"/>
      <c r="O47" s="105"/>
      <c r="P47" s="105"/>
      <c r="Q47" s="105"/>
      <c r="R47" s="105"/>
      <c r="S47" s="105"/>
      <c r="T47" s="105"/>
    </row>
    <row r="48" spans="1:20" ht="15.75" customHeight="1" x14ac:dyDescent="0.25">
      <c r="A48" s="105"/>
      <c r="B48" s="105"/>
      <c r="C48" s="105"/>
      <c r="D48" s="105"/>
      <c r="E48" s="105"/>
      <c r="F48" s="105"/>
      <c r="G48" s="105"/>
      <c r="H48" s="105"/>
      <c r="I48" s="105"/>
      <c r="J48" s="105"/>
      <c r="K48" s="105"/>
      <c r="L48" s="105"/>
      <c r="M48" s="105"/>
      <c r="N48" s="105"/>
      <c r="O48" s="105"/>
      <c r="P48" s="105"/>
      <c r="Q48" s="105"/>
      <c r="R48" s="105"/>
      <c r="S48" s="105"/>
      <c r="T48" s="105"/>
    </row>
    <row r="49" spans="1:20" ht="15.75" customHeight="1" x14ac:dyDescent="0.25">
      <c r="A49" s="105"/>
      <c r="B49" s="106" t="s">
        <v>341</v>
      </c>
      <c r="C49" s="106" t="s">
        <v>342</v>
      </c>
      <c r="D49" s="106" t="s">
        <v>343</v>
      </c>
      <c r="E49" s="105"/>
      <c r="F49" s="107" t="s">
        <v>344</v>
      </c>
      <c r="G49" s="108" t="s">
        <v>345</v>
      </c>
      <c r="H49" s="109"/>
      <c r="I49" s="109"/>
      <c r="J49" s="109"/>
      <c r="K49" s="109"/>
      <c r="L49" s="109"/>
      <c r="M49" s="109"/>
      <c r="N49" s="109"/>
      <c r="O49" s="109"/>
      <c r="P49" s="110"/>
      <c r="Q49" s="105"/>
      <c r="R49" s="105"/>
      <c r="S49" s="105"/>
      <c r="T49" s="105"/>
    </row>
    <row r="50" spans="1:20" ht="15.75" customHeight="1" x14ac:dyDescent="0.25">
      <c r="A50" s="105"/>
      <c r="B50" s="471" t="s">
        <v>346</v>
      </c>
      <c r="C50" s="111" t="s">
        <v>347</v>
      </c>
      <c r="D50" s="112">
        <v>15</v>
      </c>
      <c r="E50" s="105"/>
      <c r="F50" s="113" t="s">
        <v>74</v>
      </c>
      <c r="G50" s="108" t="s">
        <v>348</v>
      </c>
      <c r="H50" s="109"/>
      <c r="I50" s="109"/>
      <c r="J50" s="109"/>
      <c r="K50" s="109"/>
      <c r="L50" s="109"/>
      <c r="M50" s="109"/>
      <c r="N50" s="109"/>
      <c r="O50" s="109"/>
      <c r="P50" s="110"/>
      <c r="Q50" s="105"/>
      <c r="R50" s="105"/>
      <c r="S50" s="105"/>
      <c r="T50" s="105"/>
    </row>
    <row r="51" spans="1:20" ht="15.75" customHeight="1" thickBot="1" x14ac:dyDescent="0.3">
      <c r="A51" s="105"/>
      <c r="B51" s="471"/>
      <c r="C51" s="114" t="s">
        <v>349</v>
      </c>
      <c r="D51" s="112">
        <v>0</v>
      </c>
      <c r="E51" s="105"/>
      <c r="F51" s="115" t="s">
        <v>350</v>
      </c>
      <c r="G51" s="108" t="s">
        <v>351</v>
      </c>
      <c r="H51" s="109"/>
      <c r="I51" s="109"/>
      <c r="J51" s="109"/>
      <c r="K51" s="109"/>
      <c r="L51" s="109"/>
      <c r="M51" s="109"/>
      <c r="N51" s="109"/>
      <c r="O51" s="109"/>
      <c r="P51" s="110"/>
      <c r="Q51" s="105"/>
      <c r="R51" s="105"/>
      <c r="S51" s="105"/>
      <c r="T51" s="105"/>
    </row>
    <row r="52" spans="1:20" ht="15.75" customHeight="1" x14ac:dyDescent="0.25">
      <c r="A52" s="105"/>
      <c r="B52" s="471" t="s">
        <v>352</v>
      </c>
      <c r="C52" s="111" t="s">
        <v>353</v>
      </c>
      <c r="D52" s="112">
        <v>15</v>
      </c>
      <c r="E52" s="105"/>
      <c r="F52" s="105"/>
      <c r="G52" s="105"/>
      <c r="H52" s="105"/>
      <c r="I52" s="105"/>
      <c r="J52" s="105"/>
      <c r="K52" s="105"/>
      <c r="L52" s="105"/>
      <c r="M52" s="105"/>
      <c r="N52" s="105"/>
      <c r="O52" s="105"/>
      <c r="P52" s="105"/>
      <c r="Q52" s="105"/>
      <c r="R52" s="105"/>
      <c r="S52" s="105"/>
      <c r="T52" s="105"/>
    </row>
    <row r="53" spans="1:20" ht="15.75" customHeight="1" x14ac:dyDescent="0.25">
      <c r="A53" s="105"/>
      <c r="B53" s="471"/>
      <c r="C53" s="114" t="s">
        <v>354</v>
      </c>
      <c r="D53" s="112">
        <v>0</v>
      </c>
      <c r="E53" s="105"/>
      <c r="F53" s="105"/>
      <c r="G53" s="105"/>
      <c r="H53" s="105"/>
      <c r="I53" s="105"/>
      <c r="J53" s="105"/>
      <c r="K53" s="105"/>
      <c r="L53" s="105"/>
      <c r="M53" s="105"/>
      <c r="N53" s="105"/>
      <c r="O53" s="105"/>
      <c r="P53" s="105"/>
      <c r="Q53" s="105"/>
      <c r="R53" s="105"/>
      <c r="S53" s="105"/>
      <c r="T53" s="105"/>
    </row>
    <row r="54" spans="1:20" ht="15.75" customHeight="1" x14ac:dyDescent="0.25">
      <c r="A54" s="105"/>
      <c r="B54" s="471" t="s">
        <v>355</v>
      </c>
      <c r="C54" s="111" t="s">
        <v>356</v>
      </c>
      <c r="D54" s="112">
        <v>15</v>
      </c>
      <c r="E54" s="105"/>
      <c r="F54" s="160" t="s">
        <v>13</v>
      </c>
      <c r="G54" s="111" t="s">
        <v>359</v>
      </c>
      <c r="H54" s="105"/>
      <c r="I54" s="105"/>
      <c r="J54" s="105"/>
      <c r="K54" s="105"/>
      <c r="L54" s="105"/>
      <c r="M54" s="105"/>
      <c r="N54" s="105"/>
      <c r="O54" s="105"/>
      <c r="P54" s="105"/>
      <c r="Q54" s="105"/>
      <c r="R54" s="105"/>
      <c r="S54" s="105"/>
      <c r="T54" s="105"/>
    </row>
    <row r="55" spans="1:20" ht="15.75" customHeight="1" x14ac:dyDescent="0.25">
      <c r="A55" s="105"/>
      <c r="B55" s="471"/>
      <c r="C55" s="114" t="s">
        <v>357</v>
      </c>
      <c r="D55" s="112">
        <v>0</v>
      </c>
      <c r="E55" s="105"/>
      <c r="F55" s="160" t="s">
        <v>14</v>
      </c>
      <c r="G55" s="114" t="s">
        <v>360</v>
      </c>
      <c r="H55" s="105"/>
      <c r="I55" s="105"/>
      <c r="J55" s="105"/>
      <c r="K55" s="105"/>
      <c r="L55" s="105"/>
      <c r="M55" s="105"/>
      <c r="N55" s="105"/>
      <c r="O55" s="105"/>
      <c r="P55" s="105"/>
      <c r="Q55" s="105"/>
      <c r="R55" s="105"/>
      <c r="S55" s="105"/>
      <c r="T55" s="105"/>
    </row>
    <row r="56" spans="1:20" ht="15.75" customHeight="1" x14ac:dyDescent="0.25">
      <c r="A56" s="105"/>
      <c r="B56" s="471" t="s">
        <v>358</v>
      </c>
      <c r="C56" s="111" t="s">
        <v>359</v>
      </c>
      <c r="D56" s="112">
        <v>15</v>
      </c>
      <c r="E56" s="105"/>
      <c r="F56" s="105"/>
      <c r="G56" s="105"/>
      <c r="H56" s="105"/>
      <c r="I56" s="105"/>
      <c r="J56" s="105"/>
      <c r="K56" s="105"/>
      <c r="L56" s="105"/>
      <c r="M56" s="105"/>
      <c r="N56" s="105"/>
      <c r="O56" s="105"/>
      <c r="P56" s="105"/>
      <c r="Q56" s="105"/>
      <c r="R56" s="105"/>
      <c r="S56" s="105"/>
      <c r="T56" s="105"/>
    </row>
    <row r="57" spans="1:20" ht="15.75" customHeight="1" x14ac:dyDescent="0.25">
      <c r="A57" s="105"/>
      <c r="B57" s="471"/>
      <c r="C57" s="114" t="s">
        <v>360</v>
      </c>
      <c r="D57" s="112">
        <v>10</v>
      </c>
      <c r="E57" s="105"/>
      <c r="F57" s="105"/>
      <c r="G57" s="105"/>
      <c r="H57" s="105"/>
      <c r="I57" s="105"/>
      <c r="J57" s="105"/>
      <c r="K57" s="105"/>
      <c r="L57" s="105"/>
      <c r="M57" s="105"/>
      <c r="N57" s="105"/>
      <c r="O57" s="105"/>
      <c r="P57" s="105"/>
      <c r="Q57" s="105"/>
      <c r="R57" s="105"/>
      <c r="S57" s="105"/>
      <c r="T57" s="105"/>
    </row>
    <row r="58" spans="1:20" ht="15.75" customHeight="1" x14ac:dyDescent="0.25">
      <c r="A58" s="105"/>
      <c r="B58" s="471"/>
      <c r="C58" s="114" t="s">
        <v>361</v>
      </c>
      <c r="D58" s="112">
        <v>0</v>
      </c>
      <c r="E58" s="105"/>
      <c r="F58" s="105"/>
      <c r="G58" s="105"/>
      <c r="H58" s="105"/>
      <c r="I58" s="105"/>
      <c r="J58" s="105"/>
      <c r="K58" s="105"/>
      <c r="L58" s="105"/>
      <c r="M58" s="105"/>
      <c r="N58" s="105"/>
      <c r="O58" s="105"/>
      <c r="P58" s="105"/>
      <c r="Q58" s="105"/>
      <c r="R58" s="105"/>
      <c r="S58" s="105"/>
      <c r="T58" s="105"/>
    </row>
    <row r="59" spans="1:20" ht="15.75" customHeight="1" x14ac:dyDescent="0.25">
      <c r="A59" s="105"/>
      <c r="B59" s="471" t="s">
        <v>362</v>
      </c>
      <c r="C59" s="111" t="s">
        <v>363</v>
      </c>
      <c r="D59" s="112">
        <v>15</v>
      </c>
      <c r="E59" s="105"/>
      <c r="F59" s="105"/>
      <c r="G59" s="105"/>
      <c r="H59" s="105"/>
      <c r="I59" s="105"/>
      <c r="J59" s="105"/>
      <c r="K59" s="105"/>
      <c r="L59" s="105"/>
      <c r="M59" s="105"/>
      <c r="N59" s="105"/>
      <c r="O59" s="105"/>
      <c r="P59" s="105"/>
      <c r="Q59" s="105"/>
      <c r="R59" s="105"/>
      <c r="S59" s="105"/>
      <c r="T59" s="105"/>
    </row>
    <row r="60" spans="1:20" ht="15.75" customHeight="1" x14ac:dyDescent="0.25">
      <c r="A60" s="105"/>
      <c r="B60" s="471"/>
      <c r="C60" s="114" t="s">
        <v>364</v>
      </c>
      <c r="D60" s="112">
        <v>0</v>
      </c>
      <c r="E60" s="105"/>
      <c r="F60" s="105"/>
      <c r="G60" s="105"/>
      <c r="H60" s="105"/>
      <c r="I60" s="105"/>
      <c r="J60" s="105"/>
      <c r="K60" s="105"/>
      <c r="L60" s="105"/>
      <c r="M60" s="105"/>
      <c r="N60" s="105"/>
      <c r="O60" s="105"/>
      <c r="P60" s="105"/>
      <c r="Q60" s="105"/>
      <c r="R60" s="105"/>
      <c r="S60" s="105"/>
      <c r="T60" s="105"/>
    </row>
    <row r="61" spans="1:20" ht="15.75" customHeight="1" x14ac:dyDescent="0.25">
      <c r="A61" s="105"/>
      <c r="B61" s="471" t="s">
        <v>365</v>
      </c>
      <c r="C61" s="111" t="s">
        <v>366</v>
      </c>
      <c r="D61" s="112">
        <v>15</v>
      </c>
      <c r="E61" s="105"/>
      <c r="F61" s="105"/>
      <c r="G61" s="105"/>
      <c r="H61" s="105"/>
      <c r="I61" s="105"/>
      <c r="J61" s="105"/>
      <c r="K61" s="105"/>
      <c r="L61" s="105"/>
      <c r="M61" s="105"/>
      <c r="N61" s="105"/>
      <c r="O61" s="105"/>
      <c r="P61" s="105"/>
      <c r="Q61" s="105"/>
      <c r="R61" s="105"/>
      <c r="S61" s="105"/>
      <c r="T61" s="105"/>
    </row>
    <row r="62" spans="1:20" ht="15.75" customHeight="1" x14ac:dyDescent="0.25">
      <c r="A62" s="105"/>
      <c r="B62" s="471"/>
      <c r="C62" s="114" t="s">
        <v>367</v>
      </c>
      <c r="D62" s="112">
        <v>0</v>
      </c>
      <c r="E62" s="105"/>
      <c r="F62" s="105"/>
      <c r="G62" s="105"/>
      <c r="H62" s="105"/>
      <c r="I62" s="105"/>
      <c r="J62" s="105"/>
      <c r="K62" s="105"/>
      <c r="L62" s="105"/>
      <c r="M62" s="105"/>
      <c r="N62" s="105"/>
      <c r="O62" s="105"/>
      <c r="P62" s="105"/>
      <c r="Q62" s="105"/>
      <c r="R62" s="105"/>
      <c r="S62" s="105"/>
      <c r="T62" s="105"/>
    </row>
    <row r="63" spans="1:20" ht="15.75" customHeight="1" x14ac:dyDescent="0.25">
      <c r="A63" s="105"/>
      <c r="B63" s="471" t="s">
        <v>368</v>
      </c>
      <c r="C63" s="111" t="s">
        <v>369</v>
      </c>
      <c r="D63" s="112">
        <v>10</v>
      </c>
      <c r="E63" s="105"/>
      <c r="F63" s="105"/>
      <c r="G63" s="105"/>
      <c r="H63" s="105"/>
      <c r="I63" s="105"/>
      <c r="J63" s="105"/>
      <c r="K63" s="105"/>
      <c r="L63" s="105"/>
      <c r="M63" s="105"/>
      <c r="N63" s="105"/>
      <c r="O63" s="105"/>
      <c r="P63" s="105"/>
      <c r="Q63" s="105"/>
      <c r="R63" s="105"/>
      <c r="S63" s="105"/>
      <c r="T63" s="105"/>
    </row>
    <row r="64" spans="1:20" ht="15.75" customHeight="1" x14ac:dyDescent="0.25">
      <c r="A64" s="105"/>
      <c r="B64" s="471"/>
      <c r="C64" s="114" t="s">
        <v>370</v>
      </c>
      <c r="D64" s="112">
        <v>5</v>
      </c>
      <c r="E64" s="105"/>
      <c r="F64" s="105"/>
      <c r="G64" s="105"/>
      <c r="H64" s="105"/>
      <c r="I64" s="105"/>
      <c r="J64" s="105"/>
      <c r="K64" s="105"/>
      <c r="L64" s="105"/>
      <c r="M64" s="105"/>
      <c r="N64" s="105"/>
      <c r="O64" s="105"/>
      <c r="P64" s="105"/>
      <c r="Q64" s="105"/>
      <c r="R64" s="105"/>
      <c r="S64" s="105"/>
      <c r="T64" s="105"/>
    </row>
    <row r="65" spans="1:20" ht="15.75" customHeight="1" x14ac:dyDescent="0.25">
      <c r="A65" s="105"/>
      <c r="B65" s="471"/>
      <c r="C65" s="114" t="s">
        <v>371</v>
      </c>
      <c r="D65" s="112">
        <v>0</v>
      </c>
      <c r="E65" s="105"/>
      <c r="F65" s="105"/>
      <c r="G65" s="105"/>
      <c r="H65" s="105"/>
      <c r="I65" s="105"/>
      <c r="J65" s="105"/>
      <c r="K65" s="105"/>
      <c r="L65" s="105"/>
      <c r="M65" s="105"/>
      <c r="N65" s="105"/>
      <c r="O65" s="105"/>
      <c r="P65" s="105"/>
      <c r="Q65" s="105"/>
      <c r="R65" s="105"/>
      <c r="S65" s="105"/>
      <c r="T65" s="105"/>
    </row>
    <row r="66" spans="1:20" ht="15.75" customHeight="1" x14ac:dyDescent="0.25">
      <c r="A66" s="105"/>
      <c r="B66" s="105"/>
      <c r="C66" s="105"/>
      <c r="D66" s="105"/>
      <c r="E66" s="105"/>
      <c r="F66" s="105"/>
      <c r="G66" s="105"/>
      <c r="H66" s="105"/>
      <c r="I66" s="105"/>
      <c r="J66" s="105"/>
      <c r="K66" s="105"/>
      <c r="L66" s="105"/>
      <c r="M66" s="105"/>
      <c r="N66" s="105"/>
      <c r="O66" s="105"/>
      <c r="P66" s="105"/>
      <c r="Q66" s="105"/>
      <c r="R66" s="105"/>
      <c r="S66" s="105"/>
      <c r="T66" s="105"/>
    </row>
    <row r="67" spans="1:20" ht="15.75" customHeight="1" x14ac:dyDescent="0.25">
      <c r="A67" s="105"/>
      <c r="B67" s="105"/>
      <c r="C67" s="105"/>
      <c r="D67" s="105">
        <f>+D50+D52+D54+D56+D59+D61+D63</f>
        <v>100</v>
      </c>
      <c r="E67" s="105"/>
      <c r="F67" s="105"/>
      <c r="G67" s="105"/>
      <c r="H67" s="105"/>
      <c r="I67" s="105"/>
      <c r="J67" s="105"/>
      <c r="K67" s="105"/>
      <c r="L67" s="105"/>
      <c r="M67" s="105"/>
      <c r="N67" s="105"/>
      <c r="O67" s="105"/>
      <c r="P67" s="105"/>
      <c r="Q67" s="105"/>
      <c r="R67" s="105"/>
      <c r="S67" s="105"/>
      <c r="T67" s="105"/>
    </row>
    <row r="68" spans="1:20" ht="15.75" customHeight="1" x14ac:dyDescent="0.25">
      <c r="A68" s="105"/>
      <c r="B68" s="105"/>
      <c r="C68" s="105"/>
      <c r="D68" s="105"/>
      <c r="E68" s="105"/>
      <c r="F68" s="105"/>
      <c r="G68" s="105"/>
      <c r="H68" s="105"/>
      <c r="I68" s="105"/>
      <c r="J68" s="105"/>
      <c r="K68" s="105"/>
      <c r="L68" s="105"/>
      <c r="M68" s="105"/>
      <c r="N68" s="105"/>
      <c r="O68" s="105"/>
      <c r="P68" s="105"/>
      <c r="Q68" s="105"/>
      <c r="R68" s="105"/>
      <c r="S68" s="105"/>
      <c r="T68" s="105"/>
    </row>
    <row r="69" spans="1:20" ht="15.75" customHeight="1" x14ac:dyDescent="0.25">
      <c r="A69" s="105"/>
      <c r="B69" s="105"/>
      <c r="C69" s="105"/>
      <c r="D69" s="105"/>
      <c r="E69" s="105"/>
      <c r="F69" s="105"/>
      <c r="G69" s="105"/>
      <c r="H69" s="105"/>
      <c r="I69" s="105"/>
      <c r="J69" s="105"/>
      <c r="K69" s="105"/>
      <c r="L69" s="105"/>
      <c r="M69" s="105"/>
      <c r="N69" s="105"/>
      <c r="O69" s="105"/>
      <c r="P69" s="105"/>
      <c r="Q69" s="105"/>
      <c r="R69" s="105"/>
      <c r="S69" s="105"/>
      <c r="T69" s="105"/>
    </row>
    <row r="70" spans="1:20" ht="15.75" customHeight="1" x14ac:dyDescent="0.25">
      <c r="A70" s="105"/>
      <c r="B70" s="105"/>
      <c r="C70" s="105"/>
      <c r="D70" s="105"/>
      <c r="E70" s="105"/>
      <c r="F70" s="105"/>
      <c r="G70" s="105"/>
      <c r="H70" s="105"/>
      <c r="I70" s="105"/>
      <c r="J70" s="105"/>
      <c r="K70" s="105"/>
      <c r="L70" s="105"/>
      <c r="M70" s="105"/>
      <c r="N70" s="105"/>
      <c r="O70" s="105"/>
      <c r="P70" s="105"/>
      <c r="Q70" s="105"/>
      <c r="R70" s="105"/>
      <c r="S70" s="105"/>
      <c r="T70" s="105"/>
    </row>
    <row r="71" spans="1:20" ht="15.75" customHeight="1" x14ac:dyDescent="0.25">
      <c r="A71" s="105"/>
      <c r="B71" s="105"/>
      <c r="C71" s="105"/>
      <c r="D71" s="105"/>
      <c r="E71" s="105"/>
      <c r="F71" s="105"/>
      <c r="G71" s="105"/>
      <c r="H71" s="105"/>
      <c r="I71" s="105"/>
      <c r="J71" s="105"/>
      <c r="K71" s="105"/>
      <c r="L71" s="105"/>
      <c r="M71" s="105"/>
      <c r="N71" s="105"/>
      <c r="O71" s="105"/>
      <c r="P71" s="105"/>
      <c r="Q71" s="105"/>
      <c r="R71" s="105"/>
      <c r="S71" s="105"/>
      <c r="T71" s="105"/>
    </row>
    <row r="72" spans="1:20" ht="15.75" customHeight="1" x14ac:dyDescent="0.25">
      <c r="A72" s="105"/>
      <c r="B72" s="105"/>
      <c r="C72" s="105"/>
      <c r="D72" s="105"/>
      <c r="E72" s="105"/>
      <c r="F72" s="105"/>
      <c r="G72" s="105"/>
      <c r="H72" s="105"/>
      <c r="I72" s="105"/>
      <c r="J72" s="105"/>
      <c r="K72" s="105"/>
      <c r="L72" s="105"/>
      <c r="M72" s="105"/>
      <c r="N72" s="105"/>
      <c r="O72" s="105"/>
      <c r="P72" s="105"/>
      <c r="Q72" s="105"/>
      <c r="R72" s="105"/>
      <c r="S72" s="105"/>
      <c r="T72" s="105"/>
    </row>
    <row r="73" spans="1:20" ht="15.75" customHeight="1" x14ac:dyDescent="0.25">
      <c r="A73" s="105"/>
      <c r="B73" s="105"/>
      <c r="C73" s="105"/>
      <c r="D73" s="105"/>
      <c r="E73" s="105"/>
      <c r="F73" s="105"/>
      <c r="G73" s="105"/>
      <c r="H73" s="105"/>
      <c r="I73" s="105"/>
      <c r="J73" s="105"/>
      <c r="K73" s="105"/>
      <c r="L73" s="105"/>
      <c r="M73" s="105"/>
      <c r="N73" s="105"/>
      <c r="O73" s="105"/>
      <c r="P73" s="105"/>
      <c r="Q73" s="105"/>
      <c r="R73" s="105"/>
      <c r="S73" s="105"/>
      <c r="T73" s="105"/>
    </row>
    <row r="74" spans="1:20" ht="15.75" customHeight="1" x14ac:dyDescent="0.25">
      <c r="A74" s="105"/>
      <c r="B74" s="105"/>
      <c r="C74" s="105"/>
      <c r="D74" s="105"/>
      <c r="E74" s="105"/>
      <c r="F74" s="105"/>
      <c r="G74" s="105"/>
      <c r="H74" s="105"/>
      <c r="I74" s="105"/>
      <c r="J74" s="105"/>
      <c r="K74" s="105"/>
      <c r="L74" s="105"/>
      <c r="M74" s="105"/>
      <c r="N74" s="105"/>
      <c r="O74" s="105"/>
      <c r="P74" s="105"/>
      <c r="Q74" s="105"/>
      <c r="R74" s="105"/>
      <c r="S74" s="105"/>
      <c r="T74" s="105"/>
    </row>
    <row r="75" spans="1:20" ht="15.75" customHeight="1" x14ac:dyDescent="0.25">
      <c r="A75" s="105"/>
      <c r="B75" s="105"/>
      <c r="C75" s="105"/>
      <c r="D75" s="105"/>
      <c r="E75" s="105"/>
      <c r="F75" s="105"/>
      <c r="G75" s="105"/>
      <c r="H75" s="105"/>
      <c r="I75" s="105"/>
      <c r="J75" s="105"/>
      <c r="K75" s="105"/>
      <c r="L75" s="105"/>
      <c r="M75" s="105"/>
      <c r="N75" s="105"/>
      <c r="O75" s="105"/>
      <c r="P75" s="105"/>
      <c r="Q75" s="105"/>
      <c r="R75" s="105"/>
      <c r="S75" s="105"/>
      <c r="T75" s="105"/>
    </row>
    <row r="76" spans="1:20" ht="15.75" customHeight="1" x14ac:dyDescent="0.25">
      <c r="A76" s="105"/>
      <c r="B76" s="105"/>
      <c r="C76" s="105"/>
      <c r="D76" s="105"/>
      <c r="E76" s="105"/>
      <c r="F76" s="105"/>
      <c r="G76" s="105"/>
      <c r="H76" s="105"/>
      <c r="I76" s="105"/>
      <c r="J76" s="105"/>
      <c r="K76" s="105"/>
      <c r="L76" s="105"/>
      <c r="M76" s="105"/>
      <c r="N76" s="105"/>
      <c r="O76" s="105"/>
      <c r="P76" s="105"/>
      <c r="Q76" s="105"/>
      <c r="R76" s="105"/>
      <c r="S76" s="105"/>
      <c r="T76" s="105"/>
    </row>
    <row r="77" spans="1:20" ht="15.75" customHeight="1" x14ac:dyDescent="0.25">
      <c r="A77" s="105"/>
      <c r="B77" s="105"/>
      <c r="C77" s="105"/>
      <c r="D77" s="105"/>
      <c r="E77" s="105"/>
      <c r="F77" s="105"/>
      <c r="G77" s="105"/>
      <c r="H77" s="105"/>
      <c r="I77" s="105"/>
      <c r="J77" s="105"/>
      <c r="K77" s="105"/>
      <c r="L77" s="105"/>
      <c r="M77" s="105"/>
      <c r="N77" s="105"/>
      <c r="O77" s="105"/>
      <c r="P77" s="105"/>
      <c r="Q77" s="105"/>
      <c r="R77" s="105"/>
      <c r="S77" s="105"/>
      <c r="T77" s="105"/>
    </row>
    <row r="78" spans="1:20" ht="15.75" customHeight="1" x14ac:dyDescent="0.25">
      <c r="A78" s="105"/>
      <c r="B78" s="105"/>
      <c r="C78" s="105"/>
      <c r="D78" s="105"/>
      <c r="E78" s="105"/>
      <c r="F78" s="105"/>
      <c r="G78" s="105"/>
      <c r="H78" s="105"/>
      <c r="I78" s="105"/>
      <c r="J78" s="105"/>
      <c r="K78" s="105"/>
      <c r="L78" s="105"/>
      <c r="M78" s="105"/>
      <c r="N78" s="105"/>
      <c r="O78" s="105"/>
      <c r="P78" s="105"/>
      <c r="Q78" s="105"/>
      <c r="R78" s="105"/>
      <c r="S78" s="105"/>
      <c r="T78" s="105"/>
    </row>
    <row r="79" spans="1:20" ht="15.75" customHeight="1" x14ac:dyDescent="0.25">
      <c r="A79" s="105"/>
      <c r="B79" s="105"/>
      <c r="C79" s="105"/>
      <c r="D79" s="105"/>
      <c r="E79" s="105"/>
      <c r="F79" s="105"/>
      <c r="G79" s="105"/>
      <c r="H79" s="105"/>
      <c r="I79" s="105"/>
      <c r="J79" s="105"/>
      <c r="K79" s="105"/>
      <c r="L79" s="105"/>
      <c r="M79" s="105"/>
      <c r="N79" s="105"/>
      <c r="O79" s="105"/>
      <c r="P79" s="105"/>
      <c r="Q79" s="105"/>
      <c r="R79" s="105"/>
      <c r="S79" s="105"/>
      <c r="T79" s="105"/>
    </row>
    <row r="80" spans="1:20" ht="15.75" customHeight="1" x14ac:dyDescent="0.25">
      <c r="A80" s="105"/>
      <c r="B80" s="105"/>
      <c r="C80" s="105"/>
      <c r="D80" s="105"/>
      <c r="E80" s="105"/>
      <c r="F80" s="105"/>
      <c r="G80" s="105"/>
      <c r="H80" s="105"/>
      <c r="I80" s="105"/>
      <c r="J80" s="105"/>
      <c r="K80" s="105"/>
      <c r="L80" s="105"/>
      <c r="M80" s="105"/>
      <c r="N80" s="105"/>
      <c r="O80" s="105"/>
      <c r="P80" s="105"/>
      <c r="Q80" s="105"/>
      <c r="R80" s="105"/>
      <c r="S80" s="105"/>
      <c r="T80" s="105"/>
    </row>
    <row r="81" spans="1:20" ht="15.75" customHeight="1" x14ac:dyDescent="0.25">
      <c r="A81" s="105"/>
      <c r="B81" s="105"/>
      <c r="C81" s="105"/>
      <c r="D81" s="105"/>
      <c r="E81" s="105"/>
      <c r="F81" s="105"/>
      <c r="G81" s="105"/>
      <c r="H81" s="105"/>
      <c r="I81" s="105"/>
      <c r="J81" s="105"/>
      <c r="K81" s="105"/>
      <c r="L81" s="105"/>
      <c r="M81" s="105"/>
      <c r="N81" s="105"/>
      <c r="O81" s="105"/>
      <c r="P81" s="105"/>
      <c r="Q81" s="105"/>
      <c r="R81" s="105"/>
      <c r="S81" s="105"/>
      <c r="T81" s="105"/>
    </row>
    <row r="82" spans="1:20" ht="15.75" customHeight="1" x14ac:dyDescent="0.25">
      <c r="A82" s="105"/>
      <c r="B82" s="105"/>
      <c r="C82" s="105"/>
      <c r="D82" s="105"/>
      <c r="E82" s="105"/>
      <c r="F82" s="105"/>
      <c r="G82" s="105"/>
      <c r="H82" s="105"/>
      <c r="I82" s="105"/>
      <c r="J82" s="105"/>
      <c r="K82" s="105"/>
      <c r="L82" s="105"/>
      <c r="M82" s="105"/>
      <c r="N82" s="105"/>
      <c r="O82" s="105"/>
      <c r="P82" s="105"/>
      <c r="Q82" s="105"/>
      <c r="R82" s="105"/>
      <c r="S82" s="105"/>
      <c r="T82" s="105"/>
    </row>
    <row r="83" spans="1:20" ht="15.75" customHeight="1" x14ac:dyDescent="0.25">
      <c r="A83" s="105"/>
      <c r="B83" s="105"/>
      <c r="C83" s="105"/>
      <c r="D83" s="105"/>
      <c r="E83" s="105"/>
      <c r="F83" s="105"/>
      <c r="G83" s="105"/>
      <c r="H83" s="105"/>
      <c r="I83" s="105"/>
      <c r="J83" s="105"/>
      <c r="K83" s="105"/>
      <c r="L83" s="105"/>
      <c r="M83" s="105"/>
      <c r="N83" s="105"/>
      <c r="O83" s="105"/>
      <c r="P83" s="105"/>
      <c r="Q83" s="105"/>
      <c r="R83" s="105"/>
      <c r="S83" s="105"/>
      <c r="T83" s="105"/>
    </row>
    <row r="84" spans="1:20" ht="15.75" customHeight="1" x14ac:dyDescent="0.25">
      <c r="A84" s="105"/>
      <c r="B84" s="105"/>
      <c r="C84" s="105"/>
      <c r="D84" s="105"/>
      <c r="E84" s="105"/>
      <c r="F84" s="105"/>
      <c r="G84" s="105"/>
      <c r="H84" s="105"/>
      <c r="I84" s="105"/>
      <c r="J84" s="105"/>
      <c r="K84" s="105"/>
      <c r="L84" s="105"/>
      <c r="M84" s="105"/>
      <c r="N84" s="105"/>
      <c r="O84" s="105"/>
      <c r="P84" s="105"/>
      <c r="Q84" s="105"/>
      <c r="R84" s="105"/>
      <c r="S84" s="105"/>
      <c r="T84" s="105"/>
    </row>
    <row r="85" spans="1:20" ht="15.75" customHeight="1" x14ac:dyDescent="0.25">
      <c r="A85" s="105"/>
      <c r="B85" s="105"/>
      <c r="C85" s="105"/>
      <c r="D85" s="105"/>
      <c r="E85" s="105"/>
      <c r="F85" s="105"/>
      <c r="G85" s="105"/>
      <c r="H85" s="105"/>
      <c r="I85" s="105"/>
      <c r="J85" s="105"/>
      <c r="K85" s="105"/>
      <c r="L85" s="105"/>
      <c r="M85" s="105"/>
      <c r="N85" s="105"/>
      <c r="O85" s="105"/>
      <c r="P85" s="105"/>
      <c r="Q85" s="105"/>
      <c r="R85" s="105"/>
      <c r="S85" s="105"/>
      <c r="T85" s="105"/>
    </row>
    <row r="86" spans="1:20" ht="15.75" customHeight="1" x14ac:dyDescent="0.25">
      <c r="A86" s="105"/>
      <c r="B86" s="105"/>
      <c r="C86" s="105"/>
      <c r="D86" s="105"/>
      <c r="E86" s="105"/>
      <c r="F86" s="105"/>
      <c r="G86" s="105"/>
      <c r="H86" s="105"/>
      <c r="I86" s="105"/>
      <c r="J86" s="105"/>
      <c r="K86" s="105"/>
      <c r="L86" s="105"/>
      <c r="M86" s="105"/>
      <c r="N86" s="105"/>
      <c r="O86" s="105"/>
      <c r="P86" s="105"/>
      <c r="Q86" s="105"/>
      <c r="R86" s="105"/>
      <c r="S86" s="105"/>
      <c r="T86" s="105"/>
    </row>
    <row r="87" spans="1:20" ht="15.75" customHeight="1" x14ac:dyDescent="0.25">
      <c r="A87" s="105"/>
      <c r="B87" s="105"/>
      <c r="C87" s="105"/>
      <c r="D87" s="105"/>
      <c r="E87" s="105"/>
      <c r="F87" s="105"/>
      <c r="G87" s="105"/>
      <c r="H87" s="105"/>
      <c r="I87" s="105"/>
      <c r="J87" s="105"/>
      <c r="K87" s="105"/>
      <c r="L87" s="105"/>
      <c r="M87" s="105"/>
      <c r="N87" s="105"/>
      <c r="O87" s="105"/>
      <c r="P87" s="105"/>
      <c r="Q87" s="105"/>
      <c r="R87" s="105"/>
      <c r="S87" s="105"/>
      <c r="T87" s="105"/>
    </row>
    <row r="88" spans="1:20" ht="15.75" customHeight="1" x14ac:dyDescent="0.25">
      <c r="A88" s="105"/>
      <c r="B88" s="105"/>
      <c r="C88" s="105"/>
      <c r="D88" s="105"/>
      <c r="E88" s="105"/>
      <c r="F88" s="105"/>
      <c r="G88" s="105"/>
      <c r="H88" s="105"/>
      <c r="I88" s="105"/>
      <c r="J88" s="105"/>
      <c r="K88" s="105"/>
      <c r="L88" s="105"/>
      <c r="M88" s="105"/>
      <c r="N88" s="105"/>
      <c r="O88" s="105"/>
      <c r="P88" s="105"/>
      <c r="Q88" s="105"/>
      <c r="R88" s="105"/>
      <c r="S88" s="105"/>
      <c r="T88" s="105"/>
    </row>
    <row r="89" spans="1:20" ht="15.75" customHeight="1" x14ac:dyDescent="0.25">
      <c r="A89" s="105"/>
      <c r="B89" s="105"/>
      <c r="C89" s="105"/>
      <c r="D89" s="105"/>
      <c r="E89" s="105"/>
      <c r="F89" s="105"/>
      <c r="G89" s="105"/>
      <c r="H89" s="105"/>
      <c r="I89" s="105"/>
      <c r="J89" s="105"/>
      <c r="K89" s="105"/>
      <c r="L89" s="105"/>
      <c r="M89" s="105"/>
      <c r="N89" s="105"/>
      <c r="O89" s="105"/>
      <c r="P89" s="105"/>
      <c r="Q89" s="105"/>
      <c r="R89" s="105"/>
      <c r="S89" s="105"/>
      <c r="T89" s="105"/>
    </row>
    <row r="90" spans="1:20" ht="15.75" customHeight="1" x14ac:dyDescent="0.25">
      <c r="A90" s="105"/>
      <c r="B90" s="105"/>
      <c r="C90" s="105"/>
      <c r="D90" s="105"/>
      <c r="E90" s="105"/>
      <c r="F90" s="105"/>
      <c r="G90" s="105"/>
      <c r="H90" s="105"/>
      <c r="I90" s="105"/>
      <c r="J90" s="105"/>
      <c r="K90" s="105"/>
      <c r="L90" s="105"/>
      <c r="M90" s="105"/>
      <c r="N90" s="105"/>
      <c r="O90" s="105"/>
      <c r="P90" s="105"/>
      <c r="Q90" s="105"/>
      <c r="R90" s="105"/>
      <c r="S90" s="105"/>
      <c r="T90" s="105"/>
    </row>
    <row r="91" spans="1:20" ht="15.75" customHeight="1" x14ac:dyDescent="0.25">
      <c r="A91" s="105"/>
      <c r="B91" s="105"/>
      <c r="C91" s="105"/>
      <c r="D91" s="105"/>
      <c r="E91" s="105"/>
      <c r="F91" s="105"/>
      <c r="G91" s="105"/>
      <c r="H91" s="105"/>
      <c r="I91" s="105"/>
      <c r="J91" s="105"/>
      <c r="K91" s="105"/>
      <c r="L91" s="105"/>
      <c r="M91" s="105"/>
      <c r="N91" s="105"/>
      <c r="O91" s="105"/>
      <c r="P91" s="105"/>
      <c r="Q91" s="105"/>
      <c r="R91" s="105"/>
      <c r="S91" s="105"/>
      <c r="T91" s="105"/>
    </row>
    <row r="92" spans="1:20" ht="15.75" customHeight="1" x14ac:dyDescent="0.25">
      <c r="A92" s="105"/>
      <c r="B92" s="105"/>
      <c r="C92" s="105"/>
      <c r="D92" s="105"/>
      <c r="E92" s="105"/>
      <c r="F92" s="105"/>
      <c r="G92" s="105"/>
      <c r="H92" s="105"/>
      <c r="I92" s="105"/>
      <c r="J92" s="105"/>
      <c r="K92" s="105"/>
      <c r="L92" s="105"/>
      <c r="M92" s="105"/>
      <c r="N92" s="105"/>
      <c r="O92" s="105"/>
      <c r="P92" s="105"/>
      <c r="Q92" s="105"/>
      <c r="R92" s="105"/>
      <c r="S92" s="105"/>
      <c r="T92" s="105"/>
    </row>
    <row r="93" spans="1:20" ht="15.75" customHeight="1" x14ac:dyDescent="0.25">
      <c r="A93" s="105"/>
      <c r="B93" s="105"/>
      <c r="C93" s="105"/>
      <c r="D93" s="105"/>
      <c r="E93" s="105"/>
      <c r="F93" s="105"/>
      <c r="G93" s="105"/>
      <c r="H93" s="105"/>
      <c r="I93" s="105"/>
      <c r="J93" s="105"/>
      <c r="K93" s="105"/>
      <c r="L93" s="105"/>
      <c r="M93" s="105"/>
      <c r="N93" s="105"/>
      <c r="O93" s="105"/>
      <c r="P93" s="105"/>
      <c r="Q93" s="105"/>
      <c r="R93" s="105"/>
      <c r="S93" s="105"/>
      <c r="T93" s="105"/>
    </row>
    <row r="94" spans="1:20" ht="15.75" customHeight="1" x14ac:dyDescent="0.25">
      <c r="A94" s="105"/>
      <c r="B94" s="105"/>
      <c r="C94" s="105"/>
      <c r="D94" s="105"/>
      <c r="E94" s="105"/>
      <c r="F94" s="105"/>
      <c r="G94" s="105"/>
      <c r="H94" s="105"/>
      <c r="I94" s="105"/>
      <c r="J94" s="105"/>
      <c r="K94" s="105"/>
      <c r="L94" s="105"/>
      <c r="M94" s="105"/>
      <c r="N94" s="105"/>
      <c r="O94" s="105"/>
      <c r="P94" s="105"/>
      <c r="Q94" s="105"/>
      <c r="R94" s="105"/>
      <c r="S94" s="105"/>
      <c r="T94" s="105"/>
    </row>
    <row r="95" spans="1:20" ht="15.75" customHeight="1" x14ac:dyDescent="0.25">
      <c r="A95" s="105"/>
      <c r="B95" s="105"/>
      <c r="C95" s="105"/>
      <c r="D95" s="105"/>
      <c r="E95" s="105"/>
      <c r="F95" s="105"/>
      <c r="G95" s="105"/>
      <c r="H95" s="105"/>
      <c r="I95" s="105"/>
      <c r="J95" s="105"/>
      <c r="K95" s="105"/>
      <c r="L95" s="105"/>
      <c r="M95" s="105"/>
      <c r="N95" s="105"/>
      <c r="O95" s="105"/>
      <c r="P95" s="105"/>
      <c r="Q95" s="105"/>
      <c r="R95" s="105"/>
      <c r="S95" s="105"/>
      <c r="T95" s="105"/>
    </row>
    <row r="96" spans="1:20" ht="15.75" customHeight="1" x14ac:dyDescent="0.25">
      <c r="A96" s="105"/>
      <c r="B96" s="105"/>
      <c r="C96" s="105"/>
      <c r="D96" s="105"/>
      <c r="E96" s="105"/>
      <c r="F96" s="105"/>
      <c r="G96" s="105"/>
      <c r="H96" s="105"/>
      <c r="I96" s="105"/>
      <c r="J96" s="105"/>
      <c r="K96" s="105"/>
      <c r="L96" s="105"/>
      <c r="M96" s="105"/>
      <c r="N96" s="105"/>
      <c r="O96" s="105"/>
      <c r="P96" s="105"/>
      <c r="Q96" s="105"/>
      <c r="R96" s="105"/>
      <c r="S96" s="105"/>
      <c r="T96" s="105"/>
    </row>
    <row r="97" spans="1:20" ht="15.75" customHeight="1" x14ac:dyDescent="0.25">
      <c r="A97" s="105"/>
      <c r="B97" s="105"/>
      <c r="C97" s="105"/>
      <c r="D97" s="105"/>
      <c r="E97" s="105"/>
      <c r="F97" s="105"/>
      <c r="G97" s="105"/>
      <c r="H97" s="105"/>
      <c r="I97" s="105"/>
      <c r="J97" s="105"/>
      <c r="K97" s="105"/>
      <c r="L97" s="105"/>
      <c r="M97" s="105"/>
      <c r="N97" s="105"/>
      <c r="O97" s="105"/>
      <c r="P97" s="105"/>
      <c r="Q97" s="105"/>
      <c r="R97" s="105"/>
      <c r="S97" s="105"/>
      <c r="T97" s="105"/>
    </row>
    <row r="98" spans="1:20" ht="15.75" customHeight="1" x14ac:dyDescent="0.25">
      <c r="A98" s="105"/>
      <c r="B98" s="105"/>
      <c r="C98" s="105"/>
      <c r="D98" s="105"/>
      <c r="E98" s="105"/>
      <c r="F98" s="105"/>
      <c r="G98" s="105"/>
      <c r="H98" s="105"/>
      <c r="I98" s="105"/>
      <c r="J98" s="105"/>
      <c r="K98" s="105"/>
      <c r="L98" s="105"/>
      <c r="M98" s="105"/>
      <c r="N98" s="105"/>
      <c r="O98" s="105"/>
      <c r="P98" s="105"/>
      <c r="Q98" s="105"/>
      <c r="R98" s="105"/>
      <c r="S98" s="105"/>
      <c r="T98" s="105"/>
    </row>
    <row r="99" spans="1:20" ht="15.75" customHeight="1" x14ac:dyDescent="0.25">
      <c r="A99" s="105"/>
      <c r="B99" s="105"/>
      <c r="C99" s="105"/>
      <c r="D99" s="105"/>
      <c r="E99" s="105"/>
      <c r="F99" s="105"/>
      <c r="G99" s="105"/>
      <c r="H99" s="105"/>
      <c r="I99" s="105"/>
      <c r="J99" s="105"/>
      <c r="K99" s="105"/>
      <c r="L99" s="105"/>
      <c r="M99" s="105"/>
      <c r="N99" s="105"/>
      <c r="O99" s="105"/>
      <c r="P99" s="105"/>
      <c r="Q99" s="105"/>
      <c r="R99" s="105"/>
      <c r="S99" s="105"/>
      <c r="T99" s="105"/>
    </row>
    <row r="100" spans="1:20" ht="15.75" customHeight="1" x14ac:dyDescent="0.25">
      <c r="A100" s="105"/>
      <c r="B100" s="105"/>
      <c r="C100" s="105"/>
      <c r="D100" s="105"/>
      <c r="E100" s="105"/>
      <c r="F100" s="105"/>
      <c r="G100" s="105"/>
      <c r="H100" s="105"/>
      <c r="I100" s="105"/>
      <c r="J100" s="105"/>
      <c r="K100" s="105"/>
      <c r="L100" s="105"/>
      <c r="M100" s="105"/>
      <c r="N100" s="105"/>
      <c r="O100" s="105"/>
      <c r="P100" s="105"/>
      <c r="Q100" s="105"/>
      <c r="R100" s="105"/>
      <c r="S100" s="105"/>
      <c r="T100" s="105"/>
    </row>
    <row r="101" spans="1:20" ht="15.75" customHeight="1" x14ac:dyDescent="0.25">
      <c r="A101" s="105"/>
      <c r="B101" s="105"/>
      <c r="C101" s="105"/>
      <c r="D101" s="105"/>
      <c r="E101" s="105"/>
      <c r="F101" s="105"/>
      <c r="G101" s="105"/>
      <c r="H101" s="105"/>
      <c r="I101" s="105"/>
      <c r="J101" s="105"/>
      <c r="K101" s="105"/>
      <c r="L101" s="105"/>
      <c r="M101" s="105"/>
      <c r="N101" s="105"/>
      <c r="O101" s="105"/>
      <c r="P101" s="105"/>
      <c r="Q101" s="105"/>
      <c r="R101" s="105"/>
      <c r="S101" s="105"/>
      <c r="T101" s="105"/>
    </row>
    <row r="102" spans="1:20" ht="15.75" customHeight="1" x14ac:dyDescent="0.25">
      <c r="A102" s="105"/>
      <c r="B102" s="105"/>
      <c r="C102" s="105"/>
      <c r="D102" s="105"/>
      <c r="E102" s="105"/>
      <c r="F102" s="105"/>
      <c r="G102" s="105"/>
      <c r="H102" s="105"/>
      <c r="I102" s="105"/>
      <c r="J102" s="105"/>
      <c r="K102" s="105"/>
      <c r="L102" s="105"/>
      <c r="M102" s="105"/>
      <c r="N102" s="105"/>
      <c r="O102" s="105"/>
      <c r="P102" s="105"/>
      <c r="Q102" s="105"/>
      <c r="R102" s="105"/>
      <c r="S102" s="105"/>
      <c r="T102" s="105"/>
    </row>
    <row r="103" spans="1:20" ht="15.75" customHeight="1" x14ac:dyDescent="0.25">
      <c r="A103" s="105"/>
      <c r="B103" s="105"/>
      <c r="C103" s="105"/>
      <c r="D103" s="105"/>
      <c r="E103" s="105"/>
      <c r="F103" s="105"/>
      <c r="G103" s="105"/>
      <c r="H103" s="105"/>
      <c r="I103" s="105"/>
      <c r="J103" s="105"/>
      <c r="K103" s="105"/>
      <c r="L103" s="105"/>
      <c r="M103" s="105"/>
      <c r="N103" s="105"/>
      <c r="O103" s="105"/>
      <c r="P103" s="105"/>
      <c r="Q103" s="105"/>
      <c r="R103" s="105"/>
      <c r="S103" s="105"/>
      <c r="T103" s="105"/>
    </row>
    <row r="104" spans="1:20" ht="15.75" customHeight="1" x14ac:dyDescent="0.25">
      <c r="A104" s="105"/>
      <c r="B104" s="105"/>
      <c r="C104" s="105"/>
      <c r="D104" s="105"/>
      <c r="E104" s="105"/>
      <c r="F104" s="105"/>
      <c r="G104" s="105"/>
      <c r="H104" s="105"/>
      <c r="I104" s="105"/>
      <c r="J104" s="105"/>
      <c r="K104" s="105"/>
      <c r="L104" s="105"/>
      <c r="M104" s="105"/>
      <c r="N104" s="105"/>
      <c r="O104" s="105"/>
      <c r="P104" s="105"/>
      <c r="Q104" s="105"/>
      <c r="R104" s="105"/>
      <c r="S104" s="105"/>
      <c r="T104" s="105"/>
    </row>
    <row r="105" spans="1:20" ht="15.75" customHeight="1" x14ac:dyDescent="0.25">
      <c r="A105" s="105"/>
      <c r="B105" s="105"/>
      <c r="C105" s="105"/>
      <c r="D105" s="105"/>
      <c r="E105" s="105"/>
      <c r="F105" s="105"/>
      <c r="G105" s="105"/>
      <c r="H105" s="105"/>
      <c r="I105" s="105"/>
      <c r="J105" s="105"/>
      <c r="K105" s="105"/>
      <c r="L105" s="105"/>
      <c r="M105" s="105"/>
      <c r="N105" s="105"/>
      <c r="O105" s="105"/>
      <c r="P105" s="105"/>
      <c r="Q105" s="105"/>
      <c r="R105" s="105"/>
      <c r="S105" s="105"/>
      <c r="T105" s="105"/>
    </row>
    <row r="106" spans="1:20" ht="15.75" customHeight="1" x14ac:dyDescent="0.25">
      <c r="A106" s="105"/>
      <c r="B106" s="105"/>
      <c r="C106" s="105"/>
      <c r="D106" s="105"/>
      <c r="E106" s="105"/>
      <c r="F106" s="105"/>
      <c r="G106" s="105"/>
      <c r="H106" s="105"/>
      <c r="I106" s="105"/>
      <c r="J106" s="105"/>
      <c r="K106" s="105"/>
      <c r="L106" s="105"/>
      <c r="M106" s="105"/>
      <c r="N106" s="105"/>
      <c r="O106" s="105"/>
      <c r="P106" s="105"/>
      <c r="Q106" s="105"/>
      <c r="R106" s="105"/>
      <c r="S106" s="105"/>
      <c r="T106" s="105"/>
    </row>
    <row r="107" spans="1:20" ht="15.75" customHeight="1" x14ac:dyDescent="0.25">
      <c r="A107" s="105"/>
      <c r="B107" s="105"/>
      <c r="C107" s="105"/>
      <c r="D107" s="105"/>
      <c r="E107" s="105"/>
      <c r="F107" s="105"/>
      <c r="G107" s="105"/>
      <c r="H107" s="105"/>
      <c r="I107" s="105"/>
      <c r="J107" s="105"/>
      <c r="K107" s="105"/>
      <c r="L107" s="105"/>
      <c r="M107" s="105"/>
      <c r="N107" s="105"/>
      <c r="O107" s="105"/>
      <c r="P107" s="105"/>
      <c r="Q107" s="105"/>
      <c r="R107" s="105"/>
      <c r="S107" s="105"/>
      <c r="T107" s="105"/>
    </row>
    <row r="108" spans="1:20" ht="15.75" customHeight="1" x14ac:dyDescent="0.25">
      <c r="A108" s="105"/>
      <c r="B108" s="105"/>
      <c r="C108" s="105"/>
      <c r="D108" s="105"/>
      <c r="E108" s="105"/>
      <c r="F108" s="105"/>
      <c r="G108" s="105"/>
      <c r="H108" s="105"/>
      <c r="I108" s="105"/>
      <c r="J108" s="105"/>
      <c r="K108" s="105"/>
      <c r="L108" s="105"/>
      <c r="M108" s="105"/>
      <c r="N108" s="105"/>
      <c r="O108" s="105"/>
      <c r="P108" s="105"/>
      <c r="Q108" s="105"/>
      <c r="R108" s="105"/>
      <c r="S108" s="105"/>
      <c r="T108" s="105"/>
    </row>
    <row r="109" spans="1:20" ht="15.75" customHeight="1" x14ac:dyDescent="0.25">
      <c r="A109" s="105"/>
      <c r="B109" s="105"/>
      <c r="C109" s="105"/>
      <c r="D109" s="105"/>
      <c r="E109" s="105"/>
      <c r="F109" s="105"/>
      <c r="G109" s="105"/>
      <c r="H109" s="105"/>
      <c r="I109" s="105"/>
      <c r="J109" s="105"/>
      <c r="K109" s="105"/>
      <c r="L109" s="105"/>
      <c r="M109" s="105"/>
      <c r="N109" s="105"/>
      <c r="O109" s="105"/>
      <c r="P109" s="105"/>
      <c r="Q109" s="105"/>
      <c r="R109" s="105"/>
      <c r="S109" s="105"/>
      <c r="T109" s="105"/>
    </row>
    <row r="110" spans="1:20" ht="15.75" customHeight="1" x14ac:dyDescent="0.25">
      <c r="A110" s="105"/>
      <c r="B110" s="105"/>
      <c r="C110" s="105"/>
      <c r="D110" s="105"/>
      <c r="E110" s="105"/>
      <c r="F110" s="105"/>
      <c r="G110" s="105"/>
      <c r="H110" s="105"/>
      <c r="I110" s="105"/>
      <c r="J110" s="105"/>
      <c r="K110" s="105"/>
      <c r="L110" s="105"/>
      <c r="M110" s="105"/>
      <c r="N110" s="105"/>
      <c r="O110" s="105"/>
      <c r="P110" s="105"/>
      <c r="Q110" s="105"/>
      <c r="R110" s="105"/>
      <c r="S110" s="105"/>
      <c r="T110" s="105"/>
    </row>
    <row r="111" spans="1:20" ht="15.75" customHeight="1" x14ac:dyDescent="0.25">
      <c r="A111" s="105"/>
      <c r="B111" s="105"/>
      <c r="C111" s="105"/>
      <c r="D111" s="105"/>
      <c r="E111" s="105"/>
      <c r="F111" s="105"/>
      <c r="G111" s="105"/>
      <c r="H111" s="105"/>
      <c r="I111" s="105"/>
      <c r="J111" s="105"/>
      <c r="K111" s="105"/>
      <c r="L111" s="105"/>
      <c r="M111" s="105"/>
      <c r="N111" s="105"/>
      <c r="O111" s="105"/>
      <c r="P111" s="105"/>
      <c r="Q111" s="105"/>
      <c r="R111" s="105"/>
      <c r="S111" s="105"/>
      <c r="T111" s="105"/>
    </row>
    <row r="112" spans="1:20" ht="15.75" customHeight="1" x14ac:dyDescent="0.25">
      <c r="A112" s="105"/>
      <c r="B112" s="105"/>
      <c r="C112" s="105"/>
      <c r="D112" s="105"/>
      <c r="E112" s="105"/>
      <c r="F112" s="105"/>
      <c r="G112" s="105"/>
      <c r="H112" s="105"/>
      <c r="I112" s="105"/>
      <c r="J112" s="105"/>
      <c r="K112" s="105"/>
      <c r="L112" s="105"/>
      <c r="M112" s="105"/>
      <c r="N112" s="105"/>
      <c r="O112" s="105"/>
      <c r="P112" s="105"/>
      <c r="Q112" s="105"/>
      <c r="R112" s="105"/>
      <c r="S112" s="105"/>
      <c r="T112" s="105"/>
    </row>
    <row r="113" spans="1:20" ht="15.75" customHeight="1" x14ac:dyDescent="0.25">
      <c r="A113" s="105"/>
      <c r="B113" s="105"/>
      <c r="C113" s="105"/>
      <c r="D113" s="105"/>
      <c r="E113" s="105"/>
      <c r="F113" s="105"/>
      <c r="G113" s="105"/>
      <c r="H113" s="105"/>
      <c r="I113" s="105"/>
      <c r="J113" s="105"/>
      <c r="K113" s="105"/>
      <c r="L113" s="105"/>
      <c r="M113" s="105"/>
      <c r="N113" s="105"/>
      <c r="O113" s="105"/>
      <c r="P113" s="105"/>
      <c r="Q113" s="105"/>
      <c r="R113" s="105"/>
      <c r="S113" s="105"/>
      <c r="T113" s="105"/>
    </row>
    <row r="114" spans="1:20" ht="15.75" customHeight="1" x14ac:dyDescent="0.25">
      <c r="A114" s="105"/>
      <c r="B114" s="105"/>
      <c r="C114" s="105"/>
      <c r="D114" s="105"/>
      <c r="E114" s="105"/>
      <c r="F114" s="105"/>
      <c r="G114" s="105"/>
      <c r="H114" s="105"/>
      <c r="I114" s="105"/>
      <c r="J114" s="105"/>
      <c r="K114" s="105"/>
      <c r="L114" s="105"/>
      <c r="M114" s="105"/>
      <c r="N114" s="105"/>
      <c r="O114" s="105"/>
      <c r="P114" s="105"/>
      <c r="Q114" s="105"/>
      <c r="R114" s="105"/>
      <c r="S114" s="105"/>
      <c r="T114" s="105"/>
    </row>
    <row r="115" spans="1:20" ht="15.75" customHeight="1" x14ac:dyDescent="0.25">
      <c r="A115" s="105"/>
      <c r="B115" s="105"/>
      <c r="C115" s="105"/>
      <c r="D115" s="105"/>
      <c r="E115" s="105"/>
      <c r="F115" s="105"/>
      <c r="G115" s="105"/>
      <c r="H115" s="105"/>
      <c r="I115" s="105"/>
      <c r="J115" s="105"/>
      <c r="K115" s="105"/>
      <c r="L115" s="105"/>
      <c r="M115" s="105"/>
      <c r="N115" s="105"/>
      <c r="O115" s="105"/>
      <c r="P115" s="105"/>
      <c r="Q115" s="105"/>
      <c r="R115" s="105"/>
      <c r="S115" s="105"/>
      <c r="T115" s="105"/>
    </row>
    <row r="116" spans="1:20" ht="15.75" customHeight="1" x14ac:dyDescent="0.25">
      <c r="A116" s="105"/>
      <c r="B116" s="105"/>
      <c r="C116" s="105"/>
      <c r="D116" s="105"/>
      <c r="E116" s="105"/>
      <c r="F116" s="105"/>
      <c r="G116" s="105"/>
      <c r="H116" s="105"/>
      <c r="I116" s="105"/>
      <c r="J116" s="105"/>
      <c r="K116" s="105"/>
      <c r="L116" s="105"/>
      <c r="M116" s="105"/>
      <c r="N116" s="105"/>
      <c r="O116" s="105"/>
      <c r="P116" s="105"/>
      <c r="Q116" s="105"/>
      <c r="R116" s="105"/>
      <c r="S116" s="105"/>
      <c r="T116" s="105"/>
    </row>
    <row r="117" spans="1:20" ht="15.75" customHeight="1" x14ac:dyDescent="0.25">
      <c r="A117" s="105"/>
      <c r="B117" s="105"/>
      <c r="C117" s="105"/>
      <c r="D117" s="105"/>
      <c r="E117" s="105"/>
      <c r="F117" s="105"/>
      <c r="G117" s="105"/>
      <c r="H117" s="105"/>
      <c r="I117" s="105"/>
      <c r="J117" s="105"/>
      <c r="K117" s="105"/>
      <c r="L117" s="105"/>
      <c r="M117" s="105"/>
      <c r="N117" s="105"/>
      <c r="O117" s="105"/>
      <c r="P117" s="105"/>
      <c r="Q117" s="105"/>
      <c r="R117" s="105"/>
      <c r="S117" s="105"/>
      <c r="T117" s="105"/>
    </row>
    <row r="118" spans="1:20" ht="15.75" customHeight="1" x14ac:dyDescent="0.25">
      <c r="A118" s="105"/>
      <c r="B118" s="105"/>
      <c r="C118" s="105"/>
      <c r="D118" s="105"/>
      <c r="E118" s="105"/>
      <c r="F118" s="105"/>
      <c r="G118" s="105"/>
      <c r="H118" s="105"/>
      <c r="I118" s="105"/>
      <c r="J118" s="105"/>
      <c r="K118" s="105"/>
      <c r="L118" s="105"/>
      <c r="M118" s="105"/>
      <c r="N118" s="105"/>
      <c r="O118" s="105"/>
      <c r="P118" s="105"/>
      <c r="Q118" s="105"/>
      <c r="R118" s="105"/>
      <c r="S118" s="105"/>
      <c r="T118" s="105"/>
    </row>
    <row r="119" spans="1:20" ht="15.75" customHeight="1" x14ac:dyDescent="0.25">
      <c r="A119" s="105"/>
      <c r="B119" s="105"/>
      <c r="C119" s="105"/>
      <c r="D119" s="105"/>
      <c r="E119" s="105"/>
      <c r="F119" s="105"/>
      <c r="G119" s="105"/>
      <c r="H119" s="105"/>
      <c r="I119" s="105"/>
      <c r="J119" s="105"/>
      <c r="K119" s="105"/>
      <c r="L119" s="105"/>
      <c r="M119" s="105"/>
      <c r="N119" s="105"/>
      <c r="O119" s="105"/>
      <c r="P119" s="105"/>
      <c r="Q119" s="105"/>
      <c r="R119" s="105"/>
      <c r="S119" s="105"/>
      <c r="T119" s="105"/>
    </row>
    <row r="120" spans="1:20" ht="15.75" customHeight="1" x14ac:dyDescent="0.25">
      <c r="A120" s="105"/>
      <c r="B120" s="105"/>
      <c r="C120" s="105"/>
      <c r="D120" s="105"/>
      <c r="E120" s="105"/>
      <c r="F120" s="105"/>
      <c r="G120" s="105"/>
      <c r="H120" s="105"/>
      <c r="I120" s="105"/>
      <c r="J120" s="105"/>
      <c r="K120" s="105"/>
      <c r="L120" s="105"/>
      <c r="M120" s="105"/>
      <c r="N120" s="105"/>
      <c r="O120" s="105"/>
      <c r="P120" s="105"/>
      <c r="Q120" s="105"/>
      <c r="R120" s="105"/>
      <c r="S120" s="105"/>
      <c r="T120" s="105"/>
    </row>
    <row r="121" spans="1:20" ht="15.75" customHeight="1" x14ac:dyDescent="0.25">
      <c r="A121" s="105"/>
      <c r="B121" s="105"/>
      <c r="C121" s="105"/>
      <c r="D121" s="105"/>
      <c r="E121" s="105"/>
      <c r="F121" s="105"/>
      <c r="G121" s="105"/>
      <c r="H121" s="105"/>
      <c r="I121" s="105"/>
      <c r="J121" s="105"/>
      <c r="K121" s="105"/>
      <c r="L121" s="105"/>
      <c r="M121" s="105"/>
      <c r="N121" s="105"/>
      <c r="O121" s="105"/>
      <c r="P121" s="105"/>
      <c r="Q121" s="105"/>
      <c r="R121" s="105"/>
      <c r="S121" s="105"/>
      <c r="T121" s="105"/>
    </row>
    <row r="122" spans="1:20" ht="15.75" customHeight="1" x14ac:dyDescent="0.25">
      <c r="A122" s="105"/>
      <c r="B122" s="105"/>
      <c r="C122" s="105"/>
      <c r="D122" s="105"/>
      <c r="E122" s="105"/>
      <c r="F122" s="105"/>
      <c r="G122" s="105"/>
      <c r="H122" s="105"/>
      <c r="I122" s="105"/>
      <c r="J122" s="105"/>
      <c r="K122" s="105"/>
      <c r="L122" s="105"/>
      <c r="M122" s="105"/>
      <c r="N122" s="105"/>
      <c r="O122" s="105"/>
      <c r="P122" s="105"/>
      <c r="Q122" s="105"/>
      <c r="R122" s="105"/>
      <c r="S122" s="105"/>
      <c r="T122" s="105"/>
    </row>
    <row r="123" spans="1:20" ht="15.75" customHeight="1" x14ac:dyDescent="0.25">
      <c r="A123" s="105"/>
      <c r="B123" s="105"/>
      <c r="C123" s="105"/>
      <c r="D123" s="105"/>
      <c r="E123" s="105"/>
      <c r="F123" s="105"/>
      <c r="G123" s="105"/>
      <c r="H123" s="105"/>
      <c r="I123" s="105"/>
      <c r="J123" s="105"/>
      <c r="K123" s="105"/>
      <c r="L123" s="105"/>
      <c r="M123" s="105"/>
      <c r="N123" s="105"/>
      <c r="O123" s="105"/>
      <c r="P123" s="105"/>
      <c r="Q123" s="105"/>
      <c r="R123" s="105"/>
      <c r="S123" s="105"/>
      <c r="T123" s="105"/>
    </row>
    <row r="124" spans="1:20" ht="15.75" customHeight="1" x14ac:dyDescent="0.25">
      <c r="A124" s="105"/>
      <c r="B124" s="105"/>
      <c r="C124" s="105"/>
      <c r="D124" s="105"/>
      <c r="E124" s="105"/>
      <c r="F124" s="105"/>
      <c r="G124" s="105"/>
      <c r="H124" s="105"/>
      <c r="I124" s="105"/>
      <c r="J124" s="105"/>
      <c r="K124" s="105"/>
      <c r="L124" s="105"/>
      <c r="M124" s="105"/>
      <c r="N124" s="105"/>
      <c r="O124" s="105"/>
      <c r="P124" s="105"/>
      <c r="Q124" s="105"/>
      <c r="R124" s="105"/>
      <c r="S124" s="105"/>
      <c r="T124" s="105"/>
    </row>
    <row r="125" spans="1:20" ht="15.75" customHeight="1" x14ac:dyDescent="0.25">
      <c r="A125" s="105"/>
      <c r="B125" s="105"/>
      <c r="C125" s="105"/>
      <c r="D125" s="105"/>
      <c r="E125" s="105"/>
      <c r="F125" s="105"/>
      <c r="G125" s="105"/>
      <c r="H125" s="105"/>
      <c r="I125" s="105"/>
      <c r="J125" s="105"/>
      <c r="K125" s="105"/>
      <c r="L125" s="105"/>
      <c r="M125" s="105"/>
      <c r="N125" s="105"/>
      <c r="O125" s="105"/>
      <c r="P125" s="105"/>
      <c r="Q125" s="105"/>
      <c r="R125" s="105"/>
      <c r="S125" s="105"/>
      <c r="T125" s="105"/>
    </row>
    <row r="126" spans="1:20" ht="15.75" customHeight="1" x14ac:dyDescent="0.25">
      <c r="A126" s="105"/>
      <c r="B126" s="105"/>
      <c r="C126" s="105"/>
      <c r="D126" s="105"/>
      <c r="E126" s="105"/>
      <c r="F126" s="105"/>
      <c r="G126" s="105"/>
      <c r="H126" s="105"/>
      <c r="I126" s="105"/>
      <c r="J126" s="105"/>
      <c r="K126" s="105"/>
      <c r="L126" s="105"/>
      <c r="M126" s="105"/>
      <c r="N126" s="105"/>
      <c r="O126" s="105"/>
      <c r="P126" s="105"/>
      <c r="Q126" s="105"/>
      <c r="R126" s="105"/>
      <c r="S126" s="105"/>
      <c r="T126" s="105"/>
    </row>
    <row r="127" spans="1:20" ht="15.75" customHeight="1" x14ac:dyDescent="0.25">
      <c r="A127" s="105"/>
      <c r="B127" s="105"/>
      <c r="C127" s="105"/>
      <c r="D127" s="105"/>
      <c r="E127" s="105"/>
      <c r="F127" s="105"/>
      <c r="G127" s="105"/>
      <c r="H127" s="105"/>
      <c r="I127" s="105"/>
      <c r="J127" s="105"/>
      <c r="K127" s="105"/>
      <c r="L127" s="105"/>
      <c r="M127" s="105"/>
      <c r="N127" s="105"/>
      <c r="O127" s="105"/>
      <c r="P127" s="105"/>
      <c r="Q127" s="105"/>
      <c r="R127" s="105"/>
      <c r="S127" s="105"/>
      <c r="T127" s="105"/>
    </row>
    <row r="128" spans="1:20" ht="15.75" customHeight="1" x14ac:dyDescent="0.25">
      <c r="A128" s="105"/>
      <c r="B128" s="105"/>
      <c r="C128" s="105"/>
      <c r="D128" s="105"/>
      <c r="E128" s="105"/>
      <c r="F128" s="105"/>
      <c r="G128" s="105"/>
      <c r="H128" s="105"/>
      <c r="I128" s="105"/>
      <c r="J128" s="105"/>
      <c r="K128" s="105"/>
      <c r="L128" s="105"/>
      <c r="M128" s="105"/>
      <c r="N128" s="105"/>
      <c r="O128" s="105"/>
      <c r="P128" s="105"/>
      <c r="Q128" s="105"/>
      <c r="R128" s="105"/>
      <c r="S128" s="105"/>
      <c r="T128" s="105"/>
    </row>
    <row r="129" spans="1:20" ht="15.75" customHeight="1" x14ac:dyDescent="0.25">
      <c r="A129" s="105"/>
      <c r="B129" s="105"/>
      <c r="C129" s="105"/>
      <c r="D129" s="105"/>
      <c r="E129" s="105"/>
      <c r="F129" s="105"/>
      <c r="G129" s="105"/>
      <c r="H129" s="105"/>
      <c r="I129" s="105"/>
      <c r="J129" s="105"/>
      <c r="K129" s="105"/>
      <c r="L129" s="105"/>
      <c r="M129" s="105"/>
      <c r="N129" s="105"/>
      <c r="O129" s="105"/>
      <c r="P129" s="105"/>
      <c r="Q129" s="105"/>
      <c r="R129" s="105"/>
      <c r="S129" s="105"/>
      <c r="T129" s="105"/>
    </row>
    <row r="130" spans="1:20" ht="15.75" customHeight="1" x14ac:dyDescent="0.25">
      <c r="A130" s="105"/>
      <c r="B130" s="105"/>
      <c r="C130" s="105"/>
      <c r="D130" s="105"/>
      <c r="E130" s="105"/>
      <c r="F130" s="105"/>
      <c r="G130" s="105"/>
      <c r="H130" s="105"/>
      <c r="I130" s="105"/>
      <c r="J130" s="105"/>
      <c r="K130" s="105"/>
      <c r="L130" s="105"/>
      <c r="M130" s="105"/>
      <c r="N130" s="105"/>
      <c r="O130" s="105"/>
      <c r="P130" s="105"/>
      <c r="Q130" s="105"/>
      <c r="R130" s="105"/>
      <c r="S130" s="105"/>
      <c r="T130" s="105"/>
    </row>
    <row r="131" spans="1:20" ht="15.75" customHeight="1" x14ac:dyDescent="0.25">
      <c r="A131" s="105"/>
      <c r="B131" s="105"/>
      <c r="C131" s="105"/>
      <c r="D131" s="105"/>
      <c r="E131" s="105"/>
      <c r="F131" s="105"/>
      <c r="G131" s="105"/>
      <c r="H131" s="105"/>
      <c r="I131" s="105"/>
      <c r="J131" s="105"/>
      <c r="K131" s="105"/>
      <c r="L131" s="105"/>
      <c r="M131" s="105"/>
      <c r="N131" s="105"/>
      <c r="O131" s="105"/>
      <c r="P131" s="105"/>
      <c r="Q131" s="105"/>
      <c r="R131" s="105"/>
      <c r="S131" s="105"/>
      <c r="T131" s="105"/>
    </row>
    <row r="132" spans="1:20" ht="15.75" customHeight="1" x14ac:dyDescent="0.25">
      <c r="A132" s="105"/>
      <c r="B132" s="105"/>
      <c r="C132" s="105"/>
      <c r="D132" s="105"/>
      <c r="E132" s="105"/>
      <c r="F132" s="105"/>
      <c r="G132" s="105"/>
      <c r="H132" s="105"/>
      <c r="I132" s="105"/>
      <c r="J132" s="105"/>
      <c r="K132" s="105"/>
      <c r="L132" s="105"/>
      <c r="M132" s="105"/>
      <c r="N132" s="105"/>
      <c r="O132" s="105"/>
      <c r="P132" s="105"/>
      <c r="Q132" s="105"/>
      <c r="R132" s="105"/>
      <c r="S132" s="105"/>
      <c r="T132" s="105"/>
    </row>
    <row r="133" spans="1:20" ht="15.75" customHeight="1" x14ac:dyDescent="0.25">
      <c r="A133" s="105"/>
      <c r="B133" s="105"/>
      <c r="C133" s="105"/>
      <c r="D133" s="105"/>
      <c r="E133" s="105"/>
      <c r="F133" s="105"/>
      <c r="G133" s="105"/>
      <c r="H133" s="105"/>
      <c r="I133" s="105"/>
      <c r="J133" s="105"/>
      <c r="K133" s="105"/>
      <c r="L133" s="105"/>
      <c r="M133" s="105"/>
      <c r="N133" s="105"/>
      <c r="O133" s="105"/>
      <c r="P133" s="105"/>
      <c r="Q133" s="105"/>
      <c r="R133" s="105"/>
      <c r="S133" s="105"/>
      <c r="T133" s="105"/>
    </row>
    <row r="134" spans="1:20" ht="15.75" customHeight="1" x14ac:dyDescent="0.25">
      <c r="A134" s="105"/>
      <c r="B134" s="105"/>
      <c r="C134" s="105"/>
      <c r="D134" s="105"/>
      <c r="E134" s="105"/>
      <c r="F134" s="105"/>
      <c r="G134" s="105"/>
      <c r="H134" s="105"/>
      <c r="I134" s="105"/>
      <c r="J134" s="105"/>
      <c r="K134" s="105"/>
      <c r="L134" s="105"/>
      <c r="M134" s="105"/>
      <c r="N134" s="105"/>
      <c r="O134" s="105"/>
      <c r="P134" s="105"/>
      <c r="Q134" s="105"/>
      <c r="R134" s="105"/>
      <c r="S134" s="105"/>
      <c r="T134" s="105"/>
    </row>
    <row r="135" spans="1:20" ht="15.75" customHeight="1" x14ac:dyDescent="0.25">
      <c r="A135" s="105"/>
      <c r="B135" s="105"/>
      <c r="C135" s="105"/>
      <c r="D135" s="105"/>
      <c r="E135" s="105"/>
      <c r="F135" s="105"/>
      <c r="G135" s="105"/>
      <c r="H135" s="105"/>
      <c r="I135" s="105"/>
      <c r="J135" s="105"/>
      <c r="K135" s="105"/>
      <c r="L135" s="105"/>
      <c r="M135" s="105"/>
      <c r="N135" s="105"/>
      <c r="O135" s="105"/>
      <c r="P135" s="105"/>
      <c r="Q135" s="105"/>
      <c r="R135" s="105"/>
      <c r="S135" s="105"/>
      <c r="T135" s="105"/>
    </row>
    <row r="136" spans="1:20" ht="15.75" customHeight="1" x14ac:dyDescent="0.25">
      <c r="A136" s="105"/>
      <c r="B136" s="105"/>
      <c r="C136" s="105"/>
      <c r="D136" s="105"/>
      <c r="E136" s="105"/>
      <c r="F136" s="105"/>
      <c r="G136" s="105"/>
      <c r="H136" s="105"/>
      <c r="I136" s="105"/>
      <c r="J136" s="105"/>
      <c r="K136" s="105"/>
      <c r="L136" s="105"/>
      <c r="M136" s="105"/>
      <c r="N136" s="105"/>
      <c r="O136" s="105"/>
      <c r="P136" s="105"/>
      <c r="Q136" s="105"/>
      <c r="R136" s="105"/>
      <c r="S136" s="105"/>
      <c r="T136" s="105"/>
    </row>
    <row r="137" spans="1:20" ht="15.75" customHeight="1" x14ac:dyDescent="0.25">
      <c r="A137" s="105"/>
      <c r="B137" s="105"/>
      <c r="C137" s="105"/>
      <c r="D137" s="105"/>
      <c r="E137" s="105"/>
      <c r="F137" s="105"/>
      <c r="G137" s="105"/>
      <c r="H137" s="105"/>
      <c r="I137" s="105"/>
      <c r="J137" s="105"/>
      <c r="K137" s="105"/>
      <c r="L137" s="105"/>
      <c r="M137" s="105"/>
      <c r="N137" s="105"/>
      <c r="O137" s="105"/>
      <c r="P137" s="105"/>
      <c r="Q137" s="105"/>
      <c r="R137" s="105"/>
      <c r="S137" s="105"/>
      <c r="T137" s="105"/>
    </row>
    <row r="138" spans="1:20" ht="15.75" customHeight="1" x14ac:dyDescent="0.25">
      <c r="A138" s="105"/>
      <c r="B138" s="105"/>
      <c r="C138" s="105"/>
      <c r="D138" s="105"/>
      <c r="E138" s="105"/>
      <c r="F138" s="105"/>
      <c r="G138" s="105"/>
      <c r="H138" s="105"/>
      <c r="I138" s="105"/>
      <c r="J138" s="105"/>
      <c r="K138" s="105"/>
      <c r="L138" s="105"/>
      <c r="M138" s="105"/>
      <c r="N138" s="105"/>
      <c r="O138" s="105"/>
      <c r="P138" s="105"/>
      <c r="Q138" s="105"/>
      <c r="R138" s="105"/>
      <c r="S138" s="105"/>
      <c r="T138" s="105"/>
    </row>
    <row r="139" spans="1:20" ht="15.75" customHeight="1" x14ac:dyDescent="0.25">
      <c r="A139" s="105"/>
      <c r="B139" s="105"/>
      <c r="C139" s="105"/>
      <c r="D139" s="105"/>
      <c r="E139" s="105"/>
      <c r="F139" s="105"/>
      <c r="G139" s="105"/>
      <c r="H139" s="105"/>
      <c r="I139" s="105"/>
      <c r="J139" s="105"/>
      <c r="K139" s="105"/>
      <c r="L139" s="105"/>
      <c r="M139" s="105"/>
      <c r="N139" s="105"/>
      <c r="O139" s="105"/>
      <c r="P139" s="105"/>
      <c r="Q139" s="105"/>
      <c r="R139" s="105"/>
      <c r="S139" s="105"/>
      <c r="T139" s="105"/>
    </row>
    <row r="140" spans="1:20" ht="15.75" customHeight="1" x14ac:dyDescent="0.25">
      <c r="A140" s="105"/>
      <c r="B140" s="105"/>
      <c r="C140" s="105"/>
      <c r="D140" s="105"/>
      <c r="E140" s="105"/>
      <c r="F140" s="105"/>
      <c r="G140" s="105"/>
      <c r="H140" s="105"/>
      <c r="I140" s="105"/>
      <c r="J140" s="105"/>
      <c r="K140" s="105"/>
      <c r="L140" s="105"/>
      <c r="M140" s="105"/>
      <c r="N140" s="105"/>
      <c r="O140" s="105"/>
      <c r="P140" s="105"/>
      <c r="Q140" s="105"/>
      <c r="R140" s="105"/>
      <c r="S140" s="105"/>
      <c r="T140" s="105"/>
    </row>
    <row r="141" spans="1:20" ht="15.75" customHeight="1" x14ac:dyDescent="0.25">
      <c r="A141" s="105"/>
      <c r="B141" s="105"/>
      <c r="C141" s="105"/>
      <c r="D141" s="105"/>
      <c r="E141" s="105"/>
      <c r="F141" s="105"/>
      <c r="G141" s="105"/>
      <c r="H141" s="105"/>
      <c r="I141" s="105"/>
      <c r="J141" s="105"/>
      <c r="K141" s="105"/>
      <c r="L141" s="105"/>
      <c r="M141" s="105"/>
      <c r="N141" s="105"/>
      <c r="O141" s="105"/>
      <c r="P141" s="105"/>
      <c r="Q141" s="105"/>
      <c r="R141" s="105"/>
      <c r="S141" s="105"/>
      <c r="T141" s="105"/>
    </row>
    <row r="142" spans="1:20" ht="15.75" customHeight="1" x14ac:dyDescent="0.25">
      <c r="A142" s="105"/>
      <c r="B142" s="105"/>
      <c r="C142" s="105"/>
      <c r="D142" s="105"/>
      <c r="E142" s="105"/>
      <c r="F142" s="105"/>
      <c r="G142" s="105"/>
      <c r="H142" s="105"/>
      <c r="I142" s="105"/>
      <c r="J142" s="105"/>
      <c r="K142" s="105"/>
      <c r="L142" s="105"/>
      <c r="M142" s="105"/>
      <c r="N142" s="105"/>
      <c r="O142" s="105"/>
      <c r="P142" s="105"/>
      <c r="Q142" s="105"/>
      <c r="R142" s="105"/>
      <c r="S142" s="105"/>
      <c r="T142" s="105"/>
    </row>
    <row r="143" spans="1:20" ht="15.75" customHeight="1" x14ac:dyDescent="0.25">
      <c r="A143" s="105"/>
      <c r="B143" s="105"/>
      <c r="C143" s="105"/>
      <c r="D143" s="105"/>
      <c r="E143" s="105"/>
      <c r="F143" s="105"/>
      <c r="G143" s="105"/>
      <c r="H143" s="105"/>
      <c r="I143" s="105"/>
      <c r="J143" s="105"/>
      <c r="K143" s="105"/>
      <c r="L143" s="105"/>
      <c r="M143" s="105"/>
      <c r="N143" s="105"/>
      <c r="O143" s="105"/>
      <c r="P143" s="105"/>
      <c r="Q143" s="105"/>
      <c r="R143" s="105"/>
      <c r="S143" s="105"/>
      <c r="T143" s="105"/>
    </row>
    <row r="144" spans="1:20" ht="15.75" customHeight="1" x14ac:dyDescent="0.25">
      <c r="A144" s="105"/>
      <c r="B144" s="105"/>
      <c r="C144" s="105"/>
      <c r="D144" s="105"/>
      <c r="E144" s="105"/>
      <c r="F144" s="105"/>
      <c r="G144" s="105"/>
      <c r="H144" s="105"/>
      <c r="I144" s="105"/>
      <c r="J144" s="105"/>
      <c r="K144" s="105"/>
      <c r="L144" s="105"/>
      <c r="M144" s="105"/>
      <c r="N144" s="105"/>
      <c r="O144" s="105"/>
      <c r="P144" s="105"/>
      <c r="Q144" s="105"/>
      <c r="R144" s="105"/>
      <c r="S144" s="105"/>
      <c r="T144" s="105"/>
    </row>
    <row r="145" spans="1:20" ht="15.75" customHeight="1" x14ac:dyDescent="0.25">
      <c r="A145" s="105"/>
      <c r="B145" s="105"/>
      <c r="C145" s="105"/>
      <c r="D145" s="105"/>
      <c r="E145" s="105"/>
      <c r="F145" s="105"/>
      <c r="G145" s="105"/>
      <c r="H145" s="105"/>
      <c r="I145" s="105"/>
      <c r="J145" s="105"/>
      <c r="K145" s="105"/>
      <c r="L145" s="105"/>
      <c r="M145" s="105"/>
      <c r="N145" s="105"/>
      <c r="O145" s="105"/>
      <c r="P145" s="105"/>
      <c r="Q145" s="105"/>
      <c r="R145" s="105"/>
      <c r="S145" s="105"/>
      <c r="T145" s="105"/>
    </row>
    <row r="146" spans="1:20" ht="15.75" customHeight="1" x14ac:dyDescent="0.25">
      <c r="A146" s="105"/>
      <c r="B146" s="105"/>
      <c r="C146" s="105"/>
      <c r="D146" s="105"/>
      <c r="E146" s="105"/>
      <c r="F146" s="105"/>
      <c r="G146" s="105"/>
      <c r="H146" s="105"/>
      <c r="I146" s="105"/>
      <c r="J146" s="105"/>
      <c r="K146" s="105"/>
      <c r="L146" s="105"/>
      <c r="M146" s="105"/>
      <c r="N146" s="105"/>
      <c r="O146" s="105"/>
      <c r="P146" s="105"/>
      <c r="Q146" s="105"/>
      <c r="R146" s="105"/>
      <c r="S146" s="105"/>
      <c r="T146" s="105"/>
    </row>
    <row r="147" spans="1:20" ht="15.75" customHeight="1" x14ac:dyDescent="0.25">
      <c r="A147" s="105"/>
      <c r="B147" s="105"/>
      <c r="C147" s="105"/>
      <c r="D147" s="105"/>
      <c r="E147" s="105"/>
      <c r="F147" s="105"/>
      <c r="G147" s="105"/>
      <c r="H147" s="105"/>
      <c r="I147" s="105"/>
      <c r="J147" s="105"/>
      <c r="K147" s="105"/>
      <c r="L147" s="105"/>
      <c r="M147" s="105"/>
      <c r="N147" s="105"/>
      <c r="O147" s="105"/>
      <c r="P147" s="105"/>
      <c r="Q147" s="105"/>
      <c r="R147" s="105"/>
      <c r="S147" s="105"/>
      <c r="T147" s="105"/>
    </row>
    <row r="148" spans="1:20" ht="15.75" customHeight="1" x14ac:dyDescent="0.25">
      <c r="A148" s="105"/>
      <c r="B148" s="105"/>
      <c r="C148" s="105"/>
      <c r="D148" s="105"/>
      <c r="E148" s="105"/>
      <c r="F148" s="105"/>
      <c r="G148" s="105"/>
      <c r="H148" s="105"/>
      <c r="I148" s="105"/>
      <c r="J148" s="105"/>
      <c r="K148" s="105"/>
      <c r="L148" s="105"/>
      <c r="M148" s="105"/>
      <c r="N148" s="105"/>
      <c r="O148" s="105"/>
      <c r="P148" s="105"/>
      <c r="Q148" s="105"/>
      <c r="R148" s="105"/>
      <c r="S148" s="105"/>
      <c r="T148" s="105"/>
    </row>
    <row r="149" spans="1:20" ht="15.75" customHeight="1" x14ac:dyDescent="0.25">
      <c r="A149" s="105"/>
      <c r="B149" s="105"/>
      <c r="C149" s="105"/>
      <c r="D149" s="105"/>
      <c r="E149" s="105"/>
      <c r="F149" s="105"/>
      <c r="G149" s="105"/>
      <c r="H149" s="105"/>
      <c r="I149" s="105"/>
      <c r="J149" s="105"/>
      <c r="K149" s="105"/>
      <c r="L149" s="105"/>
      <c r="M149" s="105"/>
      <c r="N149" s="105"/>
      <c r="O149" s="105"/>
      <c r="P149" s="105"/>
      <c r="Q149" s="105"/>
      <c r="R149" s="105"/>
      <c r="S149" s="105"/>
      <c r="T149" s="105"/>
    </row>
    <row r="150" spans="1:20" ht="15.75" customHeight="1" x14ac:dyDescent="0.25">
      <c r="A150" s="105"/>
      <c r="B150" s="105"/>
      <c r="C150" s="105"/>
      <c r="D150" s="105"/>
      <c r="E150" s="105"/>
      <c r="F150" s="105"/>
      <c r="G150" s="105"/>
      <c r="H150" s="105"/>
      <c r="I150" s="105"/>
      <c r="J150" s="105"/>
      <c r="K150" s="105"/>
      <c r="L150" s="105"/>
      <c r="M150" s="105"/>
      <c r="N150" s="105"/>
      <c r="O150" s="105"/>
      <c r="P150" s="105"/>
      <c r="Q150" s="105"/>
      <c r="R150" s="105"/>
      <c r="S150" s="105"/>
      <c r="T150" s="105"/>
    </row>
    <row r="151" spans="1:20" ht="15.75" customHeight="1" x14ac:dyDescent="0.25">
      <c r="A151" s="105"/>
      <c r="B151" s="105"/>
      <c r="C151" s="105"/>
      <c r="D151" s="105"/>
      <c r="E151" s="105"/>
      <c r="F151" s="105"/>
      <c r="G151" s="105"/>
      <c r="H151" s="105"/>
      <c r="I151" s="105"/>
      <c r="J151" s="105"/>
      <c r="K151" s="105"/>
      <c r="L151" s="105"/>
      <c r="M151" s="105"/>
      <c r="N151" s="105"/>
      <c r="O151" s="105"/>
      <c r="P151" s="105"/>
      <c r="Q151" s="105"/>
      <c r="R151" s="105"/>
      <c r="S151" s="105"/>
      <c r="T151" s="105"/>
    </row>
    <row r="152" spans="1:20" ht="15.75" customHeight="1" x14ac:dyDescent="0.25">
      <c r="A152" s="105"/>
      <c r="B152" s="105"/>
      <c r="C152" s="105"/>
      <c r="D152" s="105"/>
      <c r="E152" s="105"/>
      <c r="F152" s="105"/>
      <c r="G152" s="105"/>
      <c r="H152" s="105"/>
      <c r="I152" s="105"/>
      <c r="J152" s="105"/>
      <c r="K152" s="105"/>
      <c r="L152" s="105"/>
      <c r="M152" s="105"/>
      <c r="N152" s="105"/>
      <c r="O152" s="105"/>
      <c r="P152" s="105"/>
      <c r="Q152" s="105"/>
      <c r="R152" s="105"/>
      <c r="S152" s="105"/>
      <c r="T152" s="105"/>
    </row>
    <row r="153" spans="1:20" ht="15.75" customHeight="1" x14ac:dyDescent="0.25">
      <c r="A153" s="105"/>
      <c r="B153" s="105"/>
      <c r="C153" s="105"/>
      <c r="D153" s="105"/>
      <c r="E153" s="105"/>
      <c r="F153" s="105"/>
      <c r="G153" s="105"/>
      <c r="H153" s="105"/>
      <c r="I153" s="105"/>
      <c r="J153" s="105"/>
      <c r="K153" s="105"/>
      <c r="L153" s="105"/>
      <c r="M153" s="105"/>
      <c r="N153" s="105"/>
      <c r="O153" s="105"/>
      <c r="P153" s="105"/>
      <c r="Q153" s="105"/>
      <c r="R153" s="105"/>
      <c r="S153" s="105"/>
      <c r="T153" s="105"/>
    </row>
    <row r="154" spans="1:20" ht="15.75" customHeight="1" x14ac:dyDescent="0.25">
      <c r="A154" s="105"/>
      <c r="B154" s="105"/>
      <c r="C154" s="105"/>
      <c r="D154" s="105"/>
      <c r="E154" s="105"/>
      <c r="F154" s="105"/>
      <c r="G154" s="105"/>
      <c r="H154" s="105"/>
      <c r="I154" s="105"/>
      <c r="J154" s="105"/>
      <c r="K154" s="105"/>
      <c r="L154" s="105"/>
      <c r="M154" s="105"/>
      <c r="N154" s="105"/>
      <c r="O154" s="105"/>
      <c r="P154" s="105"/>
      <c r="Q154" s="105"/>
      <c r="R154" s="105"/>
      <c r="S154" s="105"/>
      <c r="T154" s="105"/>
    </row>
    <row r="155" spans="1:20" ht="15.75" customHeight="1" x14ac:dyDescent="0.25">
      <c r="A155" s="105"/>
      <c r="B155" s="105"/>
      <c r="C155" s="105"/>
      <c r="D155" s="105"/>
      <c r="E155" s="105"/>
      <c r="F155" s="105"/>
      <c r="G155" s="105"/>
      <c r="H155" s="105"/>
      <c r="I155" s="105"/>
      <c r="J155" s="105"/>
      <c r="K155" s="105"/>
      <c r="L155" s="105"/>
      <c r="M155" s="105"/>
      <c r="N155" s="105"/>
      <c r="O155" s="105"/>
      <c r="P155" s="105"/>
      <c r="Q155" s="105"/>
      <c r="R155" s="105"/>
      <c r="S155" s="105"/>
      <c r="T155" s="105"/>
    </row>
    <row r="156" spans="1:20" ht="15.75" customHeight="1" x14ac:dyDescent="0.25">
      <c r="A156" s="105"/>
      <c r="B156" s="105"/>
      <c r="C156" s="105"/>
      <c r="D156" s="105"/>
      <c r="E156" s="105"/>
      <c r="F156" s="105"/>
      <c r="G156" s="105"/>
      <c r="H156" s="105"/>
      <c r="I156" s="105"/>
      <c r="J156" s="105"/>
      <c r="K156" s="105"/>
      <c r="L156" s="105"/>
      <c r="M156" s="105"/>
      <c r="N156" s="105"/>
      <c r="O156" s="105"/>
      <c r="P156" s="105"/>
      <c r="Q156" s="105"/>
      <c r="R156" s="105"/>
      <c r="S156" s="105"/>
      <c r="T156" s="105"/>
    </row>
    <row r="157" spans="1:20" ht="15.75" customHeight="1" x14ac:dyDescent="0.25">
      <c r="A157" s="105"/>
      <c r="B157" s="105"/>
      <c r="C157" s="105"/>
      <c r="D157" s="105"/>
      <c r="E157" s="105"/>
      <c r="F157" s="105"/>
      <c r="G157" s="105"/>
      <c r="H157" s="105"/>
      <c r="I157" s="105"/>
      <c r="J157" s="105"/>
      <c r="K157" s="105"/>
      <c r="L157" s="105"/>
      <c r="M157" s="105"/>
      <c r="N157" s="105"/>
      <c r="O157" s="105"/>
      <c r="P157" s="105"/>
      <c r="Q157" s="105"/>
      <c r="R157" s="105"/>
      <c r="S157" s="105"/>
      <c r="T157" s="105"/>
    </row>
    <row r="158" spans="1:20" ht="15.75" customHeight="1" x14ac:dyDescent="0.25">
      <c r="A158" s="105"/>
      <c r="B158" s="105"/>
      <c r="C158" s="105"/>
      <c r="D158" s="105"/>
      <c r="E158" s="105"/>
      <c r="F158" s="105"/>
      <c r="G158" s="105"/>
      <c r="H158" s="105"/>
      <c r="I158" s="105"/>
      <c r="J158" s="105"/>
      <c r="K158" s="105"/>
      <c r="L158" s="105"/>
      <c r="M158" s="105"/>
      <c r="N158" s="105"/>
      <c r="O158" s="105"/>
      <c r="P158" s="105"/>
      <c r="Q158" s="105"/>
      <c r="R158" s="105"/>
      <c r="S158" s="105"/>
      <c r="T158" s="105"/>
    </row>
    <row r="159" spans="1:20" ht="15.75" customHeight="1" x14ac:dyDescent="0.25">
      <c r="A159" s="105"/>
      <c r="B159" s="105"/>
      <c r="C159" s="105"/>
      <c r="D159" s="105"/>
      <c r="E159" s="105"/>
      <c r="F159" s="105"/>
      <c r="G159" s="105"/>
      <c r="H159" s="105"/>
      <c r="I159" s="105"/>
      <c r="J159" s="105"/>
      <c r="K159" s="105"/>
      <c r="L159" s="105"/>
      <c r="M159" s="105"/>
      <c r="N159" s="105"/>
      <c r="O159" s="105"/>
      <c r="P159" s="105"/>
      <c r="Q159" s="105"/>
      <c r="R159" s="105"/>
      <c r="S159" s="105"/>
      <c r="T159" s="105"/>
    </row>
    <row r="160" spans="1:20" ht="15.75" customHeight="1" x14ac:dyDescent="0.25">
      <c r="A160" s="105"/>
      <c r="B160" s="105"/>
      <c r="C160" s="105"/>
      <c r="D160" s="105"/>
      <c r="E160" s="105"/>
      <c r="F160" s="105"/>
      <c r="G160" s="105"/>
      <c r="H160" s="105"/>
      <c r="I160" s="105"/>
      <c r="J160" s="105"/>
      <c r="K160" s="105"/>
      <c r="L160" s="105"/>
      <c r="M160" s="105"/>
      <c r="N160" s="105"/>
      <c r="O160" s="105"/>
      <c r="P160" s="105"/>
      <c r="Q160" s="105"/>
      <c r="R160" s="105"/>
      <c r="S160" s="105"/>
      <c r="T160" s="105"/>
    </row>
    <row r="161" spans="1:20" ht="15.75" customHeight="1" x14ac:dyDescent="0.25">
      <c r="A161" s="105"/>
      <c r="B161" s="105"/>
      <c r="C161" s="105"/>
      <c r="D161" s="105"/>
      <c r="E161" s="105"/>
      <c r="F161" s="105"/>
      <c r="G161" s="105"/>
      <c r="H161" s="105"/>
      <c r="I161" s="105"/>
      <c r="J161" s="105"/>
      <c r="K161" s="105"/>
      <c r="L161" s="105"/>
      <c r="M161" s="105"/>
      <c r="N161" s="105"/>
      <c r="O161" s="105"/>
      <c r="P161" s="105"/>
      <c r="Q161" s="105"/>
      <c r="R161" s="105"/>
      <c r="S161" s="105"/>
      <c r="T161" s="105"/>
    </row>
    <row r="162" spans="1:20" ht="15.75" customHeight="1" x14ac:dyDescent="0.25">
      <c r="A162" s="105"/>
      <c r="B162" s="105"/>
      <c r="C162" s="105"/>
      <c r="D162" s="105"/>
      <c r="E162" s="105"/>
      <c r="F162" s="105"/>
      <c r="G162" s="105"/>
      <c r="H162" s="105"/>
      <c r="I162" s="105"/>
      <c r="J162" s="105"/>
      <c r="K162" s="105"/>
      <c r="L162" s="105"/>
      <c r="M162" s="105"/>
      <c r="N162" s="105"/>
      <c r="O162" s="105"/>
      <c r="P162" s="105"/>
      <c r="Q162" s="105"/>
      <c r="R162" s="105"/>
      <c r="S162" s="105"/>
      <c r="T162" s="105"/>
    </row>
    <row r="163" spans="1:20" ht="15.75" customHeight="1" x14ac:dyDescent="0.25">
      <c r="A163" s="105"/>
      <c r="B163" s="105"/>
      <c r="C163" s="105"/>
      <c r="D163" s="105"/>
      <c r="E163" s="105"/>
      <c r="F163" s="105"/>
      <c r="G163" s="105"/>
      <c r="H163" s="105"/>
      <c r="I163" s="105"/>
      <c r="J163" s="105"/>
      <c r="K163" s="105"/>
      <c r="L163" s="105"/>
      <c r="M163" s="105"/>
      <c r="N163" s="105"/>
      <c r="O163" s="105"/>
      <c r="P163" s="105"/>
      <c r="Q163" s="105"/>
      <c r="R163" s="105"/>
      <c r="S163" s="105"/>
      <c r="T163" s="105"/>
    </row>
    <row r="164" spans="1:20" ht="15.75" customHeight="1" x14ac:dyDescent="0.25">
      <c r="A164" s="105"/>
      <c r="B164" s="105"/>
      <c r="C164" s="105"/>
      <c r="D164" s="105"/>
      <c r="E164" s="105"/>
      <c r="F164" s="105"/>
      <c r="G164" s="105"/>
      <c r="H164" s="105"/>
      <c r="I164" s="105"/>
      <c r="J164" s="105"/>
      <c r="K164" s="105"/>
      <c r="L164" s="105"/>
      <c r="M164" s="105"/>
      <c r="N164" s="105"/>
      <c r="O164" s="105"/>
      <c r="P164" s="105"/>
      <c r="Q164" s="105"/>
      <c r="R164" s="105"/>
      <c r="S164" s="105"/>
      <c r="T164" s="105"/>
    </row>
    <row r="165" spans="1:20" ht="15.75" customHeight="1" x14ac:dyDescent="0.25">
      <c r="A165" s="105"/>
      <c r="B165" s="105"/>
      <c r="C165" s="105"/>
      <c r="D165" s="105"/>
      <c r="E165" s="105"/>
      <c r="F165" s="105"/>
      <c r="G165" s="105"/>
      <c r="H165" s="105"/>
      <c r="I165" s="105"/>
      <c r="J165" s="105"/>
      <c r="K165" s="105"/>
      <c r="L165" s="105"/>
      <c r="M165" s="105"/>
      <c r="N165" s="105"/>
      <c r="O165" s="105"/>
      <c r="P165" s="105"/>
      <c r="Q165" s="105"/>
      <c r="R165" s="105"/>
      <c r="S165" s="105"/>
      <c r="T165" s="105"/>
    </row>
    <row r="166" spans="1:20" ht="15.75" customHeight="1" x14ac:dyDescent="0.25">
      <c r="A166" s="105"/>
      <c r="B166" s="105"/>
      <c r="C166" s="105"/>
      <c r="D166" s="105"/>
      <c r="E166" s="105"/>
      <c r="F166" s="105"/>
      <c r="G166" s="105"/>
      <c r="H166" s="105"/>
      <c r="I166" s="105"/>
      <c r="J166" s="105"/>
      <c r="K166" s="105"/>
      <c r="L166" s="105"/>
      <c r="M166" s="105"/>
      <c r="N166" s="105"/>
      <c r="O166" s="105"/>
      <c r="P166" s="105"/>
      <c r="Q166" s="105"/>
      <c r="R166" s="105"/>
      <c r="S166" s="105"/>
      <c r="T166" s="105"/>
    </row>
    <row r="167" spans="1:20" ht="15.75" customHeight="1" x14ac:dyDescent="0.25">
      <c r="A167" s="105"/>
      <c r="B167" s="105"/>
      <c r="C167" s="105"/>
      <c r="D167" s="105"/>
      <c r="E167" s="105"/>
      <c r="F167" s="105"/>
      <c r="G167" s="105"/>
      <c r="H167" s="105"/>
      <c r="I167" s="105"/>
      <c r="J167" s="105"/>
      <c r="K167" s="105"/>
      <c r="L167" s="105"/>
      <c r="M167" s="105"/>
      <c r="N167" s="105"/>
      <c r="O167" s="105"/>
      <c r="P167" s="105"/>
      <c r="Q167" s="105"/>
      <c r="R167" s="105"/>
      <c r="S167" s="105"/>
      <c r="T167" s="105"/>
    </row>
    <row r="168" spans="1:20" ht="15.75" customHeight="1" x14ac:dyDescent="0.25">
      <c r="A168" s="105"/>
      <c r="B168" s="105"/>
      <c r="C168" s="105"/>
      <c r="D168" s="105"/>
      <c r="E168" s="105"/>
      <c r="F168" s="105"/>
      <c r="G168" s="105"/>
      <c r="H168" s="105"/>
      <c r="I168" s="105"/>
      <c r="J168" s="105"/>
      <c r="K168" s="105"/>
      <c r="L168" s="105"/>
      <c r="M168" s="105"/>
      <c r="N168" s="105"/>
      <c r="O168" s="105"/>
      <c r="P168" s="105"/>
      <c r="Q168" s="105"/>
      <c r="R168" s="105"/>
      <c r="S168" s="105"/>
      <c r="T168" s="105"/>
    </row>
    <row r="169" spans="1:20" ht="15.75" customHeight="1" x14ac:dyDescent="0.25">
      <c r="A169" s="105"/>
      <c r="B169" s="105"/>
      <c r="C169" s="105"/>
      <c r="D169" s="105"/>
      <c r="E169" s="105"/>
      <c r="F169" s="105"/>
      <c r="G169" s="105"/>
      <c r="H169" s="105"/>
      <c r="I169" s="105"/>
      <c r="J169" s="105"/>
      <c r="K169" s="105"/>
      <c r="L169" s="105"/>
      <c r="M169" s="105"/>
      <c r="N169" s="105"/>
      <c r="O169" s="105"/>
      <c r="P169" s="105"/>
      <c r="Q169" s="105"/>
      <c r="R169" s="105"/>
      <c r="S169" s="105"/>
      <c r="T169" s="105"/>
    </row>
    <row r="170" spans="1:20" ht="15.75" customHeight="1" x14ac:dyDescent="0.25">
      <c r="A170" s="105"/>
      <c r="B170" s="105"/>
      <c r="C170" s="105"/>
      <c r="D170" s="105"/>
      <c r="E170" s="105"/>
      <c r="F170" s="105"/>
      <c r="G170" s="105"/>
      <c r="H170" s="105"/>
      <c r="I170" s="105"/>
      <c r="J170" s="105"/>
      <c r="K170" s="105"/>
      <c r="L170" s="105"/>
      <c r="M170" s="105"/>
      <c r="N170" s="105"/>
      <c r="O170" s="105"/>
      <c r="P170" s="105"/>
      <c r="Q170" s="105"/>
      <c r="R170" s="105"/>
      <c r="S170" s="105"/>
      <c r="T170" s="105"/>
    </row>
    <row r="171" spans="1:20" ht="15.75" customHeight="1" x14ac:dyDescent="0.25">
      <c r="A171" s="105"/>
      <c r="B171" s="105"/>
      <c r="C171" s="105"/>
      <c r="D171" s="105"/>
      <c r="E171" s="105"/>
      <c r="F171" s="105"/>
      <c r="G171" s="105"/>
      <c r="H171" s="105"/>
      <c r="I171" s="105"/>
      <c r="J171" s="105"/>
      <c r="K171" s="105"/>
      <c r="L171" s="105"/>
      <c r="M171" s="105"/>
      <c r="N171" s="105"/>
      <c r="O171" s="105"/>
      <c r="P171" s="105"/>
      <c r="Q171" s="105"/>
      <c r="R171" s="105"/>
      <c r="S171" s="105"/>
      <c r="T171" s="105"/>
    </row>
    <row r="172" spans="1:20" ht="15.75" customHeight="1" x14ac:dyDescent="0.25">
      <c r="A172" s="105"/>
      <c r="B172" s="105"/>
      <c r="C172" s="105"/>
      <c r="D172" s="105"/>
      <c r="E172" s="105"/>
      <c r="F172" s="105"/>
      <c r="G172" s="105"/>
      <c r="H172" s="105"/>
      <c r="I172" s="105"/>
      <c r="J172" s="105"/>
      <c r="K172" s="105"/>
      <c r="L172" s="105"/>
      <c r="M172" s="105"/>
      <c r="N172" s="105"/>
      <c r="O172" s="105"/>
      <c r="P172" s="105"/>
      <c r="Q172" s="105"/>
      <c r="R172" s="105"/>
      <c r="S172" s="105"/>
      <c r="T172" s="105"/>
    </row>
    <row r="173" spans="1:20" ht="15.75" customHeight="1" x14ac:dyDescent="0.25">
      <c r="A173" s="105"/>
      <c r="B173" s="105"/>
      <c r="C173" s="105"/>
      <c r="D173" s="105"/>
      <c r="E173" s="105"/>
      <c r="F173" s="105"/>
      <c r="G173" s="105"/>
      <c r="H173" s="105"/>
      <c r="I173" s="105"/>
      <c r="J173" s="105"/>
      <c r="K173" s="105"/>
      <c r="L173" s="105"/>
      <c r="M173" s="105"/>
      <c r="N173" s="105"/>
      <c r="O173" s="105"/>
      <c r="P173" s="105"/>
      <c r="Q173" s="105"/>
      <c r="R173" s="105"/>
      <c r="S173" s="105"/>
      <c r="T173" s="105"/>
    </row>
    <row r="174" spans="1:20" ht="15.75" customHeight="1" x14ac:dyDescent="0.25">
      <c r="A174" s="105"/>
      <c r="B174" s="105"/>
      <c r="C174" s="105"/>
      <c r="D174" s="105"/>
      <c r="E174" s="105"/>
      <c r="F174" s="105"/>
      <c r="G174" s="105"/>
      <c r="H174" s="105"/>
      <c r="I174" s="105"/>
      <c r="J174" s="105"/>
      <c r="K174" s="105"/>
      <c r="L174" s="105"/>
      <c r="M174" s="105"/>
      <c r="N174" s="105"/>
      <c r="O174" s="105"/>
      <c r="P174" s="105"/>
      <c r="Q174" s="105"/>
      <c r="R174" s="105"/>
      <c r="S174" s="105"/>
      <c r="T174" s="105"/>
    </row>
    <row r="175" spans="1:20" ht="15.75" customHeight="1" x14ac:dyDescent="0.25">
      <c r="A175" s="105"/>
      <c r="B175" s="105"/>
      <c r="C175" s="105"/>
      <c r="D175" s="105"/>
      <c r="E175" s="105"/>
      <c r="F175" s="105"/>
      <c r="G175" s="105"/>
      <c r="H175" s="105"/>
      <c r="I175" s="105"/>
      <c r="J175" s="105"/>
      <c r="K175" s="105"/>
      <c r="L175" s="105"/>
      <c r="M175" s="105"/>
      <c r="N175" s="105"/>
      <c r="O175" s="105"/>
      <c r="P175" s="105"/>
      <c r="Q175" s="105"/>
      <c r="R175" s="105"/>
      <c r="S175" s="105"/>
      <c r="T175" s="105"/>
    </row>
    <row r="176" spans="1:20" ht="15.75" customHeight="1" x14ac:dyDescent="0.25">
      <c r="A176" s="105"/>
      <c r="B176" s="105"/>
      <c r="C176" s="105"/>
      <c r="D176" s="105"/>
      <c r="E176" s="105"/>
      <c r="F176" s="105"/>
      <c r="G176" s="105"/>
      <c r="H176" s="105"/>
      <c r="I176" s="105"/>
      <c r="J176" s="105"/>
      <c r="K176" s="105"/>
      <c r="L176" s="105"/>
      <c r="M176" s="105"/>
      <c r="N176" s="105"/>
      <c r="O176" s="105"/>
      <c r="P176" s="105"/>
      <c r="Q176" s="105"/>
      <c r="R176" s="105"/>
      <c r="S176" s="105"/>
      <c r="T176" s="105"/>
    </row>
    <row r="177" spans="1:20" ht="15.75" customHeight="1" x14ac:dyDescent="0.25">
      <c r="A177" s="105"/>
      <c r="B177" s="105"/>
      <c r="C177" s="105"/>
      <c r="D177" s="105"/>
      <c r="E177" s="105"/>
      <c r="F177" s="105"/>
      <c r="G177" s="105"/>
      <c r="H177" s="105"/>
      <c r="I177" s="105"/>
      <c r="J177" s="105"/>
      <c r="K177" s="105"/>
      <c r="L177" s="105"/>
      <c r="M177" s="105"/>
      <c r="N177" s="105"/>
      <c r="O177" s="105"/>
      <c r="P177" s="105"/>
      <c r="Q177" s="105"/>
      <c r="R177" s="105"/>
      <c r="S177" s="105"/>
      <c r="T177" s="105"/>
    </row>
    <row r="178" spans="1:20" ht="15.75" customHeight="1" x14ac:dyDescent="0.25">
      <c r="A178" s="105"/>
      <c r="B178" s="105"/>
      <c r="C178" s="105"/>
      <c r="D178" s="105"/>
      <c r="E178" s="105"/>
      <c r="F178" s="105"/>
      <c r="G178" s="105"/>
      <c r="H178" s="105"/>
      <c r="I178" s="105"/>
      <c r="J178" s="105"/>
      <c r="K178" s="105"/>
      <c r="L178" s="105"/>
      <c r="M178" s="105"/>
      <c r="N178" s="105"/>
      <c r="O178" s="105"/>
      <c r="P178" s="105"/>
      <c r="Q178" s="105"/>
      <c r="R178" s="105"/>
      <c r="S178" s="105"/>
      <c r="T178" s="105"/>
    </row>
    <row r="179" spans="1:20" ht="15.75" customHeight="1" x14ac:dyDescent="0.25">
      <c r="A179" s="105"/>
      <c r="B179" s="105"/>
      <c r="C179" s="105"/>
      <c r="D179" s="105"/>
      <c r="E179" s="105"/>
      <c r="F179" s="105"/>
      <c r="G179" s="105"/>
      <c r="H179" s="105"/>
      <c r="I179" s="105"/>
      <c r="J179" s="105"/>
      <c r="K179" s="105"/>
      <c r="L179" s="105"/>
      <c r="M179" s="105"/>
      <c r="N179" s="105"/>
      <c r="O179" s="105"/>
      <c r="P179" s="105"/>
      <c r="Q179" s="105"/>
      <c r="R179" s="105"/>
      <c r="S179" s="105"/>
      <c r="T179" s="105"/>
    </row>
    <row r="180" spans="1:20" ht="15.75" customHeight="1" x14ac:dyDescent="0.25">
      <c r="A180" s="105"/>
      <c r="B180" s="105"/>
      <c r="C180" s="105"/>
      <c r="D180" s="105"/>
      <c r="E180" s="105"/>
      <c r="F180" s="105"/>
      <c r="G180" s="105"/>
      <c r="H180" s="105"/>
      <c r="I180" s="105"/>
      <c r="J180" s="105"/>
      <c r="K180" s="105"/>
      <c r="L180" s="105"/>
      <c r="M180" s="105"/>
      <c r="N180" s="105"/>
      <c r="O180" s="105"/>
      <c r="P180" s="105"/>
      <c r="Q180" s="105"/>
      <c r="R180" s="105"/>
      <c r="S180" s="105"/>
      <c r="T180" s="105"/>
    </row>
    <row r="181" spans="1:20" ht="15.75" customHeight="1" x14ac:dyDescent="0.25">
      <c r="A181" s="105"/>
      <c r="B181" s="105"/>
      <c r="C181" s="105"/>
      <c r="D181" s="105"/>
      <c r="E181" s="105"/>
      <c r="F181" s="105"/>
      <c r="G181" s="105"/>
      <c r="H181" s="105"/>
      <c r="I181" s="105"/>
      <c r="J181" s="105"/>
      <c r="K181" s="105"/>
      <c r="L181" s="105"/>
      <c r="M181" s="105"/>
      <c r="N181" s="105"/>
      <c r="O181" s="105"/>
      <c r="P181" s="105"/>
      <c r="Q181" s="105"/>
      <c r="R181" s="105"/>
      <c r="S181" s="105"/>
      <c r="T181" s="105"/>
    </row>
    <row r="182" spans="1:20" ht="15.75" customHeight="1" x14ac:dyDescent="0.25">
      <c r="A182" s="105"/>
      <c r="B182" s="105"/>
      <c r="C182" s="105"/>
      <c r="D182" s="105"/>
      <c r="E182" s="105"/>
      <c r="F182" s="105"/>
      <c r="G182" s="105"/>
      <c r="H182" s="105"/>
      <c r="I182" s="105"/>
      <c r="J182" s="105"/>
      <c r="K182" s="105"/>
      <c r="L182" s="105"/>
      <c r="M182" s="105"/>
      <c r="N182" s="105"/>
      <c r="O182" s="105"/>
      <c r="P182" s="105"/>
      <c r="Q182" s="105"/>
      <c r="R182" s="105"/>
      <c r="S182" s="105"/>
      <c r="T182" s="105"/>
    </row>
    <row r="183" spans="1:20" ht="15.75" customHeight="1" x14ac:dyDescent="0.25">
      <c r="A183" s="105"/>
      <c r="B183" s="105"/>
      <c r="C183" s="105"/>
      <c r="D183" s="105"/>
      <c r="E183" s="105"/>
      <c r="F183" s="105"/>
      <c r="G183" s="105"/>
      <c r="H183" s="105"/>
      <c r="I183" s="105"/>
      <c r="J183" s="105"/>
      <c r="K183" s="105"/>
      <c r="L183" s="105"/>
      <c r="M183" s="105"/>
      <c r="N183" s="105"/>
      <c r="O183" s="105"/>
      <c r="P183" s="105"/>
      <c r="Q183" s="105"/>
      <c r="R183" s="105"/>
      <c r="S183" s="105"/>
      <c r="T183" s="105"/>
    </row>
    <row r="184" spans="1:20" ht="15.75" customHeight="1" x14ac:dyDescent="0.25">
      <c r="A184" s="105"/>
      <c r="B184" s="105"/>
      <c r="C184" s="105"/>
      <c r="D184" s="105"/>
      <c r="E184" s="105"/>
      <c r="F184" s="105"/>
      <c r="G184" s="105"/>
      <c r="H184" s="105"/>
      <c r="I184" s="105"/>
      <c r="J184" s="105"/>
      <c r="K184" s="105"/>
      <c r="L184" s="105"/>
      <c r="M184" s="105"/>
      <c r="N184" s="105"/>
      <c r="O184" s="105"/>
      <c r="P184" s="105"/>
      <c r="Q184" s="105"/>
      <c r="R184" s="105"/>
      <c r="S184" s="105"/>
      <c r="T184" s="105"/>
    </row>
    <row r="185" spans="1:20" ht="15.75" customHeight="1" x14ac:dyDescent="0.25">
      <c r="A185" s="105"/>
      <c r="B185" s="105"/>
      <c r="C185" s="105"/>
      <c r="D185" s="105"/>
      <c r="E185" s="105"/>
      <c r="F185" s="105"/>
      <c r="G185" s="105"/>
      <c r="H185" s="105"/>
      <c r="I185" s="105"/>
      <c r="J185" s="105"/>
      <c r="K185" s="105"/>
      <c r="L185" s="105"/>
      <c r="M185" s="105"/>
      <c r="N185" s="105"/>
      <c r="O185" s="105"/>
      <c r="P185" s="105"/>
      <c r="Q185" s="105"/>
      <c r="R185" s="105"/>
      <c r="S185" s="105"/>
      <c r="T185" s="105"/>
    </row>
    <row r="186" spans="1:20" ht="15.75" customHeight="1" x14ac:dyDescent="0.25">
      <c r="A186" s="105"/>
      <c r="B186" s="105"/>
      <c r="C186" s="105"/>
      <c r="D186" s="105"/>
      <c r="E186" s="105"/>
      <c r="F186" s="105"/>
      <c r="G186" s="105"/>
      <c r="H186" s="105"/>
      <c r="I186" s="105"/>
      <c r="J186" s="105"/>
      <c r="K186" s="105"/>
      <c r="L186" s="105"/>
      <c r="M186" s="105"/>
      <c r="N186" s="105"/>
      <c r="O186" s="105"/>
      <c r="P186" s="105"/>
      <c r="Q186" s="105"/>
      <c r="R186" s="105"/>
      <c r="S186" s="105"/>
      <c r="T186" s="105"/>
    </row>
    <row r="187" spans="1:20" ht="15.75" customHeight="1" x14ac:dyDescent="0.25">
      <c r="A187" s="105"/>
      <c r="B187" s="105"/>
      <c r="C187" s="105"/>
      <c r="D187" s="105"/>
      <c r="E187" s="105"/>
      <c r="F187" s="105"/>
      <c r="G187" s="105"/>
      <c r="H187" s="105"/>
      <c r="I187" s="105"/>
      <c r="J187" s="105"/>
      <c r="K187" s="105"/>
      <c r="L187" s="105"/>
      <c r="M187" s="105"/>
      <c r="N187" s="105"/>
      <c r="O187" s="105"/>
      <c r="P187" s="105"/>
      <c r="Q187" s="105"/>
      <c r="R187" s="105"/>
      <c r="S187" s="105"/>
      <c r="T187" s="105"/>
    </row>
    <row r="188" spans="1:20" ht="15.75" customHeight="1" x14ac:dyDescent="0.25">
      <c r="A188" s="105"/>
      <c r="B188" s="105"/>
      <c r="C188" s="105"/>
      <c r="D188" s="105"/>
      <c r="E188" s="105"/>
      <c r="F188" s="105"/>
      <c r="G188" s="105"/>
      <c r="H188" s="105"/>
      <c r="I188" s="105"/>
      <c r="J188" s="105"/>
      <c r="K188" s="105"/>
      <c r="L188" s="105"/>
      <c r="M188" s="105"/>
      <c r="N188" s="105"/>
      <c r="O188" s="105"/>
      <c r="P188" s="105"/>
      <c r="Q188" s="105"/>
      <c r="R188" s="105"/>
      <c r="S188" s="105"/>
      <c r="T188" s="105"/>
    </row>
    <row r="189" spans="1:20" ht="15.75" customHeight="1" x14ac:dyDescent="0.25">
      <c r="A189" s="105"/>
      <c r="B189" s="105"/>
      <c r="C189" s="105"/>
      <c r="D189" s="105"/>
      <c r="E189" s="105"/>
      <c r="F189" s="105"/>
      <c r="G189" s="105"/>
      <c r="H189" s="105"/>
      <c r="I189" s="105"/>
      <c r="J189" s="105"/>
      <c r="K189" s="105"/>
      <c r="L189" s="105"/>
      <c r="M189" s="105"/>
      <c r="N189" s="105"/>
      <c r="O189" s="105"/>
      <c r="P189" s="105"/>
      <c r="Q189" s="105"/>
      <c r="R189" s="105"/>
      <c r="S189" s="105"/>
      <c r="T189" s="105"/>
    </row>
    <row r="190" spans="1:20" ht="15.75" customHeight="1" x14ac:dyDescent="0.25">
      <c r="A190" s="105"/>
      <c r="B190" s="105"/>
      <c r="C190" s="105"/>
      <c r="D190" s="105"/>
      <c r="E190" s="105"/>
      <c r="F190" s="105"/>
      <c r="G190" s="105"/>
      <c r="H190" s="105"/>
      <c r="I190" s="105"/>
      <c r="J190" s="105"/>
      <c r="K190" s="105"/>
      <c r="L190" s="105"/>
      <c r="M190" s="105"/>
      <c r="N190" s="105"/>
      <c r="O190" s="105"/>
      <c r="P190" s="105"/>
      <c r="Q190" s="105"/>
      <c r="R190" s="105"/>
      <c r="S190" s="105"/>
      <c r="T190" s="105"/>
    </row>
    <row r="191" spans="1:20" ht="15.75" customHeight="1" x14ac:dyDescent="0.25">
      <c r="A191" s="105"/>
      <c r="B191" s="105"/>
      <c r="C191" s="105"/>
      <c r="D191" s="105"/>
      <c r="E191" s="105"/>
      <c r="F191" s="105"/>
      <c r="G191" s="105"/>
      <c r="H191" s="105"/>
      <c r="I191" s="105"/>
      <c r="J191" s="105"/>
      <c r="K191" s="105"/>
      <c r="L191" s="105"/>
      <c r="M191" s="105"/>
      <c r="N191" s="105"/>
      <c r="O191" s="105"/>
      <c r="P191" s="105"/>
      <c r="Q191" s="105"/>
      <c r="R191" s="105"/>
      <c r="S191" s="105"/>
      <c r="T191" s="105"/>
    </row>
    <row r="192" spans="1:20" ht="15.75" customHeight="1" x14ac:dyDescent="0.25">
      <c r="A192" s="105"/>
      <c r="B192" s="105"/>
      <c r="C192" s="105"/>
      <c r="D192" s="105"/>
      <c r="E192" s="105"/>
      <c r="F192" s="105"/>
      <c r="G192" s="105"/>
      <c r="H192" s="105"/>
      <c r="I192" s="105"/>
      <c r="J192" s="105"/>
      <c r="K192" s="105"/>
      <c r="L192" s="105"/>
      <c r="M192" s="105"/>
      <c r="N192" s="105"/>
      <c r="O192" s="105"/>
      <c r="P192" s="105"/>
      <c r="Q192" s="105"/>
      <c r="R192" s="105"/>
      <c r="S192" s="105"/>
      <c r="T192" s="105"/>
    </row>
    <row r="193" spans="1:20" ht="15.75" customHeight="1" x14ac:dyDescent="0.25">
      <c r="A193" s="105"/>
      <c r="B193" s="105"/>
      <c r="C193" s="105"/>
      <c r="D193" s="105"/>
      <c r="E193" s="105"/>
      <c r="F193" s="105"/>
      <c r="G193" s="105"/>
      <c r="H193" s="105"/>
      <c r="I193" s="105"/>
      <c r="J193" s="105"/>
      <c r="K193" s="105"/>
      <c r="L193" s="105"/>
      <c r="M193" s="105"/>
      <c r="N193" s="105"/>
      <c r="O193" s="105"/>
      <c r="P193" s="105"/>
      <c r="Q193" s="105"/>
      <c r="R193" s="105"/>
      <c r="S193" s="105"/>
      <c r="T193" s="105"/>
    </row>
    <row r="194" spans="1:20" ht="15.75" customHeight="1" x14ac:dyDescent="0.25">
      <c r="A194" s="105"/>
      <c r="B194" s="105"/>
      <c r="C194" s="105"/>
      <c r="D194" s="105"/>
      <c r="E194" s="105"/>
      <c r="F194" s="105"/>
      <c r="G194" s="105"/>
      <c r="H194" s="105"/>
      <c r="I194" s="105"/>
      <c r="J194" s="105"/>
      <c r="K194" s="105"/>
      <c r="L194" s="105"/>
      <c r="M194" s="105"/>
      <c r="N194" s="105"/>
      <c r="O194" s="105"/>
      <c r="P194" s="105"/>
      <c r="Q194" s="105"/>
      <c r="R194" s="105"/>
      <c r="S194" s="105"/>
      <c r="T194" s="105"/>
    </row>
    <row r="195" spans="1:20" ht="15.75" customHeight="1" x14ac:dyDescent="0.25">
      <c r="A195" s="105"/>
      <c r="B195" s="105"/>
      <c r="C195" s="105"/>
      <c r="D195" s="105"/>
      <c r="E195" s="105"/>
      <c r="F195" s="105"/>
      <c r="G195" s="105"/>
      <c r="H195" s="105"/>
      <c r="I195" s="105"/>
      <c r="J195" s="105"/>
      <c r="K195" s="105"/>
      <c r="L195" s="105"/>
      <c r="M195" s="105"/>
      <c r="N195" s="105"/>
      <c r="O195" s="105"/>
      <c r="P195" s="105"/>
      <c r="Q195" s="105"/>
      <c r="R195" s="105"/>
      <c r="S195" s="105"/>
      <c r="T195" s="105"/>
    </row>
    <row r="196" spans="1:20" ht="15.75" customHeight="1" x14ac:dyDescent="0.25">
      <c r="A196" s="105"/>
      <c r="B196" s="105"/>
      <c r="C196" s="105"/>
      <c r="D196" s="105"/>
      <c r="E196" s="105"/>
      <c r="F196" s="105"/>
      <c r="G196" s="105"/>
      <c r="H196" s="105"/>
      <c r="I196" s="105"/>
      <c r="J196" s="105"/>
      <c r="K196" s="105"/>
      <c r="L196" s="105"/>
      <c r="M196" s="105"/>
      <c r="N196" s="105"/>
      <c r="O196" s="105"/>
      <c r="P196" s="105"/>
      <c r="Q196" s="105"/>
      <c r="R196" s="105"/>
      <c r="S196" s="105"/>
      <c r="T196" s="105"/>
    </row>
    <row r="197" spans="1:20" ht="15.75" customHeight="1" x14ac:dyDescent="0.25">
      <c r="A197" s="105"/>
      <c r="B197" s="105"/>
      <c r="C197" s="105"/>
      <c r="D197" s="105"/>
      <c r="E197" s="105"/>
      <c r="F197" s="105"/>
      <c r="G197" s="105"/>
      <c r="H197" s="105"/>
      <c r="I197" s="105"/>
      <c r="J197" s="105"/>
      <c r="K197" s="105"/>
      <c r="L197" s="105"/>
      <c r="M197" s="105"/>
      <c r="N197" s="105"/>
      <c r="O197" s="105"/>
      <c r="P197" s="105"/>
      <c r="Q197" s="105"/>
      <c r="R197" s="105"/>
      <c r="S197" s="105"/>
      <c r="T197" s="105"/>
    </row>
    <row r="198" spans="1:20" ht="15.75" customHeight="1" x14ac:dyDescent="0.25">
      <c r="A198" s="105"/>
      <c r="B198" s="105"/>
      <c r="C198" s="105"/>
      <c r="D198" s="105"/>
      <c r="E198" s="105"/>
      <c r="F198" s="105"/>
      <c r="G198" s="105"/>
      <c r="H198" s="105"/>
      <c r="I198" s="105"/>
      <c r="J198" s="105"/>
      <c r="K198" s="105"/>
      <c r="L198" s="105"/>
      <c r="M198" s="105"/>
      <c r="N198" s="105"/>
      <c r="O198" s="105"/>
      <c r="P198" s="105"/>
      <c r="Q198" s="105"/>
      <c r="R198" s="105"/>
      <c r="S198" s="105"/>
      <c r="T198" s="105"/>
    </row>
    <row r="199" spans="1:20" ht="15.75" customHeight="1" x14ac:dyDescent="0.25">
      <c r="A199" s="105"/>
      <c r="B199" s="105"/>
      <c r="C199" s="105"/>
      <c r="D199" s="105"/>
      <c r="E199" s="105"/>
      <c r="F199" s="105"/>
      <c r="G199" s="105"/>
      <c r="H199" s="105"/>
      <c r="I199" s="105"/>
      <c r="J199" s="105"/>
      <c r="K199" s="105"/>
      <c r="L199" s="105"/>
      <c r="M199" s="105"/>
      <c r="N199" s="105"/>
      <c r="O199" s="105"/>
      <c r="P199" s="105"/>
      <c r="Q199" s="105"/>
      <c r="R199" s="105"/>
      <c r="S199" s="105"/>
      <c r="T199" s="105"/>
    </row>
    <row r="200" spans="1:20" ht="15.75" customHeight="1" x14ac:dyDescent="0.25">
      <c r="A200" s="105"/>
      <c r="B200" s="105"/>
      <c r="C200" s="105"/>
      <c r="D200" s="105"/>
      <c r="E200" s="105"/>
      <c r="F200" s="105"/>
      <c r="G200" s="105"/>
      <c r="H200" s="105"/>
      <c r="I200" s="105"/>
      <c r="J200" s="105"/>
      <c r="K200" s="105"/>
      <c r="L200" s="105"/>
      <c r="M200" s="105"/>
      <c r="N200" s="105"/>
      <c r="O200" s="105"/>
      <c r="P200" s="105"/>
      <c r="Q200" s="105"/>
      <c r="R200" s="105"/>
      <c r="S200" s="105"/>
      <c r="T200" s="105"/>
    </row>
    <row r="201" spans="1:20" ht="15.75" customHeight="1" x14ac:dyDescent="0.25">
      <c r="A201" s="105"/>
      <c r="B201" s="105"/>
      <c r="C201" s="105"/>
      <c r="D201" s="105"/>
      <c r="E201" s="105"/>
      <c r="F201" s="105"/>
      <c r="G201" s="105"/>
      <c r="H201" s="105"/>
      <c r="I201" s="105"/>
      <c r="J201" s="105"/>
      <c r="K201" s="105"/>
      <c r="L201" s="105"/>
      <c r="M201" s="105"/>
      <c r="N201" s="105"/>
      <c r="O201" s="105"/>
      <c r="P201" s="105"/>
      <c r="Q201" s="105"/>
      <c r="R201" s="105"/>
      <c r="S201" s="105"/>
      <c r="T201" s="105"/>
    </row>
    <row r="202" spans="1:20" ht="15.75" customHeight="1" x14ac:dyDescent="0.25">
      <c r="A202" s="105"/>
      <c r="B202" s="105"/>
      <c r="C202" s="105"/>
      <c r="D202" s="105"/>
      <c r="E202" s="105"/>
      <c r="F202" s="105"/>
      <c r="G202" s="105"/>
      <c r="H202" s="105"/>
      <c r="I202" s="105"/>
      <c r="J202" s="105"/>
      <c r="K202" s="105"/>
      <c r="L202" s="105"/>
      <c r="M202" s="105"/>
      <c r="N202" s="105"/>
      <c r="O202" s="105"/>
      <c r="P202" s="105"/>
      <c r="Q202" s="105"/>
      <c r="R202" s="105"/>
      <c r="S202" s="105"/>
      <c r="T202" s="105"/>
    </row>
    <row r="203" spans="1:20" ht="15.75" customHeight="1" x14ac:dyDescent="0.25">
      <c r="A203" s="105"/>
      <c r="B203" s="105"/>
      <c r="C203" s="105"/>
      <c r="D203" s="105"/>
      <c r="E203" s="105"/>
      <c r="F203" s="105"/>
      <c r="G203" s="105"/>
      <c r="H203" s="105"/>
      <c r="I203" s="105"/>
      <c r="J203" s="105"/>
      <c r="K203" s="105"/>
      <c r="L203" s="105"/>
      <c r="M203" s="105"/>
      <c r="N203" s="105"/>
      <c r="O203" s="105"/>
      <c r="P203" s="105"/>
      <c r="Q203" s="105"/>
      <c r="R203" s="105"/>
      <c r="S203" s="105"/>
      <c r="T203" s="105"/>
    </row>
    <row r="204" spans="1:20" ht="15.75" customHeight="1" x14ac:dyDescent="0.25">
      <c r="A204" s="105"/>
      <c r="B204" s="105"/>
      <c r="C204" s="105"/>
      <c r="D204" s="105"/>
      <c r="E204" s="105"/>
      <c r="F204" s="105"/>
      <c r="G204" s="105"/>
      <c r="H204" s="105"/>
      <c r="I204" s="105"/>
      <c r="J204" s="105"/>
      <c r="K204" s="105"/>
      <c r="L204" s="105"/>
      <c r="M204" s="105"/>
      <c r="N204" s="105"/>
      <c r="O204" s="105"/>
      <c r="P204" s="105"/>
      <c r="Q204" s="105"/>
      <c r="R204" s="105"/>
      <c r="S204" s="105"/>
      <c r="T204" s="105"/>
    </row>
    <row r="205" spans="1:20" ht="15.75" customHeight="1" x14ac:dyDescent="0.25">
      <c r="A205" s="105"/>
      <c r="B205" s="105"/>
      <c r="C205" s="105"/>
      <c r="D205" s="105"/>
      <c r="E205" s="105"/>
      <c r="F205" s="105"/>
      <c r="G205" s="105"/>
      <c r="H205" s="105"/>
      <c r="I205" s="105"/>
      <c r="J205" s="105"/>
      <c r="K205" s="105"/>
      <c r="L205" s="105"/>
      <c r="M205" s="105"/>
      <c r="N205" s="105"/>
      <c r="O205" s="105"/>
      <c r="P205" s="105"/>
      <c r="Q205" s="105"/>
      <c r="R205" s="105"/>
      <c r="S205" s="105"/>
      <c r="T205" s="105"/>
    </row>
    <row r="206" spans="1:20" ht="15.75" customHeight="1" x14ac:dyDescent="0.25">
      <c r="A206" s="105"/>
      <c r="B206" s="105"/>
      <c r="C206" s="105"/>
      <c r="D206" s="105"/>
      <c r="E206" s="105"/>
      <c r="F206" s="105"/>
      <c r="G206" s="105"/>
      <c r="H206" s="105"/>
      <c r="I206" s="105"/>
      <c r="J206" s="105"/>
      <c r="K206" s="105"/>
      <c r="L206" s="105"/>
      <c r="M206" s="105"/>
      <c r="N206" s="105"/>
      <c r="O206" s="105"/>
      <c r="P206" s="105"/>
      <c r="Q206" s="105"/>
      <c r="R206" s="105"/>
      <c r="S206" s="105"/>
      <c r="T206" s="105"/>
    </row>
    <row r="207" spans="1:20" ht="15.75" customHeight="1" x14ac:dyDescent="0.25">
      <c r="A207" s="105"/>
      <c r="B207" s="105"/>
      <c r="C207" s="105"/>
      <c r="D207" s="105"/>
      <c r="E207" s="105"/>
      <c r="F207" s="105"/>
      <c r="G207" s="105"/>
      <c r="H207" s="105"/>
      <c r="I207" s="105"/>
      <c r="J207" s="105"/>
      <c r="K207" s="105"/>
      <c r="L207" s="105"/>
      <c r="M207" s="105"/>
      <c r="N207" s="105"/>
      <c r="O207" s="105"/>
      <c r="P207" s="105"/>
      <c r="Q207" s="105"/>
      <c r="R207" s="105"/>
      <c r="S207" s="105"/>
      <c r="T207" s="105"/>
    </row>
    <row r="208" spans="1:20" ht="15.75" customHeight="1" x14ac:dyDescent="0.25">
      <c r="A208" s="105"/>
      <c r="B208" s="105"/>
      <c r="C208" s="105"/>
      <c r="D208" s="105"/>
      <c r="E208" s="105"/>
      <c r="F208" s="105"/>
      <c r="G208" s="105"/>
      <c r="H208" s="105"/>
      <c r="I208" s="105"/>
      <c r="J208" s="105"/>
      <c r="K208" s="105"/>
      <c r="L208" s="105"/>
      <c r="M208" s="105"/>
      <c r="N208" s="105"/>
      <c r="O208" s="105"/>
      <c r="P208" s="105"/>
      <c r="Q208" s="105"/>
      <c r="R208" s="105"/>
      <c r="S208" s="105"/>
      <c r="T208" s="105"/>
    </row>
    <row r="209" spans="1:20" ht="15.75" customHeight="1" x14ac:dyDescent="0.25">
      <c r="A209" s="105"/>
      <c r="B209" s="105"/>
      <c r="C209" s="105"/>
      <c r="D209" s="105"/>
      <c r="E209" s="105"/>
      <c r="F209" s="105"/>
      <c r="G209" s="105"/>
      <c r="H209" s="105"/>
      <c r="I209" s="105"/>
      <c r="J209" s="105"/>
      <c r="K209" s="105"/>
      <c r="L209" s="105"/>
      <c r="M209" s="105"/>
      <c r="N209" s="105"/>
      <c r="O209" s="105"/>
      <c r="P209" s="105"/>
      <c r="Q209" s="105"/>
      <c r="R209" s="105"/>
      <c r="S209" s="105"/>
      <c r="T209" s="105"/>
    </row>
    <row r="210" spans="1:20" ht="15.75" customHeight="1" x14ac:dyDescent="0.25">
      <c r="A210" s="105"/>
      <c r="B210" s="105"/>
      <c r="C210" s="105"/>
      <c r="D210" s="105"/>
      <c r="E210" s="105"/>
      <c r="F210" s="105"/>
      <c r="G210" s="105"/>
      <c r="H210" s="105"/>
      <c r="I210" s="105"/>
      <c r="J210" s="105"/>
      <c r="K210" s="105"/>
      <c r="L210" s="105"/>
      <c r="M210" s="105"/>
      <c r="N210" s="105"/>
      <c r="O210" s="105"/>
      <c r="P210" s="105"/>
      <c r="Q210" s="105"/>
      <c r="R210" s="105"/>
      <c r="S210" s="105"/>
      <c r="T210" s="105"/>
    </row>
    <row r="211" spans="1:20" ht="15.75" customHeight="1" x14ac:dyDescent="0.25">
      <c r="A211" s="105"/>
      <c r="B211" s="105"/>
      <c r="C211" s="105"/>
      <c r="D211" s="105"/>
      <c r="E211" s="105"/>
      <c r="F211" s="105"/>
      <c r="G211" s="105"/>
      <c r="H211" s="105"/>
      <c r="I211" s="105"/>
      <c r="J211" s="105"/>
      <c r="K211" s="105"/>
      <c r="L211" s="105"/>
      <c r="M211" s="105"/>
      <c r="N211" s="105"/>
      <c r="O211" s="105"/>
      <c r="P211" s="105"/>
      <c r="Q211" s="105"/>
      <c r="R211" s="105"/>
      <c r="S211" s="105"/>
      <c r="T211" s="105"/>
    </row>
    <row r="212" spans="1:20" ht="15.75" customHeight="1" x14ac:dyDescent="0.25">
      <c r="A212" s="105"/>
      <c r="B212" s="105"/>
      <c r="C212" s="105"/>
      <c r="D212" s="105"/>
      <c r="E212" s="105"/>
      <c r="F212" s="105"/>
      <c r="G212" s="105"/>
      <c r="H212" s="105"/>
      <c r="I212" s="105"/>
      <c r="J212" s="105"/>
      <c r="K212" s="105"/>
      <c r="L212" s="105"/>
      <c r="M212" s="105"/>
      <c r="N212" s="105"/>
      <c r="O212" s="105"/>
      <c r="P212" s="105"/>
      <c r="Q212" s="105"/>
      <c r="R212" s="105"/>
      <c r="S212" s="105"/>
      <c r="T212" s="105"/>
    </row>
    <row r="213" spans="1:20" ht="15.75" customHeight="1" x14ac:dyDescent="0.25">
      <c r="A213" s="105"/>
      <c r="B213" s="105"/>
      <c r="C213" s="105"/>
      <c r="D213" s="105"/>
      <c r="E213" s="105"/>
      <c r="F213" s="105"/>
      <c r="G213" s="105"/>
      <c r="H213" s="105"/>
      <c r="I213" s="105"/>
      <c r="J213" s="105"/>
      <c r="K213" s="105"/>
      <c r="L213" s="105"/>
      <c r="M213" s="105"/>
      <c r="N213" s="105"/>
      <c r="O213" s="105"/>
      <c r="P213" s="105"/>
      <c r="Q213" s="105"/>
      <c r="R213" s="105"/>
      <c r="S213" s="105"/>
      <c r="T213" s="105"/>
    </row>
    <row r="214" spans="1:20" ht="15.75" customHeight="1" x14ac:dyDescent="0.25">
      <c r="A214" s="105"/>
      <c r="B214" s="105"/>
      <c r="C214" s="105"/>
      <c r="D214" s="105"/>
      <c r="E214" s="105"/>
      <c r="F214" s="105"/>
      <c r="G214" s="105"/>
      <c r="H214" s="105"/>
      <c r="I214" s="105"/>
      <c r="J214" s="105"/>
      <c r="K214" s="105"/>
      <c r="L214" s="105"/>
      <c r="M214" s="105"/>
      <c r="N214" s="105"/>
      <c r="O214" s="105"/>
      <c r="P214" s="105"/>
      <c r="Q214" s="105"/>
      <c r="R214" s="105"/>
      <c r="S214" s="105"/>
      <c r="T214" s="105"/>
    </row>
    <row r="215" spans="1:20" ht="15.75" customHeight="1" x14ac:dyDescent="0.25">
      <c r="A215" s="105"/>
      <c r="B215" s="105"/>
      <c r="C215" s="105"/>
      <c r="D215" s="105"/>
      <c r="E215" s="105"/>
      <c r="F215" s="105"/>
      <c r="G215" s="105"/>
      <c r="H215" s="105"/>
      <c r="I215" s="105"/>
      <c r="J215" s="105"/>
      <c r="K215" s="105"/>
      <c r="L215" s="105"/>
      <c r="M215" s="105"/>
      <c r="N215" s="105"/>
      <c r="O215" s="105"/>
      <c r="P215" s="105"/>
      <c r="Q215" s="105"/>
      <c r="R215" s="105"/>
      <c r="S215" s="105"/>
      <c r="T215" s="105"/>
    </row>
    <row r="216" spans="1:20" ht="15.75" customHeight="1" x14ac:dyDescent="0.25">
      <c r="A216" s="105"/>
      <c r="B216" s="105"/>
      <c r="C216" s="105"/>
      <c r="D216" s="105"/>
      <c r="E216" s="105"/>
      <c r="F216" s="105"/>
      <c r="G216" s="105"/>
      <c r="H216" s="105"/>
      <c r="I216" s="105"/>
      <c r="J216" s="105"/>
      <c r="K216" s="105"/>
      <c r="L216" s="105"/>
      <c r="M216" s="105"/>
      <c r="N216" s="105"/>
      <c r="O216" s="105"/>
      <c r="P216" s="105"/>
      <c r="Q216" s="105"/>
      <c r="R216" s="105"/>
      <c r="S216" s="105"/>
      <c r="T216" s="105"/>
    </row>
    <row r="217" spans="1:20" ht="15.75" customHeight="1" x14ac:dyDescent="0.25">
      <c r="A217" s="105"/>
      <c r="B217" s="105"/>
      <c r="C217" s="105"/>
      <c r="D217" s="105"/>
      <c r="E217" s="105"/>
      <c r="F217" s="105"/>
      <c r="G217" s="105"/>
      <c r="H217" s="105"/>
      <c r="I217" s="105"/>
      <c r="J217" s="105"/>
      <c r="K217" s="105"/>
      <c r="L217" s="105"/>
      <c r="M217" s="105"/>
      <c r="N217" s="105"/>
      <c r="O217" s="105"/>
      <c r="P217" s="105"/>
      <c r="Q217" s="105"/>
      <c r="R217" s="105"/>
      <c r="S217" s="105"/>
      <c r="T217" s="105"/>
    </row>
    <row r="218" spans="1:20" ht="15.75" customHeight="1" x14ac:dyDescent="0.25">
      <c r="A218" s="105"/>
      <c r="B218" s="105"/>
      <c r="C218" s="105"/>
      <c r="D218" s="105"/>
      <c r="E218" s="105"/>
      <c r="F218" s="105"/>
      <c r="G218" s="105"/>
      <c r="H218" s="105"/>
      <c r="I218" s="105"/>
      <c r="J218" s="105"/>
      <c r="K218" s="105"/>
      <c r="L218" s="105"/>
      <c r="M218" s="105"/>
      <c r="N218" s="105"/>
      <c r="O218" s="105"/>
      <c r="P218" s="105"/>
      <c r="Q218" s="105"/>
      <c r="R218" s="105"/>
      <c r="S218" s="105"/>
      <c r="T218" s="105"/>
    </row>
    <row r="219" spans="1:20" ht="15.75" customHeight="1" x14ac:dyDescent="0.25">
      <c r="A219" s="105"/>
      <c r="B219" s="105"/>
      <c r="C219" s="105"/>
      <c r="D219" s="105"/>
      <c r="E219" s="105"/>
      <c r="F219" s="105"/>
      <c r="G219" s="105"/>
      <c r="H219" s="105"/>
      <c r="I219" s="105"/>
      <c r="J219" s="105"/>
      <c r="K219" s="105"/>
      <c r="L219" s="105"/>
      <c r="M219" s="105"/>
      <c r="N219" s="105"/>
      <c r="O219" s="105"/>
      <c r="P219" s="105"/>
      <c r="Q219" s="105"/>
      <c r="R219" s="105"/>
      <c r="S219" s="105"/>
      <c r="T219" s="105"/>
    </row>
    <row r="220" spans="1:20" ht="15.75" customHeight="1" x14ac:dyDescent="0.25">
      <c r="A220" s="105"/>
      <c r="B220" s="105"/>
      <c r="C220" s="105"/>
      <c r="D220" s="105"/>
      <c r="E220" s="105"/>
      <c r="F220" s="105"/>
      <c r="G220" s="105"/>
      <c r="H220" s="105"/>
      <c r="I220" s="105"/>
      <c r="J220" s="105"/>
      <c r="K220" s="105"/>
      <c r="L220" s="105"/>
      <c r="M220" s="105"/>
      <c r="N220" s="105"/>
      <c r="O220" s="105"/>
      <c r="P220" s="105"/>
      <c r="Q220" s="105"/>
      <c r="R220" s="105"/>
      <c r="S220" s="105"/>
      <c r="T220" s="105"/>
    </row>
    <row r="221" spans="1:20" ht="15.75" customHeight="1" x14ac:dyDescent="0.25">
      <c r="A221" s="105"/>
      <c r="B221" s="105"/>
      <c r="C221" s="105"/>
      <c r="D221" s="105"/>
      <c r="E221" s="105"/>
      <c r="F221" s="105"/>
      <c r="G221" s="105"/>
      <c r="H221" s="105"/>
      <c r="I221" s="105"/>
      <c r="J221" s="105"/>
      <c r="K221" s="105"/>
      <c r="L221" s="105"/>
      <c r="M221" s="105"/>
      <c r="N221" s="105"/>
      <c r="O221" s="105"/>
      <c r="P221" s="105"/>
      <c r="Q221" s="105"/>
      <c r="R221" s="105"/>
      <c r="S221" s="105"/>
      <c r="T221" s="105"/>
    </row>
    <row r="222" spans="1:20" ht="15.75" customHeight="1" x14ac:dyDescent="0.25">
      <c r="A222" s="105"/>
      <c r="B222" s="105"/>
      <c r="C222" s="105"/>
      <c r="D222" s="105"/>
      <c r="E222" s="105"/>
      <c r="F222" s="105"/>
      <c r="G222" s="105"/>
      <c r="H222" s="105"/>
      <c r="I222" s="105"/>
      <c r="J222" s="105"/>
      <c r="K222" s="105"/>
      <c r="L222" s="105"/>
      <c r="M222" s="105"/>
      <c r="N222" s="105"/>
      <c r="O222" s="105"/>
      <c r="P222" s="105"/>
      <c r="Q222" s="105"/>
      <c r="R222" s="105"/>
      <c r="S222" s="105"/>
      <c r="T222" s="105"/>
    </row>
    <row r="223" spans="1:20" ht="15.75" customHeight="1" x14ac:dyDescent="0.25">
      <c r="A223" s="105"/>
      <c r="B223" s="105"/>
      <c r="C223" s="105"/>
      <c r="D223" s="105"/>
      <c r="E223" s="105"/>
      <c r="F223" s="105"/>
      <c r="G223" s="105"/>
      <c r="H223" s="105"/>
      <c r="I223" s="105"/>
      <c r="J223" s="105"/>
      <c r="K223" s="105"/>
      <c r="L223" s="105"/>
      <c r="M223" s="105"/>
      <c r="N223" s="105"/>
      <c r="O223" s="105"/>
      <c r="P223" s="105"/>
      <c r="Q223" s="105"/>
      <c r="R223" s="105"/>
      <c r="S223" s="105"/>
      <c r="T223" s="105"/>
    </row>
    <row r="224" spans="1:20" ht="15.75" customHeight="1" x14ac:dyDescent="0.25">
      <c r="A224" s="105"/>
      <c r="B224" s="105"/>
      <c r="C224" s="105"/>
      <c r="D224" s="105"/>
      <c r="E224" s="105"/>
      <c r="F224" s="105"/>
      <c r="G224" s="105"/>
      <c r="H224" s="105"/>
      <c r="I224" s="105"/>
      <c r="J224" s="105"/>
      <c r="K224" s="105"/>
      <c r="L224" s="105"/>
      <c r="M224" s="105"/>
      <c r="N224" s="105"/>
      <c r="O224" s="105"/>
      <c r="P224" s="105"/>
      <c r="Q224" s="105"/>
      <c r="R224" s="105"/>
      <c r="S224" s="105"/>
      <c r="T224" s="105"/>
    </row>
    <row r="225" spans="1:20" ht="15.75" customHeight="1" x14ac:dyDescent="0.25">
      <c r="A225" s="105"/>
      <c r="B225" s="105"/>
      <c r="C225" s="105"/>
      <c r="D225" s="105"/>
      <c r="E225" s="105"/>
      <c r="F225" s="105"/>
      <c r="G225" s="105"/>
      <c r="H225" s="105"/>
      <c r="I225" s="105"/>
      <c r="J225" s="105"/>
      <c r="K225" s="105"/>
      <c r="L225" s="105"/>
      <c r="M225" s="105"/>
      <c r="N225" s="105"/>
      <c r="O225" s="105"/>
      <c r="P225" s="105"/>
      <c r="Q225" s="105"/>
      <c r="R225" s="105"/>
      <c r="S225" s="105"/>
      <c r="T225" s="105"/>
    </row>
    <row r="226" spans="1:20" ht="15.75" customHeight="1" x14ac:dyDescent="0.25">
      <c r="A226" s="105"/>
      <c r="B226" s="105"/>
      <c r="C226" s="105"/>
      <c r="D226" s="105"/>
      <c r="E226" s="105"/>
      <c r="F226" s="105"/>
      <c r="G226" s="105"/>
      <c r="H226" s="105"/>
      <c r="I226" s="105"/>
      <c r="J226" s="105"/>
      <c r="K226" s="105"/>
      <c r="L226" s="105"/>
      <c r="M226" s="105"/>
      <c r="N226" s="105"/>
      <c r="O226" s="105"/>
      <c r="P226" s="105"/>
      <c r="Q226" s="105"/>
      <c r="R226" s="105"/>
      <c r="S226" s="105"/>
      <c r="T226" s="105"/>
    </row>
    <row r="227" spans="1:20" ht="15.75" customHeight="1" x14ac:dyDescent="0.25">
      <c r="A227" s="105"/>
      <c r="B227" s="105"/>
      <c r="C227" s="105"/>
      <c r="D227" s="105"/>
      <c r="E227" s="105"/>
      <c r="F227" s="105"/>
      <c r="G227" s="105"/>
      <c r="H227" s="105"/>
      <c r="I227" s="105"/>
      <c r="J227" s="105"/>
      <c r="K227" s="105"/>
      <c r="L227" s="105"/>
      <c r="M227" s="105"/>
      <c r="N227" s="105"/>
      <c r="O227" s="105"/>
      <c r="P227" s="105"/>
      <c r="Q227" s="105"/>
      <c r="R227" s="105"/>
      <c r="S227" s="105"/>
      <c r="T227" s="105"/>
    </row>
    <row r="228" spans="1:20" ht="15.75" customHeight="1" x14ac:dyDescent="0.25">
      <c r="A228" s="105"/>
      <c r="B228" s="105"/>
      <c r="C228" s="105"/>
      <c r="D228" s="105"/>
      <c r="E228" s="105"/>
      <c r="F228" s="105"/>
      <c r="G228" s="105"/>
      <c r="H228" s="105"/>
      <c r="I228" s="105"/>
      <c r="J228" s="105"/>
      <c r="K228" s="105"/>
      <c r="L228" s="105"/>
      <c r="M228" s="105"/>
      <c r="N228" s="105"/>
      <c r="O228" s="105"/>
      <c r="P228" s="105"/>
      <c r="Q228" s="105"/>
      <c r="R228" s="105"/>
      <c r="S228" s="105"/>
      <c r="T228" s="105"/>
    </row>
    <row r="229" spans="1:20" ht="15.75" customHeight="1" x14ac:dyDescent="0.25">
      <c r="A229" s="105"/>
      <c r="B229" s="105"/>
      <c r="C229" s="105"/>
      <c r="D229" s="105"/>
      <c r="E229" s="105"/>
      <c r="F229" s="105"/>
      <c r="G229" s="105"/>
      <c r="H229" s="105"/>
      <c r="I229" s="105"/>
      <c r="J229" s="105"/>
      <c r="K229" s="105"/>
      <c r="L229" s="105"/>
      <c r="M229" s="105"/>
      <c r="N229" s="105"/>
      <c r="O229" s="105"/>
      <c r="P229" s="105"/>
      <c r="Q229" s="105"/>
      <c r="R229" s="105"/>
      <c r="S229" s="105"/>
      <c r="T229" s="105"/>
    </row>
    <row r="230" spans="1:20" ht="15.75" customHeight="1" x14ac:dyDescent="0.25">
      <c r="A230" s="105"/>
      <c r="B230" s="105"/>
      <c r="C230" s="105"/>
      <c r="D230" s="105"/>
      <c r="E230" s="105"/>
      <c r="F230" s="105"/>
      <c r="G230" s="105"/>
      <c r="H230" s="105"/>
      <c r="I230" s="105"/>
      <c r="J230" s="105"/>
      <c r="K230" s="105"/>
      <c r="L230" s="105"/>
      <c r="M230" s="105"/>
      <c r="N230" s="105"/>
      <c r="O230" s="105"/>
      <c r="P230" s="105"/>
      <c r="Q230" s="105"/>
      <c r="R230" s="105"/>
      <c r="S230" s="105"/>
      <c r="T230" s="105"/>
    </row>
    <row r="231" spans="1:20" ht="15.75" customHeight="1" x14ac:dyDescent="0.25">
      <c r="A231" s="105"/>
      <c r="B231" s="105"/>
      <c r="C231" s="105"/>
      <c r="D231" s="105"/>
      <c r="E231" s="105"/>
      <c r="F231" s="105"/>
      <c r="G231" s="105"/>
      <c r="H231" s="105"/>
      <c r="I231" s="105"/>
      <c r="J231" s="105"/>
      <c r="K231" s="105"/>
      <c r="L231" s="105"/>
      <c r="M231" s="105"/>
      <c r="N231" s="105"/>
      <c r="O231" s="105"/>
      <c r="P231" s="105"/>
      <c r="Q231" s="105"/>
      <c r="R231" s="105"/>
      <c r="S231" s="105"/>
      <c r="T231" s="105"/>
    </row>
    <row r="232" spans="1:20" ht="15.75" customHeight="1" x14ac:dyDescent="0.25">
      <c r="A232" s="105"/>
      <c r="B232" s="105"/>
      <c r="C232" s="105"/>
      <c r="D232" s="105"/>
      <c r="E232" s="105"/>
      <c r="F232" s="105"/>
      <c r="G232" s="105"/>
      <c r="H232" s="105"/>
      <c r="I232" s="105"/>
      <c r="J232" s="105"/>
      <c r="K232" s="105"/>
      <c r="L232" s="105"/>
      <c r="M232" s="105"/>
      <c r="N232" s="105"/>
      <c r="O232" s="105"/>
      <c r="P232" s="105"/>
      <c r="Q232" s="105"/>
      <c r="R232" s="105"/>
      <c r="S232" s="105"/>
      <c r="T232" s="105"/>
    </row>
    <row r="233" spans="1:20" ht="15.75" customHeight="1" x14ac:dyDescent="0.25">
      <c r="A233" s="105"/>
      <c r="B233" s="105"/>
      <c r="C233" s="105"/>
      <c r="D233" s="105"/>
      <c r="E233" s="105"/>
      <c r="F233" s="105"/>
      <c r="G233" s="105"/>
      <c r="H233" s="105"/>
      <c r="I233" s="105"/>
      <c r="J233" s="105"/>
      <c r="K233" s="105"/>
      <c r="L233" s="105"/>
      <c r="M233" s="105"/>
      <c r="N233" s="105"/>
      <c r="O233" s="105"/>
      <c r="P233" s="105"/>
      <c r="Q233" s="105"/>
      <c r="R233" s="105"/>
      <c r="S233" s="105"/>
      <c r="T233" s="105"/>
    </row>
    <row r="234" spans="1:20" ht="15.75" customHeight="1" x14ac:dyDescent="0.25">
      <c r="A234" s="105"/>
      <c r="B234" s="105"/>
      <c r="C234" s="105"/>
      <c r="D234" s="105"/>
      <c r="E234" s="105"/>
      <c r="F234" s="105"/>
      <c r="G234" s="105"/>
      <c r="H234" s="105"/>
      <c r="I234" s="105"/>
      <c r="J234" s="105"/>
      <c r="K234" s="105"/>
      <c r="L234" s="105"/>
      <c r="M234" s="105"/>
      <c r="N234" s="105"/>
      <c r="O234" s="105"/>
      <c r="P234" s="105"/>
      <c r="Q234" s="105"/>
      <c r="R234" s="105"/>
      <c r="S234" s="105"/>
      <c r="T234" s="105"/>
    </row>
    <row r="235" spans="1:20" ht="15.75" customHeight="1" x14ac:dyDescent="0.25">
      <c r="A235" s="105"/>
      <c r="B235" s="105"/>
      <c r="C235" s="105"/>
      <c r="D235" s="105"/>
      <c r="E235" s="105"/>
      <c r="F235" s="105"/>
      <c r="G235" s="105"/>
      <c r="H235" s="105"/>
      <c r="I235" s="105"/>
      <c r="J235" s="105"/>
      <c r="K235" s="105"/>
      <c r="L235" s="105"/>
      <c r="M235" s="105"/>
      <c r="N235" s="105"/>
      <c r="O235" s="105"/>
      <c r="P235" s="105"/>
      <c r="Q235" s="105"/>
      <c r="R235" s="105"/>
      <c r="S235" s="105"/>
      <c r="T235" s="105"/>
    </row>
    <row r="236" spans="1:20" ht="15.75" customHeight="1" x14ac:dyDescent="0.25">
      <c r="A236" s="105"/>
      <c r="B236" s="105"/>
      <c r="C236" s="105"/>
      <c r="D236" s="105"/>
      <c r="E236" s="105"/>
      <c r="F236" s="105"/>
      <c r="G236" s="105"/>
      <c r="H236" s="105"/>
      <c r="I236" s="105"/>
      <c r="J236" s="105"/>
      <c r="K236" s="105"/>
      <c r="L236" s="105"/>
      <c r="M236" s="105"/>
      <c r="N236" s="105"/>
      <c r="O236" s="105"/>
      <c r="P236" s="105"/>
      <c r="Q236" s="105"/>
      <c r="R236" s="105"/>
      <c r="S236" s="105"/>
      <c r="T236" s="105"/>
    </row>
    <row r="237" spans="1:20" ht="15.75" customHeight="1" x14ac:dyDescent="0.25">
      <c r="A237" s="105"/>
      <c r="B237" s="105"/>
      <c r="C237" s="105"/>
      <c r="D237" s="105"/>
      <c r="E237" s="105"/>
      <c r="F237" s="105"/>
      <c r="G237" s="105"/>
      <c r="H237" s="105"/>
      <c r="I237" s="105"/>
      <c r="J237" s="105"/>
      <c r="K237" s="105"/>
      <c r="L237" s="105"/>
      <c r="M237" s="105"/>
      <c r="N237" s="105"/>
      <c r="O237" s="105"/>
      <c r="P237" s="105"/>
      <c r="Q237" s="105"/>
      <c r="R237" s="105"/>
      <c r="S237" s="105"/>
      <c r="T237" s="105"/>
    </row>
    <row r="238" spans="1:20" ht="15.75" customHeight="1" x14ac:dyDescent="0.25">
      <c r="A238" s="105"/>
      <c r="B238" s="105"/>
      <c r="C238" s="105"/>
      <c r="D238" s="105"/>
      <c r="E238" s="105"/>
      <c r="F238" s="105"/>
      <c r="G238" s="105"/>
      <c r="H238" s="105"/>
      <c r="I238" s="105"/>
      <c r="J238" s="105"/>
      <c r="K238" s="105"/>
      <c r="L238" s="105"/>
      <c r="M238" s="105"/>
      <c r="N238" s="105"/>
      <c r="O238" s="105"/>
      <c r="P238" s="105"/>
      <c r="Q238" s="105"/>
      <c r="R238" s="105"/>
      <c r="S238" s="105"/>
      <c r="T238" s="105"/>
    </row>
    <row r="239" spans="1:20" ht="15.75" customHeight="1" x14ac:dyDescent="0.25">
      <c r="A239" s="105"/>
      <c r="B239" s="105"/>
      <c r="C239" s="105"/>
      <c r="D239" s="105"/>
      <c r="E239" s="105"/>
      <c r="F239" s="105"/>
      <c r="G239" s="105"/>
      <c r="H239" s="105"/>
      <c r="I239" s="105"/>
      <c r="J239" s="105"/>
      <c r="K239" s="105"/>
      <c r="L239" s="105"/>
      <c r="M239" s="105"/>
      <c r="N239" s="105"/>
      <c r="O239" s="105"/>
      <c r="P239" s="105"/>
      <c r="Q239" s="105"/>
      <c r="R239" s="105"/>
      <c r="S239" s="105"/>
      <c r="T239" s="105"/>
    </row>
    <row r="240" spans="1:20" ht="15.75" customHeight="1" x14ac:dyDescent="0.25">
      <c r="A240" s="105"/>
      <c r="B240" s="105"/>
      <c r="C240" s="105"/>
      <c r="D240" s="105"/>
      <c r="E240" s="105"/>
      <c r="F240" s="105"/>
      <c r="G240" s="105"/>
      <c r="H240" s="105"/>
      <c r="I240" s="105"/>
      <c r="J240" s="105"/>
      <c r="K240" s="105"/>
      <c r="L240" s="105"/>
      <c r="M240" s="105"/>
      <c r="N240" s="105"/>
      <c r="O240" s="105"/>
      <c r="P240" s="105"/>
      <c r="Q240" s="105"/>
      <c r="R240" s="105"/>
      <c r="S240" s="105"/>
      <c r="T240" s="105"/>
    </row>
    <row r="241" spans="1:20" ht="15.75" customHeight="1" x14ac:dyDescent="0.25">
      <c r="A241" s="105"/>
      <c r="B241" s="105"/>
      <c r="C241" s="105"/>
      <c r="D241" s="105"/>
      <c r="E241" s="105"/>
      <c r="F241" s="105"/>
      <c r="G241" s="105"/>
      <c r="H241" s="105"/>
      <c r="I241" s="105"/>
      <c r="J241" s="105"/>
      <c r="K241" s="105"/>
      <c r="L241" s="105"/>
      <c r="M241" s="105"/>
      <c r="N241" s="105"/>
      <c r="O241" s="105"/>
      <c r="P241" s="105"/>
      <c r="Q241" s="105"/>
      <c r="R241" s="105"/>
      <c r="S241" s="105"/>
      <c r="T241" s="105"/>
    </row>
    <row r="242" spans="1:20" ht="15.75" customHeight="1" x14ac:dyDescent="0.25">
      <c r="A242" s="105"/>
      <c r="B242" s="105"/>
      <c r="C242" s="105"/>
      <c r="D242" s="105"/>
      <c r="E242" s="105"/>
      <c r="F242" s="105"/>
      <c r="G242" s="105"/>
      <c r="H242" s="105"/>
      <c r="I242" s="105"/>
      <c r="J242" s="105"/>
      <c r="K242" s="105"/>
      <c r="L242" s="105"/>
      <c r="M242" s="105"/>
      <c r="N242" s="105"/>
      <c r="O242" s="105"/>
      <c r="P242" s="105"/>
      <c r="Q242" s="105"/>
      <c r="R242" s="105"/>
      <c r="S242" s="105"/>
      <c r="T242" s="105"/>
    </row>
    <row r="243" spans="1:20" ht="15.75" customHeight="1" x14ac:dyDescent="0.25">
      <c r="A243" s="105"/>
      <c r="B243" s="105"/>
      <c r="C243" s="105"/>
      <c r="D243" s="105"/>
      <c r="E243" s="105"/>
      <c r="F243" s="105"/>
      <c r="G243" s="105"/>
      <c r="H243" s="105"/>
      <c r="I243" s="105"/>
      <c r="J243" s="105"/>
      <c r="K243" s="105"/>
      <c r="L243" s="105"/>
      <c r="M243" s="105"/>
      <c r="N243" s="105"/>
      <c r="O243" s="105"/>
      <c r="P243" s="105"/>
      <c r="Q243" s="105"/>
      <c r="R243" s="105"/>
      <c r="S243" s="105"/>
      <c r="T243" s="105"/>
    </row>
    <row r="244" spans="1:20" ht="15.75" customHeight="1" x14ac:dyDescent="0.25">
      <c r="A244" s="105"/>
      <c r="B244" s="105"/>
      <c r="C244" s="105"/>
      <c r="D244" s="105"/>
      <c r="E244" s="105"/>
      <c r="F244" s="105"/>
      <c r="G244" s="105"/>
      <c r="H244" s="105"/>
      <c r="I244" s="105"/>
      <c r="J244" s="105"/>
      <c r="K244" s="105"/>
      <c r="L244" s="105"/>
      <c r="M244" s="105"/>
      <c r="N244" s="105"/>
      <c r="O244" s="105"/>
      <c r="P244" s="105"/>
      <c r="Q244" s="105"/>
      <c r="R244" s="105"/>
      <c r="S244" s="105"/>
      <c r="T244" s="105"/>
    </row>
    <row r="245" spans="1:20" ht="15.75" customHeight="1" x14ac:dyDescent="0.25">
      <c r="A245" s="105"/>
      <c r="B245" s="105"/>
      <c r="C245" s="105"/>
      <c r="D245" s="105"/>
      <c r="E245" s="105"/>
      <c r="F245" s="105"/>
      <c r="G245" s="105"/>
      <c r="H245" s="105"/>
      <c r="I245" s="105"/>
      <c r="J245" s="105"/>
      <c r="K245" s="105"/>
      <c r="L245" s="105"/>
      <c r="M245" s="105"/>
      <c r="N245" s="105"/>
      <c r="O245" s="105"/>
      <c r="P245" s="105"/>
      <c r="Q245" s="105"/>
      <c r="R245" s="105"/>
      <c r="S245" s="105"/>
      <c r="T245" s="105"/>
    </row>
    <row r="246" spans="1:20" ht="15.75" customHeight="1" x14ac:dyDescent="0.25">
      <c r="A246" s="105"/>
      <c r="B246" s="105"/>
      <c r="C246" s="105"/>
      <c r="D246" s="105"/>
      <c r="E246" s="105"/>
      <c r="F246" s="105"/>
      <c r="G246" s="105"/>
      <c r="H246" s="105"/>
      <c r="I246" s="105"/>
      <c r="J246" s="105"/>
      <c r="K246" s="105"/>
      <c r="L246" s="105"/>
      <c r="M246" s="105"/>
      <c r="N246" s="105"/>
      <c r="O246" s="105"/>
      <c r="P246" s="105"/>
      <c r="Q246" s="105"/>
      <c r="R246" s="105"/>
      <c r="S246" s="105"/>
      <c r="T246" s="105"/>
    </row>
    <row r="247" spans="1:20" ht="15.75" customHeight="1" x14ac:dyDescent="0.25">
      <c r="A247" s="105"/>
      <c r="B247" s="105"/>
      <c r="C247" s="105"/>
      <c r="D247" s="105"/>
      <c r="E247" s="105"/>
      <c r="F247" s="105"/>
      <c r="G247" s="105"/>
      <c r="H247" s="105"/>
      <c r="I247" s="105"/>
      <c r="J247" s="105"/>
      <c r="K247" s="105"/>
      <c r="L247" s="105"/>
      <c r="M247" s="105"/>
      <c r="N247" s="105"/>
      <c r="O247" s="105"/>
      <c r="P247" s="105"/>
      <c r="Q247" s="105"/>
      <c r="R247" s="105"/>
      <c r="S247" s="105"/>
      <c r="T247" s="105"/>
    </row>
    <row r="248" spans="1:20" ht="15.75" customHeight="1" x14ac:dyDescent="0.25">
      <c r="A248" s="105"/>
      <c r="B248" s="105"/>
      <c r="C248" s="105"/>
      <c r="D248" s="105"/>
      <c r="E248" s="105"/>
      <c r="F248" s="105"/>
      <c r="G248" s="105"/>
      <c r="H248" s="105"/>
      <c r="I248" s="105"/>
      <c r="J248" s="105"/>
      <c r="K248" s="105"/>
      <c r="L248" s="105"/>
      <c r="M248" s="105"/>
      <c r="N248" s="105"/>
      <c r="O248" s="105"/>
      <c r="P248" s="105"/>
      <c r="Q248" s="105"/>
      <c r="R248" s="105"/>
      <c r="S248" s="105"/>
      <c r="T248" s="105"/>
    </row>
    <row r="249" spans="1:20" ht="15.75" customHeight="1" x14ac:dyDescent="0.25">
      <c r="A249" s="105"/>
      <c r="B249" s="105"/>
      <c r="C249" s="105"/>
      <c r="D249" s="105"/>
      <c r="E249" s="105"/>
      <c r="F249" s="105"/>
      <c r="G249" s="105"/>
      <c r="H249" s="105"/>
      <c r="I249" s="105"/>
      <c r="J249" s="105"/>
      <c r="K249" s="105"/>
      <c r="L249" s="105"/>
      <c r="M249" s="105"/>
      <c r="N249" s="105"/>
      <c r="O249" s="105"/>
      <c r="P249" s="105"/>
      <c r="Q249" s="105"/>
      <c r="R249" s="105"/>
      <c r="S249" s="105"/>
      <c r="T249" s="105"/>
    </row>
    <row r="250" spans="1:20" ht="15.75" customHeight="1" x14ac:dyDescent="0.25">
      <c r="A250" s="105"/>
      <c r="B250" s="105"/>
      <c r="C250" s="105"/>
      <c r="D250" s="105"/>
      <c r="E250" s="105"/>
      <c r="F250" s="105"/>
      <c r="G250" s="105"/>
      <c r="H250" s="105"/>
      <c r="I250" s="105"/>
      <c r="J250" s="105"/>
      <c r="K250" s="105"/>
      <c r="L250" s="105"/>
      <c r="M250" s="105"/>
      <c r="N250" s="105"/>
      <c r="O250" s="105"/>
      <c r="P250" s="105"/>
      <c r="Q250" s="105"/>
      <c r="R250" s="105"/>
      <c r="S250" s="105"/>
      <c r="T250" s="105"/>
    </row>
    <row r="251" spans="1:20" ht="15.75" customHeight="1" x14ac:dyDescent="0.25">
      <c r="A251" s="105"/>
      <c r="B251" s="105"/>
      <c r="C251" s="105"/>
      <c r="D251" s="105"/>
      <c r="E251" s="105"/>
      <c r="F251" s="105"/>
      <c r="G251" s="105"/>
      <c r="H251" s="105"/>
      <c r="I251" s="105"/>
      <c r="J251" s="105"/>
      <c r="K251" s="105"/>
      <c r="L251" s="105"/>
      <c r="M251" s="105"/>
      <c r="N251" s="105"/>
      <c r="O251" s="105"/>
      <c r="P251" s="105"/>
      <c r="Q251" s="105"/>
      <c r="R251" s="105"/>
      <c r="S251" s="105"/>
      <c r="T251" s="105"/>
    </row>
    <row r="252" spans="1:20" ht="15.75" customHeight="1" x14ac:dyDescent="0.25">
      <c r="A252" s="105"/>
      <c r="B252" s="105"/>
      <c r="C252" s="105"/>
      <c r="D252" s="105"/>
      <c r="E252" s="105"/>
      <c r="F252" s="105"/>
      <c r="G252" s="105"/>
      <c r="H252" s="105"/>
      <c r="I252" s="105"/>
      <c r="J252" s="105"/>
      <c r="K252" s="105"/>
      <c r="L252" s="105"/>
      <c r="M252" s="105"/>
      <c r="N252" s="105"/>
      <c r="O252" s="105"/>
      <c r="P252" s="105"/>
      <c r="Q252" s="105"/>
      <c r="R252" s="105"/>
      <c r="S252" s="105"/>
      <c r="T252" s="105"/>
    </row>
    <row r="253" spans="1:20" ht="15.75" customHeight="1" x14ac:dyDescent="0.25">
      <c r="A253" s="105"/>
      <c r="B253" s="105"/>
      <c r="C253" s="105"/>
      <c r="D253" s="105"/>
      <c r="E253" s="105"/>
      <c r="F253" s="105"/>
      <c r="G253" s="105"/>
      <c r="H253" s="105"/>
      <c r="I253" s="105"/>
      <c r="J253" s="105"/>
      <c r="K253" s="105"/>
      <c r="L253" s="105"/>
      <c r="M253" s="105"/>
      <c r="N253" s="105"/>
      <c r="O253" s="105"/>
      <c r="P253" s="105"/>
      <c r="Q253" s="105"/>
      <c r="R253" s="105"/>
      <c r="S253" s="105"/>
      <c r="T253" s="105"/>
    </row>
    <row r="254" spans="1:20" ht="15.75" customHeight="1" x14ac:dyDescent="0.25">
      <c r="A254" s="105"/>
      <c r="B254" s="105"/>
      <c r="C254" s="105"/>
      <c r="D254" s="105"/>
      <c r="E254" s="105"/>
      <c r="F254" s="105"/>
      <c r="G254" s="105"/>
      <c r="H254" s="105"/>
      <c r="I254" s="105"/>
      <c r="J254" s="105"/>
      <c r="K254" s="105"/>
      <c r="L254" s="105"/>
      <c r="M254" s="105"/>
      <c r="N254" s="105"/>
      <c r="O254" s="105"/>
      <c r="P254" s="105"/>
      <c r="Q254" s="105"/>
      <c r="R254" s="105"/>
      <c r="S254" s="105"/>
      <c r="T254" s="105"/>
    </row>
    <row r="255" spans="1:20" ht="15.75" customHeight="1" x14ac:dyDescent="0.25">
      <c r="A255" s="105"/>
      <c r="B255" s="105"/>
      <c r="C255" s="105"/>
      <c r="D255" s="105"/>
      <c r="E255" s="105"/>
      <c r="F255" s="105"/>
      <c r="G255" s="105"/>
      <c r="H255" s="105"/>
      <c r="I255" s="105"/>
      <c r="J255" s="105"/>
      <c r="K255" s="105"/>
      <c r="L255" s="105"/>
      <c r="M255" s="105"/>
      <c r="N255" s="105"/>
      <c r="O255" s="105"/>
      <c r="P255" s="105"/>
      <c r="Q255" s="105"/>
      <c r="R255" s="105"/>
      <c r="S255" s="105"/>
      <c r="T255" s="105"/>
    </row>
    <row r="256" spans="1:20" ht="15.75" customHeight="1" x14ac:dyDescent="0.25">
      <c r="A256" s="105"/>
      <c r="B256" s="105"/>
      <c r="C256" s="105"/>
      <c r="D256" s="105"/>
      <c r="E256" s="105"/>
      <c r="F256" s="105"/>
      <c r="G256" s="105"/>
      <c r="H256" s="105"/>
      <c r="I256" s="105"/>
      <c r="J256" s="105"/>
      <c r="K256" s="105"/>
      <c r="L256" s="105"/>
      <c r="M256" s="105"/>
      <c r="N256" s="105"/>
      <c r="O256" s="105"/>
      <c r="P256" s="105"/>
      <c r="Q256" s="105"/>
      <c r="R256" s="105"/>
      <c r="S256" s="105"/>
      <c r="T256" s="105"/>
    </row>
    <row r="257" spans="1:20" ht="15.75" customHeight="1" x14ac:dyDescent="0.25">
      <c r="A257" s="105"/>
      <c r="B257" s="105"/>
      <c r="C257" s="105"/>
      <c r="D257" s="105"/>
      <c r="E257" s="105"/>
      <c r="F257" s="105"/>
      <c r="G257" s="105"/>
      <c r="H257" s="105"/>
      <c r="I257" s="105"/>
      <c r="J257" s="105"/>
      <c r="K257" s="105"/>
      <c r="L257" s="105"/>
      <c r="M257" s="105"/>
      <c r="N257" s="105"/>
      <c r="O257" s="105"/>
      <c r="P257" s="105"/>
      <c r="Q257" s="105"/>
      <c r="R257" s="105"/>
      <c r="S257" s="105"/>
      <c r="T257" s="105"/>
    </row>
    <row r="258" spans="1:20" ht="15.75" customHeight="1" x14ac:dyDescent="0.25">
      <c r="A258" s="105"/>
      <c r="B258" s="105"/>
      <c r="C258" s="105"/>
      <c r="D258" s="105"/>
      <c r="E258" s="105"/>
      <c r="F258" s="105"/>
      <c r="G258" s="105"/>
      <c r="H258" s="105"/>
      <c r="I258" s="105"/>
      <c r="J258" s="105"/>
      <c r="K258" s="105"/>
      <c r="L258" s="105"/>
      <c r="M258" s="105"/>
      <c r="N258" s="105"/>
      <c r="O258" s="105"/>
      <c r="P258" s="105"/>
      <c r="Q258" s="105"/>
      <c r="R258" s="105"/>
      <c r="S258" s="105"/>
      <c r="T258" s="105"/>
    </row>
    <row r="259" spans="1:20" ht="15.75" customHeight="1" x14ac:dyDescent="0.25">
      <c r="A259" s="105"/>
      <c r="B259" s="105"/>
      <c r="C259" s="105"/>
      <c r="D259" s="105"/>
      <c r="E259" s="105"/>
      <c r="F259" s="105"/>
      <c r="G259" s="105"/>
      <c r="H259" s="105"/>
      <c r="I259" s="105"/>
      <c r="J259" s="105"/>
      <c r="K259" s="105"/>
      <c r="L259" s="105"/>
      <c r="M259" s="105"/>
      <c r="N259" s="105"/>
      <c r="O259" s="105"/>
      <c r="P259" s="105"/>
      <c r="Q259" s="105"/>
      <c r="R259" s="105"/>
      <c r="S259" s="105"/>
      <c r="T259" s="105"/>
    </row>
    <row r="260" spans="1:20" ht="15.75" customHeight="1" x14ac:dyDescent="0.25">
      <c r="A260" s="105"/>
      <c r="B260" s="105"/>
      <c r="C260" s="105"/>
      <c r="D260" s="105"/>
      <c r="E260" s="105"/>
      <c r="F260" s="105"/>
      <c r="G260" s="105"/>
      <c r="H260" s="105"/>
      <c r="I260" s="105"/>
      <c r="J260" s="105"/>
      <c r="K260" s="105"/>
      <c r="L260" s="105"/>
      <c r="M260" s="105"/>
      <c r="N260" s="105"/>
      <c r="O260" s="105"/>
      <c r="P260" s="105"/>
      <c r="Q260" s="105"/>
      <c r="R260" s="105"/>
      <c r="S260" s="105"/>
      <c r="T260" s="105"/>
    </row>
    <row r="261" spans="1:20" ht="15.75" customHeight="1" x14ac:dyDescent="0.25">
      <c r="A261" s="105"/>
      <c r="B261" s="105"/>
      <c r="C261" s="105"/>
      <c r="D261" s="105"/>
      <c r="E261" s="105"/>
      <c r="F261" s="105"/>
      <c r="G261" s="105"/>
      <c r="H261" s="105"/>
      <c r="I261" s="105"/>
      <c r="J261" s="105"/>
      <c r="K261" s="105"/>
      <c r="L261" s="105"/>
      <c r="M261" s="105"/>
      <c r="N261" s="105"/>
      <c r="O261" s="105"/>
      <c r="P261" s="105"/>
      <c r="Q261" s="105"/>
      <c r="R261" s="105"/>
      <c r="S261" s="105"/>
      <c r="T261" s="105"/>
    </row>
    <row r="262" spans="1:20" ht="15.75" customHeight="1" x14ac:dyDescent="0.25">
      <c r="A262" s="105"/>
      <c r="B262" s="105"/>
      <c r="C262" s="105"/>
      <c r="D262" s="105"/>
      <c r="E262" s="105"/>
      <c r="F262" s="105"/>
      <c r="G262" s="105"/>
      <c r="H262" s="105"/>
      <c r="I262" s="105"/>
      <c r="J262" s="105"/>
      <c r="K262" s="105"/>
      <c r="L262" s="105"/>
      <c r="M262" s="105"/>
      <c r="N262" s="105"/>
      <c r="O262" s="105"/>
      <c r="P262" s="105"/>
      <c r="Q262" s="105"/>
      <c r="R262" s="105"/>
      <c r="S262" s="105"/>
      <c r="T262" s="105"/>
    </row>
    <row r="263" spans="1:20" ht="15.75" customHeight="1" x14ac:dyDescent="0.25">
      <c r="A263" s="105"/>
      <c r="B263" s="105"/>
      <c r="C263" s="105"/>
      <c r="D263" s="105"/>
      <c r="E263" s="105"/>
      <c r="F263" s="105"/>
      <c r="G263" s="105"/>
      <c r="H263" s="105"/>
      <c r="I263" s="105"/>
      <c r="J263" s="105"/>
      <c r="K263" s="105"/>
      <c r="L263" s="105"/>
      <c r="M263" s="105"/>
      <c r="N263" s="105"/>
      <c r="O263" s="105"/>
      <c r="P263" s="105"/>
      <c r="Q263" s="105"/>
      <c r="R263" s="105"/>
      <c r="S263" s="105"/>
      <c r="T263" s="105"/>
    </row>
    <row r="264" spans="1:20" ht="15.75" customHeight="1" x14ac:dyDescent="0.25">
      <c r="A264" s="105"/>
      <c r="B264" s="105"/>
      <c r="C264" s="105"/>
      <c r="D264" s="105"/>
      <c r="E264" s="105"/>
      <c r="F264" s="105"/>
      <c r="G264" s="105"/>
      <c r="H264" s="105"/>
      <c r="I264" s="105"/>
      <c r="J264" s="105"/>
      <c r="K264" s="105"/>
      <c r="L264" s="105"/>
      <c r="M264" s="105"/>
      <c r="N264" s="105"/>
      <c r="O264" s="105"/>
      <c r="P264" s="105"/>
      <c r="Q264" s="105"/>
      <c r="R264" s="105"/>
      <c r="S264" s="105"/>
      <c r="T264" s="105"/>
    </row>
    <row r="265" spans="1:20" ht="15.75" customHeight="1" x14ac:dyDescent="0.25">
      <c r="A265" s="105"/>
      <c r="B265" s="105"/>
      <c r="C265" s="105"/>
      <c r="D265" s="105"/>
      <c r="E265" s="105"/>
      <c r="F265" s="105"/>
      <c r="G265" s="105"/>
      <c r="H265" s="105"/>
      <c r="I265" s="105"/>
      <c r="J265" s="105"/>
      <c r="K265" s="105"/>
      <c r="L265" s="105"/>
      <c r="M265" s="105"/>
      <c r="N265" s="105"/>
      <c r="O265" s="105"/>
      <c r="P265" s="105"/>
      <c r="Q265" s="105"/>
      <c r="R265" s="105"/>
      <c r="S265" s="105"/>
      <c r="T265" s="105"/>
    </row>
    <row r="266" spans="1:20" ht="15.75" customHeight="1" x14ac:dyDescent="0.25">
      <c r="A266" s="105"/>
      <c r="B266" s="105"/>
      <c r="C266" s="105"/>
      <c r="D266" s="105"/>
      <c r="E266" s="105"/>
      <c r="F266" s="105"/>
      <c r="G266" s="105"/>
      <c r="H266" s="105"/>
      <c r="I266" s="105"/>
      <c r="J266" s="105"/>
      <c r="K266" s="105"/>
      <c r="L266" s="105"/>
      <c r="M266" s="105"/>
      <c r="N266" s="105"/>
      <c r="O266" s="105"/>
      <c r="P266" s="105"/>
      <c r="Q266" s="105"/>
      <c r="R266" s="105"/>
      <c r="S266" s="105"/>
      <c r="T266" s="105"/>
    </row>
    <row r="267" spans="1:20" ht="15.75" customHeight="1" x14ac:dyDescent="0.25">
      <c r="A267" s="105"/>
      <c r="B267" s="105"/>
      <c r="C267" s="105"/>
      <c r="D267" s="105"/>
      <c r="E267" s="105"/>
      <c r="F267" s="105"/>
      <c r="G267" s="105"/>
      <c r="H267" s="105"/>
      <c r="I267" s="105"/>
      <c r="J267" s="105"/>
      <c r="K267" s="105"/>
      <c r="L267" s="105"/>
      <c r="M267" s="105"/>
      <c r="N267" s="105"/>
      <c r="O267" s="105"/>
      <c r="P267" s="105"/>
      <c r="Q267" s="105"/>
      <c r="R267" s="105"/>
      <c r="S267" s="105"/>
      <c r="T267" s="105"/>
    </row>
    <row r="268" spans="1:20" ht="15.75" customHeight="1" x14ac:dyDescent="0.25">
      <c r="A268" s="105"/>
      <c r="B268" s="105"/>
      <c r="C268" s="105"/>
      <c r="D268" s="105"/>
      <c r="E268" s="105"/>
      <c r="F268" s="105"/>
      <c r="G268" s="105"/>
      <c r="H268" s="105"/>
      <c r="I268" s="105"/>
      <c r="J268" s="105"/>
      <c r="K268" s="105"/>
      <c r="L268" s="105"/>
      <c r="M268" s="105"/>
      <c r="N268" s="105"/>
      <c r="O268" s="105"/>
      <c r="P268" s="105"/>
      <c r="Q268" s="105"/>
      <c r="R268" s="105"/>
      <c r="S268" s="105"/>
      <c r="T268" s="105"/>
    </row>
    <row r="269" spans="1:20" ht="15.75" customHeight="1" x14ac:dyDescent="0.25">
      <c r="A269" s="105"/>
      <c r="B269" s="105"/>
      <c r="C269" s="105"/>
      <c r="D269" s="105"/>
      <c r="E269" s="105"/>
      <c r="F269" s="105"/>
      <c r="G269" s="105"/>
      <c r="H269" s="105"/>
      <c r="I269" s="105"/>
      <c r="J269" s="105"/>
      <c r="K269" s="105"/>
      <c r="L269" s="105"/>
      <c r="M269" s="105"/>
      <c r="N269" s="105"/>
      <c r="O269" s="105"/>
      <c r="P269" s="105"/>
      <c r="Q269" s="105"/>
      <c r="R269" s="105"/>
      <c r="S269" s="105"/>
      <c r="T269" s="105"/>
    </row>
    <row r="270" spans="1:20" ht="15.75" customHeight="1" x14ac:dyDescent="0.25">
      <c r="A270" s="105"/>
      <c r="B270" s="105"/>
      <c r="C270" s="105"/>
      <c r="D270" s="105"/>
      <c r="E270" s="105"/>
      <c r="F270" s="105"/>
      <c r="G270" s="105"/>
      <c r="H270" s="105"/>
      <c r="I270" s="105"/>
      <c r="J270" s="105"/>
      <c r="K270" s="105"/>
      <c r="L270" s="105"/>
      <c r="M270" s="105"/>
      <c r="N270" s="105"/>
      <c r="O270" s="105"/>
      <c r="P270" s="105"/>
      <c r="Q270" s="105"/>
      <c r="R270" s="105"/>
      <c r="S270" s="105"/>
      <c r="T270" s="105"/>
    </row>
    <row r="271" spans="1:20" ht="15.75" customHeight="1" x14ac:dyDescent="0.25">
      <c r="A271" s="105"/>
      <c r="B271" s="105"/>
      <c r="C271" s="105"/>
      <c r="D271" s="105"/>
      <c r="E271" s="105"/>
      <c r="F271" s="105"/>
      <c r="G271" s="105"/>
      <c r="H271" s="105"/>
      <c r="I271" s="105"/>
      <c r="J271" s="105"/>
      <c r="K271" s="105"/>
      <c r="L271" s="105"/>
      <c r="M271" s="105"/>
      <c r="N271" s="105"/>
      <c r="O271" s="105"/>
      <c r="P271" s="105"/>
      <c r="Q271" s="105"/>
      <c r="R271" s="105"/>
      <c r="S271" s="105"/>
      <c r="T271" s="105"/>
    </row>
    <row r="272" spans="1:20" ht="15.75" customHeight="1" x14ac:dyDescent="0.25">
      <c r="A272" s="105"/>
      <c r="B272" s="105"/>
      <c r="C272" s="105"/>
      <c r="D272" s="105"/>
      <c r="E272" s="105"/>
      <c r="F272" s="105"/>
      <c r="G272" s="105"/>
      <c r="H272" s="105"/>
      <c r="I272" s="105"/>
      <c r="J272" s="105"/>
      <c r="K272" s="105"/>
      <c r="L272" s="105"/>
      <c r="M272" s="105"/>
      <c r="N272" s="105"/>
      <c r="O272" s="105"/>
      <c r="P272" s="105"/>
      <c r="Q272" s="105"/>
      <c r="R272" s="105"/>
      <c r="S272" s="105"/>
      <c r="T272" s="105"/>
    </row>
    <row r="273" spans="1:20" ht="15.75" customHeight="1" x14ac:dyDescent="0.25">
      <c r="A273" s="105"/>
      <c r="B273" s="105"/>
      <c r="C273" s="105"/>
      <c r="D273" s="105"/>
      <c r="E273" s="105"/>
      <c r="F273" s="105"/>
      <c r="G273" s="105"/>
      <c r="H273" s="105"/>
      <c r="I273" s="105"/>
      <c r="J273" s="105"/>
      <c r="K273" s="105"/>
      <c r="L273" s="105"/>
      <c r="M273" s="105"/>
      <c r="N273" s="105"/>
      <c r="O273" s="105"/>
      <c r="P273" s="105"/>
      <c r="Q273" s="105"/>
      <c r="R273" s="105"/>
      <c r="S273" s="105"/>
      <c r="T273" s="105"/>
    </row>
    <row r="274" spans="1:20" ht="15.75" customHeight="1" x14ac:dyDescent="0.25">
      <c r="A274" s="105"/>
      <c r="B274" s="105"/>
      <c r="C274" s="105"/>
      <c r="D274" s="105"/>
      <c r="E274" s="105"/>
      <c r="F274" s="105"/>
      <c r="G274" s="105"/>
      <c r="H274" s="105"/>
      <c r="I274" s="105"/>
      <c r="J274" s="105"/>
      <c r="K274" s="105"/>
      <c r="L274" s="105"/>
      <c r="M274" s="105"/>
      <c r="N274" s="105"/>
      <c r="O274" s="105"/>
      <c r="P274" s="105"/>
      <c r="Q274" s="105"/>
      <c r="R274" s="105"/>
      <c r="S274" s="105"/>
      <c r="T274" s="105"/>
    </row>
    <row r="275" spans="1:20" ht="15.75" customHeight="1" x14ac:dyDescent="0.25">
      <c r="A275" s="105"/>
      <c r="B275" s="105"/>
      <c r="C275" s="105"/>
      <c r="D275" s="105"/>
      <c r="E275" s="105"/>
      <c r="F275" s="105"/>
      <c r="G275" s="105"/>
      <c r="H275" s="105"/>
      <c r="I275" s="105"/>
      <c r="J275" s="105"/>
      <c r="K275" s="105"/>
      <c r="L275" s="105"/>
      <c r="M275" s="105"/>
      <c r="N275" s="105"/>
      <c r="O275" s="105"/>
      <c r="P275" s="105"/>
      <c r="Q275" s="105"/>
      <c r="R275" s="105"/>
      <c r="S275" s="105"/>
      <c r="T275" s="105"/>
    </row>
    <row r="276" spans="1:20" ht="15.75" customHeight="1" x14ac:dyDescent="0.25">
      <c r="A276" s="105"/>
      <c r="B276" s="105"/>
      <c r="C276" s="105"/>
      <c r="D276" s="105"/>
      <c r="E276" s="105"/>
      <c r="F276" s="105"/>
      <c r="G276" s="105"/>
      <c r="H276" s="105"/>
      <c r="I276" s="105"/>
      <c r="J276" s="105"/>
      <c r="K276" s="105"/>
      <c r="L276" s="105"/>
      <c r="M276" s="105"/>
      <c r="N276" s="105"/>
      <c r="O276" s="105"/>
      <c r="P276" s="105"/>
      <c r="Q276" s="105"/>
      <c r="R276" s="105"/>
      <c r="S276" s="105"/>
      <c r="T276" s="105"/>
    </row>
    <row r="277" spans="1:20" ht="15.75" customHeight="1" x14ac:dyDescent="0.25">
      <c r="A277" s="105"/>
      <c r="B277" s="105"/>
      <c r="C277" s="105"/>
      <c r="D277" s="105"/>
      <c r="E277" s="105"/>
      <c r="F277" s="105"/>
      <c r="G277" s="105"/>
      <c r="H277" s="105"/>
      <c r="I277" s="105"/>
      <c r="J277" s="105"/>
      <c r="K277" s="105"/>
      <c r="L277" s="105"/>
      <c r="M277" s="105"/>
      <c r="N277" s="105"/>
      <c r="O277" s="105"/>
      <c r="P277" s="105"/>
      <c r="Q277" s="105"/>
      <c r="R277" s="105"/>
      <c r="S277" s="105"/>
      <c r="T277" s="105"/>
    </row>
    <row r="278" spans="1:20" ht="15.75" customHeight="1" x14ac:dyDescent="0.25">
      <c r="A278" s="105"/>
      <c r="B278" s="105"/>
      <c r="C278" s="105"/>
      <c r="D278" s="105"/>
      <c r="E278" s="105"/>
      <c r="F278" s="105"/>
      <c r="G278" s="105"/>
      <c r="H278" s="105"/>
      <c r="I278" s="105"/>
      <c r="J278" s="105"/>
      <c r="K278" s="105"/>
      <c r="L278" s="105"/>
      <c r="M278" s="105"/>
      <c r="N278" s="105"/>
      <c r="O278" s="105"/>
      <c r="P278" s="105"/>
      <c r="Q278" s="105"/>
      <c r="R278" s="105"/>
      <c r="S278" s="105"/>
      <c r="T278" s="105"/>
    </row>
    <row r="279" spans="1:20" ht="15.75" customHeight="1" x14ac:dyDescent="0.25">
      <c r="A279" s="105"/>
      <c r="B279" s="105"/>
      <c r="C279" s="105"/>
      <c r="D279" s="105"/>
      <c r="E279" s="105"/>
      <c r="F279" s="105"/>
      <c r="G279" s="105"/>
      <c r="H279" s="105"/>
      <c r="I279" s="105"/>
      <c r="J279" s="105"/>
      <c r="K279" s="105"/>
      <c r="L279" s="105"/>
      <c r="M279" s="105"/>
      <c r="N279" s="105"/>
      <c r="O279" s="105"/>
      <c r="P279" s="105"/>
      <c r="Q279" s="105"/>
      <c r="R279" s="105"/>
      <c r="S279" s="105"/>
      <c r="T279" s="105"/>
    </row>
    <row r="280" spans="1:20" ht="15.75" customHeight="1" x14ac:dyDescent="0.25">
      <c r="A280" s="105"/>
      <c r="B280" s="105"/>
      <c r="C280" s="105"/>
      <c r="D280" s="105"/>
      <c r="E280" s="105"/>
      <c r="F280" s="105"/>
      <c r="G280" s="105"/>
      <c r="H280" s="105"/>
      <c r="I280" s="105"/>
      <c r="J280" s="105"/>
      <c r="K280" s="105"/>
      <c r="L280" s="105"/>
      <c r="M280" s="105"/>
      <c r="N280" s="105"/>
      <c r="O280" s="105"/>
      <c r="P280" s="105"/>
      <c r="Q280" s="105"/>
      <c r="R280" s="105"/>
      <c r="S280" s="105"/>
      <c r="T280" s="105"/>
    </row>
    <row r="281" spans="1:20" ht="15.75" customHeight="1" x14ac:dyDescent="0.25">
      <c r="A281" s="105"/>
      <c r="B281" s="105"/>
      <c r="C281" s="105"/>
      <c r="D281" s="105"/>
      <c r="E281" s="105"/>
      <c r="F281" s="105"/>
      <c r="G281" s="105"/>
      <c r="H281" s="105"/>
      <c r="I281" s="105"/>
      <c r="J281" s="105"/>
      <c r="K281" s="105"/>
      <c r="L281" s="105"/>
      <c r="M281" s="105"/>
      <c r="N281" s="105"/>
      <c r="O281" s="105"/>
      <c r="P281" s="105"/>
      <c r="Q281" s="105"/>
      <c r="R281" s="105"/>
      <c r="S281" s="105"/>
      <c r="T281" s="105"/>
    </row>
    <row r="282" spans="1:20" ht="15.75" customHeight="1" x14ac:dyDescent="0.25">
      <c r="A282" s="105"/>
      <c r="B282" s="105"/>
      <c r="C282" s="105"/>
      <c r="D282" s="105"/>
      <c r="E282" s="105"/>
      <c r="F282" s="105"/>
      <c r="G282" s="105"/>
      <c r="H282" s="105"/>
      <c r="I282" s="105"/>
      <c r="J282" s="105"/>
      <c r="K282" s="105"/>
      <c r="L282" s="105"/>
      <c r="M282" s="105"/>
      <c r="N282" s="105"/>
      <c r="O282" s="105"/>
      <c r="P282" s="105"/>
      <c r="Q282" s="105"/>
      <c r="R282" s="105"/>
      <c r="S282" s="105"/>
      <c r="T282" s="105"/>
    </row>
    <row r="283" spans="1:20" ht="15.75" customHeight="1" x14ac:dyDescent="0.25">
      <c r="A283" s="105"/>
      <c r="B283" s="105"/>
      <c r="C283" s="105"/>
      <c r="D283" s="105"/>
      <c r="E283" s="105"/>
      <c r="F283" s="105"/>
      <c r="G283" s="105"/>
      <c r="H283" s="105"/>
      <c r="I283" s="105"/>
      <c r="J283" s="105"/>
      <c r="K283" s="105"/>
      <c r="L283" s="105"/>
      <c r="M283" s="105"/>
      <c r="N283" s="105"/>
      <c r="O283" s="105"/>
      <c r="P283" s="105"/>
      <c r="Q283" s="105"/>
      <c r="R283" s="105"/>
      <c r="S283" s="105"/>
      <c r="T283" s="105"/>
    </row>
    <row r="284" spans="1:20" ht="15.75" customHeight="1" x14ac:dyDescent="0.25">
      <c r="A284" s="105"/>
      <c r="B284" s="105"/>
      <c r="C284" s="105"/>
      <c r="D284" s="105"/>
      <c r="E284" s="105"/>
      <c r="F284" s="105"/>
      <c r="G284" s="105"/>
      <c r="H284" s="105"/>
      <c r="I284" s="105"/>
      <c r="J284" s="105"/>
      <c r="K284" s="105"/>
      <c r="L284" s="105"/>
      <c r="M284" s="105"/>
      <c r="N284" s="105"/>
      <c r="O284" s="105"/>
      <c r="P284" s="105"/>
      <c r="Q284" s="105"/>
      <c r="R284" s="105"/>
      <c r="S284" s="105"/>
      <c r="T284" s="105"/>
    </row>
    <row r="285" spans="1:20" ht="15.75" customHeight="1" x14ac:dyDescent="0.25">
      <c r="A285" s="105"/>
      <c r="B285" s="105"/>
      <c r="C285" s="105"/>
      <c r="D285" s="105"/>
      <c r="E285" s="105"/>
      <c r="F285" s="105"/>
      <c r="G285" s="105"/>
      <c r="H285" s="105"/>
      <c r="I285" s="105"/>
      <c r="J285" s="105"/>
      <c r="K285" s="105"/>
      <c r="L285" s="105"/>
      <c r="M285" s="105"/>
      <c r="N285" s="105"/>
      <c r="O285" s="105"/>
      <c r="P285" s="105"/>
      <c r="Q285" s="105"/>
      <c r="R285" s="105"/>
      <c r="S285" s="105"/>
      <c r="T285" s="105"/>
    </row>
    <row r="286" spans="1:20" ht="15.75" customHeight="1" x14ac:dyDescent="0.25">
      <c r="A286" s="105"/>
      <c r="B286" s="105"/>
      <c r="C286" s="105"/>
      <c r="D286" s="105"/>
      <c r="E286" s="105"/>
      <c r="F286" s="105"/>
      <c r="G286" s="105"/>
      <c r="H286" s="105"/>
      <c r="I286" s="105"/>
      <c r="J286" s="105"/>
      <c r="K286" s="105"/>
      <c r="L286" s="105"/>
      <c r="M286" s="105"/>
      <c r="N286" s="105"/>
      <c r="O286" s="105"/>
      <c r="P286" s="105"/>
      <c r="Q286" s="105"/>
      <c r="R286" s="105"/>
      <c r="S286" s="105"/>
      <c r="T286" s="105"/>
    </row>
    <row r="287" spans="1:20" ht="15.75" customHeight="1" x14ac:dyDescent="0.25">
      <c r="A287" s="105"/>
      <c r="B287" s="105"/>
      <c r="C287" s="105"/>
      <c r="D287" s="105"/>
      <c r="E287" s="105"/>
      <c r="F287" s="105"/>
      <c r="G287" s="105"/>
      <c r="H287" s="105"/>
      <c r="I287" s="105"/>
      <c r="J287" s="105"/>
      <c r="K287" s="105"/>
      <c r="L287" s="105"/>
      <c r="M287" s="105"/>
      <c r="N287" s="105"/>
      <c r="O287" s="105"/>
      <c r="P287" s="105"/>
      <c r="Q287" s="105"/>
      <c r="R287" s="105"/>
      <c r="S287" s="105"/>
      <c r="T287" s="105"/>
    </row>
    <row r="288" spans="1:20" ht="15.75" customHeight="1" x14ac:dyDescent="0.25">
      <c r="A288" s="105"/>
      <c r="B288" s="105"/>
      <c r="C288" s="105"/>
      <c r="D288" s="105"/>
      <c r="E288" s="105"/>
      <c r="F288" s="105"/>
      <c r="G288" s="105"/>
      <c r="H288" s="105"/>
      <c r="I288" s="105"/>
      <c r="J288" s="105"/>
      <c r="K288" s="105"/>
      <c r="L288" s="105"/>
      <c r="M288" s="105"/>
      <c r="N288" s="105"/>
      <c r="O288" s="105"/>
      <c r="P288" s="105"/>
      <c r="Q288" s="105"/>
      <c r="R288" s="105"/>
      <c r="S288" s="105"/>
      <c r="T288" s="105"/>
    </row>
    <row r="289" spans="1:20" ht="15.75" customHeight="1" x14ac:dyDescent="0.25">
      <c r="A289" s="105"/>
      <c r="B289" s="105"/>
      <c r="C289" s="105"/>
      <c r="D289" s="105"/>
      <c r="E289" s="105"/>
      <c r="F289" s="105"/>
      <c r="G289" s="105"/>
      <c r="H289" s="105"/>
      <c r="I289" s="105"/>
      <c r="J289" s="105"/>
      <c r="K289" s="105"/>
      <c r="L289" s="105"/>
      <c r="M289" s="105"/>
      <c r="N289" s="105"/>
      <c r="O289" s="105"/>
      <c r="P289" s="105"/>
      <c r="Q289" s="105"/>
      <c r="R289" s="105"/>
      <c r="S289" s="105"/>
      <c r="T289" s="105"/>
    </row>
    <row r="290" spans="1:20" ht="15.75" customHeight="1" x14ac:dyDescent="0.25">
      <c r="A290" s="105"/>
      <c r="B290" s="105"/>
      <c r="C290" s="105"/>
      <c r="D290" s="105"/>
      <c r="E290" s="105"/>
      <c r="F290" s="105"/>
      <c r="G290" s="105"/>
      <c r="H290" s="105"/>
      <c r="I290" s="105"/>
      <c r="J290" s="105"/>
      <c r="K290" s="105"/>
      <c r="L290" s="105"/>
      <c r="M290" s="105"/>
      <c r="N290" s="105"/>
      <c r="O290" s="105"/>
      <c r="P290" s="105"/>
      <c r="Q290" s="105"/>
      <c r="R290" s="105"/>
      <c r="S290" s="105"/>
      <c r="T290" s="105"/>
    </row>
    <row r="291" spans="1:20" ht="15.75" customHeight="1" x14ac:dyDescent="0.25">
      <c r="A291" s="105"/>
      <c r="B291" s="105"/>
      <c r="C291" s="105"/>
      <c r="D291" s="105"/>
      <c r="E291" s="105"/>
      <c r="F291" s="105"/>
      <c r="G291" s="105"/>
      <c r="H291" s="105"/>
      <c r="I291" s="105"/>
      <c r="J291" s="105"/>
      <c r="K291" s="105"/>
      <c r="L291" s="105"/>
      <c r="M291" s="105"/>
      <c r="N291" s="105"/>
      <c r="O291" s="105"/>
      <c r="P291" s="105"/>
      <c r="Q291" s="105"/>
      <c r="R291" s="105"/>
      <c r="S291" s="105"/>
      <c r="T291" s="105"/>
    </row>
    <row r="292" spans="1:20" ht="15.75" customHeight="1" x14ac:dyDescent="0.25">
      <c r="A292" s="105"/>
      <c r="B292" s="105"/>
      <c r="C292" s="105"/>
      <c r="D292" s="105"/>
      <c r="E292" s="105"/>
      <c r="F292" s="105"/>
      <c r="G292" s="105"/>
      <c r="H292" s="105"/>
      <c r="I292" s="105"/>
      <c r="J292" s="105"/>
      <c r="K292" s="105"/>
      <c r="L292" s="105"/>
      <c r="M292" s="105"/>
      <c r="N292" s="105"/>
      <c r="O292" s="105"/>
      <c r="P292" s="105"/>
      <c r="Q292" s="105"/>
      <c r="R292" s="105"/>
      <c r="S292" s="105"/>
      <c r="T292" s="105"/>
    </row>
    <row r="293" spans="1:20" ht="15.75" customHeight="1" x14ac:dyDescent="0.25">
      <c r="A293" s="105"/>
      <c r="B293" s="105"/>
      <c r="C293" s="105"/>
      <c r="D293" s="105"/>
      <c r="E293" s="105"/>
      <c r="F293" s="105"/>
      <c r="G293" s="105"/>
      <c r="H293" s="105"/>
      <c r="I293" s="105"/>
      <c r="J293" s="105"/>
      <c r="K293" s="105"/>
      <c r="L293" s="105"/>
      <c r="M293" s="105"/>
      <c r="N293" s="105"/>
      <c r="O293" s="105"/>
      <c r="P293" s="105"/>
      <c r="Q293" s="105"/>
      <c r="R293" s="105"/>
      <c r="S293" s="105"/>
      <c r="T293" s="105"/>
    </row>
    <row r="294" spans="1:20" ht="15.75" customHeight="1" x14ac:dyDescent="0.25">
      <c r="A294" s="105"/>
      <c r="B294" s="105"/>
      <c r="C294" s="105"/>
      <c r="D294" s="105"/>
      <c r="E294" s="105"/>
      <c r="F294" s="105"/>
      <c r="G294" s="105"/>
      <c r="H294" s="105"/>
      <c r="I294" s="105"/>
      <c r="J294" s="105"/>
      <c r="K294" s="105"/>
      <c r="L294" s="105"/>
      <c r="M294" s="105"/>
      <c r="N294" s="105"/>
      <c r="O294" s="105"/>
      <c r="P294" s="105"/>
      <c r="Q294" s="105"/>
      <c r="R294" s="105"/>
      <c r="S294" s="105"/>
      <c r="T294" s="105"/>
    </row>
    <row r="295" spans="1:20" ht="15.75" customHeight="1" x14ac:dyDescent="0.25">
      <c r="A295" s="105"/>
      <c r="B295" s="105"/>
      <c r="C295" s="105"/>
      <c r="D295" s="105"/>
      <c r="E295" s="105"/>
      <c r="F295" s="105"/>
      <c r="G295" s="105"/>
      <c r="H295" s="105"/>
      <c r="I295" s="105"/>
      <c r="J295" s="105"/>
      <c r="K295" s="105"/>
      <c r="L295" s="105"/>
      <c r="M295" s="105"/>
      <c r="N295" s="105"/>
      <c r="O295" s="105"/>
      <c r="P295" s="105"/>
      <c r="Q295" s="105"/>
      <c r="R295" s="105"/>
      <c r="S295" s="105"/>
      <c r="T295" s="105"/>
    </row>
    <row r="296" spans="1:20" ht="15.75" customHeight="1" x14ac:dyDescent="0.25">
      <c r="A296" s="105"/>
      <c r="B296" s="105"/>
      <c r="C296" s="105"/>
      <c r="D296" s="105"/>
      <c r="E296" s="105"/>
      <c r="F296" s="105"/>
      <c r="G296" s="105"/>
      <c r="H296" s="105"/>
      <c r="I296" s="105"/>
      <c r="J296" s="105"/>
      <c r="K296" s="105"/>
      <c r="L296" s="105"/>
      <c r="M296" s="105"/>
      <c r="N296" s="105"/>
      <c r="O296" s="105"/>
      <c r="P296" s="105"/>
      <c r="Q296" s="105"/>
      <c r="R296" s="105"/>
      <c r="S296" s="105"/>
      <c r="T296" s="105"/>
    </row>
    <row r="297" spans="1:20" ht="15.75" customHeight="1" x14ac:dyDescent="0.25">
      <c r="A297" s="105"/>
      <c r="B297" s="105"/>
      <c r="C297" s="105"/>
      <c r="D297" s="105"/>
      <c r="E297" s="105"/>
      <c r="F297" s="105"/>
      <c r="G297" s="105"/>
      <c r="H297" s="105"/>
      <c r="I297" s="105"/>
      <c r="J297" s="105"/>
      <c r="K297" s="105"/>
      <c r="L297" s="105"/>
      <c r="M297" s="105"/>
      <c r="N297" s="105"/>
      <c r="O297" s="105"/>
      <c r="P297" s="105"/>
      <c r="Q297" s="105"/>
      <c r="R297" s="105"/>
      <c r="S297" s="105"/>
      <c r="T297" s="105"/>
    </row>
    <row r="298" spans="1:20" ht="15.75" customHeight="1" x14ac:dyDescent="0.25">
      <c r="A298" s="105"/>
      <c r="B298" s="105"/>
      <c r="C298" s="105"/>
      <c r="D298" s="105"/>
      <c r="E298" s="105"/>
      <c r="F298" s="105"/>
      <c r="G298" s="105"/>
      <c r="H298" s="105"/>
      <c r="I298" s="105"/>
      <c r="J298" s="105"/>
      <c r="K298" s="105"/>
      <c r="L298" s="105"/>
      <c r="M298" s="105"/>
      <c r="N298" s="105"/>
      <c r="O298" s="105"/>
      <c r="P298" s="105"/>
      <c r="Q298" s="105"/>
      <c r="R298" s="105"/>
      <c r="S298" s="105"/>
      <c r="T298" s="105"/>
    </row>
    <row r="299" spans="1:20" ht="15.75" customHeight="1" x14ac:dyDescent="0.25">
      <c r="A299" s="105"/>
      <c r="B299" s="105"/>
      <c r="C299" s="105"/>
      <c r="D299" s="105"/>
      <c r="E299" s="105"/>
      <c r="F299" s="105"/>
      <c r="G299" s="105"/>
      <c r="H299" s="105"/>
      <c r="I299" s="105"/>
      <c r="J299" s="105"/>
      <c r="K299" s="105"/>
      <c r="L299" s="105"/>
      <c r="M299" s="105"/>
      <c r="N299" s="105"/>
      <c r="O299" s="105"/>
      <c r="P299" s="105"/>
      <c r="Q299" s="105"/>
      <c r="R299" s="105"/>
      <c r="S299" s="105"/>
      <c r="T299" s="105"/>
    </row>
    <row r="300" spans="1:20" ht="15.75" customHeight="1" x14ac:dyDescent="0.25">
      <c r="A300" s="105"/>
      <c r="B300" s="105"/>
      <c r="C300" s="105"/>
      <c r="D300" s="105"/>
      <c r="E300" s="105"/>
      <c r="F300" s="105"/>
      <c r="G300" s="105"/>
      <c r="H300" s="105"/>
      <c r="I300" s="105"/>
      <c r="J300" s="105"/>
      <c r="K300" s="105"/>
      <c r="L300" s="105"/>
      <c r="M300" s="105"/>
      <c r="N300" s="105"/>
      <c r="O300" s="105"/>
      <c r="P300" s="105"/>
      <c r="Q300" s="105"/>
      <c r="R300" s="105"/>
      <c r="S300" s="105"/>
      <c r="T300" s="105"/>
    </row>
    <row r="301" spans="1:20" ht="15.75" customHeight="1" x14ac:dyDescent="0.25">
      <c r="A301" s="105"/>
      <c r="B301" s="105"/>
      <c r="C301" s="105"/>
      <c r="D301" s="105"/>
      <c r="E301" s="105"/>
      <c r="F301" s="105"/>
      <c r="G301" s="105"/>
      <c r="H301" s="105"/>
      <c r="I301" s="105"/>
      <c r="J301" s="105"/>
      <c r="K301" s="105"/>
      <c r="L301" s="105"/>
      <c r="M301" s="105"/>
      <c r="N301" s="105"/>
      <c r="O301" s="105"/>
      <c r="P301" s="105"/>
      <c r="Q301" s="105"/>
      <c r="R301" s="105"/>
      <c r="S301" s="105"/>
      <c r="T301" s="105"/>
    </row>
    <row r="302" spans="1:20" ht="15.75" customHeight="1" x14ac:dyDescent="0.25">
      <c r="A302" s="105"/>
      <c r="B302" s="105"/>
      <c r="C302" s="105"/>
      <c r="D302" s="105"/>
      <c r="E302" s="105"/>
      <c r="F302" s="105"/>
      <c r="G302" s="105"/>
      <c r="H302" s="105"/>
      <c r="I302" s="105"/>
      <c r="J302" s="105"/>
      <c r="K302" s="105"/>
      <c r="L302" s="105"/>
      <c r="M302" s="105"/>
      <c r="N302" s="105"/>
      <c r="O302" s="105"/>
      <c r="P302" s="105"/>
      <c r="Q302" s="105"/>
      <c r="R302" s="105"/>
      <c r="S302" s="105"/>
      <c r="T302" s="105"/>
    </row>
    <row r="303" spans="1:20" ht="15.75" customHeight="1" x14ac:dyDescent="0.25">
      <c r="A303" s="105"/>
      <c r="B303" s="105"/>
      <c r="C303" s="105"/>
      <c r="D303" s="105"/>
      <c r="E303" s="105"/>
      <c r="F303" s="105"/>
      <c r="G303" s="105"/>
      <c r="H303" s="105"/>
      <c r="I303" s="105"/>
      <c r="J303" s="105"/>
      <c r="K303" s="105"/>
      <c r="L303" s="105"/>
      <c r="M303" s="105"/>
      <c r="N303" s="105"/>
      <c r="O303" s="105"/>
      <c r="P303" s="105"/>
      <c r="Q303" s="105"/>
      <c r="R303" s="105"/>
      <c r="S303" s="105"/>
      <c r="T303" s="105"/>
    </row>
    <row r="304" spans="1:20" ht="15.75" customHeight="1" x14ac:dyDescent="0.25">
      <c r="A304" s="105"/>
      <c r="B304" s="105"/>
      <c r="C304" s="105"/>
      <c r="D304" s="105"/>
      <c r="E304" s="105"/>
      <c r="F304" s="105"/>
      <c r="G304" s="105"/>
      <c r="H304" s="105"/>
      <c r="I304" s="105"/>
      <c r="J304" s="105"/>
      <c r="K304" s="105"/>
      <c r="L304" s="105"/>
      <c r="M304" s="105"/>
      <c r="N304" s="105"/>
      <c r="O304" s="105"/>
      <c r="P304" s="105"/>
      <c r="Q304" s="105"/>
      <c r="R304" s="105"/>
      <c r="S304" s="105"/>
      <c r="T304" s="105"/>
    </row>
    <row r="305" spans="1:20" ht="15.75" customHeight="1" x14ac:dyDescent="0.25">
      <c r="A305" s="105"/>
      <c r="B305" s="105"/>
      <c r="C305" s="105"/>
      <c r="D305" s="105"/>
      <c r="E305" s="105"/>
      <c r="F305" s="105"/>
      <c r="G305" s="105"/>
      <c r="H305" s="105"/>
      <c r="I305" s="105"/>
      <c r="J305" s="105"/>
      <c r="K305" s="105"/>
      <c r="L305" s="105"/>
      <c r="M305" s="105"/>
      <c r="N305" s="105"/>
      <c r="O305" s="105"/>
      <c r="P305" s="105"/>
      <c r="Q305" s="105"/>
      <c r="R305" s="105"/>
      <c r="S305" s="105"/>
      <c r="T305" s="105"/>
    </row>
    <row r="306" spans="1:20" ht="15.75" customHeight="1" x14ac:dyDescent="0.25">
      <c r="A306" s="105"/>
      <c r="B306" s="105"/>
      <c r="C306" s="105"/>
      <c r="D306" s="105"/>
      <c r="E306" s="105"/>
      <c r="F306" s="105"/>
      <c r="G306" s="105"/>
      <c r="H306" s="105"/>
      <c r="I306" s="105"/>
      <c r="J306" s="105"/>
      <c r="K306" s="105"/>
      <c r="L306" s="105"/>
      <c r="M306" s="105"/>
      <c r="N306" s="105"/>
      <c r="O306" s="105"/>
      <c r="P306" s="105"/>
      <c r="Q306" s="105"/>
      <c r="R306" s="105"/>
      <c r="S306" s="105"/>
      <c r="T306" s="105"/>
    </row>
    <row r="307" spans="1:20" ht="15.75" customHeight="1" x14ac:dyDescent="0.25">
      <c r="A307" s="105"/>
      <c r="B307" s="105"/>
      <c r="C307" s="105"/>
      <c r="D307" s="105"/>
      <c r="E307" s="105"/>
      <c r="F307" s="105"/>
      <c r="G307" s="105"/>
      <c r="H307" s="105"/>
      <c r="I307" s="105"/>
      <c r="J307" s="105"/>
      <c r="K307" s="105"/>
      <c r="L307" s="105"/>
      <c r="M307" s="105"/>
      <c r="N307" s="105"/>
      <c r="O307" s="105"/>
      <c r="P307" s="105"/>
      <c r="Q307" s="105"/>
      <c r="R307" s="105"/>
      <c r="S307" s="105"/>
      <c r="T307" s="105"/>
    </row>
    <row r="308" spans="1:20" ht="15.75" customHeight="1" x14ac:dyDescent="0.25">
      <c r="A308" s="105"/>
      <c r="B308" s="105"/>
      <c r="C308" s="105"/>
      <c r="D308" s="105"/>
      <c r="E308" s="105"/>
      <c r="F308" s="105"/>
      <c r="G308" s="105"/>
      <c r="H308" s="105"/>
      <c r="I308" s="105"/>
      <c r="J308" s="105"/>
      <c r="K308" s="105"/>
      <c r="L308" s="105"/>
      <c r="M308" s="105"/>
      <c r="N308" s="105"/>
      <c r="O308" s="105"/>
      <c r="P308" s="105"/>
      <c r="Q308" s="105"/>
      <c r="R308" s="105"/>
      <c r="S308" s="105"/>
      <c r="T308" s="105"/>
    </row>
    <row r="309" spans="1:20" ht="15.75" customHeight="1" x14ac:dyDescent="0.25">
      <c r="A309" s="105"/>
      <c r="B309" s="105"/>
      <c r="C309" s="105"/>
      <c r="D309" s="105"/>
      <c r="E309" s="105"/>
      <c r="F309" s="105"/>
      <c r="G309" s="105"/>
      <c r="H309" s="105"/>
      <c r="I309" s="105"/>
      <c r="J309" s="105"/>
      <c r="K309" s="105"/>
      <c r="L309" s="105"/>
      <c r="M309" s="105"/>
      <c r="N309" s="105"/>
      <c r="O309" s="105"/>
      <c r="P309" s="105"/>
      <c r="Q309" s="105"/>
      <c r="R309" s="105"/>
      <c r="S309" s="105"/>
      <c r="T309" s="105"/>
    </row>
    <row r="310" spans="1:20" ht="15.75" customHeight="1" x14ac:dyDescent="0.25">
      <c r="A310" s="105"/>
      <c r="B310" s="105"/>
      <c r="C310" s="105"/>
      <c r="D310" s="105"/>
      <c r="E310" s="105"/>
      <c r="F310" s="105"/>
      <c r="G310" s="105"/>
      <c r="H310" s="105"/>
      <c r="I310" s="105"/>
      <c r="J310" s="105"/>
      <c r="K310" s="105"/>
      <c r="L310" s="105"/>
      <c r="M310" s="105"/>
      <c r="N310" s="105"/>
      <c r="O310" s="105"/>
      <c r="P310" s="105"/>
      <c r="Q310" s="105"/>
      <c r="R310" s="105"/>
      <c r="S310" s="105"/>
      <c r="T310" s="105"/>
    </row>
    <row r="311" spans="1:20" ht="15.75" customHeight="1" x14ac:dyDescent="0.25">
      <c r="A311" s="105"/>
      <c r="B311" s="105"/>
      <c r="C311" s="105"/>
      <c r="D311" s="105"/>
      <c r="E311" s="105"/>
      <c r="F311" s="105"/>
      <c r="G311" s="105"/>
      <c r="H311" s="105"/>
      <c r="I311" s="105"/>
      <c r="J311" s="105"/>
      <c r="K311" s="105"/>
      <c r="L311" s="105"/>
      <c r="M311" s="105"/>
      <c r="N311" s="105"/>
      <c r="O311" s="105"/>
      <c r="P311" s="105"/>
      <c r="Q311" s="105"/>
      <c r="R311" s="105"/>
      <c r="S311" s="105"/>
      <c r="T311" s="105"/>
    </row>
    <row r="312" spans="1:20" ht="15.75" customHeight="1" x14ac:dyDescent="0.25">
      <c r="A312" s="105"/>
      <c r="B312" s="105"/>
      <c r="C312" s="105"/>
      <c r="D312" s="105"/>
      <c r="E312" s="105"/>
      <c r="F312" s="105"/>
      <c r="G312" s="105"/>
      <c r="H312" s="105"/>
      <c r="I312" s="105"/>
      <c r="J312" s="105"/>
      <c r="K312" s="105"/>
      <c r="L312" s="105"/>
      <c r="M312" s="105"/>
      <c r="N312" s="105"/>
      <c r="O312" s="105"/>
      <c r="P312" s="105"/>
      <c r="Q312" s="105"/>
      <c r="R312" s="105"/>
      <c r="S312" s="105"/>
      <c r="T312" s="105"/>
    </row>
    <row r="313" spans="1:20" ht="15.75" customHeight="1" x14ac:dyDescent="0.25">
      <c r="A313" s="105"/>
      <c r="B313" s="105"/>
      <c r="C313" s="105"/>
      <c r="D313" s="105"/>
      <c r="E313" s="105"/>
      <c r="F313" s="105"/>
      <c r="G313" s="105"/>
      <c r="H313" s="105"/>
      <c r="I313" s="105"/>
      <c r="J313" s="105"/>
      <c r="K313" s="105"/>
      <c r="L313" s="105"/>
      <c r="M313" s="105"/>
      <c r="N313" s="105"/>
      <c r="O313" s="105"/>
      <c r="P313" s="105"/>
      <c r="Q313" s="105"/>
      <c r="R313" s="105"/>
      <c r="S313" s="105"/>
      <c r="T313" s="105"/>
    </row>
    <row r="314" spans="1:20" ht="15.75" customHeight="1" x14ac:dyDescent="0.25">
      <c r="A314" s="105"/>
      <c r="B314" s="105"/>
      <c r="C314" s="105"/>
      <c r="D314" s="105"/>
      <c r="E314" s="105"/>
      <c r="F314" s="105"/>
      <c r="G314" s="105"/>
      <c r="H314" s="105"/>
      <c r="I314" s="105"/>
      <c r="J314" s="105"/>
      <c r="K314" s="105"/>
      <c r="L314" s="105"/>
      <c r="M314" s="105"/>
      <c r="N314" s="105"/>
      <c r="O314" s="105"/>
      <c r="P314" s="105"/>
      <c r="Q314" s="105"/>
      <c r="R314" s="105"/>
      <c r="S314" s="105"/>
      <c r="T314" s="105"/>
    </row>
    <row r="315" spans="1:20" ht="15.75" customHeight="1" x14ac:dyDescent="0.25">
      <c r="A315" s="105"/>
      <c r="B315" s="105"/>
      <c r="C315" s="105"/>
      <c r="D315" s="105"/>
      <c r="E315" s="105"/>
      <c r="F315" s="105"/>
      <c r="G315" s="105"/>
      <c r="H315" s="105"/>
      <c r="I315" s="105"/>
      <c r="J315" s="105"/>
      <c r="K315" s="105"/>
      <c r="L315" s="105"/>
      <c r="M315" s="105"/>
      <c r="N315" s="105"/>
      <c r="O315" s="105"/>
      <c r="P315" s="105"/>
      <c r="Q315" s="105"/>
      <c r="R315" s="105"/>
      <c r="S315" s="105"/>
      <c r="T315" s="105"/>
    </row>
    <row r="316" spans="1:20" ht="15.75" customHeight="1" x14ac:dyDescent="0.25">
      <c r="A316" s="105"/>
      <c r="B316" s="105"/>
      <c r="C316" s="105"/>
      <c r="D316" s="105"/>
      <c r="E316" s="105"/>
      <c r="F316" s="105"/>
      <c r="G316" s="105"/>
      <c r="H316" s="105"/>
      <c r="I316" s="105"/>
      <c r="J316" s="105"/>
      <c r="K316" s="105"/>
      <c r="L316" s="105"/>
      <c r="M316" s="105"/>
      <c r="N316" s="105"/>
      <c r="O316" s="105"/>
      <c r="P316" s="105"/>
      <c r="Q316" s="105"/>
      <c r="R316" s="105"/>
      <c r="S316" s="105"/>
      <c r="T316" s="105"/>
    </row>
    <row r="317" spans="1:20" ht="15.75" customHeight="1" x14ac:dyDescent="0.25">
      <c r="A317" s="105"/>
      <c r="B317" s="105"/>
      <c r="C317" s="105"/>
      <c r="D317" s="105"/>
      <c r="E317" s="105"/>
      <c r="F317" s="105"/>
      <c r="G317" s="105"/>
      <c r="H317" s="105"/>
      <c r="I317" s="105"/>
      <c r="J317" s="105"/>
      <c r="K317" s="105"/>
      <c r="L317" s="105"/>
      <c r="M317" s="105"/>
      <c r="N317" s="105"/>
      <c r="O317" s="105"/>
      <c r="P317" s="105"/>
      <c r="Q317" s="105"/>
      <c r="R317" s="105"/>
      <c r="S317" s="105"/>
      <c r="T317" s="105"/>
    </row>
    <row r="318" spans="1:20" ht="15.75" customHeight="1" x14ac:dyDescent="0.25">
      <c r="A318" s="105"/>
      <c r="B318" s="105"/>
      <c r="C318" s="105"/>
      <c r="D318" s="105"/>
      <c r="E318" s="105"/>
      <c r="F318" s="105"/>
      <c r="G318" s="105"/>
      <c r="H318" s="105"/>
      <c r="I318" s="105"/>
      <c r="J318" s="105"/>
      <c r="K318" s="105"/>
      <c r="L318" s="105"/>
      <c r="M318" s="105"/>
      <c r="N318" s="105"/>
      <c r="O318" s="105"/>
      <c r="P318" s="105"/>
      <c r="Q318" s="105"/>
      <c r="R318" s="105"/>
      <c r="S318" s="105"/>
      <c r="T318" s="105"/>
    </row>
    <row r="319" spans="1:20" ht="15.75" customHeight="1" x14ac:dyDescent="0.25">
      <c r="A319" s="105"/>
      <c r="B319" s="105"/>
      <c r="C319" s="105"/>
      <c r="D319" s="105"/>
      <c r="E319" s="105"/>
      <c r="F319" s="105"/>
      <c r="G319" s="105"/>
      <c r="H319" s="105"/>
      <c r="I319" s="105"/>
      <c r="J319" s="105"/>
      <c r="K319" s="105"/>
      <c r="L319" s="105"/>
      <c r="M319" s="105"/>
      <c r="N319" s="105"/>
      <c r="O319" s="105"/>
      <c r="P319" s="105"/>
      <c r="Q319" s="105"/>
      <c r="R319" s="105"/>
      <c r="S319" s="105"/>
      <c r="T319" s="105"/>
    </row>
    <row r="320" spans="1:20" ht="15.75" customHeight="1" x14ac:dyDescent="0.25">
      <c r="A320" s="105"/>
      <c r="B320" s="105"/>
      <c r="C320" s="105"/>
      <c r="D320" s="105"/>
      <c r="E320" s="105"/>
      <c r="F320" s="105"/>
      <c r="G320" s="105"/>
      <c r="H320" s="105"/>
      <c r="I320" s="105"/>
      <c r="J320" s="105"/>
      <c r="K320" s="105"/>
      <c r="L320" s="105"/>
      <c r="M320" s="105"/>
      <c r="N320" s="105"/>
      <c r="O320" s="105"/>
      <c r="P320" s="105"/>
      <c r="Q320" s="105"/>
      <c r="R320" s="105"/>
      <c r="S320" s="105"/>
      <c r="T320" s="105"/>
    </row>
    <row r="321" spans="1:20" ht="15.75" customHeight="1" x14ac:dyDescent="0.25">
      <c r="A321" s="105"/>
      <c r="B321" s="105"/>
      <c r="C321" s="105"/>
      <c r="D321" s="105"/>
      <c r="E321" s="105"/>
      <c r="F321" s="105"/>
      <c r="G321" s="105"/>
      <c r="H321" s="105"/>
      <c r="I321" s="105"/>
      <c r="J321" s="105"/>
      <c r="K321" s="105"/>
      <c r="L321" s="105"/>
      <c r="M321" s="105"/>
      <c r="N321" s="105"/>
      <c r="O321" s="105"/>
      <c r="P321" s="105"/>
      <c r="Q321" s="105"/>
      <c r="R321" s="105"/>
      <c r="S321" s="105"/>
      <c r="T321" s="105"/>
    </row>
    <row r="322" spans="1:20" ht="15.75" customHeight="1" x14ac:dyDescent="0.25">
      <c r="A322" s="105"/>
      <c r="B322" s="105"/>
      <c r="C322" s="105"/>
      <c r="D322" s="105"/>
      <c r="E322" s="105"/>
      <c r="F322" s="105"/>
      <c r="G322" s="105"/>
      <c r="H322" s="105"/>
      <c r="I322" s="105"/>
      <c r="J322" s="105"/>
      <c r="K322" s="105"/>
      <c r="L322" s="105"/>
      <c r="M322" s="105"/>
      <c r="N322" s="105"/>
      <c r="O322" s="105"/>
      <c r="P322" s="105"/>
      <c r="Q322" s="105"/>
      <c r="R322" s="105"/>
      <c r="S322" s="105"/>
      <c r="T322" s="105"/>
    </row>
    <row r="323" spans="1:20" ht="15.75" customHeight="1" x14ac:dyDescent="0.25">
      <c r="A323" s="105"/>
      <c r="B323" s="105"/>
      <c r="C323" s="105"/>
      <c r="D323" s="105"/>
      <c r="E323" s="105"/>
      <c r="F323" s="105"/>
      <c r="G323" s="105"/>
      <c r="H323" s="105"/>
      <c r="I323" s="105"/>
      <c r="J323" s="105"/>
      <c r="K323" s="105"/>
      <c r="L323" s="105"/>
      <c r="M323" s="105"/>
      <c r="N323" s="105"/>
      <c r="O323" s="105"/>
      <c r="P323" s="105"/>
      <c r="Q323" s="105"/>
      <c r="R323" s="105"/>
      <c r="S323" s="105"/>
      <c r="T323" s="105"/>
    </row>
    <row r="324" spans="1:20" ht="15.75" customHeight="1" x14ac:dyDescent="0.25">
      <c r="A324" s="105"/>
      <c r="B324" s="105"/>
      <c r="C324" s="105"/>
      <c r="D324" s="105"/>
      <c r="E324" s="105"/>
      <c r="F324" s="105"/>
      <c r="G324" s="105"/>
      <c r="H324" s="105"/>
      <c r="I324" s="105"/>
      <c r="J324" s="105"/>
      <c r="K324" s="105"/>
      <c r="L324" s="105"/>
      <c r="M324" s="105"/>
      <c r="N324" s="105"/>
      <c r="O324" s="105"/>
      <c r="P324" s="105"/>
      <c r="Q324" s="105"/>
      <c r="R324" s="105"/>
      <c r="S324" s="105"/>
      <c r="T324" s="105"/>
    </row>
    <row r="325" spans="1:20" ht="15.75" customHeight="1" x14ac:dyDescent="0.25">
      <c r="A325" s="105"/>
      <c r="B325" s="105"/>
      <c r="C325" s="105"/>
      <c r="D325" s="105"/>
      <c r="E325" s="105"/>
      <c r="F325" s="105"/>
      <c r="G325" s="105"/>
      <c r="H325" s="105"/>
      <c r="I325" s="105"/>
      <c r="J325" s="105"/>
      <c r="K325" s="105"/>
      <c r="L325" s="105"/>
      <c r="M325" s="105"/>
      <c r="N325" s="105"/>
      <c r="O325" s="105"/>
      <c r="P325" s="105"/>
      <c r="Q325" s="105"/>
      <c r="R325" s="105"/>
      <c r="S325" s="105"/>
      <c r="T325" s="105"/>
    </row>
    <row r="326" spans="1:20" ht="15.75" customHeight="1" x14ac:dyDescent="0.25">
      <c r="A326" s="105"/>
      <c r="B326" s="105"/>
      <c r="C326" s="105"/>
      <c r="D326" s="105"/>
      <c r="E326" s="105"/>
      <c r="F326" s="105"/>
      <c r="G326" s="105"/>
      <c r="H326" s="105"/>
      <c r="I326" s="105"/>
      <c r="J326" s="105"/>
      <c r="K326" s="105"/>
      <c r="L326" s="105"/>
      <c r="M326" s="105"/>
      <c r="N326" s="105"/>
      <c r="O326" s="105"/>
      <c r="P326" s="105"/>
      <c r="Q326" s="105"/>
      <c r="R326" s="105"/>
      <c r="S326" s="105"/>
      <c r="T326" s="105"/>
    </row>
    <row r="327" spans="1:20" ht="15.75" customHeight="1" x14ac:dyDescent="0.25">
      <c r="A327" s="105"/>
      <c r="B327" s="105"/>
      <c r="C327" s="105"/>
      <c r="D327" s="105"/>
      <c r="E327" s="105"/>
      <c r="F327" s="105"/>
      <c r="G327" s="105"/>
      <c r="H327" s="105"/>
      <c r="I327" s="105"/>
      <c r="J327" s="105"/>
      <c r="K327" s="105"/>
      <c r="L327" s="105"/>
      <c r="M327" s="105"/>
      <c r="N327" s="105"/>
      <c r="O327" s="105"/>
      <c r="P327" s="105"/>
      <c r="Q327" s="105"/>
      <c r="R327" s="105"/>
      <c r="S327" s="105"/>
      <c r="T327" s="105"/>
    </row>
    <row r="328" spans="1:20" ht="15.75" customHeight="1" x14ac:dyDescent="0.25">
      <c r="A328" s="105"/>
      <c r="B328" s="105"/>
      <c r="C328" s="105"/>
      <c r="D328" s="105"/>
      <c r="E328" s="105"/>
      <c r="F328" s="105"/>
      <c r="G328" s="105"/>
      <c r="H328" s="105"/>
      <c r="I328" s="105"/>
      <c r="J328" s="105"/>
      <c r="K328" s="105"/>
      <c r="L328" s="105"/>
      <c r="M328" s="105"/>
      <c r="N328" s="105"/>
      <c r="O328" s="105"/>
      <c r="P328" s="105"/>
      <c r="Q328" s="105"/>
      <c r="R328" s="105"/>
      <c r="S328" s="105"/>
      <c r="T328" s="105"/>
    </row>
    <row r="329" spans="1:20" ht="15.75" customHeight="1" x14ac:dyDescent="0.25">
      <c r="A329" s="105"/>
      <c r="B329" s="105"/>
      <c r="C329" s="105"/>
      <c r="D329" s="105"/>
      <c r="E329" s="105"/>
      <c r="F329" s="105"/>
      <c r="G329" s="105"/>
      <c r="H329" s="105"/>
      <c r="I329" s="105"/>
      <c r="J329" s="105"/>
      <c r="K329" s="105"/>
      <c r="L329" s="105"/>
      <c r="M329" s="105"/>
      <c r="N329" s="105"/>
      <c r="O329" s="105"/>
      <c r="P329" s="105"/>
      <c r="Q329" s="105"/>
      <c r="R329" s="105"/>
      <c r="S329" s="105"/>
      <c r="T329" s="105"/>
    </row>
    <row r="330" spans="1:20" ht="15.75" customHeight="1" x14ac:dyDescent="0.25">
      <c r="A330" s="105"/>
      <c r="B330" s="105"/>
      <c r="C330" s="105"/>
      <c r="D330" s="105"/>
      <c r="E330" s="105"/>
      <c r="F330" s="105"/>
      <c r="G330" s="105"/>
      <c r="H330" s="105"/>
      <c r="I330" s="105"/>
      <c r="J330" s="105"/>
      <c r="K330" s="105"/>
      <c r="L330" s="105"/>
      <c r="M330" s="105"/>
      <c r="N330" s="105"/>
      <c r="O330" s="105"/>
      <c r="P330" s="105"/>
      <c r="Q330" s="105"/>
      <c r="R330" s="105"/>
      <c r="S330" s="105"/>
      <c r="T330" s="105"/>
    </row>
    <row r="331" spans="1:20" ht="15.75" customHeight="1" x14ac:dyDescent="0.25">
      <c r="A331" s="105"/>
      <c r="B331" s="105"/>
      <c r="C331" s="105"/>
      <c r="D331" s="105"/>
      <c r="E331" s="105"/>
      <c r="F331" s="105"/>
      <c r="G331" s="105"/>
      <c r="H331" s="105"/>
      <c r="I331" s="105"/>
      <c r="J331" s="105"/>
      <c r="K331" s="105"/>
      <c r="L331" s="105"/>
      <c r="M331" s="105"/>
      <c r="N331" s="105"/>
      <c r="O331" s="105"/>
      <c r="P331" s="105"/>
      <c r="Q331" s="105"/>
      <c r="R331" s="105"/>
      <c r="S331" s="105"/>
      <c r="T331" s="105"/>
    </row>
    <row r="332" spans="1:20" ht="15.75" customHeight="1" x14ac:dyDescent="0.25">
      <c r="A332" s="105"/>
      <c r="B332" s="105"/>
      <c r="C332" s="105"/>
      <c r="D332" s="105"/>
      <c r="E332" s="105"/>
      <c r="F332" s="105"/>
      <c r="G332" s="105"/>
      <c r="H332" s="105"/>
      <c r="I332" s="105"/>
      <c r="J332" s="105"/>
      <c r="K332" s="105"/>
      <c r="L332" s="105"/>
      <c r="M332" s="105"/>
      <c r="N332" s="105"/>
      <c r="O332" s="105"/>
      <c r="P332" s="105"/>
      <c r="Q332" s="105"/>
      <c r="R332" s="105"/>
      <c r="S332" s="105"/>
      <c r="T332" s="105"/>
    </row>
    <row r="333" spans="1:20" ht="15.75" customHeight="1" x14ac:dyDescent="0.25">
      <c r="A333" s="105"/>
      <c r="B333" s="105"/>
      <c r="C333" s="105"/>
      <c r="D333" s="105"/>
      <c r="E333" s="105"/>
      <c r="F333" s="105"/>
      <c r="G333" s="105"/>
      <c r="H333" s="105"/>
      <c r="I333" s="105"/>
      <c r="J333" s="105"/>
      <c r="K333" s="105"/>
      <c r="L333" s="105"/>
      <c r="M333" s="105"/>
      <c r="N333" s="105"/>
      <c r="O333" s="105"/>
      <c r="P333" s="105"/>
      <c r="Q333" s="105"/>
      <c r="R333" s="105"/>
      <c r="S333" s="105"/>
      <c r="T333" s="105"/>
    </row>
    <row r="334" spans="1:20" ht="15.75" customHeight="1" x14ac:dyDescent="0.25">
      <c r="A334" s="105"/>
      <c r="B334" s="105"/>
      <c r="C334" s="105"/>
      <c r="D334" s="105"/>
      <c r="E334" s="105"/>
      <c r="F334" s="105"/>
      <c r="G334" s="105"/>
      <c r="H334" s="105"/>
      <c r="I334" s="105"/>
      <c r="J334" s="105"/>
      <c r="K334" s="105"/>
      <c r="L334" s="105"/>
      <c r="M334" s="105"/>
      <c r="N334" s="105"/>
      <c r="O334" s="105"/>
      <c r="P334" s="105"/>
      <c r="Q334" s="105"/>
      <c r="R334" s="105"/>
      <c r="S334" s="105"/>
      <c r="T334" s="105"/>
    </row>
    <row r="335" spans="1:20" ht="15.75" customHeight="1" x14ac:dyDescent="0.25">
      <c r="A335" s="105"/>
      <c r="B335" s="105"/>
      <c r="C335" s="105"/>
      <c r="D335" s="105"/>
      <c r="E335" s="105"/>
      <c r="F335" s="105"/>
      <c r="G335" s="105"/>
      <c r="H335" s="105"/>
      <c r="I335" s="105"/>
      <c r="J335" s="105"/>
      <c r="K335" s="105"/>
      <c r="L335" s="105"/>
      <c r="M335" s="105"/>
      <c r="N335" s="105"/>
      <c r="O335" s="105"/>
      <c r="P335" s="105"/>
      <c r="Q335" s="105"/>
      <c r="R335" s="105"/>
      <c r="S335" s="105"/>
      <c r="T335" s="105"/>
    </row>
    <row r="336" spans="1:20" ht="15.75" customHeight="1" x14ac:dyDescent="0.25">
      <c r="A336" s="105"/>
      <c r="B336" s="105"/>
      <c r="C336" s="105"/>
      <c r="D336" s="105"/>
      <c r="E336" s="105"/>
      <c r="F336" s="105"/>
      <c r="G336" s="105"/>
      <c r="H336" s="105"/>
      <c r="I336" s="105"/>
      <c r="J336" s="105"/>
      <c r="K336" s="105"/>
      <c r="L336" s="105"/>
      <c r="M336" s="105"/>
      <c r="N336" s="105"/>
      <c r="O336" s="105"/>
      <c r="P336" s="105"/>
      <c r="Q336" s="105"/>
      <c r="R336" s="105"/>
      <c r="S336" s="105"/>
      <c r="T336" s="105"/>
    </row>
    <row r="337" spans="1:20" ht="15.75" customHeight="1" x14ac:dyDescent="0.25">
      <c r="A337" s="105"/>
      <c r="B337" s="105"/>
      <c r="C337" s="105"/>
      <c r="D337" s="105"/>
      <c r="E337" s="105"/>
      <c r="F337" s="105"/>
      <c r="G337" s="105"/>
      <c r="H337" s="105"/>
      <c r="I337" s="105"/>
      <c r="J337" s="105"/>
      <c r="K337" s="105"/>
      <c r="L337" s="105"/>
      <c r="M337" s="105"/>
      <c r="N337" s="105"/>
      <c r="O337" s="105"/>
      <c r="P337" s="105"/>
      <c r="Q337" s="105"/>
      <c r="R337" s="105"/>
      <c r="S337" s="105"/>
      <c r="T337" s="105"/>
    </row>
    <row r="338" spans="1:20" ht="15.75" customHeight="1" x14ac:dyDescent="0.25">
      <c r="A338" s="105"/>
      <c r="B338" s="105"/>
      <c r="C338" s="105"/>
      <c r="D338" s="105"/>
      <c r="E338" s="105"/>
      <c r="F338" s="105"/>
      <c r="G338" s="105"/>
      <c r="H338" s="105"/>
      <c r="I338" s="105"/>
      <c r="J338" s="105"/>
      <c r="K338" s="105"/>
      <c r="L338" s="105"/>
      <c r="M338" s="105"/>
      <c r="N338" s="105"/>
      <c r="O338" s="105"/>
      <c r="P338" s="105"/>
      <c r="Q338" s="105"/>
      <c r="R338" s="105"/>
      <c r="S338" s="105"/>
      <c r="T338" s="105"/>
    </row>
    <row r="339" spans="1:20" ht="15.75" customHeight="1" x14ac:dyDescent="0.25">
      <c r="A339" s="105"/>
      <c r="B339" s="105"/>
      <c r="C339" s="105"/>
      <c r="D339" s="105"/>
      <c r="E339" s="105"/>
      <c r="F339" s="105"/>
      <c r="G339" s="105"/>
      <c r="H339" s="105"/>
      <c r="I339" s="105"/>
      <c r="J339" s="105"/>
      <c r="K339" s="105"/>
      <c r="L339" s="105"/>
      <c r="M339" s="105"/>
      <c r="N339" s="105"/>
      <c r="O339" s="105"/>
      <c r="P339" s="105"/>
      <c r="Q339" s="105"/>
      <c r="R339" s="105"/>
      <c r="S339" s="105"/>
      <c r="T339" s="105"/>
    </row>
    <row r="340" spans="1:20" ht="15.75" customHeight="1" x14ac:dyDescent="0.25">
      <c r="A340" s="105"/>
      <c r="B340" s="105"/>
      <c r="C340" s="105"/>
      <c r="D340" s="105"/>
      <c r="E340" s="105"/>
      <c r="F340" s="105"/>
      <c r="G340" s="105"/>
      <c r="H340" s="105"/>
      <c r="I340" s="105"/>
      <c r="J340" s="105"/>
      <c r="K340" s="105"/>
      <c r="L340" s="105"/>
      <c r="M340" s="105"/>
      <c r="N340" s="105"/>
      <c r="O340" s="105"/>
      <c r="P340" s="105"/>
      <c r="Q340" s="105"/>
      <c r="R340" s="105"/>
      <c r="S340" s="105"/>
      <c r="T340" s="105"/>
    </row>
    <row r="341" spans="1:20" ht="15.75" customHeight="1" x14ac:dyDescent="0.25">
      <c r="A341" s="105"/>
      <c r="B341" s="105"/>
      <c r="C341" s="105"/>
      <c r="D341" s="105"/>
      <c r="E341" s="105"/>
      <c r="F341" s="105"/>
      <c r="G341" s="105"/>
      <c r="H341" s="105"/>
      <c r="I341" s="105"/>
      <c r="J341" s="105"/>
      <c r="K341" s="105"/>
      <c r="L341" s="105"/>
      <c r="M341" s="105"/>
      <c r="N341" s="105"/>
      <c r="O341" s="105"/>
      <c r="P341" s="105"/>
      <c r="Q341" s="105"/>
      <c r="R341" s="105"/>
      <c r="S341" s="105"/>
      <c r="T341" s="105"/>
    </row>
    <row r="342" spans="1:20" ht="15.75" customHeight="1" x14ac:dyDescent="0.25">
      <c r="A342" s="105"/>
      <c r="B342" s="105"/>
      <c r="C342" s="105"/>
      <c r="D342" s="105"/>
      <c r="E342" s="105"/>
      <c r="F342" s="105"/>
      <c r="G342" s="105"/>
      <c r="H342" s="105"/>
      <c r="I342" s="105"/>
      <c r="J342" s="105"/>
      <c r="K342" s="105"/>
      <c r="L342" s="105"/>
      <c r="M342" s="105"/>
      <c r="N342" s="105"/>
      <c r="O342" s="105"/>
      <c r="P342" s="105"/>
      <c r="Q342" s="105"/>
      <c r="R342" s="105"/>
      <c r="S342" s="105"/>
      <c r="T342" s="105"/>
    </row>
    <row r="343" spans="1:20" ht="15.75" customHeight="1" x14ac:dyDescent="0.25">
      <c r="A343" s="105"/>
      <c r="B343" s="105"/>
      <c r="C343" s="105"/>
      <c r="D343" s="105"/>
      <c r="E343" s="105"/>
      <c r="F343" s="105"/>
      <c r="G343" s="105"/>
      <c r="H343" s="105"/>
      <c r="I343" s="105"/>
      <c r="J343" s="105"/>
      <c r="K343" s="105"/>
      <c r="L343" s="105"/>
      <c r="M343" s="105"/>
      <c r="N343" s="105"/>
      <c r="O343" s="105"/>
      <c r="P343" s="105"/>
      <c r="Q343" s="105"/>
      <c r="R343" s="105"/>
      <c r="S343" s="105"/>
      <c r="T343" s="105"/>
    </row>
    <row r="344" spans="1:20" ht="15.75" customHeight="1" x14ac:dyDescent="0.25">
      <c r="A344" s="105"/>
      <c r="B344" s="105"/>
      <c r="C344" s="105"/>
      <c r="D344" s="105"/>
      <c r="E344" s="105"/>
      <c r="F344" s="105"/>
      <c r="G344" s="105"/>
      <c r="H344" s="105"/>
      <c r="I344" s="105"/>
      <c r="J344" s="105"/>
      <c r="K344" s="105"/>
      <c r="L344" s="105"/>
      <c r="M344" s="105"/>
      <c r="N344" s="105"/>
      <c r="O344" s="105"/>
      <c r="P344" s="105"/>
      <c r="Q344" s="105"/>
      <c r="R344" s="105"/>
      <c r="S344" s="105"/>
      <c r="T344" s="105"/>
    </row>
    <row r="345" spans="1:20" ht="15.75" customHeight="1" x14ac:dyDescent="0.25">
      <c r="A345" s="105"/>
      <c r="B345" s="105"/>
      <c r="C345" s="105"/>
      <c r="D345" s="105"/>
      <c r="E345" s="105"/>
      <c r="F345" s="105"/>
      <c r="G345" s="105"/>
      <c r="H345" s="105"/>
      <c r="I345" s="105"/>
      <c r="J345" s="105"/>
      <c r="K345" s="105"/>
      <c r="L345" s="105"/>
      <c r="M345" s="105"/>
      <c r="N345" s="105"/>
      <c r="O345" s="105"/>
      <c r="P345" s="105"/>
      <c r="Q345" s="105"/>
      <c r="R345" s="105"/>
      <c r="S345" s="105"/>
      <c r="T345" s="105"/>
    </row>
    <row r="346" spans="1:20" ht="15.75" customHeight="1" x14ac:dyDescent="0.25">
      <c r="A346" s="105"/>
      <c r="B346" s="105"/>
      <c r="C346" s="105"/>
      <c r="D346" s="105"/>
      <c r="E346" s="105"/>
      <c r="F346" s="105"/>
      <c r="G346" s="105"/>
      <c r="H346" s="105"/>
      <c r="I346" s="105"/>
      <c r="J346" s="105"/>
      <c r="K346" s="105"/>
      <c r="L346" s="105"/>
      <c r="M346" s="105"/>
      <c r="N346" s="105"/>
      <c r="O346" s="105"/>
      <c r="P346" s="105"/>
      <c r="Q346" s="105"/>
      <c r="R346" s="105"/>
      <c r="S346" s="105"/>
      <c r="T346" s="105"/>
    </row>
    <row r="347" spans="1:20" ht="15.75" customHeight="1" x14ac:dyDescent="0.25">
      <c r="A347" s="105"/>
      <c r="B347" s="105"/>
      <c r="C347" s="105"/>
      <c r="D347" s="105"/>
      <c r="E347" s="105"/>
      <c r="F347" s="105"/>
      <c r="G347" s="105"/>
      <c r="H347" s="105"/>
      <c r="I347" s="105"/>
      <c r="J347" s="105"/>
      <c r="K347" s="105"/>
      <c r="L347" s="105"/>
      <c r="M347" s="105"/>
      <c r="N347" s="105"/>
      <c r="O347" s="105"/>
      <c r="P347" s="105"/>
      <c r="Q347" s="105"/>
      <c r="R347" s="105"/>
      <c r="S347" s="105"/>
      <c r="T347" s="105"/>
    </row>
    <row r="348" spans="1:20" ht="15.75" customHeight="1" x14ac:dyDescent="0.25">
      <c r="A348" s="105"/>
      <c r="B348" s="105"/>
      <c r="C348" s="105"/>
      <c r="D348" s="105"/>
      <c r="E348" s="105"/>
      <c r="F348" s="105"/>
      <c r="G348" s="105"/>
      <c r="H348" s="105"/>
      <c r="I348" s="105"/>
      <c r="J348" s="105"/>
      <c r="K348" s="105"/>
      <c r="L348" s="105"/>
      <c r="M348" s="105"/>
      <c r="N348" s="105"/>
      <c r="O348" s="105"/>
      <c r="P348" s="105"/>
      <c r="Q348" s="105"/>
      <c r="R348" s="105"/>
      <c r="S348" s="105"/>
      <c r="T348" s="105"/>
    </row>
    <row r="349" spans="1:20" ht="15.75" customHeight="1" x14ac:dyDescent="0.25">
      <c r="A349" s="105"/>
      <c r="B349" s="105"/>
      <c r="C349" s="105"/>
      <c r="D349" s="105"/>
      <c r="E349" s="105"/>
      <c r="F349" s="105"/>
      <c r="G349" s="105"/>
      <c r="H349" s="105"/>
      <c r="I349" s="105"/>
      <c r="J349" s="105"/>
      <c r="K349" s="105"/>
      <c r="L349" s="105"/>
      <c r="M349" s="105"/>
      <c r="N349" s="105"/>
      <c r="O349" s="105"/>
      <c r="P349" s="105"/>
      <c r="Q349" s="105"/>
      <c r="R349" s="105"/>
      <c r="S349" s="105"/>
      <c r="T349" s="105"/>
    </row>
    <row r="350" spans="1:20" ht="15.75" customHeight="1" x14ac:dyDescent="0.25">
      <c r="A350" s="105"/>
      <c r="B350" s="105"/>
      <c r="C350" s="105"/>
      <c r="D350" s="105"/>
      <c r="E350" s="105"/>
      <c r="F350" s="105"/>
      <c r="G350" s="105"/>
      <c r="H350" s="105"/>
      <c r="I350" s="105"/>
      <c r="J350" s="105"/>
      <c r="K350" s="105"/>
      <c r="L350" s="105"/>
      <c r="M350" s="105"/>
      <c r="N350" s="105"/>
      <c r="O350" s="105"/>
      <c r="P350" s="105"/>
      <c r="Q350" s="105"/>
      <c r="R350" s="105"/>
      <c r="S350" s="105"/>
      <c r="T350" s="105"/>
    </row>
    <row r="351" spans="1:20" ht="15.75" customHeight="1" x14ac:dyDescent="0.25">
      <c r="A351" s="105"/>
      <c r="B351" s="105"/>
      <c r="C351" s="105"/>
      <c r="D351" s="105"/>
      <c r="E351" s="105"/>
      <c r="F351" s="105"/>
      <c r="G351" s="105"/>
      <c r="H351" s="105"/>
      <c r="I351" s="105"/>
      <c r="J351" s="105"/>
      <c r="K351" s="105"/>
      <c r="L351" s="105"/>
      <c r="M351" s="105"/>
      <c r="N351" s="105"/>
      <c r="O351" s="105"/>
      <c r="P351" s="105"/>
      <c r="Q351" s="105"/>
      <c r="R351" s="105"/>
      <c r="S351" s="105"/>
      <c r="T351" s="105"/>
    </row>
    <row r="352" spans="1:20" ht="15.75" customHeight="1" x14ac:dyDescent="0.25">
      <c r="A352" s="105"/>
      <c r="B352" s="105"/>
      <c r="C352" s="105"/>
      <c r="D352" s="105"/>
      <c r="E352" s="105"/>
      <c r="F352" s="105"/>
      <c r="G352" s="105"/>
      <c r="H352" s="105"/>
      <c r="I352" s="105"/>
      <c r="J352" s="105"/>
      <c r="K352" s="105"/>
      <c r="L352" s="105"/>
      <c r="M352" s="105"/>
      <c r="N352" s="105"/>
      <c r="O352" s="105"/>
      <c r="P352" s="105"/>
      <c r="Q352" s="105"/>
      <c r="R352" s="105"/>
      <c r="S352" s="105"/>
      <c r="T352" s="105"/>
    </row>
    <row r="353" spans="1:20" ht="15.75" customHeight="1" x14ac:dyDescent="0.25">
      <c r="A353" s="105"/>
      <c r="B353" s="105"/>
      <c r="C353" s="105"/>
      <c r="D353" s="105"/>
      <c r="E353" s="105"/>
      <c r="F353" s="105"/>
      <c r="G353" s="105"/>
      <c r="H353" s="105"/>
      <c r="I353" s="105"/>
      <c r="J353" s="105"/>
      <c r="K353" s="105"/>
      <c r="L353" s="105"/>
      <c r="M353" s="105"/>
      <c r="N353" s="105"/>
      <c r="O353" s="105"/>
      <c r="P353" s="105"/>
      <c r="Q353" s="105"/>
      <c r="R353" s="105"/>
      <c r="S353" s="105"/>
      <c r="T353" s="105"/>
    </row>
    <row r="354" spans="1:20" ht="15.75" customHeight="1" x14ac:dyDescent="0.25">
      <c r="A354" s="105"/>
      <c r="B354" s="105"/>
      <c r="C354" s="105"/>
      <c r="D354" s="105"/>
      <c r="E354" s="105"/>
      <c r="F354" s="105"/>
      <c r="G354" s="105"/>
      <c r="H354" s="105"/>
      <c r="I354" s="105"/>
      <c r="J354" s="105"/>
      <c r="K354" s="105"/>
      <c r="L354" s="105"/>
      <c r="M354" s="105"/>
      <c r="N354" s="105"/>
      <c r="O354" s="105"/>
      <c r="P354" s="105"/>
      <c r="Q354" s="105"/>
      <c r="R354" s="105"/>
      <c r="S354" s="105"/>
      <c r="T354" s="105"/>
    </row>
    <row r="355" spans="1:20" ht="15.75" customHeight="1" x14ac:dyDescent="0.25">
      <c r="A355" s="105"/>
      <c r="B355" s="105"/>
      <c r="C355" s="105"/>
      <c r="D355" s="105"/>
      <c r="E355" s="105"/>
      <c r="F355" s="105"/>
      <c r="G355" s="105"/>
      <c r="H355" s="105"/>
      <c r="I355" s="105"/>
      <c r="J355" s="105"/>
      <c r="K355" s="105"/>
      <c r="L355" s="105"/>
      <c r="M355" s="105"/>
      <c r="N355" s="105"/>
      <c r="O355" s="105"/>
      <c r="P355" s="105"/>
      <c r="Q355" s="105"/>
      <c r="R355" s="105"/>
      <c r="S355" s="105"/>
      <c r="T355" s="105"/>
    </row>
    <row r="356" spans="1:20" ht="15.75" customHeight="1" x14ac:dyDescent="0.25">
      <c r="A356" s="105"/>
      <c r="B356" s="105"/>
      <c r="C356" s="105"/>
      <c r="D356" s="105"/>
      <c r="E356" s="105"/>
      <c r="F356" s="105"/>
      <c r="G356" s="105"/>
      <c r="H356" s="105"/>
      <c r="I356" s="105"/>
      <c r="J356" s="105"/>
      <c r="K356" s="105"/>
      <c r="L356" s="105"/>
      <c r="M356" s="105"/>
      <c r="N356" s="105"/>
      <c r="O356" s="105"/>
      <c r="P356" s="105"/>
      <c r="Q356" s="105"/>
      <c r="R356" s="105"/>
      <c r="S356" s="105"/>
      <c r="T356" s="105"/>
    </row>
    <row r="357" spans="1:20" ht="15.75" customHeight="1" x14ac:dyDescent="0.25">
      <c r="A357" s="105"/>
      <c r="B357" s="105"/>
      <c r="C357" s="105"/>
      <c r="D357" s="105"/>
      <c r="E357" s="105"/>
      <c r="F357" s="105"/>
      <c r="G357" s="105"/>
      <c r="H357" s="105"/>
      <c r="I357" s="105"/>
      <c r="J357" s="105"/>
      <c r="K357" s="105"/>
      <c r="L357" s="105"/>
      <c r="M357" s="105"/>
      <c r="N357" s="105"/>
      <c r="O357" s="105"/>
      <c r="P357" s="105"/>
      <c r="Q357" s="105"/>
      <c r="R357" s="105"/>
      <c r="S357" s="105"/>
      <c r="T357" s="105"/>
    </row>
    <row r="358" spans="1:20" ht="15.75" customHeight="1" x14ac:dyDescent="0.25">
      <c r="A358" s="105"/>
      <c r="B358" s="105"/>
      <c r="C358" s="105"/>
      <c r="D358" s="105"/>
      <c r="E358" s="105"/>
      <c r="F358" s="105"/>
      <c r="G358" s="105"/>
      <c r="H358" s="105"/>
      <c r="I358" s="105"/>
      <c r="J358" s="105"/>
      <c r="K358" s="105"/>
      <c r="L358" s="105"/>
      <c r="M358" s="105"/>
      <c r="N358" s="105"/>
      <c r="O358" s="105"/>
      <c r="P358" s="105"/>
      <c r="Q358" s="105"/>
      <c r="R358" s="105"/>
      <c r="S358" s="105"/>
      <c r="T358" s="105"/>
    </row>
    <row r="359" spans="1:20" ht="15.75" customHeight="1" x14ac:dyDescent="0.25">
      <c r="A359" s="105"/>
      <c r="B359" s="105"/>
      <c r="C359" s="105"/>
      <c r="D359" s="105"/>
      <c r="E359" s="105"/>
      <c r="F359" s="105"/>
      <c r="G359" s="105"/>
      <c r="H359" s="105"/>
      <c r="I359" s="105"/>
      <c r="J359" s="105"/>
      <c r="K359" s="105"/>
      <c r="L359" s="105"/>
      <c r="M359" s="105"/>
      <c r="N359" s="105"/>
      <c r="O359" s="105"/>
      <c r="P359" s="105"/>
      <c r="Q359" s="105"/>
      <c r="R359" s="105"/>
      <c r="S359" s="105"/>
      <c r="T359" s="105"/>
    </row>
    <row r="360" spans="1:20" ht="15.75" customHeight="1" x14ac:dyDescent="0.25">
      <c r="A360" s="105"/>
      <c r="B360" s="105"/>
      <c r="C360" s="105"/>
      <c r="D360" s="105"/>
      <c r="E360" s="105"/>
      <c r="F360" s="105"/>
      <c r="G360" s="105"/>
      <c r="H360" s="105"/>
      <c r="I360" s="105"/>
      <c r="J360" s="105"/>
      <c r="K360" s="105"/>
      <c r="L360" s="105"/>
      <c r="M360" s="105"/>
      <c r="N360" s="105"/>
      <c r="O360" s="105"/>
      <c r="P360" s="105"/>
      <c r="Q360" s="105"/>
      <c r="R360" s="105"/>
      <c r="S360" s="105"/>
      <c r="T360" s="105"/>
    </row>
    <row r="361" spans="1:20" ht="15.75" customHeight="1" x14ac:dyDescent="0.25">
      <c r="A361" s="105"/>
      <c r="B361" s="105"/>
      <c r="C361" s="105"/>
      <c r="D361" s="105"/>
      <c r="E361" s="105"/>
      <c r="F361" s="105"/>
      <c r="G361" s="105"/>
      <c r="H361" s="105"/>
      <c r="I361" s="105"/>
      <c r="J361" s="105"/>
      <c r="K361" s="105"/>
      <c r="L361" s="105"/>
      <c r="M361" s="105"/>
      <c r="N361" s="105"/>
      <c r="O361" s="105"/>
      <c r="P361" s="105"/>
      <c r="Q361" s="105"/>
      <c r="R361" s="105"/>
      <c r="S361" s="105"/>
      <c r="T361" s="105"/>
    </row>
    <row r="362" spans="1:20" ht="15.75" customHeight="1" x14ac:dyDescent="0.25">
      <c r="A362" s="105"/>
      <c r="B362" s="105"/>
      <c r="C362" s="105"/>
      <c r="D362" s="105"/>
      <c r="E362" s="105"/>
      <c r="F362" s="105"/>
      <c r="G362" s="105"/>
      <c r="H362" s="105"/>
      <c r="I362" s="105"/>
      <c r="J362" s="105"/>
      <c r="K362" s="105"/>
      <c r="L362" s="105"/>
      <c r="M362" s="105"/>
      <c r="N362" s="105"/>
      <c r="O362" s="105"/>
      <c r="P362" s="105"/>
      <c r="Q362" s="105"/>
      <c r="R362" s="105"/>
      <c r="S362" s="105"/>
      <c r="T362" s="105"/>
    </row>
    <row r="363" spans="1:20" ht="15.75" customHeight="1" x14ac:dyDescent="0.25">
      <c r="A363" s="105"/>
      <c r="B363" s="105"/>
      <c r="C363" s="105"/>
      <c r="D363" s="105"/>
      <c r="E363" s="105"/>
      <c r="F363" s="105"/>
      <c r="G363" s="105"/>
      <c r="H363" s="105"/>
      <c r="I363" s="105"/>
      <c r="J363" s="105"/>
      <c r="K363" s="105"/>
      <c r="L363" s="105"/>
      <c r="M363" s="105"/>
      <c r="N363" s="105"/>
      <c r="O363" s="105"/>
      <c r="P363" s="105"/>
      <c r="Q363" s="105"/>
      <c r="R363" s="105"/>
      <c r="S363" s="105"/>
      <c r="T363" s="105"/>
    </row>
    <row r="364" spans="1:20" ht="15.75" customHeight="1" x14ac:dyDescent="0.25">
      <c r="A364" s="105"/>
      <c r="B364" s="105"/>
      <c r="C364" s="105"/>
      <c r="D364" s="105"/>
      <c r="E364" s="105"/>
      <c r="F364" s="105"/>
      <c r="G364" s="105"/>
      <c r="H364" s="105"/>
      <c r="I364" s="105"/>
      <c r="J364" s="105"/>
      <c r="K364" s="105"/>
      <c r="L364" s="105"/>
      <c r="M364" s="105"/>
      <c r="N364" s="105"/>
      <c r="O364" s="105"/>
      <c r="P364" s="105"/>
      <c r="Q364" s="105"/>
      <c r="R364" s="105"/>
      <c r="S364" s="105"/>
      <c r="T364" s="105"/>
    </row>
    <row r="365" spans="1:20" ht="15.75" customHeight="1" x14ac:dyDescent="0.25">
      <c r="A365" s="105"/>
      <c r="B365" s="105"/>
      <c r="C365" s="105"/>
      <c r="D365" s="105"/>
      <c r="E365" s="105"/>
      <c r="F365" s="105"/>
      <c r="G365" s="105"/>
      <c r="H365" s="105"/>
      <c r="I365" s="105"/>
      <c r="J365" s="105"/>
      <c r="K365" s="105"/>
      <c r="L365" s="105"/>
      <c r="M365" s="105"/>
      <c r="N365" s="105"/>
      <c r="O365" s="105"/>
      <c r="P365" s="105"/>
      <c r="Q365" s="105"/>
      <c r="R365" s="105"/>
      <c r="S365" s="105"/>
      <c r="T365" s="105"/>
    </row>
    <row r="366" spans="1:20" ht="15.75" customHeight="1" x14ac:dyDescent="0.25">
      <c r="A366" s="105"/>
      <c r="B366" s="105"/>
      <c r="C366" s="105"/>
      <c r="D366" s="105"/>
      <c r="E366" s="105"/>
      <c r="F366" s="105"/>
      <c r="G366" s="105"/>
      <c r="H366" s="105"/>
      <c r="I366" s="105"/>
      <c r="J366" s="105"/>
      <c r="K366" s="105"/>
      <c r="L366" s="105"/>
      <c r="M366" s="105"/>
      <c r="N366" s="105"/>
      <c r="O366" s="105"/>
      <c r="P366" s="105"/>
      <c r="Q366" s="105"/>
      <c r="R366" s="105"/>
      <c r="S366" s="105"/>
      <c r="T366" s="105"/>
    </row>
    <row r="367" spans="1:20" ht="15.75" customHeight="1" x14ac:dyDescent="0.25">
      <c r="A367" s="105"/>
      <c r="B367" s="105"/>
      <c r="C367" s="105"/>
      <c r="D367" s="105"/>
      <c r="E367" s="105"/>
      <c r="F367" s="105"/>
      <c r="G367" s="105"/>
      <c r="H367" s="105"/>
      <c r="I367" s="105"/>
      <c r="J367" s="105"/>
      <c r="K367" s="105"/>
      <c r="L367" s="105"/>
      <c r="M367" s="105"/>
      <c r="N367" s="105"/>
      <c r="O367" s="105"/>
      <c r="P367" s="105"/>
      <c r="Q367" s="105"/>
      <c r="R367" s="105"/>
      <c r="S367" s="105"/>
      <c r="T367" s="105"/>
    </row>
    <row r="368" spans="1:20" ht="15.75" customHeight="1" x14ac:dyDescent="0.25">
      <c r="A368" s="105"/>
      <c r="B368" s="105"/>
      <c r="C368" s="105"/>
      <c r="D368" s="105"/>
      <c r="E368" s="105"/>
      <c r="F368" s="105"/>
      <c r="G368" s="105"/>
      <c r="H368" s="105"/>
      <c r="I368" s="105"/>
      <c r="J368" s="105"/>
      <c r="K368" s="105"/>
      <c r="L368" s="105"/>
      <c r="M368" s="105"/>
      <c r="N368" s="105"/>
      <c r="O368" s="105"/>
      <c r="P368" s="105"/>
      <c r="Q368" s="105"/>
      <c r="R368" s="105"/>
      <c r="S368" s="105"/>
      <c r="T368" s="105"/>
    </row>
    <row r="369" spans="1:20" ht="15.75" customHeight="1" x14ac:dyDescent="0.25">
      <c r="A369" s="105"/>
      <c r="B369" s="105"/>
      <c r="C369" s="105"/>
      <c r="D369" s="105"/>
      <c r="E369" s="105"/>
      <c r="F369" s="105"/>
      <c r="G369" s="105"/>
      <c r="H369" s="105"/>
      <c r="I369" s="105"/>
      <c r="J369" s="105"/>
      <c r="K369" s="105"/>
      <c r="L369" s="105"/>
      <c r="M369" s="105"/>
      <c r="N369" s="105"/>
      <c r="O369" s="105"/>
      <c r="P369" s="105"/>
      <c r="Q369" s="105"/>
      <c r="R369" s="105"/>
      <c r="S369" s="105"/>
      <c r="T369" s="105"/>
    </row>
    <row r="370" spans="1:20" ht="15.75" customHeight="1" x14ac:dyDescent="0.25">
      <c r="A370" s="105"/>
      <c r="B370" s="105"/>
      <c r="C370" s="105"/>
      <c r="D370" s="105"/>
      <c r="E370" s="105"/>
      <c r="F370" s="105"/>
      <c r="G370" s="105"/>
      <c r="H370" s="105"/>
      <c r="I370" s="105"/>
      <c r="J370" s="105"/>
      <c r="K370" s="105"/>
      <c r="L370" s="105"/>
      <c r="M370" s="105"/>
      <c r="N370" s="105"/>
      <c r="O370" s="105"/>
      <c r="P370" s="105"/>
      <c r="Q370" s="105"/>
      <c r="R370" s="105"/>
      <c r="S370" s="105"/>
      <c r="T370" s="105"/>
    </row>
    <row r="371" spans="1:20" ht="15.75" customHeight="1" x14ac:dyDescent="0.25">
      <c r="A371" s="105"/>
      <c r="B371" s="105"/>
      <c r="C371" s="105"/>
      <c r="D371" s="105"/>
      <c r="E371" s="105"/>
      <c r="F371" s="105"/>
      <c r="G371" s="105"/>
      <c r="H371" s="105"/>
      <c r="I371" s="105"/>
      <c r="J371" s="105"/>
      <c r="K371" s="105"/>
      <c r="L371" s="105"/>
      <c r="M371" s="105"/>
      <c r="N371" s="105"/>
      <c r="O371" s="105"/>
      <c r="P371" s="105"/>
      <c r="Q371" s="105"/>
      <c r="R371" s="105"/>
      <c r="S371" s="105"/>
      <c r="T371" s="105"/>
    </row>
    <row r="372" spans="1:20" ht="15.75" customHeight="1" x14ac:dyDescent="0.25">
      <c r="A372" s="105"/>
      <c r="B372" s="105"/>
      <c r="C372" s="105"/>
      <c r="D372" s="105"/>
      <c r="E372" s="105"/>
      <c r="F372" s="105"/>
      <c r="G372" s="105"/>
      <c r="H372" s="105"/>
      <c r="I372" s="105"/>
      <c r="J372" s="105"/>
      <c r="K372" s="105"/>
      <c r="L372" s="105"/>
      <c r="M372" s="105"/>
      <c r="N372" s="105"/>
      <c r="O372" s="105"/>
      <c r="P372" s="105"/>
      <c r="Q372" s="105"/>
      <c r="R372" s="105"/>
      <c r="S372" s="105"/>
      <c r="T372" s="105"/>
    </row>
    <row r="373" spans="1:20" ht="15.75" customHeight="1" x14ac:dyDescent="0.25">
      <c r="A373" s="105"/>
      <c r="B373" s="105"/>
      <c r="C373" s="105"/>
      <c r="D373" s="105"/>
      <c r="E373" s="105"/>
      <c r="F373" s="105"/>
      <c r="G373" s="105"/>
      <c r="H373" s="105"/>
      <c r="I373" s="105"/>
      <c r="J373" s="105"/>
      <c r="K373" s="105"/>
      <c r="L373" s="105"/>
      <c r="M373" s="105"/>
      <c r="N373" s="105"/>
      <c r="O373" s="105"/>
      <c r="P373" s="105"/>
      <c r="Q373" s="105"/>
      <c r="R373" s="105"/>
      <c r="S373" s="105"/>
      <c r="T373" s="105"/>
    </row>
    <row r="374" spans="1:20" ht="15.75" customHeight="1" x14ac:dyDescent="0.25">
      <c r="A374" s="105"/>
      <c r="B374" s="105"/>
      <c r="C374" s="105"/>
      <c r="D374" s="105"/>
      <c r="E374" s="105"/>
      <c r="F374" s="105"/>
      <c r="G374" s="105"/>
      <c r="H374" s="105"/>
      <c r="I374" s="105"/>
      <c r="J374" s="105"/>
      <c r="K374" s="105"/>
      <c r="L374" s="105"/>
      <c r="M374" s="105"/>
      <c r="N374" s="105"/>
      <c r="O374" s="105"/>
      <c r="P374" s="105"/>
      <c r="Q374" s="105"/>
      <c r="R374" s="105"/>
      <c r="S374" s="105"/>
      <c r="T374" s="105"/>
    </row>
    <row r="375" spans="1:20" ht="15.75" customHeight="1" x14ac:dyDescent="0.25">
      <c r="A375" s="105"/>
      <c r="B375" s="105"/>
      <c r="C375" s="105"/>
      <c r="D375" s="105"/>
      <c r="E375" s="105"/>
      <c r="F375" s="105"/>
      <c r="G375" s="105"/>
      <c r="H375" s="105"/>
      <c r="I375" s="105"/>
      <c r="J375" s="105"/>
      <c r="K375" s="105"/>
      <c r="L375" s="105"/>
      <c r="M375" s="105"/>
      <c r="N375" s="105"/>
      <c r="O375" s="105"/>
      <c r="P375" s="105"/>
      <c r="Q375" s="105"/>
      <c r="R375" s="105"/>
      <c r="S375" s="105"/>
      <c r="T375" s="105"/>
    </row>
    <row r="376" spans="1:20" ht="15.75" customHeight="1" x14ac:dyDescent="0.25">
      <c r="A376" s="105"/>
      <c r="B376" s="105"/>
      <c r="C376" s="105"/>
      <c r="D376" s="105"/>
      <c r="E376" s="105"/>
      <c r="F376" s="105"/>
      <c r="G376" s="105"/>
      <c r="H376" s="105"/>
      <c r="I376" s="105"/>
      <c r="J376" s="105"/>
      <c r="K376" s="105"/>
      <c r="L376" s="105"/>
      <c r="M376" s="105"/>
      <c r="N376" s="105"/>
      <c r="O376" s="105"/>
      <c r="P376" s="105"/>
      <c r="Q376" s="105"/>
      <c r="R376" s="105"/>
      <c r="S376" s="105"/>
      <c r="T376" s="105"/>
    </row>
    <row r="377" spans="1:20" ht="15.75" customHeight="1" x14ac:dyDescent="0.25">
      <c r="A377" s="105"/>
      <c r="B377" s="105"/>
      <c r="C377" s="105"/>
      <c r="D377" s="105"/>
      <c r="E377" s="105"/>
      <c r="F377" s="105"/>
      <c r="G377" s="105"/>
      <c r="H377" s="105"/>
      <c r="I377" s="105"/>
      <c r="J377" s="105"/>
      <c r="K377" s="105"/>
      <c r="L377" s="105"/>
      <c r="M377" s="105"/>
      <c r="N377" s="105"/>
      <c r="O377" s="105"/>
      <c r="P377" s="105"/>
      <c r="Q377" s="105"/>
      <c r="R377" s="105"/>
      <c r="S377" s="105"/>
      <c r="T377" s="105"/>
    </row>
    <row r="378" spans="1:20" ht="15.75" customHeight="1" x14ac:dyDescent="0.25">
      <c r="A378" s="105"/>
      <c r="B378" s="105"/>
      <c r="C378" s="105"/>
      <c r="D378" s="105"/>
      <c r="E378" s="105"/>
      <c r="F378" s="105"/>
      <c r="G378" s="105"/>
      <c r="H378" s="105"/>
      <c r="I378" s="105"/>
      <c r="J378" s="105"/>
      <c r="K378" s="105"/>
      <c r="L378" s="105"/>
      <c r="M378" s="105"/>
      <c r="N378" s="105"/>
      <c r="O378" s="105"/>
      <c r="P378" s="105"/>
      <c r="Q378" s="105"/>
      <c r="R378" s="105"/>
      <c r="S378" s="105"/>
      <c r="T378" s="105"/>
    </row>
    <row r="379" spans="1:20" ht="15.75" customHeight="1" x14ac:dyDescent="0.25">
      <c r="A379" s="105"/>
      <c r="B379" s="105"/>
      <c r="C379" s="105"/>
      <c r="D379" s="105"/>
      <c r="E379" s="105"/>
      <c r="F379" s="105"/>
      <c r="G379" s="105"/>
      <c r="H379" s="105"/>
      <c r="I379" s="105"/>
      <c r="J379" s="105"/>
      <c r="K379" s="105"/>
      <c r="L379" s="105"/>
      <c r="M379" s="105"/>
      <c r="N379" s="105"/>
      <c r="O379" s="105"/>
      <c r="P379" s="105"/>
      <c r="Q379" s="105"/>
      <c r="R379" s="105"/>
      <c r="S379" s="105"/>
      <c r="T379" s="105"/>
    </row>
    <row r="380" spans="1:20" ht="15.75" customHeight="1" x14ac:dyDescent="0.25">
      <c r="A380" s="105"/>
      <c r="B380" s="105"/>
      <c r="C380" s="105"/>
      <c r="D380" s="105"/>
      <c r="E380" s="105"/>
      <c r="F380" s="105"/>
      <c r="G380" s="105"/>
      <c r="H380" s="105"/>
      <c r="I380" s="105"/>
      <c r="J380" s="105"/>
      <c r="K380" s="105"/>
      <c r="L380" s="105"/>
      <c r="M380" s="105"/>
      <c r="N380" s="105"/>
      <c r="O380" s="105"/>
      <c r="P380" s="105"/>
      <c r="Q380" s="105"/>
      <c r="R380" s="105"/>
      <c r="S380" s="105"/>
      <c r="T380" s="105"/>
    </row>
    <row r="381" spans="1:20" ht="15.75" customHeight="1" x14ac:dyDescent="0.25">
      <c r="A381" s="105"/>
      <c r="B381" s="105"/>
      <c r="C381" s="105"/>
      <c r="D381" s="105"/>
      <c r="E381" s="105"/>
      <c r="F381" s="105"/>
      <c r="G381" s="105"/>
      <c r="H381" s="105"/>
      <c r="I381" s="105"/>
      <c r="J381" s="105"/>
      <c r="K381" s="105"/>
      <c r="L381" s="105"/>
      <c r="M381" s="105"/>
      <c r="N381" s="105"/>
      <c r="O381" s="105"/>
      <c r="P381" s="105"/>
      <c r="Q381" s="105"/>
      <c r="R381" s="105"/>
      <c r="S381" s="105"/>
      <c r="T381" s="105"/>
    </row>
    <row r="382" spans="1:20" ht="15.75" customHeight="1" x14ac:dyDescent="0.25">
      <c r="A382" s="105"/>
      <c r="B382" s="105"/>
      <c r="C382" s="105"/>
      <c r="D382" s="105"/>
      <c r="E382" s="105"/>
      <c r="F382" s="105"/>
      <c r="G382" s="105"/>
      <c r="H382" s="105"/>
      <c r="I382" s="105"/>
      <c r="J382" s="105"/>
      <c r="K382" s="105"/>
      <c r="L382" s="105"/>
      <c r="M382" s="105"/>
      <c r="N382" s="105"/>
      <c r="O382" s="105"/>
      <c r="P382" s="105"/>
      <c r="Q382" s="105"/>
      <c r="R382" s="105"/>
      <c r="S382" s="105"/>
      <c r="T382" s="105"/>
    </row>
    <row r="383" spans="1:20" ht="15.75" customHeight="1" x14ac:dyDescent="0.25">
      <c r="A383" s="105"/>
      <c r="B383" s="105"/>
      <c r="C383" s="105"/>
      <c r="D383" s="105"/>
      <c r="E383" s="105"/>
      <c r="F383" s="105"/>
      <c r="G383" s="105"/>
      <c r="H383" s="105"/>
      <c r="I383" s="105"/>
      <c r="J383" s="105"/>
      <c r="K383" s="105"/>
      <c r="L383" s="105"/>
      <c r="M383" s="105"/>
      <c r="N383" s="105"/>
      <c r="O383" s="105"/>
      <c r="P383" s="105"/>
      <c r="Q383" s="105"/>
      <c r="R383" s="105"/>
      <c r="S383" s="105"/>
      <c r="T383" s="105"/>
    </row>
    <row r="384" spans="1:20" ht="15.75" customHeight="1" x14ac:dyDescent="0.25">
      <c r="A384" s="105"/>
      <c r="B384" s="105"/>
      <c r="C384" s="105"/>
      <c r="D384" s="105"/>
      <c r="E384" s="105"/>
      <c r="F384" s="105"/>
      <c r="G384" s="105"/>
      <c r="H384" s="105"/>
      <c r="I384" s="105"/>
      <c r="J384" s="105"/>
      <c r="K384" s="105"/>
      <c r="L384" s="105"/>
      <c r="M384" s="105"/>
      <c r="N384" s="105"/>
      <c r="O384" s="105"/>
      <c r="P384" s="105"/>
      <c r="Q384" s="105"/>
      <c r="R384" s="105"/>
      <c r="S384" s="105"/>
      <c r="T384" s="105"/>
    </row>
    <row r="385" spans="1:20" ht="15.75" customHeight="1" x14ac:dyDescent="0.25">
      <c r="A385" s="105"/>
      <c r="B385" s="105"/>
      <c r="C385" s="105"/>
      <c r="D385" s="105"/>
      <c r="E385" s="105"/>
      <c r="F385" s="105"/>
      <c r="G385" s="105"/>
      <c r="H385" s="105"/>
      <c r="I385" s="105"/>
      <c r="J385" s="105"/>
      <c r="K385" s="105"/>
      <c r="L385" s="105"/>
      <c r="M385" s="105"/>
      <c r="N385" s="105"/>
      <c r="O385" s="105"/>
      <c r="P385" s="105"/>
      <c r="Q385" s="105"/>
      <c r="R385" s="105"/>
      <c r="S385" s="105"/>
      <c r="T385" s="105"/>
    </row>
    <row r="386" spans="1:20" ht="15.75" customHeight="1" x14ac:dyDescent="0.25">
      <c r="A386" s="105"/>
      <c r="B386" s="105"/>
      <c r="C386" s="105"/>
      <c r="D386" s="105"/>
      <c r="E386" s="105"/>
      <c r="F386" s="105"/>
      <c r="G386" s="105"/>
      <c r="H386" s="105"/>
      <c r="I386" s="105"/>
      <c r="J386" s="105"/>
      <c r="K386" s="105"/>
      <c r="L386" s="105"/>
      <c r="M386" s="105"/>
      <c r="N386" s="105"/>
      <c r="O386" s="105"/>
      <c r="P386" s="105"/>
      <c r="Q386" s="105"/>
      <c r="R386" s="105"/>
      <c r="S386" s="105"/>
      <c r="T386" s="105"/>
    </row>
    <row r="387" spans="1:20" ht="15.75" customHeight="1" x14ac:dyDescent="0.25">
      <c r="A387" s="105"/>
      <c r="B387" s="105"/>
      <c r="C387" s="105"/>
      <c r="D387" s="105"/>
      <c r="E387" s="105"/>
      <c r="F387" s="105"/>
      <c r="G387" s="105"/>
      <c r="H387" s="105"/>
      <c r="I387" s="105"/>
      <c r="J387" s="105"/>
      <c r="K387" s="105"/>
      <c r="L387" s="105"/>
      <c r="M387" s="105"/>
      <c r="N387" s="105"/>
      <c r="O387" s="105"/>
      <c r="P387" s="105"/>
      <c r="Q387" s="105"/>
      <c r="R387" s="105"/>
      <c r="S387" s="105"/>
      <c r="T387" s="105"/>
    </row>
    <row r="388" spans="1:20" ht="15.75" customHeight="1" x14ac:dyDescent="0.25">
      <c r="A388" s="105"/>
      <c r="B388" s="105"/>
      <c r="C388" s="105"/>
      <c r="D388" s="105"/>
      <c r="E388" s="105"/>
      <c r="F388" s="105"/>
      <c r="G388" s="105"/>
      <c r="H388" s="105"/>
      <c r="I388" s="105"/>
      <c r="J388" s="105"/>
      <c r="K388" s="105"/>
      <c r="L388" s="105"/>
      <c r="M388" s="105"/>
      <c r="N388" s="105"/>
      <c r="O388" s="105"/>
      <c r="P388" s="105"/>
      <c r="Q388" s="105"/>
      <c r="R388" s="105"/>
      <c r="S388" s="105"/>
      <c r="T388" s="105"/>
    </row>
    <row r="389" spans="1:20" ht="15.75" customHeight="1" x14ac:dyDescent="0.25">
      <c r="A389" s="105"/>
      <c r="B389" s="105"/>
      <c r="C389" s="105"/>
      <c r="D389" s="105"/>
      <c r="E389" s="105"/>
      <c r="F389" s="105"/>
      <c r="G389" s="105"/>
      <c r="H389" s="105"/>
      <c r="I389" s="105"/>
      <c r="J389" s="105"/>
      <c r="K389" s="105"/>
      <c r="L389" s="105"/>
      <c r="M389" s="105"/>
      <c r="N389" s="105"/>
      <c r="O389" s="105"/>
      <c r="P389" s="105"/>
      <c r="Q389" s="105"/>
      <c r="R389" s="105"/>
      <c r="S389" s="105"/>
      <c r="T389" s="105"/>
    </row>
    <row r="390" spans="1:20" ht="15.75" customHeight="1" x14ac:dyDescent="0.25">
      <c r="A390" s="105"/>
      <c r="B390" s="105"/>
      <c r="C390" s="105"/>
      <c r="D390" s="105"/>
      <c r="E390" s="105"/>
      <c r="F390" s="105"/>
      <c r="G390" s="105"/>
      <c r="H390" s="105"/>
      <c r="I390" s="105"/>
      <c r="J390" s="105"/>
      <c r="K390" s="105"/>
      <c r="L390" s="105"/>
      <c r="M390" s="105"/>
      <c r="N390" s="105"/>
      <c r="O390" s="105"/>
      <c r="P390" s="105"/>
      <c r="Q390" s="105"/>
      <c r="R390" s="105"/>
      <c r="S390" s="105"/>
      <c r="T390" s="105"/>
    </row>
    <row r="391" spans="1:20" ht="15.75" customHeight="1" x14ac:dyDescent="0.25">
      <c r="A391" s="105"/>
      <c r="B391" s="105"/>
      <c r="C391" s="105"/>
      <c r="D391" s="105"/>
      <c r="E391" s="105"/>
      <c r="F391" s="105"/>
      <c r="G391" s="105"/>
      <c r="H391" s="105"/>
      <c r="I391" s="105"/>
      <c r="J391" s="105"/>
      <c r="K391" s="105"/>
      <c r="L391" s="105"/>
      <c r="M391" s="105"/>
      <c r="N391" s="105"/>
      <c r="O391" s="105"/>
      <c r="P391" s="105"/>
      <c r="Q391" s="105"/>
      <c r="R391" s="105"/>
      <c r="S391" s="105"/>
      <c r="T391" s="105"/>
    </row>
    <row r="392" spans="1:20" ht="15.75" customHeight="1" x14ac:dyDescent="0.25">
      <c r="A392" s="105"/>
      <c r="B392" s="105"/>
      <c r="C392" s="105"/>
      <c r="D392" s="105"/>
      <c r="E392" s="105"/>
      <c r="F392" s="105"/>
      <c r="G392" s="105"/>
      <c r="H392" s="105"/>
      <c r="I392" s="105"/>
      <c r="J392" s="105"/>
      <c r="K392" s="105"/>
      <c r="L392" s="105"/>
      <c r="M392" s="105"/>
      <c r="N392" s="105"/>
      <c r="O392" s="105"/>
      <c r="P392" s="105"/>
      <c r="Q392" s="105"/>
      <c r="R392" s="105"/>
      <c r="S392" s="105"/>
      <c r="T392" s="105"/>
    </row>
    <row r="393" spans="1:20" ht="15.75" customHeight="1" x14ac:dyDescent="0.25">
      <c r="A393" s="105"/>
      <c r="B393" s="105"/>
      <c r="C393" s="105"/>
      <c r="D393" s="105"/>
      <c r="E393" s="105"/>
      <c r="F393" s="105"/>
      <c r="G393" s="105"/>
      <c r="H393" s="105"/>
      <c r="I393" s="105"/>
      <c r="J393" s="105"/>
      <c r="K393" s="105"/>
      <c r="L393" s="105"/>
      <c r="M393" s="105"/>
      <c r="N393" s="105"/>
      <c r="O393" s="105"/>
      <c r="P393" s="105"/>
      <c r="Q393" s="105"/>
      <c r="R393" s="105"/>
      <c r="S393" s="105"/>
      <c r="T393" s="105"/>
    </row>
    <row r="394" spans="1:20" ht="15.75" customHeight="1" x14ac:dyDescent="0.25">
      <c r="A394" s="105"/>
      <c r="B394" s="105"/>
      <c r="C394" s="105"/>
      <c r="D394" s="105"/>
      <c r="E394" s="105"/>
      <c r="F394" s="105"/>
      <c r="G394" s="105"/>
      <c r="H394" s="105"/>
      <c r="I394" s="105"/>
      <c r="J394" s="105"/>
      <c r="K394" s="105"/>
      <c r="L394" s="105"/>
      <c r="M394" s="105"/>
      <c r="N394" s="105"/>
      <c r="O394" s="105"/>
      <c r="P394" s="105"/>
      <c r="Q394" s="105"/>
      <c r="R394" s="105"/>
      <c r="S394" s="105"/>
      <c r="T394" s="105"/>
    </row>
    <row r="395" spans="1:20" ht="15.75" customHeight="1" x14ac:dyDescent="0.25">
      <c r="A395" s="105"/>
      <c r="B395" s="105"/>
      <c r="C395" s="105"/>
      <c r="D395" s="105"/>
      <c r="E395" s="105"/>
      <c r="F395" s="105"/>
      <c r="G395" s="105"/>
      <c r="H395" s="105"/>
      <c r="I395" s="105"/>
      <c r="J395" s="105"/>
      <c r="K395" s="105"/>
      <c r="L395" s="105"/>
      <c r="M395" s="105"/>
      <c r="N395" s="105"/>
      <c r="O395" s="105"/>
      <c r="P395" s="105"/>
      <c r="Q395" s="105"/>
      <c r="R395" s="105"/>
      <c r="S395" s="105"/>
      <c r="T395" s="105"/>
    </row>
    <row r="396" spans="1:20" ht="15.75" customHeight="1" x14ac:dyDescent="0.25">
      <c r="A396" s="105"/>
      <c r="B396" s="105"/>
      <c r="C396" s="105"/>
      <c r="D396" s="105"/>
      <c r="E396" s="105"/>
      <c r="F396" s="105"/>
      <c r="G396" s="105"/>
      <c r="H396" s="105"/>
      <c r="I396" s="105"/>
      <c r="J396" s="105"/>
      <c r="K396" s="105"/>
      <c r="L396" s="105"/>
      <c r="M396" s="105"/>
      <c r="N396" s="105"/>
      <c r="O396" s="105"/>
      <c r="P396" s="105"/>
      <c r="Q396" s="105"/>
      <c r="R396" s="105"/>
      <c r="S396" s="105"/>
      <c r="T396" s="105"/>
    </row>
    <row r="397" spans="1:20" ht="15.75" customHeight="1" x14ac:dyDescent="0.25">
      <c r="A397" s="105"/>
      <c r="B397" s="105"/>
      <c r="C397" s="105"/>
      <c r="D397" s="105"/>
      <c r="E397" s="105"/>
      <c r="F397" s="105"/>
      <c r="G397" s="105"/>
      <c r="H397" s="105"/>
      <c r="I397" s="105"/>
      <c r="J397" s="105"/>
      <c r="K397" s="105"/>
      <c r="L397" s="105"/>
      <c r="M397" s="105"/>
      <c r="N397" s="105"/>
      <c r="O397" s="105"/>
      <c r="P397" s="105"/>
      <c r="Q397" s="105"/>
      <c r="R397" s="105"/>
      <c r="S397" s="105"/>
      <c r="T397" s="105"/>
    </row>
    <row r="398" spans="1:20" ht="15.75" customHeight="1" x14ac:dyDescent="0.25">
      <c r="A398" s="105"/>
      <c r="B398" s="105"/>
      <c r="C398" s="105"/>
      <c r="D398" s="105"/>
      <c r="E398" s="105"/>
      <c r="F398" s="105"/>
      <c r="G398" s="105"/>
      <c r="H398" s="105"/>
      <c r="I398" s="105"/>
      <c r="J398" s="105"/>
      <c r="K398" s="105"/>
      <c r="L398" s="105"/>
      <c r="M398" s="105"/>
      <c r="N398" s="105"/>
      <c r="O398" s="105"/>
      <c r="P398" s="105"/>
      <c r="Q398" s="105"/>
      <c r="R398" s="105"/>
      <c r="S398" s="105"/>
      <c r="T398" s="105"/>
    </row>
    <row r="399" spans="1:20" ht="15.75" customHeight="1" x14ac:dyDescent="0.25">
      <c r="A399" s="105"/>
      <c r="B399" s="105"/>
      <c r="C399" s="105"/>
      <c r="D399" s="105"/>
      <c r="E399" s="105"/>
      <c r="F399" s="105"/>
      <c r="G399" s="105"/>
      <c r="H399" s="105"/>
      <c r="I399" s="105"/>
      <c r="J399" s="105"/>
      <c r="K399" s="105"/>
      <c r="L399" s="105"/>
      <c r="M399" s="105"/>
      <c r="N399" s="105"/>
      <c r="O399" s="105"/>
      <c r="P399" s="105"/>
      <c r="Q399" s="105"/>
      <c r="R399" s="105"/>
      <c r="S399" s="105"/>
      <c r="T399" s="105"/>
    </row>
    <row r="400" spans="1:20" ht="15.75" customHeight="1" x14ac:dyDescent="0.25">
      <c r="A400" s="105"/>
      <c r="B400" s="105"/>
      <c r="C400" s="105"/>
      <c r="D400" s="105"/>
      <c r="E400" s="105"/>
      <c r="F400" s="105"/>
      <c r="G400" s="105"/>
      <c r="H400" s="105"/>
      <c r="I400" s="105"/>
      <c r="J400" s="105"/>
      <c r="K400" s="105"/>
      <c r="L400" s="105"/>
      <c r="M400" s="105"/>
      <c r="N400" s="105"/>
      <c r="O400" s="105"/>
      <c r="P400" s="105"/>
      <c r="Q400" s="105"/>
      <c r="R400" s="105"/>
      <c r="S400" s="105"/>
      <c r="T400" s="105"/>
    </row>
    <row r="401" spans="1:20" ht="15.75" customHeight="1" x14ac:dyDescent="0.25">
      <c r="A401" s="105"/>
      <c r="B401" s="105"/>
      <c r="C401" s="105"/>
      <c r="D401" s="105"/>
      <c r="E401" s="105"/>
      <c r="F401" s="105"/>
      <c r="G401" s="105"/>
      <c r="H401" s="105"/>
      <c r="I401" s="105"/>
      <c r="J401" s="105"/>
      <c r="K401" s="105"/>
      <c r="L401" s="105"/>
      <c r="M401" s="105"/>
      <c r="N401" s="105"/>
      <c r="O401" s="105"/>
      <c r="P401" s="105"/>
      <c r="Q401" s="105"/>
      <c r="R401" s="105"/>
      <c r="S401" s="105"/>
      <c r="T401" s="105"/>
    </row>
    <row r="402" spans="1:20" ht="15.75" customHeight="1" x14ac:dyDescent="0.25">
      <c r="A402" s="105"/>
      <c r="B402" s="105"/>
      <c r="C402" s="105"/>
      <c r="D402" s="105"/>
      <c r="E402" s="105"/>
      <c r="F402" s="105"/>
      <c r="G402" s="105"/>
      <c r="H402" s="105"/>
      <c r="I402" s="105"/>
      <c r="J402" s="105"/>
      <c r="K402" s="105"/>
      <c r="L402" s="105"/>
      <c r="M402" s="105"/>
      <c r="N402" s="105"/>
      <c r="O402" s="105"/>
      <c r="P402" s="105"/>
      <c r="Q402" s="105"/>
      <c r="R402" s="105"/>
      <c r="S402" s="105"/>
      <c r="T402" s="105"/>
    </row>
    <row r="403" spans="1:20" ht="15.75" customHeight="1" x14ac:dyDescent="0.25">
      <c r="A403" s="105"/>
      <c r="B403" s="105"/>
      <c r="C403" s="105"/>
      <c r="D403" s="105"/>
      <c r="E403" s="105"/>
      <c r="F403" s="105"/>
      <c r="G403" s="105"/>
      <c r="H403" s="105"/>
      <c r="I403" s="105"/>
      <c r="J403" s="105"/>
      <c r="K403" s="105"/>
      <c r="L403" s="105"/>
      <c r="M403" s="105"/>
      <c r="N403" s="105"/>
      <c r="O403" s="105"/>
      <c r="P403" s="105"/>
      <c r="Q403" s="105"/>
      <c r="R403" s="105"/>
      <c r="S403" s="105"/>
      <c r="T403" s="105"/>
    </row>
    <row r="404" spans="1:20" ht="15.75" customHeight="1" x14ac:dyDescent="0.25">
      <c r="A404" s="105"/>
      <c r="B404" s="105"/>
      <c r="C404" s="105"/>
      <c r="D404" s="105"/>
      <c r="E404" s="105"/>
      <c r="F404" s="105"/>
      <c r="G404" s="105"/>
      <c r="H404" s="105"/>
      <c r="I404" s="105"/>
      <c r="J404" s="105"/>
      <c r="K404" s="105"/>
      <c r="L404" s="105"/>
      <c r="M404" s="105"/>
      <c r="N404" s="105"/>
      <c r="O404" s="105"/>
      <c r="P404" s="105"/>
      <c r="Q404" s="105"/>
      <c r="R404" s="105"/>
      <c r="S404" s="105"/>
      <c r="T404" s="105"/>
    </row>
    <row r="405" spans="1:20" ht="15.75" customHeight="1" x14ac:dyDescent="0.25">
      <c r="A405" s="105"/>
      <c r="B405" s="105"/>
      <c r="C405" s="105"/>
      <c r="D405" s="105"/>
      <c r="E405" s="105"/>
      <c r="F405" s="105"/>
      <c r="G405" s="105"/>
      <c r="H405" s="105"/>
      <c r="I405" s="105"/>
      <c r="J405" s="105"/>
      <c r="K405" s="105"/>
      <c r="L405" s="105"/>
      <c r="M405" s="105"/>
      <c r="N405" s="105"/>
      <c r="O405" s="105"/>
      <c r="P405" s="105"/>
      <c r="Q405" s="105"/>
      <c r="R405" s="105"/>
      <c r="S405" s="105"/>
      <c r="T405" s="105"/>
    </row>
    <row r="406" spans="1:20" ht="15.75" customHeight="1" x14ac:dyDescent="0.25">
      <c r="A406" s="105"/>
      <c r="B406" s="105"/>
      <c r="C406" s="105"/>
      <c r="D406" s="105"/>
      <c r="E406" s="105"/>
      <c r="F406" s="105"/>
      <c r="G406" s="105"/>
      <c r="H406" s="105"/>
      <c r="I406" s="105"/>
      <c r="J406" s="105"/>
      <c r="K406" s="105"/>
      <c r="L406" s="105"/>
      <c r="M406" s="105"/>
      <c r="N406" s="105"/>
      <c r="O406" s="105"/>
      <c r="P406" s="105"/>
      <c r="Q406" s="105"/>
      <c r="R406" s="105"/>
      <c r="S406" s="105"/>
      <c r="T406" s="105"/>
    </row>
    <row r="407" spans="1:20" ht="15.75" customHeight="1" x14ac:dyDescent="0.25">
      <c r="A407" s="105"/>
      <c r="B407" s="105"/>
      <c r="C407" s="105"/>
      <c r="D407" s="105"/>
      <c r="E407" s="105"/>
      <c r="F407" s="105"/>
      <c r="G407" s="105"/>
      <c r="H407" s="105"/>
      <c r="I407" s="105"/>
      <c r="J407" s="105"/>
      <c r="K407" s="105"/>
      <c r="L407" s="105"/>
      <c r="M407" s="105"/>
      <c r="N407" s="105"/>
      <c r="O407" s="105"/>
      <c r="P407" s="105"/>
      <c r="Q407" s="105"/>
      <c r="R407" s="105"/>
      <c r="S407" s="105"/>
      <c r="T407" s="105"/>
    </row>
    <row r="408" spans="1:20" ht="15.75" customHeight="1" x14ac:dyDescent="0.25">
      <c r="A408" s="105"/>
      <c r="B408" s="105"/>
      <c r="C408" s="105"/>
      <c r="D408" s="105"/>
      <c r="E408" s="105"/>
      <c r="F408" s="105"/>
      <c r="G408" s="105"/>
      <c r="H408" s="105"/>
      <c r="I408" s="105"/>
      <c r="J408" s="105"/>
      <c r="K408" s="105"/>
      <c r="L408" s="105"/>
      <c r="M408" s="105"/>
      <c r="N408" s="105"/>
      <c r="O408" s="105"/>
      <c r="P408" s="105"/>
      <c r="Q408" s="105"/>
      <c r="R408" s="105"/>
      <c r="S408" s="105"/>
      <c r="T408" s="105"/>
    </row>
    <row r="409" spans="1:20" ht="15.75" customHeight="1" x14ac:dyDescent="0.25">
      <c r="A409" s="105"/>
      <c r="B409" s="105"/>
      <c r="C409" s="105"/>
      <c r="D409" s="105"/>
      <c r="E409" s="105"/>
      <c r="F409" s="105"/>
      <c r="G409" s="105"/>
      <c r="H409" s="105"/>
      <c r="I409" s="105"/>
      <c r="J409" s="105"/>
      <c r="K409" s="105"/>
      <c r="L409" s="105"/>
      <c r="M409" s="105"/>
      <c r="N409" s="105"/>
      <c r="O409" s="105"/>
      <c r="P409" s="105"/>
      <c r="Q409" s="105"/>
      <c r="R409" s="105"/>
      <c r="S409" s="105"/>
      <c r="T409" s="105"/>
    </row>
    <row r="410" spans="1:20" ht="15.75" customHeight="1" x14ac:dyDescent="0.25">
      <c r="A410" s="105"/>
      <c r="B410" s="105"/>
      <c r="C410" s="105"/>
      <c r="D410" s="105"/>
      <c r="E410" s="105"/>
      <c r="F410" s="105"/>
      <c r="G410" s="105"/>
      <c r="H410" s="105"/>
      <c r="I410" s="105"/>
      <c r="J410" s="105"/>
      <c r="K410" s="105"/>
      <c r="L410" s="105"/>
      <c r="M410" s="105"/>
      <c r="N410" s="105"/>
      <c r="O410" s="105"/>
      <c r="P410" s="105"/>
      <c r="Q410" s="105"/>
      <c r="R410" s="105"/>
      <c r="S410" s="105"/>
      <c r="T410" s="105"/>
    </row>
    <row r="411" spans="1:20" ht="15.75" customHeight="1" x14ac:dyDescent="0.25">
      <c r="A411" s="105"/>
      <c r="B411" s="105"/>
      <c r="C411" s="105"/>
      <c r="D411" s="105"/>
      <c r="E411" s="105"/>
      <c r="F411" s="105"/>
      <c r="G411" s="105"/>
      <c r="H411" s="105"/>
      <c r="I411" s="105"/>
      <c r="J411" s="105"/>
      <c r="K411" s="105"/>
      <c r="L411" s="105"/>
      <c r="M411" s="105"/>
      <c r="N411" s="105"/>
      <c r="O411" s="105"/>
      <c r="P411" s="105"/>
      <c r="Q411" s="105"/>
      <c r="R411" s="105"/>
      <c r="S411" s="105"/>
      <c r="T411" s="105"/>
    </row>
    <row r="412" spans="1:20" ht="15.75" customHeight="1" x14ac:dyDescent="0.25">
      <c r="A412" s="105"/>
      <c r="B412" s="105"/>
      <c r="C412" s="105"/>
      <c r="D412" s="105"/>
      <c r="E412" s="105"/>
      <c r="F412" s="105"/>
      <c r="G412" s="105"/>
      <c r="H412" s="105"/>
      <c r="I412" s="105"/>
      <c r="J412" s="105"/>
      <c r="K412" s="105"/>
      <c r="L412" s="105"/>
      <c r="M412" s="105"/>
      <c r="N412" s="105"/>
      <c r="O412" s="105"/>
      <c r="P412" s="105"/>
      <c r="Q412" s="105"/>
      <c r="R412" s="105"/>
      <c r="S412" s="105"/>
      <c r="T412" s="105"/>
    </row>
    <row r="413" spans="1:20" ht="15.75" customHeight="1" x14ac:dyDescent="0.25">
      <c r="A413" s="105"/>
      <c r="B413" s="105"/>
      <c r="C413" s="105"/>
      <c r="D413" s="105"/>
      <c r="E413" s="105"/>
      <c r="F413" s="105"/>
      <c r="G413" s="105"/>
      <c r="H413" s="105"/>
      <c r="I413" s="105"/>
      <c r="J413" s="105"/>
      <c r="K413" s="105"/>
      <c r="L413" s="105"/>
      <c r="M413" s="105"/>
      <c r="N413" s="105"/>
      <c r="O413" s="105"/>
      <c r="P413" s="105"/>
      <c r="Q413" s="105"/>
      <c r="R413" s="105"/>
      <c r="S413" s="105"/>
      <c r="T413" s="105"/>
    </row>
    <row r="414" spans="1:20" ht="15.75" customHeight="1" x14ac:dyDescent="0.25">
      <c r="A414" s="105"/>
      <c r="B414" s="105"/>
      <c r="C414" s="105"/>
      <c r="D414" s="105"/>
      <c r="E414" s="105"/>
      <c r="F414" s="105"/>
      <c r="G414" s="105"/>
      <c r="H414" s="105"/>
      <c r="I414" s="105"/>
      <c r="J414" s="105"/>
      <c r="K414" s="105"/>
      <c r="L414" s="105"/>
      <c r="M414" s="105"/>
      <c r="N414" s="105"/>
      <c r="O414" s="105"/>
      <c r="P414" s="105"/>
      <c r="Q414" s="105"/>
      <c r="R414" s="105"/>
      <c r="S414" s="105"/>
      <c r="T414" s="105"/>
    </row>
    <row r="415" spans="1:20" ht="15.75" customHeight="1" x14ac:dyDescent="0.25">
      <c r="A415" s="105"/>
      <c r="B415" s="105"/>
      <c r="C415" s="105"/>
      <c r="D415" s="105"/>
      <c r="E415" s="105"/>
      <c r="F415" s="105"/>
      <c r="G415" s="105"/>
      <c r="H415" s="105"/>
      <c r="I415" s="105"/>
      <c r="J415" s="105"/>
      <c r="K415" s="105"/>
      <c r="L415" s="105"/>
      <c r="M415" s="105"/>
      <c r="N415" s="105"/>
      <c r="O415" s="105"/>
      <c r="P415" s="105"/>
      <c r="Q415" s="105"/>
      <c r="R415" s="105"/>
      <c r="S415" s="105"/>
      <c r="T415" s="105"/>
    </row>
    <row r="416" spans="1:20" ht="15.75" customHeight="1" x14ac:dyDescent="0.25">
      <c r="A416" s="105"/>
      <c r="B416" s="105"/>
      <c r="C416" s="105"/>
      <c r="D416" s="105"/>
      <c r="E416" s="105"/>
      <c r="F416" s="105"/>
      <c r="G416" s="105"/>
      <c r="H416" s="105"/>
      <c r="I416" s="105"/>
      <c r="J416" s="105"/>
      <c r="K416" s="105"/>
      <c r="L416" s="105"/>
      <c r="M416" s="105"/>
      <c r="N416" s="105"/>
      <c r="O416" s="105"/>
      <c r="P416" s="105"/>
      <c r="Q416" s="105"/>
      <c r="R416" s="105"/>
      <c r="S416" s="105"/>
      <c r="T416" s="105"/>
    </row>
    <row r="417" spans="1:20" ht="15.75" customHeight="1" x14ac:dyDescent="0.25">
      <c r="A417" s="105"/>
      <c r="B417" s="105"/>
      <c r="C417" s="105"/>
      <c r="D417" s="105"/>
      <c r="E417" s="105"/>
      <c r="F417" s="105"/>
      <c r="G417" s="105"/>
      <c r="H417" s="105"/>
      <c r="I417" s="105"/>
      <c r="J417" s="105"/>
      <c r="K417" s="105"/>
      <c r="L417" s="105"/>
      <c r="M417" s="105"/>
      <c r="N417" s="105"/>
      <c r="O417" s="105"/>
      <c r="P417" s="105"/>
      <c r="Q417" s="105"/>
      <c r="R417" s="105"/>
      <c r="S417" s="105"/>
      <c r="T417" s="105"/>
    </row>
    <row r="418" spans="1:20" ht="15.75" customHeight="1" x14ac:dyDescent="0.25">
      <c r="A418" s="105"/>
      <c r="B418" s="105"/>
      <c r="C418" s="105"/>
      <c r="D418" s="105"/>
      <c r="E418" s="105"/>
      <c r="F418" s="105"/>
      <c r="G418" s="105"/>
      <c r="H418" s="105"/>
      <c r="I418" s="105"/>
      <c r="J418" s="105"/>
      <c r="K418" s="105"/>
      <c r="L418" s="105"/>
      <c r="M418" s="105"/>
      <c r="N418" s="105"/>
      <c r="O418" s="105"/>
      <c r="P418" s="105"/>
      <c r="Q418" s="105"/>
      <c r="R418" s="105"/>
      <c r="S418" s="105"/>
      <c r="T418" s="105"/>
    </row>
    <row r="419" spans="1:20" ht="15.75" customHeight="1" x14ac:dyDescent="0.25">
      <c r="A419" s="105"/>
      <c r="B419" s="105"/>
      <c r="C419" s="105"/>
      <c r="D419" s="105"/>
      <c r="E419" s="105"/>
      <c r="F419" s="105"/>
      <c r="G419" s="105"/>
      <c r="H419" s="105"/>
      <c r="I419" s="105"/>
      <c r="J419" s="105"/>
      <c r="K419" s="105"/>
      <c r="L419" s="105"/>
      <c r="M419" s="105"/>
      <c r="N419" s="105"/>
      <c r="O419" s="105"/>
      <c r="P419" s="105"/>
      <c r="Q419" s="105"/>
      <c r="R419" s="105"/>
      <c r="S419" s="105"/>
      <c r="T419" s="105"/>
    </row>
    <row r="420" spans="1:20" ht="15.75" customHeight="1" x14ac:dyDescent="0.25">
      <c r="A420" s="105"/>
      <c r="B420" s="105"/>
      <c r="C420" s="105"/>
      <c r="D420" s="105"/>
      <c r="E420" s="105"/>
      <c r="F420" s="105"/>
      <c r="G420" s="105"/>
      <c r="H420" s="105"/>
      <c r="I420" s="105"/>
      <c r="J420" s="105"/>
      <c r="K420" s="105"/>
      <c r="L420" s="105"/>
      <c r="M420" s="105"/>
      <c r="N420" s="105"/>
      <c r="O420" s="105"/>
      <c r="P420" s="105"/>
      <c r="Q420" s="105"/>
      <c r="R420" s="105"/>
      <c r="S420" s="105"/>
      <c r="T420" s="105"/>
    </row>
    <row r="421" spans="1:20" ht="15.75" customHeight="1" x14ac:dyDescent="0.25">
      <c r="A421" s="105"/>
      <c r="B421" s="105"/>
      <c r="C421" s="105"/>
      <c r="D421" s="105"/>
      <c r="E421" s="105"/>
      <c r="F421" s="105"/>
      <c r="G421" s="105"/>
      <c r="H421" s="105"/>
      <c r="I421" s="105"/>
      <c r="J421" s="105"/>
      <c r="K421" s="105"/>
      <c r="L421" s="105"/>
      <c r="M421" s="105"/>
      <c r="N421" s="105"/>
      <c r="O421" s="105"/>
      <c r="P421" s="105"/>
      <c r="Q421" s="105"/>
      <c r="R421" s="105"/>
      <c r="S421" s="105"/>
      <c r="T421" s="105"/>
    </row>
    <row r="422" spans="1:20" ht="15.75" customHeight="1" x14ac:dyDescent="0.25">
      <c r="A422" s="105"/>
      <c r="B422" s="105"/>
      <c r="C422" s="105"/>
      <c r="D422" s="105"/>
      <c r="E422" s="105"/>
      <c r="F422" s="105"/>
      <c r="G422" s="105"/>
      <c r="H422" s="105"/>
      <c r="I422" s="105"/>
      <c r="J422" s="105"/>
      <c r="K422" s="105"/>
      <c r="L422" s="105"/>
      <c r="M422" s="105"/>
      <c r="N422" s="105"/>
      <c r="O422" s="105"/>
      <c r="P422" s="105"/>
      <c r="Q422" s="105"/>
      <c r="R422" s="105"/>
      <c r="S422" s="105"/>
      <c r="T422" s="105"/>
    </row>
    <row r="423" spans="1:20" ht="15.75" customHeight="1" x14ac:dyDescent="0.25">
      <c r="A423" s="105"/>
      <c r="B423" s="105"/>
      <c r="C423" s="105"/>
      <c r="D423" s="105"/>
      <c r="E423" s="105"/>
      <c r="F423" s="105"/>
      <c r="G423" s="105"/>
      <c r="H423" s="105"/>
      <c r="I423" s="105"/>
      <c r="J423" s="105"/>
      <c r="K423" s="105"/>
      <c r="L423" s="105"/>
      <c r="M423" s="105"/>
      <c r="N423" s="105"/>
      <c r="O423" s="105"/>
      <c r="P423" s="105"/>
      <c r="Q423" s="105"/>
      <c r="R423" s="105"/>
      <c r="S423" s="105"/>
      <c r="T423" s="105"/>
    </row>
    <row r="424" spans="1:20" ht="15.75" customHeight="1" x14ac:dyDescent="0.25">
      <c r="A424" s="105"/>
      <c r="B424" s="105"/>
      <c r="C424" s="105"/>
      <c r="D424" s="105"/>
      <c r="E424" s="105"/>
      <c r="F424" s="105"/>
      <c r="G424" s="105"/>
      <c r="H424" s="105"/>
      <c r="I424" s="105"/>
      <c r="J424" s="105"/>
      <c r="K424" s="105"/>
      <c r="L424" s="105"/>
      <c r="M424" s="105"/>
      <c r="N424" s="105"/>
      <c r="O424" s="105"/>
      <c r="P424" s="105"/>
      <c r="Q424" s="105"/>
      <c r="R424" s="105"/>
      <c r="S424" s="105"/>
      <c r="T424" s="105"/>
    </row>
    <row r="425" spans="1:20" ht="15.75" customHeight="1" x14ac:dyDescent="0.25">
      <c r="A425" s="105"/>
      <c r="B425" s="105"/>
      <c r="C425" s="105"/>
      <c r="D425" s="105"/>
      <c r="E425" s="105"/>
      <c r="F425" s="105"/>
      <c r="G425" s="105"/>
      <c r="H425" s="105"/>
      <c r="I425" s="105"/>
      <c r="J425" s="105"/>
      <c r="K425" s="105"/>
      <c r="L425" s="105"/>
      <c r="M425" s="105"/>
      <c r="N425" s="105"/>
      <c r="O425" s="105"/>
      <c r="P425" s="105"/>
      <c r="Q425" s="105"/>
      <c r="R425" s="105"/>
      <c r="S425" s="105"/>
      <c r="T425" s="105"/>
    </row>
    <row r="426" spans="1:20" ht="15.75" customHeight="1" x14ac:dyDescent="0.25">
      <c r="A426" s="105"/>
      <c r="B426" s="105"/>
      <c r="C426" s="105"/>
      <c r="D426" s="105"/>
      <c r="E426" s="105"/>
      <c r="F426" s="105"/>
      <c r="G426" s="105"/>
      <c r="H426" s="105"/>
      <c r="I426" s="105"/>
      <c r="J426" s="105"/>
      <c r="K426" s="105"/>
      <c r="L426" s="105"/>
      <c r="M426" s="105"/>
      <c r="N426" s="105"/>
      <c r="O426" s="105"/>
      <c r="P426" s="105"/>
      <c r="Q426" s="105"/>
      <c r="R426" s="105"/>
      <c r="S426" s="105"/>
      <c r="T426" s="105"/>
    </row>
    <row r="427" spans="1:20" ht="15.75" customHeight="1" x14ac:dyDescent="0.25">
      <c r="A427" s="105"/>
      <c r="B427" s="105"/>
      <c r="C427" s="105"/>
      <c r="D427" s="105"/>
      <c r="E427" s="105"/>
      <c r="F427" s="105"/>
      <c r="G427" s="105"/>
      <c r="H427" s="105"/>
      <c r="I427" s="105"/>
      <c r="J427" s="105"/>
      <c r="K427" s="105"/>
      <c r="L427" s="105"/>
      <c r="M427" s="105"/>
      <c r="N427" s="105"/>
      <c r="O427" s="105"/>
      <c r="P427" s="105"/>
      <c r="Q427" s="105"/>
      <c r="R427" s="105"/>
      <c r="S427" s="105"/>
      <c r="T427" s="105"/>
    </row>
    <row r="428" spans="1:20" ht="15.75" customHeight="1" x14ac:dyDescent="0.25">
      <c r="A428" s="105"/>
      <c r="B428" s="105"/>
      <c r="C428" s="105"/>
      <c r="D428" s="105"/>
      <c r="E428" s="105"/>
      <c r="F428" s="105"/>
      <c r="G428" s="105"/>
      <c r="H428" s="105"/>
      <c r="I428" s="105"/>
      <c r="J428" s="105"/>
      <c r="K428" s="105"/>
      <c r="L428" s="105"/>
      <c r="M428" s="105"/>
      <c r="N428" s="105"/>
      <c r="O428" s="105"/>
      <c r="P428" s="105"/>
      <c r="Q428" s="105"/>
      <c r="R428" s="105"/>
      <c r="S428" s="105"/>
      <c r="T428" s="105"/>
    </row>
    <row r="429" spans="1:20" ht="15.75" customHeight="1" x14ac:dyDescent="0.25">
      <c r="A429" s="105"/>
      <c r="B429" s="105"/>
      <c r="C429" s="105"/>
      <c r="D429" s="105"/>
      <c r="E429" s="105"/>
      <c r="F429" s="105"/>
      <c r="G429" s="105"/>
      <c r="H429" s="105"/>
      <c r="I429" s="105"/>
      <c r="J429" s="105"/>
      <c r="K429" s="105"/>
      <c r="L429" s="105"/>
      <c r="M429" s="105"/>
      <c r="N429" s="105"/>
      <c r="O429" s="105"/>
      <c r="P429" s="105"/>
      <c r="Q429" s="105"/>
      <c r="R429" s="105"/>
      <c r="S429" s="105"/>
      <c r="T429" s="105"/>
    </row>
    <row r="430" spans="1:20" ht="15.75" customHeight="1" x14ac:dyDescent="0.25">
      <c r="A430" s="105"/>
      <c r="B430" s="105"/>
      <c r="C430" s="105"/>
      <c r="D430" s="105"/>
      <c r="E430" s="105"/>
      <c r="F430" s="105"/>
      <c r="G430" s="105"/>
      <c r="H430" s="105"/>
      <c r="I430" s="105"/>
      <c r="J430" s="105"/>
      <c r="K430" s="105"/>
      <c r="L430" s="105"/>
      <c r="M430" s="105"/>
      <c r="N430" s="105"/>
      <c r="O430" s="105"/>
      <c r="P430" s="105"/>
      <c r="Q430" s="105"/>
      <c r="R430" s="105"/>
      <c r="S430" s="105"/>
      <c r="T430" s="105"/>
    </row>
    <row r="431" spans="1:20" ht="15.75" customHeight="1" x14ac:dyDescent="0.25">
      <c r="A431" s="105"/>
      <c r="B431" s="105"/>
      <c r="C431" s="105"/>
      <c r="D431" s="105"/>
      <c r="E431" s="105"/>
      <c r="F431" s="105"/>
      <c r="G431" s="105"/>
      <c r="H431" s="105"/>
      <c r="I431" s="105"/>
      <c r="J431" s="105"/>
      <c r="K431" s="105"/>
      <c r="L431" s="105"/>
      <c r="M431" s="105"/>
      <c r="N431" s="105"/>
      <c r="O431" s="105"/>
      <c r="P431" s="105"/>
      <c r="Q431" s="105"/>
      <c r="R431" s="105"/>
      <c r="S431" s="105"/>
      <c r="T431" s="105"/>
    </row>
    <row r="432" spans="1:20" ht="15.75" customHeight="1" x14ac:dyDescent="0.25">
      <c r="A432" s="105"/>
      <c r="B432" s="105"/>
      <c r="C432" s="105"/>
      <c r="D432" s="105"/>
      <c r="E432" s="105"/>
      <c r="F432" s="105"/>
      <c r="G432" s="105"/>
      <c r="H432" s="105"/>
      <c r="I432" s="105"/>
      <c r="J432" s="105"/>
      <c r="K432" s="105"/>
      <c r="L432" s="105"/>
      <c r="M432" s="105"/>
      <c r="N432" s="105"/>
      <c r="O432" s="105"/>
      <c r="P432" s="105"/>
      <c r="Q432" s="105"/>
      <c r="R432" s="105"/>
      <c r="S432" s="105"/>
      <c r="T432" s="105"/>
    </row>
    <row r="433" spans="1:20" ht="15.75" customHeight="1" x14ac:dyDescent="0.25">
      <c r="A433" s="105"/>
      <c r="B433" s="105"/>
      <c r="C433" s="105"/>
      <c r="D433" s="105"/>
      <c r="E433" s="105"/>
      <c r="F433" s="105"/>
      <c r="G433" s="105"/>
      <c r="H433" s="105"/>
      <c r="I433" s="105"/>
      <c r="J433" s="105"/>
      <c r="K433" s="105"/>
      <c r="L433" s="105"/>
      <c r="M433" s="105"/>
      <c r="N433" s="105"/>
      <c r="O433" s="105"/>
      <c r="P433" s="105"/>
      <c r="Q433" s="105"/>
      <c r="R433" s="105"/>
      <c r="S433" s="105"/>
      <c r="T433" s="105"/>
    </row>
    <row r="434" spans="1:20" ht="15.75" customHeight="1" x14ac:dyDescent="0.25">
      <c r="A434" s="105"/>
      <c r="B434" s="105"/>
      <c r="C434" s="105"/>
      <c r="D434" s="105"/>
      <c r="E434" s="105"/>
      <c r="F434" s="105"/>
      <c r="G434" s="105"/>
      <c r="H434" s="105"/>
      <c r="I434" s="105"/>
      <c r="J434" s="105"/>
      <c r="K434" s="105"/>
      <c r="L434" s="105"/>
      <c r="M434" s="105"/>
      <c r="N434" s="105"/>
      <c r="O434" s="105"/>
      <c r="P434" s="105"/>
      <c r="Q434" s="105"/>
      <c r="R434" s="105"/>
      <c r="S434" s="105"/>
      <c r="T434" s="105"/>
    </row>
    <row r="435" spans="1:20" ht="15.75" customHeight="1" x14ac:dyDescent="0.25">
      <c r="A435" s="105"/>
      <c r="B435" s="105"/>
      <c r="C435" s="105"/>
      <c r="D435" s="105"/>
      <c r="E435" s="105"/>
      <c r="F435" s="105"/>
      <c r="G435" s="105"/>
      <c r="H435" s="105"/>
      <c r="I435" s="105"/>
      <c r="J435" s="105"/>
      <c r="K435" s="105"/>
      <c r="L435" s="105"/>
      <c r="M435" s="105"/>
      <c r="N435" s="105"/>
      <c r="O435" s="105"/>
      <c r="P435" s="105"/>
      <c r="Q435" s="105"/>
      <c r="R435" s="105"/>
      <c r="S435" s="105"/>
      <c r="T435" s="105"/>
    </row>
    <row r="436" spans="1:20" ht="15.75" customHeight="1" x14ac:dyDescent="0.25">
      <c r="A436" s="105"/>
      <c r="B436" s="105"/>
      <c r="C436" s="105"/>
      <c r="D436" s="105"/>
      <c r="E436" s="105"/>
      <c r="F436" s="105"/>
      <c r="G436" s="105"/>
      <c r="H436" s="105"/>
      <c r="I436" s="105"/>
      <c r="J436" s="105"/>
      <c r="K436" s="105"/>
      <c r="L436" s="105"/>
      <c r="M436" s="105"/>
      <c r="N436" s="105"/>
      <c r="O436" s="105"/>
      <c r="P436" s="105"/>
      <c r="Q436" s="105"/>
      <c r="R436" s="105"/>
      <c r="S436" s="105"/>
      <c r="T436" s="105"/>
    </row>
    <row r="437" spans="1:20" ht="15.75" customHeight="1" x14ac:dyDescent="0.25">
      <c r="A437" s="105"/>
      <c r="B437" s="105"/>
      <c r="C437" s="105"/>
      <c r="D437" s="105"/>
      <c r="E437" s="105"/>
      <c r="F437" s="105"/>
      <c r="G437" s="105"/>
      <c r="H437" s="105"/>
      <c r="I437" s="105"/>
      <c r="J437" s="105"/>
      <c r="K437" s="105"/>
      <c r="L437" s="105"/>
      <c r="M437" s="105"/>
      <c r="N437" s="105"/>
      <c r="O437" s="105"/>
      <c r="P437" s="105"/>
      <c r="Q437" s="105"/>
      <c r="R437" s="105"/>
      <c r="S437" s="105"/>
      <c r="T437" s="105"/>
    </row>
    <row r="438" spans="1:20" ht="15.75" customHeight="1" x14ac:dyDescent="0.25">
      <c r="A438" s="105"/>
      <c r="B438" s="105"/>
      <c r="C438" s="105"/>
      <c r="D438" s="105"/>
      <c r="E438" s="105"/>
      <c r="F438" s="105"/>
      <c r="G438" s="105"/>
      <c r="H438" s="105"/>
      <c r="I438" s="105"/>
      <c r="J438" s="105"/>
      <c r="K438" s="105"/>
      <c r="L438" s="105"/>
      <c r="M438" s="105"/>
      <c r="N438" s="105"/>
      <c r="O438" s="105"/>
      <c r="P438" s="105"/>
      <c r="Q438" s="105"/>
      <c r="R438" s="105"/>
      <c r="S438" s="105"/>
      <c r="T438" s="105"/>
    </row>
    <row r="439" spans="1:20" ht="15.75" customHeight="1" x14ac:dyDescent="0.25">
      <c r="A439" s="105"/>
      <c r="B439" s="105"/>
      <c r="C439" s="105"/>
      <c r="D439" s="105"/>
      <c r="E439" s="105"/>
      <c r="F439" s="105"/>
      <c r="G439" s="105"/>
      <c r="H439" s="105"/>
      <c r="I439" s="105"/>
      <c r="J439" s="105"/>
      <c r="K439" s="105"/>
      <c r="L439" s="105"/>
      <c r="M439" s="105"/>
      <c r="N439" s="105"/>
      <c r="O439" s="105"/>
      <c r="P439" s="105"/>
      <c r="Q439" s="105"/>
      <c r="R439" s="105"/>
      <c r="S439" s="105"/>
      <c r="T439" s="105"/>
    </row>
    <row r="440" spans="1:20" ht="15.75" customHeight="1" x14ac:dyDescent="0.25">
      <c r="A440" s="105"/>
      <c r="B440" s="105"/>
      <c r="C440" s="105"/>
      <c r="D440" s="105"/>
      <c r="E440" s="105"/>
      <c r="F440" s="105"/>
      <c r="G440" s="105"/>
      <c r="H440" s="105"/>
      <c r="I440" s="105"/>
      <c r="J440" s="105"/>
      <c r="K440" s="105"/>
      <c r="L440" s="105"/>
      <c r="M440" s="105"/>
      <c r="N440" s="105"/>
      <c r="O440" s="105"/>
      <c r="P440" s="105"/>
      <c r="Q440" s="105"/>
      <c r="R440" s="105"/>
      <c r="S440" s="105"/>
      <c r="T440" s="105"/>
    </row>
    <row r="441" spans="1:20" ht="15.75" customHeight="1" x14ac:dyDescent="0.25">
      <c r="A441" s="105"/>
      <c r="B441" s="105"/>
      <c r="C441" s="105"/>
      <c r="D441" s="105"/>
      <c r="E441" s="105"/>
      <c r="F441" s="105"/>
      <c r="G441" s="105"/>
      <c r="H441" s="105"/>
      <c r="I441" s="105"/>
      <c r="J441" s="105"/>
      <c r="K441" s="105"/>
      <c r="L441" s="105"/>
      <c r="M441" s="105"/>
      <c r="N441" s="105"/>
      <c r="O441" s="105"/>
      <c r="P441" s="105"/>
      <c r="Q441" s="105"/>
      <c r="R441" s="105"/>
      <c r="S441" s="105"/>
      <c r="T441" s="105"/>
    </row>
    <row r="442" spans="1:20" ht="15.75" customHeight="1" x14ac:dyDescent="0.25">
      <c r="A442" s="105"/>
      <c r="B442" s="105"/>
      <c r="C442" s="105"/>
      <c r="D442" s="105"/>
      <c r="E442" s="105"/>
      <c r="F442" s="105"/>
      <c r="G442" s="105"/>
      <c r="H442" s="105"/>
      <c r="I442" s="105"/>
      <c r="J442" s="105"/>
      <c r="K442" s="105"/>
      <c r="L442" s="105"/>
      <c r="M442" s="105"/>
      <c r="N442" s="105"/>
      <c r="O442" s="105"/>
      <c r="P442" s="105"/>
      <c r="Q442" s="105"/>
      <c r="R442" s="105"/>
      <c r="S442" s="105"/>
      <c r="T442" s="105"/>
    </row>
    <row r="443" spans="1:20" ht="15.75" customHeight="1" x14ac:dyDescent="0.25">
      <c r="A443" s="105"/>
      <c r="B443" s="105"/>
      <c r="C443" s="105"/>
      <c r="D443" s="105"/>
      <c r="E443" s="105"/>
      <c r="F443" s="105"/>
      <c r="G443" s="105"/>
      <c r="H443" s="105"/>
      <c r="I443" s="105"/>
      <c r="J443" s="105"/>
      <c r="K443" s="105"/>
      <c r="L443" s="105"/>
      <c r="M443" s="105"/>
      <c r="N443" s="105"/>
      <c r="O443" s="105"/>
      <c r="P443" s="105"/>
      <c r="Q443" s="105"/>
      <c r="R443" s="105"/>
      <c r="S443" s="105"/>
      <c r="T443" s="105"/>
    </row>
    <row r="444" spans="1:20" ht="15.75" customHeight="1" x14ac:dyDescent="0.25">
      <c r="A444" s="105"/>
      <c r="B444" s="105"/>
      <c r="C444" s="105"/>
      <c r="D444" s="105"/>
      <c r="E444" s="105"/>
      <c r="F444" s="105"/>
      <c r="G444" s="105"/>
      <c r="H444" s="105"/>
      <c r="I444" s="105"/>
      <c r="J444" s="105"/>
      <c r="K444" s="105"/>
      <c r="L444" s="105"/>
      <c r="M444" s="105"/>
      <c r="N444" s="105"/>
      <c r="O444" s="105"/>
      <c r="P444" s="105"/>
      <c r="Q444" s="105"/>
      <c r="R444" s="105"/>
      <c r="S444" s="105"/>
      <c r="T444" s="105"/>
    </row>
    <row r="445" spans="1:20" ht="15.75" customHeight="1" x14ac:dyDescent="0.25">
      <c r="A445" s="105"/>
      <c r="B445" s="105"/>
      <c r="C445" s="105"/>
      <c r="D445" s="105"/>
      <c r="E445" s="105"/>
      <c r="F445" s="105"/>
      <c r="G445" s="105"/>
      <c r="H445" s="105"/>
      <c r="I445" s="105"/>
      <c r="J445" s="105"/>
      <c r="K445" s="105"/>
      <c r="L445" s="105"/>
      <c r="M445" s="105"/>
      <c r="N445" s="105"/>
      <c r="O445" s="105"/>
      <c r="P445" s="105"/>
      <c r="Q445" s="105"/>
      <c r="R445" s="105"/>
      <c r="S445" s="105"/>
      <c r="T445" s="105"/>
    </row>
    <row r="446" spans="1:20" ht="15.75" customHeight="1" x14ac:dyDescent="0.25">
      <c r="A446" s="105"/>
      <c r="B446" s="105"/>
      <c r="C446" s="105"/>
      <c r="D446" s="105"/>
      <c r="E446" s="105"/>
      <c r="F446" s="105"/>
      <c r="G446" s="105"/>
      <c r="H446" s="105"/>
      <c r="I446" s="105"/>
      <c r="J446" s="105"/>
      <c r="K446" s="105"/>
      <c r="L446" s="105"/>
      <c r="M446" s="105"/>
      <c r="N446" s="105"/>
      <c r="O446" s="105"/>
      <c r="P446" s="105"/>
      <c r="Q446" s="105"/>
      <c r="R446" s="105"/>
      <c r="S446" s="105"/>
      <c r="T446" s="105"/>
    </row>
    <row r="447" spans="1:20" ht="15.75" customHeight="1" x14ac:dyDescent="0.25">
      <c r="A447" s="105"/>
      <c r="B447" s="105"/>
      <c r="C447" s="105"/>
      <c r="D447" s="105"/>
      <c r="E447" s="105"/>
      <c r="F447" s="105"/>
      <c r="G447" s="105"/>
      <c r="H447" s="105"/>
      <c r="I447" s="105"/>
      <c r="J447" s="105"/>
      <c r="K447" s="105"/>
      <c r="L447" s="105"/>
      <c r="M447" s="105"/>
      <c r="N447" s="105"/>
      <c r="O447" s="105"/>
      <c r="P447" s="105"/>
      <c r="Q447" s="105"/>
      <c r="R447" s="105"/>
      <c r="S447" s="105"/>
      <c r="T447" s="105"/>
    </row>
    <row r="448" spans="1:20" ht="15.75" customHeight="1" x14ac:dyDescent="0.25">
      <c r="A448" s="105"/>
      <c r="B448" s="105"/>
      <c r="C448" s="105"/>
      <c r="D448" s="105"/>
      <c r="E448" s="105"/>
      <c r="F448" s="105"/>
      <c r="G448" s="105"/>
      <c r="H448" s="105"/>
      <c r="I448" s="105"/>
      <c r="J448" s="105"/>
      <c r="K448" s="105"/>
      <c r="L448" s="105"/>
      <c r="M448" s="105"/>
      <c r="N448" s="105"/>
      <c r="O448" s="105"/>
      <c r="P448" s="105"/>
      <c r="Q448" s="105"/>
      <c r="R448" s="105"/>
      <c r="S448" s="105"/>
      <c r="T448" s="105"/>
    </row>
    <row r="449" spans="1:20" ht="15.75" customHeight="1" x14ac:dyDescent="0.25">
      <c r="A449" s="105"/>
      <c r="B449" s="105"/>
      <c r="C449" s="105"/>
      <c r="D449" s="105"/>
      <c r="E449" s="105"/>
      <c r="F449" s="105"/>
      <c r="G449" s="105"/>
      <c r="H449" s="105"/>
      <c r="I449" s="105"/>
      <c r="J449" s="105"/>
      <c r="K449" s="105"/>
      <c r="L449" s="105"/>
      <c r="M449" s="105"/>
      <c r="N449" s="105"/>
      <c r="O449" s="105"/>
      <c r="P449" s="105"/>
      <c r="Q449" s="105"/>
      <c r="R449" s="105"/>
      <c r="S449" s="105"/>
      <c r="T449" s="105"/>
    </row>
    <row r="450" spans="1:20" ht="15.75" customHeight="1" x14ac:dyDescent="0.25">
      <c r="A450" s="105"/>
      <c r="B450" s="105"/>
      <c r="C450" s="105"/>
      <c r="D450" s="105"/>
      <c r="E450" s="105"/>
      <c r="F450" s="105"/>
      <c r="G450" s="105"/>
      <c r="H450" s="105"/>
      <c r="I450" s="105"/>
      <c r="J450" s="105"/>
      <c r="K450" s="105"/>
      <c r="L450" s="105"/>
      <c r="M450" s="105"/>
      <c r="N450" s="105"/>
      <c r="O450" s="105"/>
      <c r="P450" s="105"/>
      <c r="Q450" s="105"/>
      <c r="R450" s="105"/>
      <c r="S450" s="105"/>
      <c r="T450" s="105"/>
    </row>
    <row r="451" spans="1:20" ht="15.75" customHeight="1" x14ac:dyDescent="0.25">
      <c r="A451" s="105"/>
      <c r="B451" s="105"/>
      <c r="C451" s="105"/>
      <c r="D451" s="105"/>
      <c r="E451" s="105"/>
      <c r="F451" s="105"/>
      <c r="G451" s="105"/>
      <c r="H451" s="105"/>
      <c r="I451" s="105"/>
      <c r="J451" s="105"/>
      <c r="K451" s="105"/>
      <c r="L451" s="105"/>
      <c r="M451" s="105"/>
      <c r="N451" s="105"/>
      <c r="O451" s="105"/>
      <c r="P451" s="105"/>
      <c r="Q451" s="105"/>
      <c r="R451" s="105"/>
      <c r="S451" s="105"/>
      <c r="T451" s="105"/>
    </row>
    <row r="452" spans="1:20" ht="15.75" customHeight="1" x14ac:dyDescent="0.25">
      <c r="A452" s="105"/>
      <c r="B452" s="105"/>
      <c r="C452" s="105"/>
      <c r="D452" s="105"/>
      <c r="E452" s="105"/>
      <c r="F452" s="105"/>
      <c r="G452" s="105"/>
      <c r="H452" s="105"/>
      <c r="I452" s="105"/>
      <c r="J452" s="105"/>
      <c r="K452" s="105"/>
      <c r="L452" s="105"/>
      <c r="M452" s="105"/>
      <c r="N452" s="105"/>
      <c r="O452" s="105"/>
      <c r="P452" s="105"/>
      <c r="Q452" s="105"/>
      <c r="R452" s="105"/>
      <c r="S452" s="105"/>
      <c r="T452" s="105"/>
    </row>
    <row r="453" spans="1:20" ht="15.75" customHeight="1" x14ac:dyDescent="0.25">
      <c r="A453" s="105"/>
      <c r="B453" s="105"/>
      <c r="C453" s="105"/>
      <c r="D453" s="105"/>
      <c r="E453" s="105"/>
      <c r="F453" s="105"/>
      <c r="G453" s="105"/>
      <c r="H453" s="105"/>
      <c r="I453" s="105"/>
      <c r="J453" s="105"/>
      <c r="K453" s="105"/>
      <c r="L453" s="105"/>
      <c r="M453" s="105"/>
      <c r="N453" s="105"/>
      <c r="O453" s="105"/>
      <c r="P453" s="105"/>
      <c r="Q453" s="105"/>
      <c r="R453" s="105"/>
      <c r="S453" s="105"/>
      <c r="T453" s="105"/>
    </row>
    <row r="454" spans="1:20" ht="15.75" customHeight="1" x14ac:dyDescent="0.25">
      <c r="A454" s="105"/>
      <c r="B454" s="105"/>
      <c r="C454" s="105"/>
      <c r="D454" s="105"/>
      <c r="E454" s="105"/>
      <c r="F454" s="105"/>
      <c r="G454" s="105"/>
      <c r="H454" s="105"/>
      <c r="I454" s="105"/>
      <c r="J454" s="105"/>
      <c r="K454" s="105"/>
      <c r="L454" s="105"/>
      <c r="M454" s="105"/>
      <c r="N454" s="105"/>
      <c r="O454" s="105"/>
      <c r="P454" s="105"/>
      <c r="Q454" s="105"/>
      <c r="R454" s="105"/>
      <c r="S454" s="105"/>
      <c r="T454" s="105"/>
    </row>
    <row r="455" spans="1:20" ht="15.75" customHeight="1" x14ac:dyDescent="0.25">
      <c r="A455" s="105"/>
      <c r="B455" s="105"/>
      <c r="C455" s="105"/>
      <c r="D455" s="105"/>
      <c r="E455" s="105"/>
      <c r="F455" s="105"/>
      <c r="G455" s="105"/>
      <c r="H455" s="105"/>
      <c r="I455" s="105"/>
      <c r="J455" s="105"/>
      <c r="K455" s="105"/>
      <c r="L455" s="105"/>
      <c r="M455" s="105"/>
      <c r="N455" s="105"/>
      <c r="O455" s="105"/>
      <c r="P455" s="105"/>
      <c r="Q455" s="105"/>
      <c r="R455" s="105"/>
      <c r="S455" s="105"/>
      <c r="T455" s="105"/>
    </row>
    <row r="456" spans="1:20" ht="15.75" customHeight="1" x14ac:dyDescent="0.25">
      <c r="A456" s="105"/>
      <c r="B456" s="105"/>
      <c r="C456" s="105"/>
      <c r="D456" s="105"/>
      <c r="E456" s="105"/>
      <c r="F456" s="105"/>
      <c r="G456" s="105"/>
      <c r="H456" s="105"/>
      <c r="I456" s="105"/>
      <c r="J456" s="105"/>
      <c r="K456" s="105"/>
      <c r="L456" s="105"/>
      <c r="M456" s="105"/>
      <c r="N456" s="105"/>
      <c r="O456" s="105"/>
      <c r="P456" s="105"/>
      <c r="Q456" s="105"/>
      <c r="R456" s="105"/>
      <c r="S456" s="105"/>
      <c r="T456" s="105"/>
    </row>
    <row r="457" spans="1:20" ht="15.75" customHeight="1" x14ac:dyDescent="0.25">
      <c r="A457" s="105"/>
      <c r="B457" s="105"/>
      <c r="C457" s="105"/>
      <c r="D457" s="105"/>
      <c r="E457" s="105"/>
      <c r="F457" s="105"/>
      <c r="G457" s="105"/>
      <c r="H457" s="105"/>
      <c r="I457" s="105"/>
      <c r="J457" s="105"/>
      <c r="K457" s="105"/>
      <c r="L457" s="105"/>
      <c r="M457" s="105"/>
      <c r="N457" s="105"/>
      <c r="O457" s="105"/>
      <c r="P457" s="105"/>
      <c r="Q457" s="105"/>
      <c r="R457" s="105"/>
      <c r="S457" s="105"/>
      <c r="T457" s="105"/>
    </row>
    <row r="458" spans="1:20" ht="15.75" customHeight="1" x14ac:dyDescent="0.25">
      <c r="A458" s="105"/>
      <c r="B458" s="105"/>
      <c r="C458" s="105"/>
      <c r="D458" s="105"/>
      <c r="E458" s="105"/>
      <c r="F458" s="105"/>
      <c r="G458" s="105"/>
      <c r="H458" s="105"/>
      <c r="I458" s="105"/>
      <c r="J458" s="105"/>
      <c r="K458" s="105"/>
      <c r="L458" s="105"/>
      <c r="M458" s="105"/>
      <c r="N458" s="105"/>
      <c r="O458" s="105"/>
      <c r="P458" s="105"/>
      <c r="Q458" s="105"/>
      <c r="R458" s="105"/>
      <c r="S458" s="105"/>
      <c r="T458" s="105"/>
    </row>
    <row r="459" spans="1:20" ht="15.75" customHeight="1" x14ac:dyDescent="0.25">
      <c r="A459" s="105"/>
      <c r="B459" s="105"/>
      <c r="C459" s="105"/>
      <c r="D459" s="105"/>
      <c r="E459" s="105"/>
      <c r="F459" s="105"/>
      <c r="G459" s="105"/>
      <c r="H459" s="105"/>
      <c r="I459" s="105"/>
      <c r="J459" s="105"/>
      <c r="K459" s="105"/>
      <c r="L459" s="105"/>
      <c r="M459" s="105"/>
      <c r="N459" s="105"/>
      <c r="O459" s="105"/>
      <c r="P459" s="105"/>
      <c r="Q459" s="105"/>
      <c r="R459" s="105"/>
      <c r="S459" s="105"/>
      <c r="T459" s="105"/>
    </row>
    <row r="460" spans="1:20" ht="15.75" customHeight="1" x14ac:dyDescent="0.25">
      <c r="A460" s="105"/>
      <c r="B460" s="105"/>
      <c r="C460" s="105"/>
      <c r="D460" s="105"/>
      <c r="E460" s="105"/>
      <c r="F460" s="105"/>
      <c r="G460" s="105"/>
      <c r="H460" s="105"/>
      <c r="I460" s="105"/>
      <c r="J460" s="105"/>
      <c r="K460" s="105"/>
      <c r="L460" s="105"/>
      <c r="M460" s="105"/>
      <c r="N460" s="105"/>
      <c r="O460" s="105"/>
      <c r="P460" s="105"/>
      <c r="Q460" s="105"/>
      <c r="R460" s="105"/>
      <c r="S460" s="105"/>
      <c r="T460" s="105"/>
    </row>
    <row r="461" spans="1:20" ht="15.75" customHeight="1" x14ac:dyDescent="0.25">
      <c r="A461" s="105"/>
      <c r="B461" s="105"/>
      <c r="C461" s="105"/>
      <c r="D461" s="105"/>
      <c r="E461" s="105"/>
      <c r="F461" s="105"/>
      <c r="G461" s="105"/>
      <c r="H461" s="105"/>
      <c r="I461" s="105"/>
      <c r="J461" s="105"/>
      <c r="K461" s="105"/>
      <c r="L461" s="105"/>
      <c r="M461" s="105"/>
      <c r="N461" s="105"/>
      <c r="O461" s="105"/>
      <c r="P461" s="105"/>
      <c r="Q461" s="105"/>
      <c r="R461" s="105"/>
      <c r="S461" s="105"/>
      <c r="T461" s="105"/>
    </row>
    <row r="462" spans="1:20" ht="15.75" customHeight="1" x14ac:dyDescent="0.25">
      <c r="A462" s="105"/>
      <c r="B462" s="105"/>
      <c r="C462" s="105"/>
      <c r="D462" s="105"/>
      <c r="E462" s="105"/>
      <c r="F462" s="105"/>
      <c r="G462" s="105"/>
      <c r="H462" s="105"/>
      <c r="I462" s="105"/>
      <c r="J462" s="105"/>
      <c r="K462" s="105"/>
      <c r="L462" s="105"/>
      <c r="M462" s="105"/>
      <c r="N462" s="105"/>
      <c r="O462" s="105"/>
      <c r="P462" s="105"/>
      <c r="Q462" s="105"/>
      <c r="R462" s="105"/>
      <c r="S462" s="105"/>
      <c r="T462" s="105"/>
    </row>
    <row r="463" spans="1:20" ht="15.75" customHeight="1" x14ac:dyDescent="0.25">
      <c r="A463" s="105"/>
      <c r="B463" s="105"/>
      <c r="C463" s="105"/>
      <c r="D463" s="105"/>
      <c r="E463" s="105"/>
      <c r="F463" s="105"/>
      <c r="G463" s="105"/>
      <c r="H463" s="105"/>
      <c r="I463" s="105"/>
      <c r="J463" s="105"/>
      <c r="K463" s="105"/>
      <c r="L463" s="105"/>
      <c r="M463" s="105"/>
      <c r="N463" s="105"/>
      <c r="O463" s="105"/>
      <c r="P463" s="105"/>
      <c r="Q463" s="105"/>
      <c r="R463" s="105"/>
      <c r="S463" s="105"/>
      <c r="T463" s="105"/>
    </row>
    <row r="464" spans="1:20" ht="15.75" customHeight="1" x14ac:dyDescent="0.25">
      <c r="A464" s="105"/>
      <c r="B464" s="105"/>
      <c r="C464" s="105"/>
      <c r="D464" s="105"/>
      <c r="E464" s="105"/>
      <c r="F464" s="105"/>
      <c r="G464" s="105"/>
      <c r="H464" s="105"/>
      <c r="I464" s="105"/>
      <c r="J464" s="105"/>
      <c r="K464" s="105"/>
      <c r="L464" s="105"/>
      <c r="M464" s="105"/>
      <c r="N464" s="105"/>
      <c r="O464" s="105"/>
      <c r="P464" s="105"/>
      <c r="Q464" s="105"/>
      <c r="R464" s="105"/>
      <c r="S464" s="105"/>
      <c r="T464" s="105"/>
    </row>
    <row r="465" spans="1:20" ht="15.75" customHeight="1" x14ac:dyDescent="0.25">
      <c r="A465" s="105"/>
      <c r="B465" s="105"/>
      <c r="C465" s="105"/>
      <c r="D465" s="105"/>
      <c r="E465" s="105"/>
      <c r="F465" s="105"/>
      <c r="G465" s="105"/>
      <c r="H465" s="105"/>
      <c r="I465" s="105"/>
      <c r="J465" s="105"/>
      <c r="K465" s="105"/>
      <c r="L465" s="105"/>
      <c r="M465" s="105"/>
      <c r="N465" s="105"/>
      <c r="O465" s="105"/>
      <c r="P465" s="105"/>
      <c r="Q465" s="105"/>
      <c r="R465" s="105"/>
      <c r="S465" s="105"/>
      <c r="T465" s="105"/>
    </row>
    <row r="466" spans="1:20" ht="15.75" customHeight="1" x14ac:dyDescent="0.25">
      <c r="A466" s="105"/>
      <c r="B466" s="105"/>
      <c r="C466" s="105"/>
      <c r="D466" s="105"/>
      <c r="E466" s="105"/>
      <c r="F466" s="105"/>
      <c r="G466" s="105"/>
      <c r="H466" s="105"/>
      <c r="I466" s="105"/>
      <c r="J466" s="105"/>
      <c r="K466" s="105"/>
      <c r="L466" s="105"/>
      <c r="M466" s="105"/>
      <c r="N466" s="105"/>
      <c r="O466" s="105"/>
      <c r="P466" s="105"/>
      <c r="Q466" s="105"/>
      <c r="R466" s="105"/>
      <c r="S466" s="105"/>
      <c r="T466" s="105"/>
    </row>
    <row r="467" spans="1:20" ht="15.75" customHeight="1" x14ac:dyDescent="0.25">
      <c r="A467" s="105"/>
      <c r="B467" s="105"/>
      <c r="C467" s="105"/>
      <c r="D467" s="105"/>
      <c r="E467" s="105"/>
      <c r="F467" s="105"/>
      <c r="G467" s="105"/>
      <c r="H467" s="105"/>
      <c r="I467" s="105"/>
      <c r="J467" s="105"/>
      <c r="K467" s="105"/>
      <c r="L467" s="105"/>
      <c r="M467" s="105"/>
      <c r="N467" s="105"/>
      <c r="O467" s="105"/>
      <c r="P467" s="105"/>
      <c r="Q467" s="105"/>
      <c r="R467" s="105"/>
      <c r="S467" s="105"/>
      <c r="T467" s="105"/>
    </row>
    <row r="468" spans="1:20" ht="15.75" customHeight="1" x14ac:dyDescent="0.25">
      <c r="A468" s="105"/>
      <c r="B468" s="105"/>
      <c r="C468" s="105"/>
      <c r="D468" s="105"/>
      <c r="E468" s="105"/>
      <c r="F468" s="105"/>
      <c r="G468" s="105"/>
      <c r="H468" s="105"/>
      <c r="I468" s="105"/>
      <c r="J468" s="105"/>
      <c r="K468" s="105"/>
      <c r="L468" s="105"/>
      <c r="M468" s="105"/>
      <c r="N468" s="105"/>
      <c r="O468" s="105"/>
      <c r="P468" s="105"/>
      <c r="Q468" s="105"/>
      <c r="R468" s="105"/>
      <c r="S468" s="105"/>
      <c r="T468" s="105"/>
    </row>
    <row r="469" spans="1:20" ht="15.75" customHeight="1" x14ac:dyDescent="0.25">
      <c r="A469" s="105"/>
      <c r="B469" s="105"/>
      <c r="C469" s="105"/>
      <c r="D469" s="105"/>
      <c r="E469" s="105"/>
      <c r="F469" s="105"/>
      <c r="G469" s="105"/>
      <c r="H469" s="105"/>
      <c r="I469" s="105"/>
      <c r="J469" s="105"/>
      <c r="K469" s="105"/>
      <c r="L469" s="105"/>
      <c r="M469" s="105"/>
      <c r="N469" s="105"/>
      <c r="O469" s="105"/>
      <c r="P469" s="105"/>
      <c r="Q469" s="105"/>
      <c r="R469" s="105"/>
      <c r="S469" s="105"/>
      <c r="T469" s="105"/>
    </row>
    <row r="470" spans="1:20" ht="15.75" customHeight="1" x14ac:dyDescent="0.25">
      <c r="A470" s="105"/>
      <c r="B470" s="105"/>
      <c r="C470" s="105"/>
      <c r="D470" s="105"/>
      <c r="E470" s="105"/>
      <c r="F470" s="105"/>
      <c r="G470" s="105"/>
      <c r="H470" s="105"/>
      <c r="I470" s="105"/>
      <c r="J470" s="105"/>
      <c r="K470" s="105"/>
      <c r="L470" s="105"/>
      <c r="M470" s="105"/>
      <c r="N470" s="105"/>
      <c r="O470" s="105"/>
      <c r="P470" s="105"/>
      <c r="Q470" s="105"/>
      <c r="R470" s="105"/>
      <c r="S470" s="105"/>
      <c r="T470" s="105"/>
    </row>
    <row r="471" spans="1:20" ht="15.75" customHeight="1" x14ac:dyDescent="0.25">
      <c r="A471" s="105"/>
      <c r="B471" s="105"/>
      <c r="C471" s="105"/>
      <c r="D471" s="105"/>
      <c r="E471" s="105"/>
      <c r="F471" s="105"/>
      <c r="G471" s="105"/>
      <c r="H471" s="105"/>
      <c r="I471" s="105"/>
      <c r="J471" s="105"/>
      <c r="K471" s="105"/>
      <c r="L471" s="105"/>
      <c r="M471" s="105"/>
      <c r="N471" s="105"/>
      <c r="O471" s="105"/>
      <c r="P471" s="105"/>
      <c r="Q471" s="105"/>
      <c r="R471" s="105"/>
      <c r="S471" s="105"/>
      <c r="T471" s="105"/>
    </row>
    <row r="472" spans="1:20" ht="15.75" customHeight="1" x14ac:dyDescent="0.25">
      <c r="A472" s="105"/>
      <c r="B472" s="105"/>
      <c r="C472" s="105"/>
      <c r="D472" s="105"/>
      <c r="E472" s="105"/>
      <c r="F472" s="105"/>
      <c r="G472" s="105"/>
      <c r="H472" s="105"/>
      <c r="I472" s="105"/>
      <c r="J472" s="105"/>
      <c r="K472" s="105"/>
      <c r="L472" s="105"/>
      <c r="M472" s="105"/>
      <c r="N472" s="105"/>
      <c r="O472" s="105"/>
      <c r="P472" s="105"/>
      <c r="Q472" s="105"/>
      <c r="R472" s="105"/>
      <c r="S472" s="105"/>
      <c r="T472" s="105"/>
    </row>
    <row r="473" spans="1:20" ht="15.75" customHeight="1" x14ac:dyDescent="0.25">
      <c r="A473" s="105"/>
      <c r="B473" s="105"/>
      <c r="C473" s="105"/>
      <c r="D473" s="105"/>
      <c r="E473" s="105"/>
      <c r="F473" s="105"/>
      <c r="G473" s="105"/>
      <c r="H473" s="105"/>
      <c r="I473" s="105"/>
      <c r="J473" s="105"/>
      <c r="K473" s="105"/>
      <c r="L473" s="105"/>
      <c r="M473" s="105"/>
      <c r="N473" s="105"/>
      <c r="O473" s="105"/>
      <c r="P473" s="105"/>
      <c r="Q473" s="105"/>
      <c r="R473" s="105"/>
      <c r="S473" s="105"/>
      <c r="T473" s="105"/>
    </row>
    <row r="474" spans="1:20" ht="15.75" customHeight="1" x14ac:dyDescent="0.25">
      <c r="A474" s="105"/>
      <c r="B474" s="105"/>
      <c r="C474" s="105"/>
      <c r="D474" s="105"/>
      <c r="E474" s="105"/>
      <c r="F474" s="105"/>
      <c r="G474" s="105"/>
      <c r="H474" s="105"/>
      <c r="I474" s="105"/>
      <c r="J474" s="105"/>
      <c r="K474" s="105"/>
      <c r="L474" s="105"/>
      <c r="M474" s="105"/>
      <c r="N474" s="105"/>
      <c r="O474" s="105"/>
      <c r="P474" s="105"/>
      <c r="Q474" s="105"/>
      <c r="R474" s="105"/>
      <c r="S474" s="105"/>
      <c r="T474" s="105"/>
    </row>
    <row r="475" spans="1:20" ht="15.75" customHeight="1" x14ac:dyDescent="0.25">
      <c r="A475" s="105"/>
      <c r="B475" s="105"/>
      <c r="C475" s="105"/>
      <c r="D475" s="105"/>
      <c r="E475" s="105"/>
      <c r="F475" s="105"/>
      <c r="G475" s="105"/>
      <c r="H475" s="105"/>
      <c r="I475" s="105"/>
      <c r="J475" s="105"/>
      <c r="K475" s="105"/>
      <c r="L475" s="105"/>
      <c r="M475" s="105"/>
      <c r="N475" s="105"/>
      <c r="O475" s="105"/>
      <c r="P475" s="105"/>
      <c r="Q475" s="105"/>
      <c r="R475" s="105"/>
      <c r="S475" s="105"/>
      <c r="T475" s="105"/>
    </row>
    <row r="476" spans="1:20" ht="15.75" customHeight="1" x14ac:dyDescent="0.25">
      <c r="A476" s="105"/>
      <c r="B476" s="105"/>
      <c r="C476" s="105"/>
      <c r="D476" s="105"/>
      <c r="E476" s="105"/>
      <c r="F476" s="105"/>
      <c r="G476" s="105"/>
      <c r="H476" s="105"/>
      <c r="I476" s="105"/>
      <c r="J476" s="105"/>
      <c r="K476" s="105"/>
      <c r="L476" s="105"/>
      <c r="M476" s="105"/>
      <c r="N476" s="105"/>
      <c r="O476" s="105"/>
      <c r="P476" s="105"/>
      <c r="Q476" s="105"/>
      <c r="R476" s="105"/>
      <c r="S476" s="105"/>
      <c r="T476" s="105"/>
    </row>
    <row r="477" spans="1:20" ht="15.75" customHeight="1" x14ac:dyDescent="0.25">
      <c r="A477" s="105"/>
      <c r="B477" s="105"/>
      <c r="C477" s="105"/>
      <c r="D477" s="105"/>
      <c r="E477" s="105"/>
      <c r="F477" s="105"/>
      <c r="G477" s="105"/>
      <c r="H477" s="105"/>
      <c r="I477" s="105"/>
      <c r="J477" s="105"/>
      <c r="K477" s="105"/>
      <c r="L477" s="105"/>
      <c r="M477" s="105"/>
      <c r="N477" s="105"/>
      <c r="O477" s="105"/>
      <c r="P477" s="105"/>
      <c r="Q477" s="105"/>
      <c r="R477" s="105"/>
      <c r="S477" s="105"/>
      <c r="T477" s="105"/>
    </row>
    <row r="478" spans="1:20" ht="15.75" customHeight="1" x14ac:dyDescent="0.25">
      <c r="A478" s="105"/>
      <c r="B478" s="105"/>
      <c r="C478" s="105"/>
      <c r="D478" s="105"/>
      <c r="E478" s="105"/>
      <c r="F478" s="105"/>
      <c r="G478" s="105"/>
      <c r="H478" s="105"/>
      <c r="I478" s="105"/>
      <c r="J478" s="105"/>
      <c r="K478" s="105"/>
      <c r="L478" s="105"/>
      <c r="M478" s="105"/>
      <c r="N478" s="105"/>
      <c r="O478" s="105"/>
      <c r="P478" s="105"/>
      <c r="Q478" s="105"/>
      <c r="R478" s="105"/>
      <c r="S478" s="105"/>
      <c r="T478" s="105"/>
    </row>
    <row r="479" spans="1:20" ht="15.75" customHeight="1" x14ac:dyDescent="0.25">
      <c r="A479" s="105"/>
      <c r="B479" s="105"/>
      <c r="C479" s="105"/>
      <c r="D479" s="105"/>
      <c r="E479" s="105"/>
      <c r="F479" s="105"/>
      <c r="G479" s="105"/>
      <c r="H479" s="105"/>
      <c r="I479" s="105"/>
      <c r="J479" s="105"/>
      <c r="K479" s="105"/>
      <c r="L479" s="105"/>
      <c r="M479" s="105"/>
      <c r="N479" s="105"/>
      <c r="O479" s="105"/>
      <c r="P479" s="105"/>
      <c r="Q479" s="105"/>
      <c r="R479" s="105"/>
      <c r="S479" s="105"/>
      <c r="T479" s="105"/>
    </row>
    <row r="480" spans="1:20" ht="15.75" customHeight="1" x14ac:dyDescent="0.25">
      <c r="A480" s="105"/>
      <c r="B480" s="105"/>
      <c r="C480" s="105"/>
      <c r="D480" s="105"/>
      <c r="E480" s="105"/>
      <c r="F480" s="105"/>
      <c r="G480" s="105"/>
      <c r="H480" s="105"/>
      <c r="I480" s="105"/>
      <c r="J480" s="105"/>
      <c r="K480" s="105"/>
      <c r="L480" s="105"/>
      <c r="M480" s="105"/>
      <c r="N480" s="105"/>
      <c r="O480" s="105"/>
      <c r="P480" s="105"/>
      <c r="Q480" s="105"/>
      <c r="R480" s="105"/>
      <c r="S480" s="105"/>
      <c r="T480" s="105"/>
    </row>
    <row r="481" spans="1:20" ht="15.75" customHeight="1" x14ac:dyDescent="0.25">
      <c r="A481" s="105"/>
      <c r="B481" s="105"/>
      <c r="C481" s="105"/>
      <c r="D481" s="105"/>
      <c r="E481" s="105"/>
      <c r="F481" s="105"/>
      <c r="G481" s="105"/>
      <c r="H481" s="105"/>
      <c r="I481" s="105"/>
      <c r="J481" s="105"/>
      <c r="K481" s="105"/>
      <c r="L481" s="105"/>
      <c r="M481" s="105"/>
      <c r="N481" s="105"/>
      <c r="O481" s="105"/>
      <c r="P481" s="105"/>
      <c r="Q481" s="105"/>
      <c r="R481" s="105"/>
      <c r="S481" s="105"/>
      <c r="T481" s="105"/>
    </row>
    <row r="482" spans="1:20" ht="15.75" customHeight="1" x14ac:dyDescent="0.25">
      <c r="A482" s="105"/>
      <c r="B482" s="105"/>
      <c r="C482" s="105"/>
      <c r="D482" s="105"/>
      <c r="E482" s="105"/>
      <c r="F482" s="105"/>
      <c r="G482" s="105"/>
      <c r="H482" s="105"/>
      <c r="I482" s="105"/>
      <c r="J482" s="105"/>
      <c r="K482" s="105"/>
      <c r="L482" s="105"/>
      <c r="M482" s="105"/>
      <c r="N482" s="105"/>
      <c r="O482" s="105"/>
      <c r="P482" s="105"/>
      <c r="Q482" s="105"/>
      <c r="R482" s="105"/>
      <c r="S482" s="105"/>
      <c r="T482" s="105"/>
    </row>
    <row r="483" spans="1:20" ht="15.75" customHeight="1" x14ac:dyDescent="0.25">
      <c r="A483" s="105"/>
      <c r="B483" s="105"/>
      <c r="C483" s="105"/>
      <c r="D483" s="105"/>
      <c r="E483" s="105"/>
      <c r="F483" s="105"/>
      <c r="G483" s="105"/>
      <c r="H483" s="105"/>
      <c r="I483" s="105"/>
      <c r="J483" s="105"/>
      <c r="K483" s="105"/>
      <c r="L483" s="105"/>
      <c r="M483" s="105"/>
      <c r="N483" s="105"/>
      <c r="O483" s="105"/>
      <c r="P483" s="105"/>
      <c r="Q483" s="105"/>
      <c r="R483" s="105"/>
      <c r="S483" s="105"/>
      <c r="T483" s="105"/>
    </row>
    <row r="484" spans="1:20" ht="15.75" customHeight="1" x14ac:dyDescent="0.25">
      <c r="A484" s="105"/>
      <c r="B484" s="105"/>
      <c r="C484" s="105"/>
      <c r="D484" s="105"/>
      <c r="E484" s="105"/>
      <c r="F484" s="105"/>
      <c r="G484" s="105"/>
      <c r="H484" s="105"/>
      <c r="I484" s="105"/>
      <c r="J484" s="105"/>
      <c r="K484" s="105"/>
      <c r="L484" s="105"/>
      <c r="M484" s="105"/>
      <c r="N484" s="105"/>
      <c r="O484" s="105"/>
      <c r="P484" s="105"/>
      <c r="Q484" s="105"/>
      <c r="R484" s="105"/>
      <c r="S484" s="105"/>
      <c r="T484" s="105"/>
    </row>
    <row r="485" spans="1:20" ht="15.75" customHeight="1" x14ac:dyDescent="0.25">
      <c r="A485" s="105"/>
      <c r="B485" s="105"/>
      <c r="C485" s="105"/>
      <c r="D485" s="105"/>
      <c r="E485" s="105"/>
      <c r="F485" s="105"/>
      <c r="G485" s="105"/>
      <c r="H485" s="105"/>
      <c r="I485" s="105"/>
      <c r="J485" s="105"/>
      <c r="K485" s="105"/>
      <c r="L485" s="105"/>
      <c r="M485" s="105"/>
      <c r="N485" s="105"/>
      <c r="O485" s="105"/>
      <c r="P485" s="105"/>
      <c r="Q485" s="105"/>
      <c r="R485" s="105"/>
      <c r="S485" s="105"/>
      <c r="T485" s="105"/>
    </row>
    <row r="486" spans="1:20" ht="15.75" customHeight="1" x14ac:dyDescent="0.25">
      <c r="A486" s="105"/>
      <c r="B486" s="105"/>
      <c r="C486" s="105"/>
      <c r="D486" s="105"/>
      <c r="E486" s="105"/>
      <c r="F486" s="105"/>
      <c r="G486" s="105"/>
      <c r="H486" s="105"/>
      <c r="I486" s="105"/>
      <c r="J486" s="105"/>
      <c r="K486" s="105"/>
      <c r="L486" s="105"/>
      <c r="M486" s="105"/>
      <c r="N486" s="105"/>
      <c r="O486" s="105"/>
      <c r="P486" s="105"/>
      <c r="Q486" s="105"/>
      <c r="R486" s="105"/>
      <c r="S486" s="105"/>
      <c r="T486" s="105"/>
    </row>
    <row r="487" spans="1:20" ht="15.75" customHeight="1" x14ac:dyDescent="0.25">
      <c r="A487" s="105"/>
      <c r="B487" s="105"/>
      <c r="C487" s="105"/>
      <c r="D487" s="105"/>
      <c r="E487" s="105"/>
      <c r="F487" s="105"/>
      <c r="G487" s="105"/>
      <c r="H487" s="105"/>
      <c r="I487" s="105"/>
      <c r="J487" s="105"/>
      <c r="K487" s="105"/>
      <c r="L487" s="105"/>
      <c r="M487" s="105"/>
      <c r="N487" s="105"/>
      <c r="O487" s="105"/>
      <c r="P487" s="105"/>
      <c r="Q487" s="105"/>
      <c r="R487" s="105"/>
      <c r="S487" s="105"/>
      <c r="T487" s="105"/>
    </row>
    <row r="488" spans="1:20" ht="15.75" customHeight="1" x14ac:dyDescent="0.25">
      <c r="A488" s="105"/>
      <c r="B488" s="105"/>
      <c r="C488" s="105"/>
      <c r="D488" s="105"/>
      <c r="E488" s="105"/>
      <c r="F488" s="105"/>
      <c r="G488" s="105"/>
      <c r="H488" s="105"/>
      <c r="I488" s="105"/>
      <c r="J488" s="105"/>
      <c r="K488" s="105"/>
      <c r="L488" s="105"/>
      <c r="M488" s="105"/>
      <c r="N488" s="105"/>
      <c r="O488" s="105"/>
      <c r="P488" s="105"/>
      <c r="Q488" s="105"/>
      <c r="R488" s="105"/>
      <c r="S488" s="105"/>
      <c r="T488" s="105"/>
    </row>
    <row r="489" spans="1:20" ht="15.75" customHeight="1" x14ac:dyDescent="0.25">
      <c r="A489" s="105"/>
      <c r="B489" s="105"/>
      <c r="C489" s="105"/>
      <c r="D489" s="105"/>
      <c r="E489" s="105"/>
      <c r="F489" s="105"/>
      <c r="G489" s="105"/>
      <c r="H489" s="105"/>
      <c r="I489" s="105"/>
      <c r="J489" s="105"/>
      <c r="K489" s="105"/>
      <c r="L489" s="105"/>
      <c r="M489" s="105"/>
      <c r="N489" s="105"/>
      <c r="O489" s="105"/>
      <c r="P489" s="105"/>
      <c r="Q489" s="105"/>
      <c r="R489" s="105"/>
      <c r="S489" s="105"/>
      <c r="T489" s="105"/>
    </row>
    <row r="490" spans="1:20" ht="15.75" customHeight="1" x14ac:dyDescent="0.25">
      <c r="A490" s="105"/>
      <c r="B490" s="105"/>
      <c r="C490" s="105"/>
      <c r="D490" s="105"/>
      <c r="E490" s="105"/>
      <c r="F490" s="105"/>
      <c r="G490" s="105"/>
      <c r="H490" s="105"/>
      <c r="I490" s="105"/>
      <c r="J490" s="105"/>
      <c r="K490" s="105"/>
      <c r="L490" s="105"/>
      <c r="M490" s="105"/>
      <c r="N490" s="105"/>
      <c r="O490" s="105"/>
      <c r="P490" s="105"/>
      <c r="Q490" s="105"/>
      <c r="R490" s="105"/>
      <c r="S490" s="105"/>
      <c r="T490" s="105"/>
    </row>
    <row r="491" spans="1:20" ht="15.75" customHeight="1" x14ac:dyDescent="0.25">
      <c r="A491" s="105"/>
      <c r="B491" s="105"/>
      <c r="C491" s="105"/>
      <c r="D491" s="105"/>
      <c r="E491" s="105"/>
      <c r="F491" s="105"/>
      <c r="G491" s="105"/>
      <c r="H491" s="105"/>
      <c r="I491" s="105"/>
      <c r="J491" s="105"/>
      <c r="K491" s="105"/>
      <c r="L491" s="105"/>
      <c r="M491" s="105"/>
      <c r="N491" s="105"/>
      <c r="O491" s="105"/>
      <c r="P491" s="105"/>
      <c r="Q491" s="105"/>
      <c r="R491" s="105"/>
      <c r="S491" s="105"/>
      <c r="T491" s="105"/>
    </row>
    <row r="492" spans="1:20" ht="15.75" customHeight="1" x14ac:dyDescent="0.25">
      <c r="A492" s="105"/>
      <c r="B492" s="105"/>
      <c r="C492" s="105"/>
      <c r="D492" s="105"/>
      <c r="E492" s="105"/>
      <c r="F492" s="105"/>
      <c r="G492" s="105"/>
      <c r="H492" s="105"/>
      <c r="I492" s="105"/>
      <c r="J492" s="105"/>
      <c r="K492" s="105"/>
      <c r="L492" s="105"/>
      <c r="M492" s="105"/>
      <c r="N492" s="105"/>
      <c r="O492" s="105"/>
      <c r="P492" s="105"/>
      <c r="Q492" s="105"/>
      <c r="R492" s="105"/>
      <c r="S492" s="105"/>
      <c r="T492" s="105"/>
    </row>
    <row r="493" spans="1:20" ht="15.75" customHeight="1" x14ac:dyDescent="0.25">
      <c r="A493" s="105"/>
      <c r="B493" s="105"/>
      <c r="C493" s="105"/>
      <c r="D493" s="105"/>
      <c r="E493" s="105"/>
      <c r="F493" s="105"/>
      <c r="G493" s="105"/>
      <c r="H493" s="105"/>
      <c r="I493" s="105"/>
      <c r="J493" s="105"/>
      <c r="K493" s="105"/>
      <c r="L493" s="105"/>
      <c r="M493" s="105"/>
      <c r="N493" s="105"/>
      <c r="O493" s="105"/>
      <c r="P493" s="105"/>
      <c r="Q493" s="105"/>
      <c r="R493" s="105"/>
      <c r="S493" s="105"/>
      <c r="T493" s="105"/>
    </row>
    <row r="494" spans="1:20" ht="15.75" customHeight="1" x14ac:dyDescent="0.25">
      <c r="A494" s="105"/>
      <c r="B494" s="105"/>
      <c r="C494" s="105"/>
      <c r="D494" s="105"/>
      <c r="E494" s="105"/>
      <c r="F494" s="105"/>
      <c r="G494" s="105"/>
      <c r="H494" s="105"/>
      <c r="I494" s="105"/>
      <c r="J494" s="105"/>
      <c r="K494" s="105"/>
      <c r="L494" s="105"/>
      <c r="M494" s="105"/>
      <c r="N494" s="105"/>
      <c r="O494" s="105"/>
      <c r="P494" s="105"/>
      <c r="Q494" s="105"/>
      <c r="R494" s="105"/>
      <c r="S494" s="105"/>
      <c r="T494" s="105"/>
    </row>
    <row r="495" spans="1:20" ht="15.75" customHeight="1" x14ac:dyDescent="0.25">
      <c r="A495" s="105"/>
      <c r="B495" s="105"/>
      <c r="C495" s="105"/>
      <c r="D495" s="105"/>
      <c r="E495" s="105"/>
      <c r="F495" s="105"/>
      <c r="G495" s="105"/>
      <c r="H495" s="105"/>
      <c r="I495" s="105"/>
      <c r="J495" s="105"/>
      <c r="K495" s="105"/>
      <c r="L495" s="105"/>
      <c r="M495" s="105"/>
      <c r="N495" s="105"/>
      <c r="O495" s="105"/>
      <c r="P495" s="105"/>
      <c r="Q495" s="105"/>
      <c r="R495" s="105"/>
      <c r="S495" s="105"/>
      <c r="T495" s="105"/>
    </row>
    <row r="496" spans="1:20" ht="15.75" customHeight="1" x14ac:dyDescent="0.25">
      <c r="A496" s="105"/>
      <c r="B496" s="105"/>
      <c r="C496" s="105"/>
      <c r="D496" s="105"/>
      <c r="E496" s="105"/>
      <c r="F496" s="105"/>
      <c r="G496" s="105"/>
      <c r="H496" s="105"/>
      <c r="I496" s="105"/>
      <c r="J496" s="105"/>
      <c r="K496" s="105"/>
      <c r="L496" s="105"/>
      <c r="M496" s="105"/>
      <c r="N496" s="105"/>
      <c r="O496" s="105"/>
      <c r="P496" s="105"/>
      <c r="Q496" s="105"/>
      <c r="R496" s="105"/>
      <c r="S496" s="105"/>
      <c r="T496" s="105"/>
    </row>
    <row r="497" spans="1:20" ht="15.75" customHeight="1" x14ac:dyDescent="0.25">
      <c r="A497" s="105"/>
      <c r="B497" s="105"/>
      <c r="C497" s="105"/>
      <c r="D497" s="105"/>
      <c r="E497" s="105"/>
      <c r="F497" s="105"/>
      <c r="G497" s="105"/>
      <c r="H497" s="105"/>
      <c r="I497" s="105"/>
      <c r="J497" s="105"/>
      <c r="K497" s="105"/>
      <c r="L497" s="105"/>
      <c r="M497" s="105"/>
      <c r="N497" s="105"/>
      <c r="O497" s="105"/>
      <c r="P497" s="105"/>
      <c r="Q497" s="105"/>
      <c r="R497" s="105"/>
      <c r="S497" s="105"/>
      <c r="T497" s="105"/>
    </row>
    <row r="498" spans="1:20" ht="15.75" customHeight="1" x14ac:dyDescent="0.25">
      <c r="A498" s="105"/>
      <c r="B498" s="105"/>
      <c r="C498" s="105"/>
      <c r="D498" s="105"/>
      <c r="E498" s="105"/>
      <c r="F498" s="105"/>
      <c r="G498" s="105"/>
      <c r="H498" s="105"/>
      <c r="I498" s="105"/>
      <c r="J498" s="105"/>
      <c r="K498" s="105"/>
      <c r="L498" s="105"/>
      <c r="M498" s="105"/>
      <c r="N498" s="105"/>
      <c r="O498" s="105"/>
      <c r="P498" s="105"/>
      <c r="Q498" s="105"/>
      <c r="R498" s="105"/>
      <c r="S498" s="105"/>
      <c r="T498" s="105"/>
    </row>
    <row r="499" spans="1:20" ht="15.75" customHeight="1" x14ac:dyDescent="0.25">
      <c r="A499" s="105"/>
      <c r="B499" s="105"/>
      <c r="C499" s="105"/>
      <c r="D499" s="105"/>
      <c r="E499" s="105"/>
      <c r="F499" s="105"/>
      <c r="G499" s="105"/>
      <c r="H499" s="105"/>
      <c r="I499" s="105"/>
      <c r="J499" s="105"/>
      <c r="K499" s="105"/>
      <c r="L499" s="105"/>
      <c r="M499" s="105"/>
      <c r="N499" s="105"/>
      <c r="O499" s="105"/>
      <c r="P499" s="105"/>
      <c r="Q499" s="105"/>
      <c r="R499" s="105"/>
      <c r="S499" s="105"/>
      <c r="T499" s="105"/>
    </row>
    <row r="500" spans="1:20" ht="15.75" customHeight="1" x14ac:dyDescent="0.25">
      <c r="A500" s="105"/>
      <c r="B500" s="105"/>
      <c r="C500" s="105"/>
      <c r="D500" s="105"/>
      <c r="E500" s="105"/>
      <c r="F500" s="105"/>
      <c r="G500" s="105"/>
      <c r="H500" s="105"/>
      <c r="I500" s="105"/>
      <c r="J500" s="105"/>
      <c r="K500" s="105"/>
      <c r="L500" s="105"/>
      <c r="M500" s="105"/>
      <c r="N500" s="105"/>
      <c r="O500" s="105"/>
      <c r="P500" s="105"/>
      <c r="Q500" s="105"/>
      <c r="R500" s="105"/>
      <c r="S500" s="105"/>
      <c r="T500" s="105"/>
    </row>
    <row r="501" spans="1:20" ht="15.75" customHeight="1" x14ac:dyDescent="0.25">
      <c r="A501" s="105"/>
      <c r="B501" s="105"/>
      <c r="C501" s="105"/>
      <c r="D501" s="105"/>
      <c r="E501" s="105"/>
      <c r="F501" s="105"/>
      <c r="G501" s="105"/>
      <c r="H501" s="105"/>
      <c r="I501" s="105"/>
      <c r="J501" s="105"/>
      <c r="K501" s="105"/>
      <c r="L501" s="105"/>
      <c r="M501" s="105"/>
      <c r="N501" s="105"/>
      <c r="O501" s="105"/>
      <c r="P501" s="105"/>
      <c r="Q501" s="105"/>
      <c r="R501" s="105"/>
      <c r="S501" s="105"/>
      <c r="T501" s="105"/>
    </row>
    <row r="502" spans="1:20" ht="15.75" customHeight="1" x14ac:dyDescent="0.25">
      <c r="A502" s="105"/>
      <c r="B502" s="105"/>
      <c r="C502" s="105"/>
      <c r="D502" s="105"/>
      <c r="E502" s="105"/>
      <c r="F502" s="105"/>
      <c r="G502" s="105"/>
      <c r="H502" s="105"/>
      <c r="I502" s="105"/>
      <c r="J502" s="105"/>
      <c r="K502" s="105"/>
      <c r="L502" s="105"/>
      <c r="M502" s="105"/>
      <c r="N502" s="105"/>
      <c r="O502" s="105"/>
      <c r="P502" s="105"/>
      <c r="Q502" s="105"/>
      <c r="R502" s="105"/>
      <c r="S502" s="105"/>
      <c r="T502" s="105"/>
    </row>
    <row r="503" spans="1:20" ht="15.75" customHeight="1" x14ac:dyDescent="0.25">
      <c r="A503" s="105"/>
      <c r="B503" s="105"/>
      <c r="C503" s="105"/>
      <c r="D503" s="105"/>
      <c r="E503" s="105"/>
      <c r="F503" s="105"/>
      <c r="G503" s="105"/>
      <c r="H503" s="105"/>
      <c r="I503" s="105"/>
      <c r="J503" s="105"/>
      <c r="K503" s="105"/>
      <c r="L503" s="105"/>
      <c r="M503" s="105"/>
      <c r="N503" s="105"/>
      <c r="O503" s="105"/>
      <c r="P503" s="105"/>
      <c r="Q503" s="105"/>
      <c r="R503" s="105"/>
      <c r="S503" s="105"/>
      <c r="T503" s="105"/>
    </row>
    <row r="504" spans="1:20" ht="15.75" customHeight="1" x14ac:dyDescent="0.25">
      <c r="A504" s="105"/>
      <c r="B504" s="105"/>
      <c r="C504" s="105"/>
      <c r="D504" s="105"/>
      <c r="E504" s="105"/>
      <c r="F504" s="105"/>
      <c r="G504" s="105"/>
      <c r="H504" s="105"/>
      <c r="I504" s="105"/>
      <c r="J504" s="105"/>
      <c r="K504" s="105"/>
      <c r="L504" s="105"/>
      <c r="M504" s="105"/>
      <c r="N504" s="105"/>
      <c r="O504" s="105"/>
      <c r="P504" s="105"/>
      <c r="Q504" s="105"/>
      <c r="R504" s="105"/>
      <c r="S504" s="105"/>
      <c r="T504" s="105"/>
    </row>
    <row r="505" spans="1:20" ht="15.75" customHeight="1" x14ac:dyDescent="0.25">
      <c r="A505" s="105"/>
      <c r="B505" s="105"/>
      <c r="C505" s="105"/>
      <c r="D505" s="105"/>
      <c r="E505" s="105"/>
      <c r="F505" s="105"/>
      <c r="G505" s="105"/>
      <c r="H505" s="105"/>
      <c r="I505" s="105"/>
      <c r="J505" s="105"/>
      <c r="K505" s="105"/>
      <c r="L505" s="105"/>
      <c r="M505" s="105"/>
      <c r="N505" s="105"/>
      <c r="O505" s="105"/>
      <c r="P505" s="105"/>
      <c r="Q505" s="105"/>
      <c r="R505" s="105"/>
      <c r="S505" s="105"/>
      <c r="T505" s="105"/>
    </row>
    <row r="506" spans="1:20" ht="15.75" customHeight="1" x14ac:dyDescent="0.25">
      <c r="A506" s="105"/>
      <c r="B506" s="105"/>
      <c r="C506" s="105"/>
      <c r="D506" s="105"/>
      <c r="E506" s="105"/>
      <c r="F506" s="105"/>
      <c r="G506" s="105"/>
      <c r="H506" s="105"/>
      <c r="I506" s="105"/>
      <c r="J506" s="105"/>
      <c r="K506" s="105"/>
      <c r="L506" s="105"/>
      <c r="M506" s="105"/>
      <c r="N506" s="105"/>
      <c r="O506" s="105"/>
      <c r="P506" s="105"/>
      <c r="Q506" s="105"/>
      <c r="R506" s="105"/>
      <c r="S506" s="105"/>
      <c r="T506" s="105"/>
    </row>
    <row r="507" spans="1:20" ht="15.75" customHeight="1" x14ac:dyDescent="0.25">
      <c r="A507" s="105"/>
      <c r="B507" s="105"/>
      <c r="C507" s="105"/>
      <c r="D507" s="105"/>
      <c r="E507" s="105"/>
      <c r="F507" s="105"/>
      <c r="G507" s="105"/>
      <c r="H507" s="105"/>
      <c r="I507" s="105"/>
      <c r="J507" s="105"/>
      <c r="K507" s="105"/>
      <c r="L507" s="105"/>
      <c r="M507" s="105"/>
      <c r="N507" s="105"/>
      <c r="O507" s="105"/>
      <c r="P507" s="105"/>
      <c r="Q507" s="105"/>
      <c r="R507" s="105"/>
      <c r="S507" s="105"/>
      <c r="T507" s="105"/>
    </row>
    <row r="508" spans="1:20" ht="15.75" customHeight="1" x14ac:dyDescent="0.25">
      <c r="A508" s="105"/>
      <c r="B508" s="105"/>
      <c r="C508" s="105"/>
      <c r="D508" s="105"/>
      <c r="E508" s="105"/>
      <c r="F508" s="105"/>
      <c r="G508" s="105"/>
      <c r="H508" s="105"/>
      <c r="I508" s="105"/>
      <c r="J508" s="105"/>
      <c r="K508" s="105"/>
      <c r="L508" s="105"/>
      <c r="M508" s="105"/>
      <c r="N508" s="105"/>
      <c r="O508" s="105"/>
      <c r="P508" s="105"/>
      <c r="Q508" s="105"/>
      <c r="R508" s="105"/>
      <c r="S508" s="105"/>
      <c r="T508" s="105"/>
    </row>
    <row r="509" spans="1:20" ht="15.75" customHeight="1" x14ac:dyDescent="0.25">
      <c r="A509" s="105"/>
      <c r="B509" s="105"/>
      <c r="C509" s="105"/>
      <c r="D509" s="105"/>
      <c r="E509" s="105"/>
      <c r="F509" s="105"/>
      <c r="G509" s="105"/>
      <c r="H509" s="105"/>
      <c r="I509" s="105"/>
      <c r="J509" s="105"/>
      <c r="K509" s="105"/>
      <c r="L509" s="105"/>
      <c r="M509" s="105"/>
      <c r="N509" s="105"/>
      <c r="O509" s="105"/>
      <c r="P509" s="105"/>
      <c r="Q509" s="105"/>
      <c r="R509" s="105"/>
      <c r="S509" s="105"/>
      <c r="T509" s="105"/>
    </row>
    <row r="510" spans="1:20" ht="15.75" customHeight="1" x14ac:dyDescent="0.25">
      <c r="A510" s="105"/>
      <c r="B510" s="105"/>
      <c r="C510" s="105"/>
      <c r="D510" s="105"/>
      <c r="E510" s="105"/>
      <c r="F510" s="105"/>
      <c r="G510" s="105"/>
      <c r="H510" s="105"/>
      <c r="I510" s="105"/>
      <c r="J510" s="105"/>
      <c r="K510" s="105"/>
      <c r="L510" s="105"/>
      <c r="M510" s="105"/>
      <c r="N510" s="105"/>
      <c r="O510" s="105"/>
      <c r="P510" s="105"/>
      <c r="Q510" s="105"/>
      <c r="R510" s="105"/>
      <c r="S510" s="105"/>
      <c r="T510" s="105"/>
    </row>
    <row r="511" spans="1:20" ht="15.75" customHeight="1" x14ac:dyDescent="0.25">
      <c r="A511" s="105"/>
      <c r="B511" s="105"/>
      <c r="C511" s="105"/>
      <c r="D511" s="105"/>
      <c r="E511" s="105"/>
      <c r="F511" s="105"/>
      <c r="G511" s="105"/>
      <c r="H511" s="105"/>
      <c r="I511" s="105"/>
      <c r="J511" s="105"/>
      <c r="K511" s="105"/>
      <c r="L511" s="105"/>
      <c r="M511" s="105"/>
      <c r="N511" s="105"/>
      <c r="O511" s="105"/>
      <c r="P511" s="105"/>
      <c r="Q511" s="105"/>
      <c r="R511" s="105"/>
      <c r="S511" s="105"/>
      <c r="T511" s="105"/>
    </row>
    <row r="512" spans="1:20" ht="15.75" customHeight="1" x14ac:dyDescent="0.25">
      <c r="A512" s="105"/>
      <c r="B512" s="105"/>
      <c r="C512" s="105"/>
      <c r="D512" s="105"/>
      <c r="E512" s="105"/>
      <c r="F512" s="105"/>
      <c r="G512" s="105"/>
      <c r="H512" s="105"/>
      <c r="I512" s="105"/>
      <c r="J512" s="105"/>
      <c r="K512" s="105"/>
      <c r="L512" s="105"/>
      <c r="M512" s="105"/>
      <c r="N512" s="105"/>
      <c r="O512" s="105"/>
      <c r="P512" s="105"/>
      <c r="Q512" s="105"/>
      <c r="R512" s="105"/>
      <c r="S512" s="105"/>
      <c r="T512" s="105"/>
    </row>
    <row r="513" spans="1:20" ht="15.75" customHeight="1" x14ac:dyDescent="0.25">
      <c r="A513" s="105"/>
      <c r="B513" s="105"/>
      <c r="C513" s="105"/>
      <c r="D513" s="105"/>
      <c r="E513" s="105"/>
      <c r="F513" s="105"/>
      <c r="G513" s="105"/>
      <c r="H513" s="105"/>
      <c r="I513" s="105"/>
      <c r="J513" s="105"/>
      <c r="K513" s="105"/>
      <c r="L513" s="105"/>
      <c r="M513" s="105"/>
      <c r="N513" s="105"/>
      <c r="O513" s="105"/>
      <c r="P513" s="105"/>
      <c r="Q513" s="105"/>
      <c r="R513" s="105"/>
      <c r="S513" s="105"/>
      <c r="T513" s="105"/>
    </row>
    <row r="514" spans="1:20" ht="15.75" customHeight="1" x14ac:dyDescent="0.25">
      <c r="A514" s="105"/>
      <c r="B514" s="105"/>
      <c r="C514" s="105"/>
      <c r="D514" s="105"/>
      <c r="E514" s="105"/>
      <c r="F514" s="105"/>
      <c r="G514" s="105"/>
      <c r="H514" s="105"/>
      <c r="I514" s="105"/>
      <c r="J514" s="105"/>
      <c r="K514" s="105"/>
      <c r="L514" s="105"/>
      <c r="M514" s="105"/>
      <c r="N514" s="105"/>
      <c r="O514" s="105"/>
      <c r="P514" s="105"/>
      <c r="Q514" s="105"/>
      <c r="R514" s="105"/>
      <c r="S514" s="105"/>
      <c r="T514" s="105"/>
    </row>
    <row r="515" spans="1:20" ht="15.75" customHeight="1" x14ac:dyDescent="0.25">
      <c r="A515" s="105"/>
      <c r="B515" s="105"/>
      <c r="C515" s="105"/>
      <c r="D515" s="105"/>
      <c r="E515" s="105"/>
      <c r="F515" s="105"/>
      <c r="G515" s="105"/>
      <c r="H515" s="105"/>
      <c r="I515" s="105"/>
      <c r="J515" s="105"/>
      <c r="K515" s="105"/>
      <c r="L515" s="105"/>
      <c r="M515" s="105"/>
      <c r="N515" s="105"/>
      <c r="O515" s="105"/>
      <c r="P515" s="105"/>
      <c r="Q515" s="105"/>
      <c r="R515" s="105"/>
      <c r="S515" s="105"/>
      <c r="T515" s="105"/>
    </row>
    <row r="516" spans="1:20" ht="15.75" customHeight="1" x14ac:dyDescent="0.25">
      <c r="A516" s="105"/>
      <c r="B516" s="105"/>
      <c r="C516" s="105"/>
      <c r="D516" s="105"/>
      <c r="E516" s="105"/>
      <c r="F516" s="105"/>
      <c r="G516" s="105"/>
      <c r="H516" s="105"/>
      <c r="I516" s="105"/>
      <c r="J516" s="105"/>
      <c r="K516" s="105"/>
      <c r="L516" s="105"/>
      <c r="M516" s="105"/>
      <c r="N516" s="105"/>
      <c r="O516" s="105"/>
      <c r="P516" s="105"/>
      <c r="Q516" s="105"/>
      <c r="R516" s="105"/>
      <c r="S516" s="105"/>
      <c r="T516" s="105"/>
    </row>
    <row r="517" spans="1:20" ht="15.75" customHeight="1" x14ac:dyDescent="0.25">
      <c r="A517" s="105"/>
      <c r="B517" s="105"/>
      <c r="C517" s="105"/>
      <c r="D517" s="105"/>
      <c r="E517" s="105"/>
      <c r="F517" s="105"/>
      <c r="G517" s="105"/>
      <c r="H517" s="105"/>
      <c r="I517" s="105"/>
      <c r="J517" s="105"/>
      <c r="K517" s="105"/>
      <c r="L517" s="105"/>
      <c r="M517" s="105"/>
      <c r="N517" s="105"/>
      <c r="O517" s="105"/>
      <c r="P517" s="105"/>
      <c r="Q517" s="105"/>
      <c r="R517" s="105"/>
      <c r="S517" s="105"/>
      <c r="T517" s="105"/>
    </row>
    <row r="518" spans="1:20" ht="15.75" customHeight="1" x14ac:dyDescent="0.25">
      <c r="A518" s="105"/>
      <c r="B518" s="105"/>
      <c r="C518" s="105"/>
      <c r="D518" s="105"/>
      <c r="E518" s="105"/>
      <c r="F518" s="105"/>
      <c r="G518" s="105"/>
      <c r="H518" s="105"/>
      <c r="I518" s="105"/>
      <c r="J518" s="105"/>
      <c r="K518" s="105"/>
      <c r="L518" s="105"/>
      <c r="M518" s="105"/>
      <c r="N518" s="105"/>
      <c r="O518" s="105"/>
      <c r="P518" s="105"/>
      <c r="Q518" s="105"/>
      <c r="R518" s="105"/>
      <c r="S518" s="105"/>
      <c r="T518" s="105"/>
    </row>
    <row r="519" spans="1:20" ht="15.75" customHeight="1" x14ac:dyDescent="0.25">
      <c r="A519" s="105"/>
      <c r="B519" s="105"/>
      <c r="C519" s="105"/>
      <c r="D519" s="105"/>
      <c r="E519" s="105"/>
      <c r="F519" s="105"/>
      <c r="G519" s="105"/>
      <c r="H519" s="105"/>
      <c r="I519" s="105"/>
      <c r="J519" s="105"/>
      <c r="K519" s="105"/>
      <c r="L519" s="105"/>
      <c r="M519" s="105"/>
      <c r="N519" s="105"/>
      <c r="O519" s="105"/>
      <c r="P519" s="105"/>
      <c r="Q519" s="105"/>
      <c r="R519" s="105"/>
      <c r="S519" s="105"/>
      <c r="T519" s="105"/>
    </row>
    <row r="520" spans="1:20" ht="15.75" customHeight="1" x14ac:dyDescent="0.25">
      <c r="A520" s="105"/>
      <c r="B520" s="105"/>
      <c r="C520" s="105"/>
      <c r="D520" s="105"/>
      <c r="E520" s="105"/>
      <c r="F520" s="105"/>
      <c r="G520" s="105"/>
      <c r="H520" s="105"/>
      <c r="I520" s="105"/>
      <c r="J520" s="105"/>
      <c r="K520" s="105"/>
      <c r="L520" s="105"/>
      <c r="M520" s="105"/>
      <c r="N520" s="105"/>
      <c r="O520" s="105"/>
      <c r="P520" s="105"/>
      <c r="Q520" s="105"/>
      <c r="R520" s="105"/>
      <c r="S520" s="105"/>
      <c r="T520" s="105"/>
    </row>
    <row r="521" spans="1:20" ht="15.75" customHeight="1" x14ac:dyDescent="0.25">
      <c r="A521" s="105"/>
      <c r="B521" s="105"/>
      <c r="C521" s="105"/>
      <c r="D521" s="105"/>
      <c r="E521" s="105"/>
      <c r="F521" s="105"/>
      <c r="G521" s="105"/>
      <c r="H521" s="105"/>
      <c r="I521" s="105"/>
      <c r="J521" s="105"/>
      <c r="K521" s="105"/>
      <c r="L521" s="105"/>
      <c r="M521" s="105"/>
      <c r="N521" s="105"/>
      <c r="O521" s="105"/>
      <c r="P521" s="105"/>
      <c r="Q521" s="105"/>
      <c r="R521" s="105"/>
      <c r="S521" s="105"/>
      <c r="T521" s="105"/>
    </row>
    <row r="522" spans="1:20" ht="15.75" customHeight="1" x14ac:dyDescent="0.25">
      <c r="A522" s="105"/>
      <c r="B522" s="105"/>
      <c r="C522" s="105"/>
      <c r="D522" s="105"/>
      <c r="E522" s="105"/>
      <c r="F522" s="105"/>
      <c r="G522" s="105"/>
      <c r="H522" s="105"/>
      <c r="I522" s="105"/>
      <c r="J522" s="105"/>
      <c r="K522" s="105"/>
      <c r="L522" s="105"/>
      <c r="M522" s="105"/>
      <c r="N522" s="105"/>
      <c r="O522" s="105"/>
      <c r="P522" s="105"/>
      <c r="Q522" s="105"/>
      <c r="R522" s="105"/>
      <c r="S522" s="105"/>
      <c r="T522" s="105"/>
    </row>
    <row r="523" spans="1:20" ht="15.75" customHeight="1" x14ac:dyDescent="0.25">
      <c r="A523" s="105"/>
      <c r="B523" s="105"/>
      <c r="C523" s="105"/>
      <c r="D523" s="105"/>
      <c r="E523" s="105"/>
      <c r="F523" s="105"/>
      <c r="G523" s="105"/>
      <c r="H523" s="105"/>
      <c r="I523" s="105"/>
      <c r="J523" s="105"/>
      <c r="K523" s="105"/>
      <c r="L523" s="105"/>
      <c r="M523" s="105"/>
      <c r="N523" s="105"/>
      <c r="O523" s="105"/>
      <c r="P523" s="105"/>
      <c r="Q523" s="105"/>
      <c r="R523" s="105"/>
      <c r="S523" s="105"/>
      <c r="T523" s="105"/>
    </row>
    <row r="524" spans="1:20" ht="15.75" customHeight="1" x14ac:dyDescent="0.25">
      <c r="A524" s="105"/>
      <c r="B524" s="105"/>
      <c r="C524" s="105"/>
      <c r="D524" s="105"/>
      <c r="E524" s="105"/>
      <c r="F524" s="105"/>
      <c r="G524" s="105"/>
      <c r="H524" s="105"/>
      <c r="I524" s="105"/>
      <c r="J524" s="105"/>
      <c r="K524" s="105"/>
      <c r="L524" s="105"/>
      <c r="M524" s="105"/>
      <c r="N524" s="105"/>
      <c r="O524" s="105"/>
      <c r="P524" s="105"/>
      <c r="Q524" s="105"/>
      <c r="R524" s="105"/>
      <c r="S524" s="105"/>
      <c r="T524" s="105"/>
    </row>
    <row r="525" spans="1:20" ht="15.75" customHeight="1" x14ac:dyDescent="0.25">
      <c r="A525" s="105"/>
      <c r="B525" s="105"/>
      <c r="C525" s="105"/>
      <c r="D525" s="105"/>
      <c r="E525" s="105"/>
      <c r="F525" s="105"/>
      <c r="G525" s="105"/>
      <c r="H525" s="105"/>
      <c r="I525" s="105"/>
      <c r="J525" s="105"/>
      <c r="K525" s="105"/>
      <c r="L525" s="105"/>
      <c r="M525" s="105"/>
      <c r="N525" s="105"/>
      <c r="O525" s="105"/>
      <c r="P525" s="105"/>
      <c r="Q525" s="105"/>
      <c r="R525" s="105"/>
      <c r="S525" s="105"/>
      <c r="T525" s="105"/>
    </row>
    <row r="526" spans="1:20" ht="15.75" customHeight="1" x14ac:dyDescent="0.25">
      <c r="A526" s="105"/>
      <c r="B526" s="105"/>
      <c r="C526" s="105"/>
      <c r="D526" s="105"/>
      <c r="E526" s="105"/>
      <c r="F526" s="105"/>
      <c r="G526" s="105"/>
      <c r="H526" s="105"/>
      <c r="I526" s="105"/>
      <c r="J526" s="105"/>
      <c r="K526" s="105"/>
      <c r="L526" s="105"/>
      <c r="M526" s="105"/>
      <c r="N526" s="105"/>
      <c r="O526" s="105"/>
      <c r="P526" s="105"/>
      <c r="Q526" s="105"/>
      <c r="R526" s="105"/>
      <c r="S526" s="105"/>
      <c r="T526" s="105"/>
    </row>
    <row r="527" spans="1:20" ht="15.75" customHeight="1" x14ac:dyDescent="0.25">
      <c r="A527" s="105"/>
      <c r="B527" s="105"/>
      <c r="C527" s="105"/>
      <c r="D527" s="105"/>
      <c r="E527" s="105"/>
      <c r="F527" s="105"/>
      <c r="G527" s="105"/>
      <c r="H527" s="105"/>
      <c r="I527" s="105"/>
      <c r="J527" s="105"/>
      <c r="K527" s="105"/>
      <c r="L527" s="105"/>
      <c r="M527" s="105"/>
      <c r="N527" s="105"/>
      <c r="O527" s="105"/>
      <c r="P527" s="105"/>
      <c r="Q527" s="105"/>
      <c r="R527" s="105"/>
      <c r="S527" s="105"/>
      <c r="T527" s="105"/>
    </row>
    <row r="528" spans="1:20" ht="15.75" customHeight="1" x14ac:dyDescent="0.25">
      <c r="A528" s="105"/>
      <c r="B528" s="105"/>
      <c r="C528" s="105"/>
      <c r="D528" s="105"/>
      <c r="E528" s="105"/>
      <c r="F528" s="105"/>
      <c r="G528" s="105"/>
      <c r="H528" s="105"/>
      <c r="I528" s="105"/>
      <c r="J528" s="105"/>
      <c r="K528" s="105"/>
      <c r="L528" s="105"/>
      <c r="M528" s="105"/>
      <c r="N528" s="105"/>
      <c r="O528" s="105"/>
      <c r="P528" s="105"/>
      <c r="Q528" s="105"/>
      <c r="R528" s="105"/>
      <c r="S528" s="105"/>
      <c r="T528" s="105"/>
    </row>
    <row r="529" spans="1:20" ht="15.75" customHeight="1" x14ac:dyDescent="0.25">
      <c r="A529" s="105"/>
      <c r="B529" s="105"/>
      <c r="C529" s="105"/>
      <c r="D529" s="105"/>
      <c r="E529" s="105"/>
      <c r="F529" s="105"/>
      <c r="G529" s="105"/>
      <c r="H529" s="105"/>
      <c r="I529" s="105"/>
      <c r="J529" s="105"/>
      <c r="K529" s="105"/>
      <c r="L529" s="105"/>
      <c r="M529" s="105"/>
      <c r="N529" s="105"/>
      <c r="O529" s="105"/>
      <c r="P529" s="105"/>
      <c r="Q529" s="105"/>
      <c r="R529" s="105"/>
      <c r="S529" s="105"/>
      <c r="T529" s="105"/>
    </row>
    <row r="530" spans="1:20" ht="15.75" customHeight="1" x14ac:dyDescent="0.25">
      <c r="A530" s="105"/>
      <c r="B530" s="105"/>
      <c r="C530" s="105"/>
      <c r="D530" s="105"/>
      <c r="E530" s="105"/>
      <c r="F530" s="105"/>
      <c r="G530" s="105"/>
      <c r="H530" s="105"/>
      <c r="I530" s="105"/>
      <c r="J530" s="105"/>
      <c r="K530" s="105"/>
      <c r="L530" s="105"/>
      <c r="M530" s="105"/>
      <c r="N530" s="105"/>
      <c r="O530" s="105"/>
      <c r="P530" s="105"/>
      <c r="Q530" s="105"/>
      <c r="R530" s="105"/>
      <c r="S530" s="105"/>
      <c r="T530" s="105"/>
    </row>
    <row r="531" spans="1:20" ht="15.75" customHeight="1" x14ac:dyDescent="0.25">
      <c r="A531" s="105"/>
      <c r="B531" s="105"/>
      <c r="C531" s="105"/>
      <c r="D531" s="105"/>
      <c r="E531" s="105"/>
      <c r="F531" s="105"/>
      <c r="G531" s="105"/>
      <c r="H531" s="105"/>
      <c r="I531" s="105"/>
      <c r="J531" s="105"/>
      <c r="K531" s="105"/>
      <c r="L531" s="105"/>
      <c r="M531" s="105"/>
      <c r="N531" s="105"/>
      <c r="O531" s="105"/>
      <c r="P531" s="105"/>
      <c r="Q531" s="105"/>
      <c r="R531" s="105"/>
      <c r="S531" s="105"/>
      <c r="T531" s="105"/>
    </row>
    <row r="532" spans="1:20" ht="15.75" customHeight="1" x14ac:dyDescent="0.25">
      <c r="A532" s="105"/>
      <c r="B532" s="105"/>
      <c r="C532" s="105"/>
      <c r="D532" s="105"/>
      <c r="E532" s="105"/>
      <c r="F532" s="105"/>
      <c r="G532" s="105"/>
      <c r="H532" s="105"/>
      <c r="I532" s="105"/>
      <c r="J532" s="105"/>
      <c r="K532" s="105"/>
      <c r="L532" s="105"/>
      <c r="M532" s="105"/>
      <c r="N532" s="105"/>
      <c r="O532" s="105"/>
      <c r="P532" s="105"/>
      <c r="Q532" s="105"/>
      <c r="R532" s="105"/>
      <c r="S532" s="105"/>
      <c r="T532" s="105"/>
    </row>
    <row r="533" spans="1:20" ht="15.75" customHeight="1" x14ac:dyDescent="0.25">
      <c r="A533" s="105"/>
      <c r="B533" s="105"/>
      <c r="C533" s="105"/>
      <c r="D533" s="105"/>
      <c r="E533" s="105"/>
      <c r="F533" s="105"/>
      <c r="G533" s="105"/>
      <c r="H533" s="105"/>
      <c r="I533" s="105"/>
      <c r="J533" s="105"/>
      <c r="K533" s="105"/>
      <c r="L533" s="105"/>
      <c r="M533" s="105"/>
      <c r="N533" s="105"/>
      <c r="O533" s="105"/>
      <c r="P533" s="105"/>
      <c r="Q533" s="105"/>
      <c r="R533" s="105"/>
      <c r="S533" s="105"/>
      <c r="T533" s="105"/>
    </row>
    <row r="534" spans="1:20" ht="15.75" customHeight="1" x14ac:dyDescent="0.25">
      <c r="A534" s="105"/>
      <c r="B534" s="105"/>
      <c r="C534" s="105"/>
      <c r="D534" s="105"/>
      <c r="E534" s="105"/>
      <c r="F534" s="105"/>
      <c r="G534" s="105"/>
      <c r="H534" s="105"/>
      <c r="I534" s="105"/>
      <c r="J534" s="105"/>
      <c r="K534" s="105"/>
      <c r="L534" s="105"/>
      <c r="M534" s="105"/>
      <c r="N534" s="105"/>
      <c r="O534" s="105"/>
      <c r="P534" s="105"/>
      <c r="Q534" s="105"/>
      <c r="R534" s="105"/>
      <c r="S534" s="105"/>
      <c r="T534" s="105"/>
    </row>
    <row r="535" spans="1:20" ht="15.75" customHeight="1" x14ac:dyDescent="0.25">
      <c r="A535" s="105"/>
      <c r="B535" s="105"/>
      <c r="C535" s="105"/>
      <c r="D535" s="105"/>
      <c r="E535" s="105"/>
      <c r="F535" s="105"/>
      <c r="G535" s="105"/>
      <c r="H535" s="105"/>
      <c r="I535" s="105"/>
      <c r="J535" s="105"/>
      <c r="K535" s="105"/>
      <c r="L535" s="105"/>
      <c r="M535" s="105"/>
      <c r="N535" s="105"/>
      <c r="O535" s="105"/>
      <c r="P535" s="105"/>
      <c r="Q535" s="105"/>
      <c r="R535" s="105"/>
      <c r="S535" s="105"/>
      <c r="T535" s="105"/>
    </row>
    <row r="536" spans="1:20" ht="15.75" customHeight="1" x14ac:dyDescent="0.25">
      <c r="A536" s="105"/>
      <c r="B536" s="105"/>
      <c r="C536" s="105"/>
      <c r="D536" s="105"/>
      <c r="E536" s="105"/>
      <c r="F536" s="105"/>
      <c r="G536" s="105"/>
      <c r="H536" s="105"/>
      <c r="I536" s="105"/>
      <c r="J536" s="105"/>
      <c r="K536" s="105"/>
      <c r="L536" s="105"/>
      <c r="M536" s="105"/>
      <c r="N536" s="105"/>
      <c r="O536" s="105"/>
      <c r="P536" s="105"/>
      <c r="Q536" s="105"/>
      <c r="R536" s="105"/>
      <c r="S536" s="105"/>
      <c r="T536" s="105"/>
    </row>
    <row r="537" spans="1:20" ht="15.75" customHeight="1" x14ac:dyDescent="0.25">
      <c r="A537" s="105"/>
      <c r="B537" s="105"/>
      <c r="C537" s="105"/>
      <c r="D537" s="105"/>
      <c r="E537" s="105"/>
      <c r="F537" s="105"/>
      <c r="G537" s="105"/>
      <c r="H537" s="105"/>
      <c r="I537" s="105"/>
      <c r="J537" s="105"/>
      <c r="K537" s="105"/>
      <c r="L537" s="105"/>
      <c r="M537" s="105"/>
      <c r="N537" s="105"/>
      <c r="O537" s="105"/>
      <c r="P537" s="105"/>
      <c r="Q537" s="105"/>
      <c r="R537" s="105"/>
      <c r="S537" s="105"/>
      <c r="T537" s="105"/>
    </row>
    <row r="538" spans="1:20" ht="15.75" customHeight="1" x14ac:dyDescent="0.25">
      <c r="A538" s="105"/>
      <c r="B538" s="105"/>
      <c r="C538" s="105"/>
      <c r="D538" s="105"/>
      <c r="E538" s="105"/>
      <c r="F538" s="105"/>
      <c r="G538" s="105"/>
      <c r="H538" s="105"/>
      <c r="I538" s="105"/>
      <c r="J538" s="105"/>
      <c r="K538" s="105"/>
      <c r="L538" s="105"/>
      <c r="M538" s="105"/>
      <c r="N538" s="105"/>
      <c r="O538" s="105"/>
      <c r="P538" s="105"/>
      <c r="Q538" s="105"/>
      <c r="R538" s="105"/>
      <c r="S538" s="105"/>
      <c r="T538" s="105"/>
    </row>
    <row r="539" spans="1:20" ht="15.75" customHeight="1" x14ac:dyDescent="0.25">
      <c r="A539" s="105"/>
      <c r="B539" s="105"/>
      <c r="C539" s="105"/>
      <c r="D539" s="105"/>
      <c r="E539" s="105"/>
      <c r="F539" s="105"/>
      <c r="G539" s="105"/>
      <c r="H539" s="105"/>
      <c r="I539" s="105"/>
      <c r="J539" s="105"/>
      <c r="K539" s="105"/>
      <c r="L539" s="105"/>
      <c r="M539" s="105"/>
      <c r="N539" s="105"/>
      <c r="O539" s="105"/>
      <c r="P539" s="105"/>
      <c r="Q539" s="105"/>
      <c r="R539" s="105"/>
      <c r="S539" s="105"/>
      <c r="T539" s="105"/>
    </row>
    <row r="540" spans="1:20" ht="15.75" customHeight="1" x14ac:dyDescent="0.25">
      <c r="A540" s="105"/>
      <c r="B540" s="105"/>
      <c r="C540" s="105"/>
      <c r="D540" s="105"/>
      <c r="E540" s="105"/>
      <c r="F540" s="105"/>
      <c r="G540" s="105"/>
      <c r="H540" s="105"/>
      <c r="I540" s="105"/>
      <c r="J540" s="105"/>
      <c r="K540" s="105"/>
      <c r="L540" s="105"/>
      <c r="M540" s="105"/>
      <c r="N540" s="105"/>
      <c r="O540" s="105"/>
      <c r="P540" s="105"/>
      <c r="Q540" s="105"/>
      <c r="R540" s="105"/>
      <c r="S540" s="105"/>
      <c r="T540" s="105"/>
    </row>
    <row r="541" spans="1:20" ht="15.75" customHeight="1" x14ac:dyDescent="0.25">
      <c r="A541" s="105"/>
      <c r="B541" s="105"/>
      <c r="C541" s="105"/>
      <c r="D541" s="105"/>
      <c r="E541" s="105"/>
      <c r="F541" s="105"/>
      <c r="G541" s="105"/>
      <c r="H541" s="105"/>
      <c r="I541" s="105"/>
      <c r="J541" s="105"/>
      <c r="K541" s="105"/>
      <c r="L541" s="105"/>
      <c r="M541" s="105"/>
      <c r="N541" s="105"/>
      <c r="O541" s="105"/>
      <c r="P541" s="105"/>
      <c r="Q541" s="105"/>
      <c r="R541" s="105"/>
      <c r="S541" s="105"/>
      <c r="T541" s="105"/>
    </row>
    <row r="542" spans="1:20" ht="15.75" customHeight="1" x14ac:dyDescent="0.25">
      <c r="A542" s="105"/>
      <c r="B542" s="105"/>
      <c r="C542" s="105"/>
      <c r="D542" s="105"/>
      <c r="E542" s="105"/>
      <c r="F542" s="105"/>
      <c r="G542" s="105"/>
      <c r="H542" s="105"/>
      <c r="I542" s="105"/>
      <c r="J542" s="105"/>
      <c r="K542" s="105"/>
      <c r="L542" s="105"/>
      <c r="M542" s="105"/>
      <c r="N542" s="105"/>
      <c r="O542" s="105"/>
      <c r="P542" s="105"/>
      <c r="Q542" s="105"/>
      <c r="R542" s="105"/>
      <c r="S542" s="105"/>
      <c r="T542" s="105"/>
    </row>
    <row r="543" spans="1:20" ht="15.75" customHeight="1" x14ac:dyDescent="0.25">
      <c r="A543" s="105"/>
      <c r="B543" s="105"/>
      <c r="C543" s="105"/>
      <c r="D543" s="105"/>
      <c r="E543" s="105"/>
      <c r="F543" s="105"/>
      <c r="G543" s="105"/>
      <c r="H543" s="105"/>
      <c r="I543" s="105"/>
      <c r="J543" s="105"/>
      <c r="K543" s="105"/>
      <c r="L543" s="105"/>
      <c r="M543" s="105"/>
      <c r="N543" s="105"/>
      <c r="O543" s="105"/>
      <c r="P543" s="105"/>
      <c r="Q543" s="105"/>
      <c r="R543" s="105"/>
      <c r="S543" s="105"/>
      <c r="T543" s="105"/>
    </row>
    <row r="544" spans="1:20" ht="15.75" customHeight="1" x14ac:dyDescent="0.25">
      <c r="A544" s="105"/>
      <c r="B544" s="105"/>
      <c r="C544" s="105"/>
      <c r="D544" s="105"/>
      <c r="E544" s="105"/>
      <c r="F544" s="105"/>
      <c r="G544" s="105"/>
      <c r="H544" s="105"/>
      <c r="I544" s="105"/>
      <c r="J544" s="105"/>
      <c r="K544" s="105"/>
      <c r="L544" s="105"/>
      <c r="M544" s="105"/>
      <c r="N544" s="105"/>
      <c r="O544" s="105"/>
      <c r="P544" s="105"/>
      <c r="Q544" s="105"/>
      <c r="R544" s="105"/>
      <c r="S544" s="105"/>
      <c r="T544" s="105"/>
    </row>
    <row r="545" spans="1:20" ht="15.75" customHeight="1" x14ac:dyDescent="0.25">
      <c r="A545" s="105"/>
      <c r="B545" s="105"/>
      <c r="C545" s="105"/>
      <c r="D545" s="105"/>
      <c r="E545" s="105"/>
      <c r="F545" s="105"/>
      <c r="G545" s="105"/>
      <c r="H545" s="105"/>
      <c r="I545" s="105"/>
      <c r="J545" s="105"/>
      <c r="K545" s="105"/>
      <c r="L545" s="105"/>
      <c r="M545" s="105"/>
      <c r="N545" s="105"/>
      <c r="O545" s="105"/>
      <c r="P545" s="105"/>
      <c r="Q545" s="105"/>
      <c r="R545" s="105"/>
      <c r="S545" s="105"/>
      <c r="T545" s="105"/>
    </row>
    <row r="546" spans="1:20" ht="15.75" customHeight="1" x14ac:dyDescent="0.25">
      <c r="A546" s="105"/>
      <c r="B546" s="105"/>
      <c r="C546" s="105"/>
      <c r="D546" s="105"/>
      <c r="E546" s="105"/>
      <c r="F546" s="105"/>
      <c r="G546" s="105"/>
      <c r="H546" s="105"/>
      <c r="I546" s="105"/>
      <c r="J546" s="105"/>
      <c r="K546" s="105"/>
      <c r="L546" s="105"/>
      <c r="M546" s="105"/>
      <c r="N546" s="105"/>
      <c r="O546" s="105"/>
      <c r="P546" s="105"/>
      <c r="Q546" s="105"/>
      <c r="R546" s="105"/>
      <c r="S546" s="105"/>
      <c r="T546" s="105"/>
    </row>
    <row r="547" spans="1:20" ht="15.75" customHeight="1" x14ac:dyDescent="0.25">
      <c r="A547" s="105"/>
      <c r="B547" s="105"/>
      <c r="C547" s="105"/>
      <c r="D547" s="105"/>
      <c r="E547" s="105"/>
      <c r="F547" s="105"/>
      <c r="G547" s="105"/>
      <c r="H547" s="105"/>
      <c r="I547" s="105"/>
      <c r="J547" s="105"/>
      <c r="K547" s="105"/>
      <c r="L547" s="105"/>
      <c r="M547" s="105"/>
      <c r="N547" s="105"/>
      <c r="O547" s="105"/>
      <c r="P547" s="105"/>
      <c r="Q547" s="105"/>
      <c r="R547" s="105"/>
      <c r="S547" s="105"/>
      <c r="T547" s="105"/>
    </row>
    <row r="548" spans="1:20" ht="15.75" customHeight="1" x14ac:dyDescent="0.25">
      <c r="A548" s="105"/>
      <c r="B548" s="105"/>
      <c r="C548" s="105"/>
      <c r="D548" s="105"/>
      <c r="E548" s="105"/>
      <c r="F548" s="105"/>
      <c r="G548" s="105"/>
      <c r="H548" s="105"/>
      <c r="I548" s="105"/>
      <c r="J548" s="105"/>
      <c r="K548" s="105"/>
      <c r="L548" s="105"/>
      <c r="M548" s="105"/>
      <c r="N548" s="105"/>
      <c r="O548" s="105"/>
      <c r="P548" s="105"/>
      <c r="Q548" s="105"/>
      <c r="R548" s="105"/>
      <c r="S548" s="105"/>
      <c r="T548" s="105"/>
    </row>
    <row r="549" spans="1:20" ht="15.75" customHeight="1" x14ac:dyDescent="0.25">
      <c r="A549" s="105"/>
      <c r="B549" s="105"/>
      <c r="C549" s="105"/>
      <c r="D549" s="105"/>
      <c r="E549" s="105"/>
      <c r="F549" s="105"/>
      <c r="G549" s="105"/>
      <c r="H549" s="105"/>
      <c r="I549" s="105"/>
      <c r="J549" s="105"/>
      <c r="K549" s="105"/>
      <c r="L549" s="105"/>
      <c r="M549" s="105"/>
      <c r="N549" s="105"/>
      <c r="O549" s="105"/>
      <c r="P549" s="105"/>
      <c r="Q549" s="105"/>
      <c r="R549" s="105"/>
      <c r="S549" s="105"/>
      <c r="T549" s="105"/>
    </row>
    <row r="550" spans="1:20" ht="15.75" customHeight="1" x14ac:dyDescent="0.25">
      <c r="A550" s="105"/>
      <c r="B550" s="105"/>
      <c r="C550" s="105"/>
      <c r="D550" s="105"/>
      <c r="E550" s="105"/>
      <c r="F550" s="105"/>
      <c r="G550" s="105"/>
      <c r="H550" s="105"/>
      <c r="I550" s="105"/>
      <c r="J550" s="105"/>
      <c r="K550" s="105"/>
      <c r="L550" s="105"/>
      <c r="M550" s="105"/>
      <c r="N550" s="105"/>
      <c r="O550" s="105"/>
      <c r="P550" s="105"/>
      <c r="Q550" s="105"/>
      <c r="R550" s="105"/>
      <c r="S550" s="105"/>
      <c r="T550" s="105"/>
    </row>
    <row r="551" spans="1:20" ht="15.75" customHeight="1" x14ac:dyDescent="0.25">
      <c r="A551" s="105"/>
      <c r="B551" s="105"/>
      <c r="C551" s="105"/>
      <c r="D551" s="105"/>
      <c r="E551" s="105"/>
      <c r="F551" s="105"/>
      <c r="G551" s="105"/>
      <c r="H551" s="105"/>
      <c r="I551" s="105"/>
      <c r="J551" s="105"/>
      <c r="K551" s="105"/>
      <c r="L551" s="105"/>
      <c r="M551" s="105"/>
      <c r="N551" s="105"/>
      <c r="O551" s="105"/>
      <c r="P551" s="105"/>
      <c r="Q551" s="105"/>
      <c r="R551" s="105"/>
      <c r="S551" s="105"/>
      <c r="T551" s="105"/>
    </row>
    <row r="552" spans="1:20" ht="15.75" customHeight="1" x14ac:dyDescent="0.25">
      <c r="A552" s="105"/>
      <c r="B552" s="105"/>
      <c r="C552" s="105"/>
      <c r="D552" s="105"/>
      <c r="E552" s="105"/>
      <c r="F552" s="105"/>
      <c r="G552" s="105"/>
      <c r="H552" s="105"/>
      <c r="I552" s="105"/>
      <c r="J552" s="105"/>
      <c r="K552" s="105"/>
      <c r="L552" s="105"/>
      <c r="M552" s="105"/>
      <c r="N552" s="105"/>
      <c r="O552" s="105"/>
      <c r="P552" s="105"/>
      <c r="Q552" s="105"/>
      <c r="R552" s="105"/>
      <c r="S552" s="105"/>
      <c r="T552" s="105"/>
    </row>
    <row r="553" spans="1:20" ht="15.75" customHeight="1" x14ac:dyDescent="0.25">
      <c r="A553" s="105"/>
      <c r="B553" s="105"/>
      <c r="C553" s="105"/>
      <c r="D553" s="105"/>
      <c r="E553" s="105"/>
      <c r="F553" s="105"/>
      <c r="G553" s="105"/>
      <c r="H553" s="105"/>
      <c r="I553" s="105"/>
      <c r="J553" s="105"/>
      <c r="K553" s="105"/>
      <c r="L553" s="105"/>
      <c r="M553" s="105"/>
      <c r="N553" s="105"/>
      <c r="O553" s="105"/>
      <c r="P553" s="105"/>
      <c r="Q553" s="105"/>
      <c r="R553" s="105"/>
      <c r="S553" s="105"/>
      <c r="T553" s="105"/>
    </row>
    <row r="554" spans="1:20" ht="15.75" customHeight="1" x14ac:dyDescent="0.25">
      <c r="A554" s="105"/>
      <c r="B554" s="105"/>
      <c r="C554" s="105"/>
      <c r="D554" s="105"/>
      <c r="E554" s="105"/>
      <c r="F554" s="105"/>
      <c r="G554" s="105"/>
      <c r="H554" s="105"/>
      <c r="I554" s="105"/>
      <c r="J554" s="105"/>
      <c r="K554" s="105"/>
      <c r="L554" s="105"/>
      <c r="M554" s="105"/>
      <c r="N554" s="105"/>
      <c r="O554" s="105"/>
      <c r="P554" s="105"/>
      <c r="Q554" s="105"/>
      <c r="R554" s="105"/>
      <c r="S554" s="105"/>
      <c r="T554" s="105"/>
    </row>
    <row r="555" spans="1:20" ht="15.75" customHeight="1" x14ac:dyDescent="0.25">
      <c r="A555" s="105"/>
      <c r="B555" s="105"/>
      <c r="C555" s="105"/>
      <c r="D555" s="105"/>
      <c r="E555" s="105"/>
      <c r="F555" s="105"/>
      <c r="G555" s="105"/>
      <c r="H555" s="105"/>
      <c r="I555" s="105"/>
      <c r="J555" s="105"/>
      <c r="K555" s="105"/>
      <c r="L555" s="105"/>
      <c r="M555" s="105"/>
      <c r="N555" s="105"/>
      <c r="O555" s="105"/>
      <c r="P555" s="105"/>
      <c r="Q555" s="105"/>
      <c r="R555" s="105"/>
      <c r="S555" s="105"/>
      <c r="T555" s="105"/>
    </row>
    <row r="556" spans="1:20" ht="15.75" customHeight="1" x14ac:dyDescent="0.25">
      <c r="A556" s="105"/>
      <c r="B556" s="105"/>
      <c r="C556" s="105"/>
      <c r="D556" s="105"/>
      <c r="E556" s="105"/>
      <c r="F556" s="105"/>
      <c r="G556" s="105"/>
      <c r="H556" s="105"/>
      <c r="I556" s="105"/>
      <c r="J556" s="105"/>
      <c r="K556" s="105"/>
      <c r="L556" s="105"/>
      <c r="M556" s="105"/>
      <c r="N556" s="105"/>
      <c r="O556" s="105"/>
      <c r="P556" s="105"/>
      <c r="Q556" s="105"/>
      <c r="R556" s="105"/>
      <c r="S556" s="105"/>
      <c r="T556" s="105"/>
    </row>
    <row r="557" spans="1:20" ht="15.75" customHeight="1" x14ac:dyDescent="0.25">
      <c r="A557" s="105"/>
      <c r="B557" s="105"/>
      <c r="C557" s="105"/>
      <c r="D557" s="105"/>
      <c r="E557" s="105"/>
      <c r="F557" s="105"/>
      <c r="G557" s="105"/>
      <c r="H557" s="105"/>
      <c r="I557" s="105"/>
      <c r="J557" s="105"/>
      <c r="K557" s="105"/>
      <c r="L557" s="105"/>
      <c r="M557" s="105"/>
      <c r="N557" s="105"/>
      <c r="O557" s="105"/>
      <c r="P557" s="105"/>
      <c r="Q557" s="105"/>
      <c r="R557" s="105"/>
      <c r="S557" s="105"/>
      <c r="T557" s="105"/>
    </row>
    <row r="558" spans="1:20" ht="15.75" customHeight="1" x14ac:dyDescent="0.25">
      <c r="A558" s="105"/>
      <c r="B558" s="105"/>
      <c r="C558" s="105"/>
      <c r="D558" s="105"/>
      <c r="E558" s="105"/>
      <c r="F558" s="105"/>
      <c r="G558" s="105"/>
      <c r="H558" s="105"/>
      <c r="I558" s="105"/>
      <c r="J558" s="105"/>
      <c r="K558" s="105"/>
      <c r="L558" s="105"/>
      <c r="M558" s="105"/>
      <c r="N558" s="105"/>
      <c r="O558" s="105"/>
      <c r="P558" s="105"/>
      <c r="Q558" s="105"/>
      <c r="R558" s="105"/>
      <c r="S558" s="105"/>
      <c r="T558" s="105"/>
    </row>
    <row r="559" spans="1:20" ht="15.75" customHeight="1" x14ac:dyDescent="0.25">
      <c r="A559" s="105"/>
      <c r="B559" s="105"/>
      <c r="C559" s="105"/>
      <c r="D559" s="105"/>
      <c r="E559" s="105"/>
      <c r="F559" s="105"/>
      <c r="G559" s="105"/>
      <c r="H559" s="105"/>
      <c r="I559" s="105"/>
      <c r="J559" s="105"/>
      <c r="K559" s="105"/>
      <c r="L559" s="105"/>
      <c r="M559" s="105"/>
      <c r="N559" s="105"/>
      <c r="O559" s="105"/>
      <c r="P559" s="105"/>
      <c r="Q559" s="105"/>
      <c r="R559" s="105"/>
      <c r="S559" s="105"/>
      <c r="T559" s="105"/>
    </row>
    <row r="560" spans="1:20" ht="15.75" customHeight="1" x14ac:dyDescent="0.25">
      <c r="A560" s="105"/>
      <c r="B560" s="105"/>
      <c r="C560" s="105"/>
      <c r="D560" s="105"/>
      <c r="E560" s="105"/>
      <c r="F560" s="105"/>
      <c r="G560" s="105"/>
      <c r="H560" s="105"/>
      <c r="I560" s="105"/>
      <c r="J560" s="105"/>
      <c r="K560" s="105"/>
      <c r="L560" s="105"/>
      <c r="M560" s="105"/>
      <c r="N560" s="105"/>
      <c r="O560" s="105"/>
      <c r="P560" s="105"/>
      <c r="Q560" s="105"/>
      <c r="R560" s="105"/>
      <c r="S560" s="105"/>
      <c r="T560" s="105"/>
    </row>
    <row r="561" spans="1:20" ht="15.75" customHeight="1" x14ac:dyDescent="0.25">
      <c r="A561" s="105"/>
      <c r="B561" s="105"/>
      <c r="C561" s="105"/>
      <c r="D561" s="105"/>
      <c r="E561" s="105"/>
      <c r="F561" s="105"/>
      <c r="G561" s="105"/>
      <c r="H561" s="105"/>
      <c r="I561" s="105"/>
      <c r="J561" s="105"/>
      <c r="K561" s="105"/>
      <c r="L561" s="105"/>
      <c r="M561" s="105"/>
      <c r="N561" s="105"/>
      <c r="O561" s="105"/>
      <c r="P561" s="105"/>
      <c r="Q561" s="105"/>
      <c r="R561" s="105"/>
      <c r="S561" s="105"/>
      <c r="T561" s="105"/>
    </row>
    <row r="562" spans="1:20" ht="15.75" customHeight="1" x14ac:dyDescent="0.25">
      <c r="A562" s="105"/>
      <c r="B562" s="105"/>
      <c r="C562" s="105"/>
      <c r="D562" s="105"/>
      <c r="E562" s="105"/>
      <c r="F562" s="105"/>
      <c r="G562" s="105"/>
      <c r="H562" s="105"/>
      <c r="I562" s="105"/>
      <c r="J562" s="105"/>
      <c r="K562" s="105"/>
      <c r="L562" s="105"/>
      <c r="M562" s="105"/>
      <c r="N562" s="105"/>
      <c r="O562" s="105"/>
      <c r="P562" s="105"/>
      <c r="Q562" s="105"/>
      <c r="R562" s="105"/>
      <c r="S562" s="105"/>
      <c r="T562" s="105"/>
    </row>
    <row r="563" spans="1:20" ht="15.75" customHeight="1" x14ac:dyDescent="0.25">
      <c r="A563" s="105"/>
      <c r="B563" s="105"/>
      <c r="C563" s="105"/>
      <c r="D563" s="105"/>
      <c r="E563" s="105"/>
      <c r="F563" s="105"/>
      <c r="G563" s="105"/>
      <c r="H563" s="105"/>
      <c r="I563" s="105"/>
      <c r="J563" s="105"/>
      <c r="K563" s="105"/>
      <c r="L563" s="105"/>
      <c r="M563" s="105"/>
      <c r="N563" s="105"/>
      <c r="O563" s="105"/>
      <c r="P563" s="105"/>
      <c r="Q563" s="105"/>
      <c r="R563" s="105"/>
      <c r="S563" s="105"/>
      <c r="T563" s="105"/>
    </row>
    <row r="564" spans="1:20" ht="15.75" customHeight="1" x14ac:dyDescent="0.25">
      <c r="A564" s="105"/>
      <c r="B564" s="105"/>
      <c r="C564" s="105"/>
      <c r="D564" s="105"/>
      <c r="E564" s="105"/>
      <c r="F564" s="105"/>
      <c r="G564" s="105"/>
      <c r="H564" s="105"/>
      <c r="I564" s="105"/>
      <c r="J564" s="105"/>
      <c r="K564" s="105"/>
      <c r="L564" s="105"/>
      <c r="M564" s="105"/>
      <c r="N564" s="105"/>
      <c r="O564" s="105"/>
      <c r="P564" s="105"/>
      <c r="Q564" s="105"/>
      <c r="R564" s="105"/>
      <c r="S564" s="105"/>
      <c r="T564" s="105"/>
    </row>
    <row r="565" spans="1:20" ht="15.75" customHeight="1" x14ac:dyDescent="0.25">
      <c r="A565" s="105"/>
      <c r="B565" s="105"/>
      <c r="C565" s="105"/>
      <c r="D565" s="105"/>
      <c r="E565" s="105"/>
      <c r="F565" s="105"/>
      <c r="G565" s="105"/>
      <c r="H565" s="105"/>
      <c r="I565" s="105"/>
      <c r="J565" s="105"/>
      <c r="K565" s="105"/>
      <c r="L565" s="105"/>
      <c r="M565" s="105"/>
      <c r="N565" s="105"/>
      <c r="O565" s="105"/>
      <c r="P565" s="105"/>
      <c r="Q565" s="105"/>
      <c r="R565" s="105"/>
      <c r="S565" s="105"/>
      <c r="T565" s="105"/>
    </row>
    <row r="566" spans="1:20" ht="15.75" customHeight="1" x14ac:dyDescent="0.25">
      <c r="A566" s="105"/>
      <c r="B566" s="105"/>
      <c r="C566" s="105"/>
      <c r="D566" s="105"/>
      <c r="E566" s="105"/>
      <c r="F566" s="105"/>
      <c r="G566" s="105"/>
      <c r="H566" s="105"/>
      <c r="I566" s="105"/>
      <c r="J566" s="105"/>
      <c r="K566" s="105"/>
      <c r="L566" s="105"/>
      <c r="M566" s="105"/>
      <c r="N566" s="105"/>
      <c r="O566" s="105"/>
      <c r="P566" s="105"/>
      <c r="Q566" s="105"/>
      <c r="R566" s="105"/>
      <c r="S566" s="105"/>
      <c r="T566" s="105"/>
    </row>
    <row r="567" spans="1:20" ht="15.75" customHeight="1" x14ac:dyDescent="0.25">
      <c r="A567" s="105"/>
      <c r="B567" s="105"/>
      <c r="C567" s="105"/>
      <c r="D567" s="105"/>
      <c r="E567" s="105"/>
      <c r="F567" s="105"/>
      <c r="G567" s="105"/>
      <c r="H567" s="105"/>
      <c r="I567" s="105"/>
      <c r="J567" s="105"/>
      <c r="K567" s="105"/>
      <c r="L567" s="105"/>
      <c r="M567" s="105"/>
      <c r="N567" s="105"/>
      <c r="O567" s="105"/>
      <c r="P567" s="105"/>
      <c r="Q567" s="105"/>
      <c r="R567" s="105"/>
      <c r="S567" s="105"/>
      <c r="T567" s="105"/>
    </row>
    <row r="568" spans="1:20" ht="15.75" customHeight="1" x14ac:dyDescent="0.25">
      <c r="A568" s="105"/>
      <c r="B568" s="105"/>
      <c r="C568" s="105"/>
      <c r="D568" s="105"/>
      <c r="E568" s="105"/>
      <c r="F568" s="105"/>
      <c r="G568" s="105"/>
      <c r="H568" s="105"/>
      <c r="I568" s="105"/>
      <c r="J568" s="105"/>
      <c r="K568" s="105"/>
      <c r="L568" s="105"/>
      <c r="M568" s="105"/>
      <c r="N568" s="105"/>
      <c r="O568" s="105"/>
      <c r="P568" s="105"/>
      <c r="Q568" s="105"/>
      <c r="R568" s="105"/>
      <c r="S568" s="105"/>
      <c r="T568" s="105"/>
    </row>
    <row r="569" spans="1:20" ht="15.75" customHeight="1" x14ac:dyDescent="0.25">
      <c r="A569" s="105"/>
      <c r="B569" s="105"/>
      <c r="C569" s="105"/>
      <c r="D569" s="105"/>
      <c r="E569" s="105"/>
      <c r="F569" s="105"/>
      <c r="G569" s="105"/>
      <c r="H569" s="105"/>
      <c r="I569" s="105"/>
      <c r="J569" s="105"/>
      <c r="K569" s="105"/>
      <c r="L569" s="105"/>
      <c r="M569" s="105"/>
      <c r="N569" s="105"/>
      <c r="O569" s="105"/>
      <c r="P569" s="105"/>
      <c r="Q569" s="105"/>
      <c r="R569" s="105"/>
      <c r="S569" s="105"/>
      <c r="T569" s="105"/>
    </row>
    <row r="570" spans="1:20" ht="15.75" customHeight="1" x14ac:dyDescent="0.25">
      <c r="A570" s="105"/>
      <c r="B570" s="105"/>
      <c r="C570" s="105"/>
      <c r="D570" s="105"/>
      <c r="E570" s="105"/>
      <c r="F570" s="105"/>
      <c r="G570" s="105"/>
      <c r="H570" s="105"/>
      <c r="I570" s="105"/>
      <c r="J570" s="105"/>
      <c r="K570" s="105"/>
      <c r="L570" s="105"/>
      <c r="M570" s="105"/>
      <c r="N570" s="105"/>
      <c r="O570" s="105"/>
      <c r="P570" s="105"/>
      <c r="Q570" s="105"/>
      <c r="R570" s="105"/>
      <c r="S570" s="105"/>
      <c r="T570" s="105"/>
    </row>
    <row r="571" spans="1:20" ht="15.75" customHeight="1" x14ac:dyDescent="0.25">
      <c r="A571" s="105"/>
      <c r="B571" s="105"/>
      <c r="C571" s="105"/>
      <c r="D571" s="105"/>
      <c r="E571" s="105"/>
      <c r="F571" s="105"/>
      <c r="G571" s="105"/>
      <c r="H571" s="105"/>
      <c r="I571" s="105"/>
      <c r="J571" s="105"/>
      <c r="K571" s="105"/>
      <c r="L571" s="105"/>
      <c r="M571" s="105"/>
      <c r="N571" s="105"/>
      <c r="O571" s="105"/>
      <c r="P571" s="105"/>
      <c r="Q571" s="105"/>
      <c r="R571" s="105"/>
      <c r="S571" s="105"/>
      <c r="T571" s="105"/>
    </row>
    <row r="572" spans="1:20" ht="15.75" customHeight="1" x14ac:dyDescent="0.25">
      <c r="A572" s="105"/>
      <c r="B572" s="105"/>
      <c r="C572" s="105"/>
      <c r="D572" s="105"/>
      <c r="E572" s="105"/>
      <c r="F572" s="105"/>
      <c r="G572" s="105"/>
      <c r="H572" s="105"/>
      <c r="I572" s="105"/>
      <c r="J572" s="105"/>
      <c r="K572" s="105"/>
      <c r="L572" s="105"/>
      <c r="M572" s="105"/>
      <c r="N572" s="105"/>
      <c r="O572" s="105"/>
      <c r="P572" s="105"/>
      <c r="Q572" s="105"/>
      <c r="R572" s="105"/>
      <c r="S572" s="105"/>
      <c r="T572" s="105"/>
    </row>
    <row r="573" spans="1:20" ht="15.75" customHeight="1" x14ac:dyDescent="0.25">
      <c r="A573" s="105"/>
      <c r="B573" s="105"/>
      <c r="C573" s="105"/>
      <c r="D573" s="105"/>
      <c r="E573" s="105"/>
      <c r="F573" s="105"/>
      <c r="G573" s="105"/>
      <c r="H573" s="105"/>
      <c r="I573" s="105"/>
      <c r="J573" s="105"/>
      <c r="K573" s="105"/>
      <c r="L573" s="105"/>
      <c r="M573" s="105"/>
      <c r="N573" s="105"/>
      <c r="O573" s="105"/>
      <c r="P573" s="105"/>
      <c r="Q573" s="105"/>
      <c r="R573" s="105"/>
      <c r="S573" s="105"/>
      <c r="T573" s="105"/>
    </row>
    <row r="574" spans="1:20" ht="15.75" customHeight="1" x14ac:dyDescent="0.25">
      <c r="A574" s="105"/>
      <c r="B574" s="105"/>
      <c r="C574" s="105"/>
      <c r="D574" s="105"/>
      <c r="E574" s="105"/>
      <c r="F574" s="105"/>
      <c r="G574" s="105"/>
      <c r="H574" s="105"/>
      <c r="I574" s="105"/>
      <c r="J574" s="105"/>
      <c r="K574" s="105"/>
      <c r="L574" s="105"/>
      <c r="M574" s="105"/>
      <c r="N574" s="105"/>
      <c r="O574" s="105"/>
      <c r="P574" s="105"/>
      <c r="Q574" s="105"/>
      <c r="R574" s="105"/>
      <c r="S574" s="105"/>
      <c r="T574" s="105"/>
    </row>
    <row r="575" spans="1:20" ht="15.75" customHeight="1" x14ac:dyDescent="0.25">
      <c r="A575" s="105"/>
      <c r="B575" s="105"/>
      <c r="C575" s="105"/>
      <c r="D575" s="105"/>
      <c r="E575" s="105"/>
      <c r="F575" s="105"/>
      <c r="G575" s="105"/>
      <c r="H575" s="105"/>
      <c r="I575" s="105"/>
      <c r="J575" s="105"/>
      <c r="K575" s="105"/>
      <c r="L575" s="105"/>
      <c r="M575" s="105"/>
      <c r="N575" s="105"/>
      <c r="O575" s="105"/>
      <c r="P575" s="105"/>
      <c r="Q575" s="105"/>
      <c r="R575" s="105"/>
      <c r="S575" s="105"/>
      <c r="T575" s="105"/>
    </row>
    <row r="576" spans="1:20" ht="15.75" customHeight="1" x14ac:dyDescent="0.25">
      <c r="A576" s="105"/>
      <c r="B576" s="105"/>
      <c r="C576" s="105"/>
      <c r="D576" s="105"/>
      <c r="E576" s="105"/>
      <c r="F576" s="105"/>
      <c r="G576" s="105"/>
      <c r="H576" s="105"/>
      <c r="I576" s="105"/>
      <c r="J576" s="105"/>
      <c r="K576" s="105"/>
      <c r="L576" s="105"/>
      <c r="M576" s="105"/>
      <c r="N576" s="105"/>
      <c r="O576" s="105"/>
      <c r="P576" s="105"/>
      <c r="Q576" s="105"/>
      <c r="R576" s="105"/>
      <c r="S576" s="105"/>
      <c r="T576" s="105"/>
    </row>
    <row r="577" spans="1:20" ht="15.75" customHeight="1" x14ac:dyDescent="0.25">
      <c r="A577" s="105"/>
      <c r="B577" s="105"/>
      <c r="C577" s="105"/>
      <c r="D577" s="105"/>
      <c r="E577" s="105"/>
      <c r="F577" s="105"/>
      <c r="G577" s="105"/>
      <c r="H577" s="105"/>
      <c r="I577" s="105"/>
      <c r="J577" s="105"/>
      <c r="K577" s="105"/>
      <c r="L577" s="105"/>
      <c r="M577" s="105"/>
      <c r="N577" s="105"/>
      <c r="O577" s="105"/>
      <c r="P577" s="105"/>
      <c r="Q577" s="105"/>
      <c r="R577" s="105"/>
      <c r="S577" s="105"/>
      <c r="T577" s="105"/>
    </row>
    <row r="578" spans="1:20" ht="15.75" customHeight="1" x14ac:dyDescent="0.25">
      <c r="A578" s="105"/>
      <c r="B578" s="105"/>
      <c r="C578" s="105"/>
      <c r="D578" s="105"/>
      <c r="E578" s="105"/>
      <c r="F578" s="105"/>
      <c r="G578" s="105"/>
      <c r="H578" s="105"/>
      <c r="I578" s="105"/>
      <c r="J578" s="105"/>
      <c r="K578" s="105"/>
      <c r="L578" s="105"/>
      <c r="M578" s="105"/>
      <c r="N578" s="105"/>
      <c r="O578" s="105"/>
      <c r="P578" s="105"/>
      <c r="Q578" s="105"/>
      <c r="R578" s="105"/>
      <c r="S578" s="105"/>
      <c r="T578" s="105"/>
    </row>
    <row r="579" spans="1:20" ht="15.75" customHeight="1" x14ac:dyDescent="0.25">
      <c r="A579" s="105"/>
      <c r="B579" s="105"/>
      <c r="C579" s="105"/>
      <c r="D579" s="105"/>
      <c r="E579" s="105"/>
      <c r="F579" s="105"/>
      <c r="G579" s="105"/>
      <c r="H579" s="105"/>
      <c r="I579" s="105"/>
      <c r="J579" s="105"/>
      <c r="K579" s="105"/>
      <c r="L579" s="105"/>
      <c r="M579" s="105"/>
      <c r="N579" s="105"/>
      <c r="O579" s="105"/>
      <c r="P579" s="105"/>
      <c r="Q579" s="105"/>
      <c r="R579" s="105"/>
      <c r="S579" s="105"/>
      <c r="T579" s="105"/>
    </row>
    <row r="580" spans="1:20" ht="15.75" customHeight="1" x14ac:dyDescent="0.25">
      <c r="A580" s="105"/>
      <c r="B580" s="105"/>
      <c r="C580" s="105"/>
      <c r="D580" s="105"/>
      <c r="E580" s="105"/>
      <c r="F580" s="105"/>
      <c r="G580" s="105"/>
      <c r="H580" s="105"/>
      <c r="I580" s="105"/>
      <c r="J580" s="105"/>
      <c r="K580" s="105"/>
      <c r="L580" s="105"/>
      <c r="M580" s="105"/>
      <c r="N580" s="105"/>
      <c r="O580" s="105"/>
      <c r="P580" s="105"/>
      <c r="Q580" s="105"/>
      <c r="R580" s="105"/>
      <c r="S580" s="105"/>
      <c r="T580" s="105"/>
    </row>
    <row r="581" spans="1:20" ht="15.75" customHeight="1" x14ac:dyDescent="0.25">
      <c r="A581" s="105"/>
      <c r="B581" s="105"/>
      <c r="C581" s="105"/>
      <c r="D581" s="105"/>
      <c r="E581" s="105"/>
      <c r="F581" s="105"/>
      <c r="G581" s="105"/>
      <c r="H581" s="105"/>
      <c r="I581" s="105"/>
      <c r="J581" s="105"/>
      <c r="K581" s="105"/>
      <c r="L581" s="105"/>
      <c r="M581" s="105"/>
      <c r="N581" s="105"/>
      <c r="O581" s="105"/>
      <c r="P581" s="105"/>
      <c r="Q581" s="105"/>
      <c r="R581" s="105"/>
      <c r="S581" s="105"/>
      <c r="T581" s="105"/>
    </row>
    <row r="582" spans="1:20" ht="15.75" customHeight="1" x14ac:dyDescent="0.25">
      <c r="A582" s="105"/>
      <c r="B582" s="105"/>
      <c r="C582" s="105"/>
      <c r="D582" s="105"/>
      <c r="E582" s="105"/>
      <c r="F582" s="105"/>
      <c r="G582" s="105"/>
      <c r="H582" s="105"/>
      <c r="I582" s="105"/>
      <c r="J582" s="105"/>
      <c r="K582" s="105"/>
      <c r="L582" s="105"/>
      <c r="M582" s="105"/>
      <c r="N582" s="105"/>
      <c r="O582" s="105"/>
      <c r="P582" s="105"/>
      <c r="Q582" s="105"/>
      <c r="R582" s="105"/>
      <c r="S582" s="105"/>
      <c r="T582" s="105"/>
    </row>
    <row r="583" spans="1:20" ht="15.75" customHeight="1" x14ac:dyDescent="0.25">
      <c r="A583" s="105"/>
      <c r="B583" s="105"/>
      <c r="C583" s="105"/>
      <c r="D583" s="105"/>
      <c r="E583" s="105"/>
      <c r="F583" s="105"/>
      <c r="G583" s="105"/>
      <c r="H583" s="105"/>
      <c r="I583" s="105"/>
      <c r="J583" s="105"/>
      <c r="K583" s="105"/>
      <c r="L583" s="105"/>
      <c r="M583" s="105"/>
      <c r="N583" s="105"/>
      <c r="O583" s="105"/>
      <c r="P583" s="105"/>
      <c r="Q583" s="105"/>
      <c r="R583" s="105"/>
      <c r="S583" s="105"/>
      <c r="T583" s="105"/>
    </row>
    <row r="584" spans="1:20" ht="15.75" customHeight="1" x14ac:dyDescent="0.25">
      <c r="A584" s="105"/>
      <c r="B584" s="105"/>
      <c r="C584" s="105"/>
      <c r="D584" s="105"/>
      <c r="E584" s="105"/>
      <c r="F584" s="105"/>
      <c r="G584" s="105"/>
      <c r="H584" s="105"/>
      <c r="I584" s="105"/>
      <c r="J584" s="105"/>
      <c r="K584" s="105"/>
      <c r="L584" s="105"/>
      <c r="M584" s="105"/>
      <c r="N584" s="105"/>
      <c r="O584" s="105"/>
      <c r="P584" s="105"/>
      <c r="Q584" s="105"/>
      <c r="R584" s="105"/>
      <c r="S584" s="105"/>
      <c r="T584" s="105"/>
    </row>
    <row r="585" spans="1:20" ht="15.75" customHeight="1" x14ac:dyDescent="0.25">
      <c r="A585" s="105"/>
      <c r="B585" s="105"/>
      <c r="C585" s="105"/>
      <c r="D585" s="105"/>
      <c r="E585" s="105"/>
      <c r="F585" s="105"/>
      <c r="G585" s="105"/>
      <c r="H585" s="105"/>
      <c r="I585" s="105"/>
      <c r="J585" s="105"/>
      <c r="K585" s="105"/>
      <c r="L585" s="105"/>
      <c r="M585" s="105"/>
      <c r="N585" s="105"/>
      <c r="O585" s="105"/>
      <c r="P585" s="105"/>
      <c r="Q585" s="105"/>
      <c r="R585" s="105"/>
      <c r="S585" s="105"/>
      <c r="T585" s="105"/>
    </row>
    <row r="586" spans="1:20" ht="15.75" customHeight="1" x14ac:dyDescent="0.25">
      <c r="A586" s="105"/>
      <c r="B586" s="105"/>
      <c r="C586" s="105"/>
      <c r="D586" s="105"/>
      <c r="E586" s="105"/>
      <c r="F586" s="105"/>
      <c r="G586" s="105"/>
      <c r="H586" s="105"/>
      <c r="I586" s="105"/>
      <c r="J586" s="105"/>
      <c r="K586" s="105"/>
      <c r="L586" s="105"/>
      <c r="M586" s="105"/>
      <c r="N586" s="105"/>
      <c r="O586" s="105"/>
      <c r="P586" s="105"/>
      <c r="Q586" s="105"/>
      <c r="R586" s="105"/>
      <c r="S586" s="105"/>
      <c r="T586" s="105"/>
    </row>
    <row r="587" spans="1:20" ht="15.75" customHeight="1" x14ac:dyDescent="0.25">
      <c r="A587" s="105"/>
      <c r="B587" s="105"/>
      <c r="C587" s="105"/>
      <c r="D587" s="105"/>
      <c r="E587" s="105"/>
      <c r="F587" s="105"/>
      <c r="G587" s="105"/>
      <c r="H587" s="105"/>
      <c r="I587" s="105"/>
      <c r="J587" s="105"/>
      <c r="K587" s="105"/>
      <c r="L587" s="105"/>
      <c r="M587" s="105"/>
      <c r="N587" s="105"/>
      <c r="O587" s="105"/>
      <c r="P587" s="105"/>
      <c r="Q587" s="105"/>
      <c r="R587" s="105"/>
      <c r="S587" s="105"/>
      <c r="T587" s="105"/>
    </row>
    <row r="588" spans="1:20" ht="15.75" customHeight="1" x14ac:dyDescent="0.25">
      <c r="A588" s="105"/>
      <c r="B588" s="105"/>
      <c r="C588" s="105"/>
      <c r="D588" s="105"/>
      <c r="E588" s="105"/>
      <c r="F588" s="105"/>
      <c r="G588" s="105"/>
      <c r="H588" s="105"/>
      <c r="I588" s="105"/>
      <c r="J588" s="105"/>
      <c r="K588" s="105"/>
      <c r="L588" s="105"/>
      <c r="M588" s="105"/>
      <c r="N588" s="105"/>
      <c r="O588" s="105"/>
      <c r="P588" s="105"/>
      <c r="Q588" s="105"/>
      <c r="R588" s="105"/>
      <c r="S588" s="105"/>
      <c r="T588" s="105"/>
    </row>
    <row r="589" spans="1:20" ht="15.75" customHeight="1" x14ac:dyDescent="0.25">
      <c r="A589" s="105"/>
      <c r="B589" s="105"/>
      <c r="C589" s="105"/>
      <c r="D589" s="105"/>
      <c r="E589" s="105"/>
      <c r="F589" s="105"/>
      <c r="G589" s="105"/>
      <c r="H589" s="105"/>
      <c r="I589" s="105"/>
      <c r="J589" s="105"/>
      <c r="K589" s="105"/>
      <c r="L589" s="105"/>
      <c r="M589" s="105"/>
      <c r="N589" s="105"/>
      <c r="O589" s="105"/>
      <c r="P589" s="105"/>
      <c r="Q589" s="105"/>
      <c r="R589" s="105"/>
      <c r="S589" s="105"/>
      <c r="T589" s="105"/>
    </row>
    <row r="590" spans="1:20" ht="15.75" customHeight="1" x14ac:dyDescent="0.25">
      <c r="A590" s="105"/>
      <c r="B590" s="105"/>
      <c r="C590" s="105"/>
      <c r="D590" s="105"/>
      <c r="E590" s="105"/>
      <c r="F590" s="105"/>
      <c r="G590" s="105"/>
      <c r="H590" s="105"/>
      <c r="I590" s="105"/>
      <c r="J590" s="105"/>
      <c r="K590" s="105"/>
      <c r="L590" s="105"/>
      <c r="M590" s="105"/>
      <c r="N590" s="105"/>
      <c r="O590" s="105"/>
      <c r="P590" s="105"/>
      <c r="Q590" s="105"/>
      <c r="R590" s="105"/>
      <c r="S590" s="105"/>
      <c r="T590" s="105"/>
    </row>
    <row r="591" spans="1:20" ht="15.75" customHeight="1" x14ac:dyDescent="0.25">
      <c r="A591" s="105"/>
      <c r="B591" s="105"/>
      <c r="C591" s="105"/>
      <c r="D591" s="105"/>
      <c r="E591" s="105"/>
      <c r="F591" s="105"/>
      <c r="G591" s="105"/>
      <c r="H591" s="105"/>
      <c r="I591" s="105"/>
      <c r="J591" s="105"/>
      <c r="K591" s="105"/>
      <c r="L591" s="105"/>
      <c r="M591" s="105"/>
      <c r="N591" s="105"/>
      <c r="O591" s="105"/>
      <c r="P591" s="105"/>
      <c r="Q591" s="105"/>
      <c r="R591" s="105"/>
      <c r="S591" s="105"/>
      <c r="T591" s="105"/>
    </row>
    <row r="592" spans="1:20" ht="15.75" customHeight="1" x14ac:dyDescent="0.25">
      <c r="A592" s="105"/>
      <c r="B592" s="105"/>
      <c r="C592" s="105"/>
      <c r="D592" s="105"/>
      <c r="E592" s="105"/>
      <c r="F592" s="105"/>
      <c r="G592" s="105"/>
      <c r="H592" s="105"/>
      <c r="I592" s="105"/>
      <c r="J592" s="105"/>
      <c r="K592" s="105"/>
      <c r="L592" s="105"/>
      <c r="M592" s="105"/>
      <c r="N592" s="105"/>
      <c r="O592" s="105"/>
      <c r="P592" s="105"/>
      <c r="Q592" s="105"/>
      <c r="R592" s="105"/>
      <c r="S592" s="105"/>
      <c r="T592" s="105"/>
    </row>
    <row r="593" spans="1:20" ht="15.75" customHeight="1" x14ac:dyDescent="0.25">
      <c r="A593" s="105"/>
      <c r="B593" s="105"/>
      <c r="C593" s="105"/>
      <c r="D593" s="105"/>
      <c r="E593" s="105"/>
      <c r="F593" s="105"/>
      <c r="G593" s="105"/>
      <c r="H593" s="105"/>
      <c r="I593" s="105"/>
      <c r="J593" s="105"/>
      <c r="K593" s="105"/>
      <c r="L593" s="105"/>
      <c r="M593" s="105"/>
      <c r="N593" s="105"/>
      <c r="O593" s="105"/>
      <c r="P593" s="105"/>
      <c r="Q593" s="105"/>
      <c r="R593" s="105"/>
      <c r="S593" s="105"/>
      <c r="T593" s="105"/>
    </row>
    <row r="594" spans="1:20" ht="15.75" customHeight="1" x14ac:dyDescent="0.25">
      <c r="A594" s="105"/>
      <c r="B594" s="105"/>
      <c r="C594" s="105"/>
      <c r="D594" s="105"/>
      <c r="E594" s="105"/>
      <c r="F594" s="105"/>
      <c r="G594" s="105"/>
      <c r="H594" s="105"/>
      <c r="I594" s="105"/>
      <c r="J594" s="105"/>
      <c r="K594" s="105"/>
      <c r="L594" s="105"/>
      <c r="M594" s="105"/>
      <c r="N594" s="105"/>
      <c r="O594" s="105"/>
      <c r="P594" s="105"/>
      <c r="Q594" s="105"/>
      <c r="R594" s="105"/>
      <c r="S594" s="105"/>
      <c r="T594" s="105"/>
    </row>
    <row r="595" spans="1:20" ht="15.75" customHeight="1" x14ac:dyDescent="0.25">
      <c r="A595" s="105"/>
      <c r="B595" s="105"/>
      <c r="C595" s="105"/>
      <c r="D595" s="105"/>
      <c r="E595" s="105"/>
      <c r="F595" s="105"/>
      <c r="G595" s="105"/>
      <c r="H595" s="105"/>
      <c r="I595" s="105"/>
      <c r="J595" s="105"/>
      <c r="K595" s="105"/>
      <c r="L595" s="105"/>
      <c r="M595" s="105"/>
      <c r="N595" s="105"/>
      <c r="O595" s="105"/>
      <c r="P595" s="105"/>
      <c r="Q595" s="105"/>
      <c r="R595" s="105"/>
      <c r="S595" s="105"/>
      <c r="T595" s="105"/>
    </row>
    <row r="596" spans="1:20" ht="15.75" customHeight="1" x14ac:dyDescent="0.25">
      <c r="A596" s="105"/>
      <c r="B596" s="105"/>
      <c r="C596" s="105"/>
      <c r="D596" s="105"/>
      <c r="E596" s="105"/>
      <c r="F596" s="105"/>
      <c r="G596" s="105"/>
      <c r="H596" s="105"/>
      <c r="I596" s="105"/>
      <c r="J596" s="105"/>
      <c r="K596" s="105"/>
      <c r="L596" s="105"/>
      <c r="M596" s="105"/>
      <c r="N596" s="105"/>
      <c r="O596" s="105"/>
      <c r="P596" s="105"/>
      <c r="Q596" s="105"/>
      <c r="R596" s="105"/>
      <c r="S596" s="105"/>
      <c r="T596" s="105"/>
    </row>
    <row r="597" spans="1:20" ht="15.75" customHeight="1" x14ac:dyDescent="0.25">
      <c r="A597" s="105"/>
      <c r="B597" s="105"/>
      <c r="C597" s="105"/>
      <c r="D597" s="105"/>
      <c r="E597" s="105"/>
      <c r="F597" s="105"/>
      <c r="G597" s="105"/>
      <c r="H597" s="105"/>
      <c r="I597" s="105"/>
      <c r="J597" s="105"/>
      <c r="K597" s="105"/>
      <c r="L597" s="105"/>
      <c r="M597" s="105"/>
      <c r="N597" s="105"/>
      <c r="O597" s="105"/>
      <c r="P597" s="105"/>
      <c r="Q597" s="105"/>
      <c r="R597" s="105"/>
      <c r="S597" s="105"/>
      <c r="T597" s="105"/>
    </row>
    <row r="598" spans="1:20" ht="15.75" customHeight="1" x14ac:dyDescent="0.25">
      <c r="A598" s="105"/>
      <c r="B598" s="105"/>
      <c r="C598" s="105"/>
      <c r="D598" s="105"/>
      <c r="E598" s="105"/>
      <c r="F598" s="105"/>
      <c r="G598" s="105"/>
      <c r="H598" s="105"/>
      <c r="I598" s="105"/>
      <c r="J598" s="105"/>
      <c r="K598" s="105"/>
      <c r="L598" s="105"/>
      <c r="M598" s="105"/>
      <c r="N598" s="105"/>
      <c r="O598" s="105"/>
      <c r="P598" s="105"/>
      <c r="Q598" s="105"/>
      <c r="R598" s="105"/>
      <c r="S598" s="105"/>
      <c r="T598" s="105"/>
    </row>
    <row r="599" spans="1:20" ht="15.75" customHeight="1" x14ac:dyDescent="0.25">
      <c r="A599" s="105"/>
      <c r="B599" s="105"/>
      <c r="C599" s="105"/>
      <c r="D599" s="105"/>
      <c r="E599" s="105"/>
      <c r="F599" s="105"/>
      <c r="G599" s="105"/>
      <c r="H599" s="105"/>
      <c r="I599" s="105"/>
      <c r="J599" s="105"/>
      <c r="K599" s="105"/>
      <c r="L599" s="105"/>
      <c r="M599" s="105"/>
      <c r="N599" s="105"/>
      <c r="O599" s="105"/>
      <c r="P599" s="105"/>
      <c r="Q599" s="105"/>
      <c r="R599" s="105"/>
      <c r="S599" s="105"/>
      <c r="T599" s="105"/>
    </row>
    <row r="600" spans="1:20" ht="15.75" customHeight="1" x14ac:dyDescent="0.25">
      <c r="A600" s="105"/>
      <c r="B600" s="105"/>
      <c r="C600" s="105"/>
      <c r="D600" s="105"/>
      <c r="E600" s="105"/>
      <c r="F600" s="105"/>
      <c r="G600" s="105"/>
      <c r="H600" s="105"/>
      <c r="I600" s="105"/>
      <c r="J600" s="105"/>
      <c r="K600" s="105"/>
      <c r="L600" s="105"/>
      <c r="M600" s="105"/>
      <c r="N600" s="105"/>
      <c r="O600" s="105"/>
      <c r="P600" s="105"/>
      <c r="Q600" s="105"/>
      <c r="R600" s="105"/>
      <c r="S600" s="105"/>
      <c r="T600" s="105"/>
    </row>
    <row r="601" spans="1:20" ht="15.75" customHeight="1" x14ac:dyDescent="0.25">
      <c r="A601" s="105"/>
      <c r="B601" s="105"/>
      <c r="C601" s="105"/>
      <c r="D601" s="105"/>
      <c r="E601" s="105"/>
      <c r="F601" s="105"/>
      <c r="G601" s="105"/>
      <c r="H601" s="105"/>
      <c r="I601" s="105"/>
      <c r="J601" s="105"/>
      <c r="K601" s="105"/>
      <c r="L601" s="105"/>
      <c r="M601" s="105"/>
      <c r="N601" s="105"/>
      <c r="O601" s="105"/>
      <c r="P601" s="105"/>
      <c r="Q601" s="105"/>
      <c r="R601" s="105"/>
      <c r="S601" s="105"/>
      <c r="T601" s="105"/>
    </row>
    <row r="602" spans="1:20" ht="15.75" customHeight="1" x14ac:dyDescent="0.25">
      <c r="A602" s="105"/>
      <c r="B602" s="105"/>
      <c r="C602" s="105"/>
      <c r="D602" s="105"/>
      <c r="E602" s="105"/>
      <c r="F602" s="105"/>
      <c r="G602" s="105"/>
      <c r="H602" s="105"/>
      <c r="I602" s="105"/>
      <c r="J602" s="105"/>
      <c r="K602" s="105"/>
      <c r="L602" s="105"/>
      <c r="M602" s="105"/>
      <c r="N602" s="105"/>
      <c r="O602" s="105"/>
      <c r="P602" s="105"/>
      <c r="Q602" s="105"/>
      <c r="R602" s="105"/>
      <c r="S602" s="105"/>
      <c r="T602" s="105"/>
    </row>
    <row r="603" spans="1:20" ht="15.75" customHeight="1" x14ac:dyDescent="0.25">
      <c r="A603" s="105"/>
      <c r="B603" s="105"/>
      <c r="C603" s="105"/>
      <c r="D603" s="105"/>
      <c r="E603" s="105"/>
      <c r="F603" s="105"/>
      <c r="G603" s="105"/>
      <c r="H603" s="105"/>
      <c r="I603" s="105"/>
      <c r="J603" s="105"/>
      <c r="K603" s="105"/>
      <c r="L603" s="105"/>
      <c r="M603" s="105"/>
      <c r="N603" s="105"/>
      <c r="O603" s="105"/>
      <c r="P603" s="105"/>
      <c r="Q603" s="105"/>
      <c r="R603" s="105"/>
      <c r="S603" s="105"/>
      <c r="T603" s="105"/>
    </row>
    <row r="604" spans="1:20" ht="15.75" customHeight="1" x14ac:dyDescent="0.25">
      <c r="A604" s="105"/>
      <c r="B604" s="105"/>
      <c r="C604" s="105"/>
      <c r="D604" s="105"/>
      <c r="E604" s="105"/>
      <c r="F604" s="105"/>
      <c r="G604" s="105"/>
      <c r="H604" s="105"/>
      <c r="I604" s="105"/>
      <c r="J604" s="105"/>
      <c r="K604" s="105"/>
      <c r="L604" s="105"/>
      <c r="M604" s="105"/>
      <c r="N604" s="105"/>
      <c r="O604" s="105"/>
      <c r="P604" s="105"/>
      <c r="Q604" s="105"/>
      <c r="R604" s="105"/>
      <c r="S604" s="105"/>
      <c r="T604" s="105"/>
    </row>
    <row r="605" spans="1:20" ht="15.75" customHeight="1" x14ac:dyDescent="0.25">
      <c r="A605" s="105"/>
      <c r="B605" s="105"/>
      <c r="C605" s="105"/>
      <c r="D605" s="105"/>
      <c r="E605" s="105"/>
      <c r="F605" s="105"/>
      <c r="G605" s="105"/>
      <c r="H605" s="105"/>
      <c r="I605" s="105"/>
      <c r="J605" s="105"/>
      <c r="K605" s="105"/>
      <c r="L605" s="105"/>
      <c r="M605" s="105"/>
      <c r="N605" s="105"/>
      <c r="O605" s="105"/>
      <c r="P605" s="105"/>
      <c r="Q605" s="105"/>
      <c r="R605" s="105"/>
      <c r="S605" s="105"/>
      <c r="T605" s="105"/>
    </row>
    <row r="606" spans="1:20" ht="15.75" customHeight="1" x14ac:dyDescent="0.25">
      <c r="A606" s="105"/>
      <c r="B606" s="105"/>
      <c r="C606" s="105"/>
      <c r="D606" s="105"/>
      <c r="E606" s="105"/>
      <c r="F606" s="105"/>
      <c r="G606" s="105"/>
      <c r="H606" s="105"/>
      <c r="I606" s="105"/>
      <c r="J606" s="105"/>
      <c r="K606" s="105"/>
      <c r="L606" s="105"/>
      <c r="M606" s="105"/>
      <c r="N606" s="105"/>
      <c r="O606" s="105"/>
      <c r="P606" s="105"/>
      <c r="Q606" s="105"/>
      <c r="R606" s="105"/>
      <c r="S606" s="105"/>
      <c r="T606" s="105"/>
    </row>
    <row r="607" spans="1:20" ht="15.75" customHeight="1" x14ac:dyDescent="0.25">
      <c r="A607" s="105"/>
      <c r="B607" s="105"/>
      <c r="C607" s="105"/>
      <c r="D607" s="105"/>
      <c r="E607" s="105"/>
      <c r="F607" s="105"/>
      <c r="G607" s="105"/>
      <c r="H607" s="105"/>
      <c r="I607" s="105"/>
      <c r="J607" s="105"/>
      <c r="K607" s="105"/>
      <c r="L607" s="105"/>
      <c r="M607" s="105"/>
      <c r="N607" s="105"/>
      <c r="O607" s="105"/>
      <c r="P607" s="105"/>
      <c r="Q607" s="105"/>
      <c r="R607" s="105"/>
      <c r="S607" s="105"/>
      <c r="T607" s="105"/>
    </row>
    <row r="608" spans="1:20" ht="15.75" customHeight="1" x14ac:dyDescent="0.25">
      <c r="A608" s="105"/>
      <c r="B608" s="105"/>
      <c r="C608" s="105"/>
      <c r="D608" s="105"/>
      <c r="E608" s="105"/>
      <c r="F608" s="105"/>
      <c r="G608" s="105"/>
      <c r="H608" s="105"/>
      <c r="I608" s="105"/>
      <c r="J608" s="105"/>
      <c r="K608" s="105"/>
      <c r="L608" s="105"/>
      <c r="M608" s="105"/>
      <c r="N608" s="105"/>
      <c r="O608" s="105"/>
      <c r="P608" s="105"/>
      <c r="Q608" s="105"/>
      <c r="R608" s="105"/>
      <c r="S608" s="105"/>
      <c r="T608" s="105"/>
    </row>
    <row r="609" spans="1:20" ht="15.75" customHeight="1" x14ac:dyDescent="0.25">
      <c r="A609" s="105"/>
      <c r="B609" s="105"/>
      <c r="C609" s="105"/>
      <c r="D609" s="105"/>
      <c r="E609" s="105"/>
      <c r="F609" s="105"/>
      <c r="G609" s="105"/>
      <c r="H609" s="105"/>
      <c r="I609" s="105"/>
      <c r="J609" s="105"/>
      <c r="K609" s="105"/>
      <c r="L609" s="105"/>
      <c r="M609" s="105"/>
      <c r="N609" s="105"/>
      <c r="O609" s="105"/>
      <c r="P609" s="105"/>
      <c r="Q609" s="105"/>
      <c r="R609" s="105"/>
      <c r="S609" s="105"/>
      <c r="T609" s="105"/>
    </row>
    <row r="610" spans="1:20" ht="15.75" customHeight="1" x14ac:dyDescent="0.25">
      <c r="A610" s="105"/>
      <c r="B610" s="105"/>
      <c r="C610" s="105"/>
      <c r="D610" s="105"/>
      <c r="E610" s="105"/>
      <c r="F610" s="105"/>
      <c r="G610" s="105"/>
      <c r="H610" s="105"/>
      <c r="I610" s="105"/>
      <c r="J610" s="105"/>
      <c r="K610" s="105"/>
      <c r="L610" s="105"/>
      <c r="M610" s="105"/>
      <c r="N610" s="105"/>
      <c r="O610" s="105"/>
      <c r="P610" s="105"/>
      <c r="Q610" s="105"/>
      <c r="R610" s="105"/>
      <c r="S610" s="105"/>
      <c r="T610" s="105"/>
    </row>
    <row r="611" spans="1:20" ht="15.75" customHeight="1" x14ac:dyDescent="0.25">
      <c r="A611" s="105"/>
      <c r="B611" s="105"/>
      <c r="C611" s="105"/>
      <c r="D611" s="105"/>
      <c r="E611" s="105"/>
      <c r="F611" s="105"/>
      <c r="G611" s="105"/>
      <c r="H611" s="105"/>
      <c r="I611" s="105"/>
      <c r="J611" s="105"/>
      <c r="K611" s="105"/>
      <c r="L611" s="105"/>
      <c r="M611" s="105"/>
      <c r="N611" s="105"/>
      <c r="O611" s="105"/>
      <c r="P611" s="105"/>
      <c r="Q611" s="105"/>
      <c r="R611" s="105"/>
      <c r="S611" s="105"/>
      <c r="T611" s="105"/>
    </row>
    <row r="612" spans="1:20" ht="15.75" customHeight="1" x14ac:dyDescent="0.25">
      <c r="A612" s="105"/>
      <c r="B612" s="105"/>
      <c r="C612" s="105"/>
      <c r="D612" s="105"/>
      <c r="E612" s="105"/>
      <c r="F612" s="105"/>
      <c r="G612" s="105"/>
      <c r="H612" s="105"/>
      <c r="I612" s="105"/>
      <c r="J612" s="105"/>
      <c r="K612" s="105"/>
      <c r="L612" s="105"/>
      <c r="M612" s="105"/>
      <c r="N612" s="105"/>
      <c r="O612" s="105"/>
      <c r="P612" s="105"/>
      <c r="Q612" s="105"/>
      <c r="R612" s="105"/>
      <c r="S612" s="105"/>
      <c r="T612" s="105"/>
    </row>
    <row r="613" spans="1:20" ht="15.75" customHeight="1" x14ac:dyDescent="0.25">
      <c r="A613" s="105"/>
      <c r="B613" s="105"/>
      <c r="C613" s="105"/>
      <c r="D613" s="105"/>
      <c r="E613" s="105"/>
      <c r="F613" s="105"/>
      <c r="G613" s="105"/>
      <c r="H613" s="105"/>
      <c r="I613" s="105"/>
      <c r="J613" s="105"/>
      <c r="K613" s="105"/>
      <c r="L613" s="105"/>
      <c r="M613" s="105"/>
      <c r="N613" s="105"/>
      <c r="O613" s="105"/>
      <c r="P613" s="105"/>
      <c r="Q613" s="105"/>
      <c r="R613" s="105"/>
      <c r="S613" s="105"/>
      <c r="T613" s="105"/>
    </row>
    <row r="614" spans="1:20" ht="15.75" customHeight="1" x14ac:dyDescent="0.25">
      <c r="A614" s="105"/>
      <c r="B614" s="105"/>
      <c r="C614" s="105"/>
      <c r="D614" s="105"/>
      <c r="E614" s="105"/>
      <c r="F614" s="105"/>
      <c r="G614" s="105"/>
      <c r="H614" s="105"/>
      <c r="I614" s="105"/>
      <c r="J614" s="105"/>
      <c r="K614" s="105"/>
      <c r="L614" s="105"/>
      <c r="M614" s="105"/>
      <c r="N614" s="105"/>
      <c r="O614" s="105"/>
      <c r="P614" s="105"/>
      <c r="Q614" s="105"/>
      <c r="R614" s="105"/>
      <c r="S614" s="105"/>
      <c r="T614" s="105"/>
    </row>
    <row r="615" spans="1:20" ht="15.75" customHeight="1" x14ac:dyDescent="0.25">
      <c r="A615" s="105"/>
      <c r="B615" s="105"/>
      <c r="C615" s="105"/>
      <c r="D615" s="105"/>
      <c r="E615" s="105"/>
      <c r="F615" s="105"/>
      <c r="G615" s="105"/>
      <c r="H615" s="105"/>
      <c r="I615" s="105"/>
      <c r="J615" s="105"/>
      <c r="K615" s="105"/>
      <c r="L615" s="105"/>
      <c r="M615" s="105"/>
      <c r="N615" s="105"/>
      <c r="O615" s="105"/>
      <c r="P615" s="105"/>
      <c r="Q615" s="105"/>
      <c r="R615" s="105"/>
      <c r="S615" s="105"/>
      <c r="T615" s="105"/>
    </row>
    <row r="616" spans="1:20" ht="15.75" customHeight="1" x14ac:dyDescent="0.25">
      <c r="A616" s="105"/>
      <c r="B616" s="105"/>
      <c r="C616" s="105"/>
      <c r="D616" s="105"/>
      <c r="E616" s="105"/>
      <c r="F616" s="105"/>
      <c r="G616" s="105"/>
      <c r="H616" s="105"/>
      <c r="I616" s="105"/>
      <c r="J616" s="105"/>
      <c r="K616" s="105"/>
      <c r="L616" s="105"/>
      <c r="M616" s="105"/>
      <c r="N616" s="105"/>
      <c r="O616" s="105"/>
      <c r="P616" s="105"/>
      <c r="Q616" s="105"/>
      <c r="R616" s="105"/>
      <c r="S616" s="105"/>
      <c r="T616" s="105"/>
    </row>
    <row r="617" spans="1:20" ht="15.75" customHeight="1" x14ac:dyDescent="0.25">
      <c r="A617" s="105"/>
      <c r="B617" s="105"/>
      <c r="C617" s="105"/>
      <c r="D617" s="105"/>
      <c r="E617" s="105"/>
      <c r="F617" s="105"/>
      <c r="G617" s="105"/>
      <c r="H617" s="105"/>
      <c r="I617" s="105"/>
      <c r="J617" s="105"/>
      <c r="K617" s="105"/>
      <c r="L617" s="105"/>
      <c r="M617" s="105"/>
      <c r="N617" s="105"/>
      <c r="O617" s="105"/>
      <c r="P617" s="105"/>
      <c r="Q617" s="105"/>
      <c r="R617" s="105"/>
      <c r="S617" s="105"/>
      <c r="T617" s="105"/>
    </row>
    <row r="618" spans="1:20" ht="15.75" customHeight="1" x14ac:dyDescent="0.25">
      <c r="A618" s="105"/>
      <c r="B618" s="105"/>
      <c r="C618" s="105"/>
      <c r="D618" s="105"/>
      <c r="E618" s="105"/>
      <c r="F618" s="105"/>
      <c r="G618" s="105"/>
      <c r="H618" s="105"/>
      <c r="I618" s="105"/>
      <c r="J618" s="105"/>
      <c r="K618" s="105"/>
      <c r="L618" s="105"/>
      <c r="M618" s="105"/>
      <c r="N618" s="105"/>
      <c r="O618" s="105"/>
      <c r="P618" s="105"/>
      <c r="Q618" s="105"/>
      <c r="R618" s="105"/>
      <c r="S618" s="105"/>
      <c r="T618" s="105"/>
    </row>
    <row r="619" spans="1:20" ht="15.75" customHeight="1" x14ac:dyDescent="0.25">
      <c r="A619" s="105"/>
      <c r="B619" s="105"/>
      <c r="C619" s="105"/>
      <c r="D619" s="105"/>
      <c r="E619" s="105"/>
      <c r="F619" s="105"/>
      <c r="G619" s="105"/>
      <c r="H619" s="105"/>
      <c r="I619" s="105"/>
      <c r="J619" s="105"/>
      <c r="K619" s="105"/>
      <c r="L619" s="105"/>
      <c r="M619" s="105"/>
      <c r="N619" s="105"/>
      <c r="O619" s="105"/>
      <c r="P619" s="105"/>
      <c r="Q619" s="105"/>
      <c r="R619" s="105"/>
      <c r="S619" s="105"/>
      <c r="T619" s="105"/>
    </row>
    <row r="620" spans="1:20" ht="15.75" customHeight="1" x14ac:dyDescent="0.25">
      <c r="A620" s="105"/>
      <c r="B620" s="105"/>
      <c r="C620" s="105"/>
      <c r="D620" s="105"/>
      <c r="E620" s="105"/>
      <c r="F620" s="105"/>
      <c r="G620" s="105"/>
      <c r="H620" s="105"/>
      <c r="I620" s="105"/>
      <c r="J620" s="105"/>
      <c r="K620" s="105"/>
      <c r="L620" s="105"/>
      <c r="M620" s="105"/>
      <c r="N620" s="105"/>
      <c r="O620" s="105"/>
      <c r="P620" s="105"/>
      <c r="Q620" s="105"/>
      <c r="R620" s="105"/>
      <c r="S620" s="105"/>
      <c r="T620" s="105"/>
    </row>
    <row r="621" spans="1:20" ht="15.75" customHeight="1" x14ac:dyDescent="0.25">
      <c r="A621" s="105"/>
      <c r="B621" s="105"/>
      <c r="C621" s="105"/>
      <c r="D621" s="105"/>
      <c r="E621" s="105"/>
      <c r="F621" s="105"/>
      <c r="G621" s="105"/>
      <c r="H621" s="105"/>
      <c r="I621" s="105"/>
      <c r="J621" s="105"/>
      <c r="K621" s="105"/>
      <c r="L621" s="105"/>
      <c r="M621" s="105"/>
      <c r="N621" s="105"/>
      <c r="O621" s="105"/>
      <c r="P621" s="105"/>
      <c r="Q621" s="105"/>
      <c r="R621" s="105"/>
      <c r="S621" s="105"/>
      <c r="T621" s="105"/>
    </row>
    <row r="622" spans="1:20" ht="15.75" customHeight="1" x14ac:dyDescent="0.25">
      <c r="A622" s="105"/>
      <c r="B622" s="105"/>
      <c r="C622" s="105"/>
      <c r="D622" s="105"/>
      <c r="E622" s="105"/>
      <c r="F622" s="105"/>
      <c r="G622" s="105"/>
      <c r="H622" s="105"/>
      <c r="I622" s="105"/>
      <c r="J622" s="105"/>
      <c r="K622" s="105"/>
      <c r="L622" s="105"/>
      <c r="M622" s="105"/>
      <c r="N622" s="105"/>
      <c r="O622" s="105"/>
      <c r="P622" s="105"/>
      <c r="Q622" s="105"/>
      <c r="R622" s="105"/>
      <c r="S622" s="105"/>
      <c r="T622" s="105"/>
    </row>
    <row r="623" spans="1:20" ht="15.75" customHeight="1" x14ac:dyDescent="0.25">
      <c r="A623" s="105"/>
      <c r="B623" s="105"/>
      <c r="C623" s="105"/>
      <c r="D623" s="105"/>
      <c r="E623" s="105"/>
      <c r="F623" s="105"/>
      <c r="G623" s="105"/>
      <c r="H623" s="105"/>
      <c r="I623" s="105"/>
      <c r="J623" s="105"/>
      <c r="K623" s="105"/>
      <c r="L623" s="105"/>
      <c r="M623" s="105"/>
      <c r="N623" s="105"/>
      <c r="O623" s="105"/>
      <c r="P623" s="105"/>
      <c r="Q623" s="105"/>
      <c r="R623" s="105"/>
      <c r="S623" s="105"/>
      <c r="T623" s="105"/>
    </row>
    <row r="624" spans="1:20" ht="15.75" customHeight="1" x14ac:dyDescent="0.25">
      <c r="A624" s="105"/>
      <c r="B624" s="105"/>
      <c r="C624" s="105"/>
      <c r="D624" s="105"/>
      <c r="E624" s="105"/>
      <c r="F624" s="105"/>
      <c r="G624" s="105"/>
      <c r="H624" s="105"/>
      <c r="I624" s="105"/>
      <c r="J624" s="105"/>
      <c r="K624" s="105"/>
      <c r="L624" s="105"/>
      <c r="M624" s="105"/>
      <c r="N624" s="105"/>
      <c r="O624" s="105"/>
      <c r="P624" s="105"/>
      <c r="Q624" s="105"/>
      <c r="R624" s="105"/>
      <c r="S624" s="105"/>
      <c r="T624" s="105"/>
    </row>
    <row r="625" spans="1:20" ht="15.75" customHeight="1" x14ac:dyDescent="0.25">
      <c r="A625" s="105"/>
      <c r="B625" s="105"/>
      <c r="C625" s="105"/>
      <c r="D625" s="105"/>
      <c r="E625" s="105"/>
      <c r="F625" s="105"/>
      <c r="G625" s="105"/>
      <c r="H625" s="105"/>
      <c r="I625" s="105"/>
      <c r="J625" s="105"/>
      <c r="K625" s="105"/>
      <c r="L625" s="105"/>
      <c r="M625" s="105"/>
      <c r="N625" s="105"/>
      <c r="O625" s="105"/>
      <c r="P625" s="105"/>
      <c r="Q625" s="105"/>
      <c r="R625" s="105"/>
      <c r="S625" s="105"/>
      <c r="T625" s="105"/>
    </row>
    <row r="626" spans="1:20" ht="15.75" customHeight="1" x14ac:dyDescent="0.25">
      <c r="A626" s="105"/>
      <c r="B626" s="105"/>
      <c r="C626" s="105"/>
      <c r="D626" s="105"/>
      <c r="E626" s="105"/>
      <c r="F626" s="105"/>
      <c r="G626" s="105"/>
      <c r="H626" s="105"/>
      <c r="I626" s="105"/>
      <c r="J626" s="105"/>
      <c r="K626" s="105"/>
      <c r="L626" s="105"/>
      <c r="M626" s="105"/>
      <c r="N626" s="105"/>
      <c r="O626" s="105"/>
      <c r="P626" s="105"/>
      <c r="Q626" s="105"/>
      <c r="R626" s="105"/>
      <c r="S626" s="105"/>
      <c r="T626" s="105"/>
    </row>
    <row r="627" spans="1:20" ht="15.75" customHeight="1" x14ac:dyDescent="0.25">
      <c r="A627" s="105"/>
      <c r="B627" s="105"/>
      <c r="C627" s="105"/>
      <c r="D627" s="105"/>
      <c r="E627" s="105"/>
      <c r="F627" s="105"/>
      <c r="G627" s="105"/>
      <c r="H627" s="105"/>
      <c r="I627" s="105"/>
      <c r="J627" s="105"/>
      <c r="K627" s="105"/>
      <c r="L627" s="105"/>
      <c r="M627" s="105"/>
      <c r="N627" s="105"/>
      <c r="O627" s="105"/>
      <c r="P627" s="105"/>
      <c r="Q627" s="105"/>
      <c r="R627" s="105"/>
      <c r="S627" s="105"/>
      <c r="T627" s="105"/>
    </row>
    <row r="628" spans="1:20" ht="15.75" customHeight="1" x14ac:dyDescent="0.25">
      <c r="A628" s="105"/>
      <c r="B628" s="105"/>
      <c r="C628" s="105"/>
      <c r="D628" s="105"/>
      <c r="E628" s="105"/>
      <c r="F628" s="105"/>
      <c r="G628" s="105"/>
      <c r="H628" s="105"/>
      <c r="I628" s="105"/>
      <c r="J628" s="105"/>
      <c r="K628" s="105"/>
      <c r="L628" s="105"/>
      <c r="M628" s="105"/>
      <c r="N628" s="105"/>
      <c r="O628" s="105"/>
      <c r="P628" s="105"/>
      <c r="Q628" s="105"/>
      <c r="R628" s="105"/>
      <c r="S628" s="105"/>
      <c r="T628" s="105"/>
    </row>
    <row r="629" spans="1:20" ht="15.75" customHeight="1" x14ac:dyDescent="0.25">
      <c r="A629" s="105"/>
      <c r="B629" s="105"/>
      <c r="C629" s="105"/>
      <c r="D629" s="105"/>
      <c r="E629" s="105"/>
      <c r="F629" s="105"/>
      <c r="G629" s="105"/>
      <c r="H629" s="105"/>
      <c r="I629" s="105"/>
      <c r="J629" s="105"/>
      <c r="K629" s="105"/>
      <c r="L629" s="105"/>
      <c r="M629" s="105"/>
      <c r="N629" s="105"/>
      <c r="O629" s="105"/>
      <c r="P629" s="105"/>
      <c r="Q629" s="105"/>
      <c r="R629" s="105"/>
      <c r="S629" s="105"/>
      <c r="T629" s="105"/>
    </row>
    <row r="630" spans="1:20" ht="15.75" customHeight="1" x14ac:dyDescent="0.25">
      <c r="A630" s="105"/>
      <c r="B630" s="105"/>
      <c r="C630" s="105"/>
      <c r="D630" s="105"/>
      <c r="E630" s="105"/>
      <c r="F630" s="105"/>
      <c r="G630" s="105"/>
      <c r="H630" s="105"/>
      <c r="I630" s="105"/>
      <c r="J630" s="105"/>
      <c r="K630" s="105"/>
      <c r="L630" s="105"/>
      <c r="M630" s="105"/>
      <c r="N630" s="105"/>
      <c r="O630" s="105"/>
      <c r="P630" s="105"/>
      <c r="Q630" s="105"/>
      <c r="R630" s="105"/>
      <c r="S630" s="105"/>
      <c r="T630" s="105"/>
    </row>
    <row r="631" spans="1:20" ht="15.75" customHeight="1" x14ac:dyDescent="0.25">
      <c r="A631" s="105"/>
      <c r="B631" s="105"/>
      <c r="C631" s="105"/>
      <c r="D631" s="105"/>
      <c r="E631" s="105"/>
      <c r="F631" s="105"/>
      <c r="G631" s="105"/>
      <c r="H631" s="105"/>
      <c r="I631" s="105"/>
      <c r="J631" s="105"/>
      <c r="K631" s="105"/>
      <c r="L631" s="105"/>
      <c r="M631" s="105"/>
      <c r="N631" s="105"/>
      <c r="O631" s="105"/>
      <c r="P631" s="105"/>
      <c r="Q631" s="105"/>
      <c r="R631" s="105"/>
      <c r="S631" s="105"/>
      <c r="T631" s="105"/>
    </row>
    <row r="632" spans="1:20" ht="15.75" customHeight="1" x14ac:dyDescent="0.25">
      <c r="A632" s="105"/>
      <c r="B632" s="105"/>
      <c r="C632" s="105"/>
      <c r="D632" s="105"/>
      <c r="E632" s="105"/>
      <c r="F632" s="105"/>
      <c r="G632" s="105"/>
      <c r="H632" s="105"/>
      <c r="I632" s="105"/>
      <c r="J632" s="105"/>
      <c r="K632" s="105"/>
      <c r="L632" s="105"/>
      <c r="M632" s="105"/>
      <c r="N632" s="105"/>
      <c r="O632" s="105"/>
      <c r="P632" s="105"/>
      <c r="Q632" s="105"/>
      <c r="R632" s="105"/>
      <c r="S632" s="105"/>
      <c r="T632" s="105"/>
    </row>
    <row r="633" spans="1:20" ht="15.75" customHeight="1" x14ac:dyDescent="0.25">
      <c r="A633" s="105"/>
      <c r="B633" s="105"/>
      <c r="C633" s="105"/>
      <c r="D633" s="105"/>
      <c r="E633" s="105"/>
      <c r="F633" s="105"/>
      <c r="G633" s="105"/>
      <c r="H633" s="105"/>
      <c r="I633" s="105"/>
      <c r="J633" s="105"/>
      <c r="K633" s="105"/>
      <c r="L633" s="105"/>
      <c r="M633" s="105"/>
      <c r="N633" s="105"/>
      <c r="O633" s="105"/>
      <c r="P633" s="105"/>
      <c r="Q633" s="105"/>
      <c r="R633" s="105"/>
      <c r="S633" s="105"/>
      <c r="T633" s="105"/>
    </row>
    <row r="634" spans="1:20" ht="15.75" customHeight="1" x14ac:dyDescent="0.25">
      <c r="A634" s="105"/>
      <c r="B634" s="105"/>
      <c r="C634" s="105"/>
      <c r="D634" s="105"/>
      <c r="E634" s="105"/>
      <c r="F634" s="105"/>
      <c r="G634" s="105"/>
      <c r="H634" s="105"/>
      <c r="I634" s="105"/>
      <c r="J634" s="105"/>
      <c r="K634" s="105"/>
      <c r="L634" s="105"/>
      <c r="M634" s="105"/>
      <c r="N634" s="105"/>
      <c r="O634" s="105"/>
      <c r="P634" s="105"/>
      <c r="Q634" s="105"/>
      <c r="R634" s="105"/>
      <c r="S634" s="105"/>
      <c r="T634" s="105"/>
    </row>
    <row r="635" spans="1:20" ht="15.75" customHeight="1" x14ac:dyDescent="0.25">
      <c r="A635" s="105"/>
      <c r="B635" s="105"/>
      <c r="C635" s="105"/>
      <c r="D635" s="105"/>
      <c r="E635" s="105"/>
      <c r="F635" s="105"/>
      <c r="G635" s="105"/>
      <c r="H635" s="105"/>
      <c r="I635" s="105"/>
      <c r="J635" s="105"/>
      <c r="K635" s="105"/>
      <c r="L635" s="105"/>
      <c r="M635" s="105"/>
      <c r="N635" s="105"/>
      <c r="O635" s="105"/>
      <c r="P635" s="105"/>
      <c r="Q635" s="105"/>
      <c r="R635" s="105"/>
      <c r="S635" s="105"/>
      <c r="T635" s="105"/>
    </row>
    <row r="636" spans="1:20" ht="15.75" customHeight="1" x14ac:dyDescent="0.25">
      <c r="A636" s="105"/>
      <c r="B636" s="105"/>
      <c r="C636" s="105"/>
      <c r="D636" s="105"/>
      <c r="E636" s="105"/>
      <c r="F636" s="105"/>
      <c r="G636" s="105"/>
      <c r="H636" s="105"/>
      <c r="I636" s="105"/>
      <c r="J636" s="105"/>
      <c r="K636" s="105"/>
      <c r="L636" s="105"/>
      <c r="M636" s="105"/>
      <c r="N636" s="105"/>
      <c r="O636" s="105"/>
      <c r="P636" s="105"/>
      <c r="Q636" s="105"/>
      <c r="R636" s="105"/>
      <c r="S636" s="105"/>
      <c r="T636" s="105"/>
    </row>
    <row r="637" spans="1:20" ht="15.75" customHeight="1" x14ac:dyDescent="0.25">
      <c r="A637" s="105"/>
      <c r="B637" s="105"/>
      <c r="C637" s="105"/>
      <c r="D637" s="105"/>
      <c r="E637" s="105"/>
      <c r="F637" s="105"/>
      <c r="G637" s="105"/>
      <c r="H637" s="105"/>
      <c r="I637" s="105"/>
      <c r="J637" s="105"/>
      <c r="K637" s="105"/>
      <c r="L637" s="105"/>
      <c r="M637" s="105"/>
      <c r="N637" s="105"/>
      <c r="O637" s="105"/>
      <c r="P637" s="105"/>
      <c r="Q637" s="105"/>
      <c r="R637" s="105"/>
      <c r="S637" s="105"/>
      <c r="T637" s="105"/>
    </row>
    <row r="638" spans="1:20" ht="15.75" customHeight="1" x14ac:dyDescent="0.25">
      <c r="A638" s="105"/>
      <c r="B638" s="105"/>
      <c r="C638" s="105"/>
      <c r="D638" s="105"/>
      <c r="E638" s="105"/>
      <c r="F638" s="105"/>
      <c r="G638" s="105"/>
      <c r="H638" s="105"/>
      <c r="I638" s="105"/>
      <c r="J638" s="105"/>
      <c r="K638" s="105"/>
      <c r="L638" s="105"/>
      <c r="M638" s="105"/>
      <c r="N638" s="105"/>
      <c r="O638" s="105"/>
      <c r="P638" s="105"/>
      <c r="Q638" s="105"/>
      <c r="R638" s="105"/>
      <c r="S638" s="105"/>
      <c r="T638" s="105"/>
    </row>
    <row r="639" spans="1:20" ht="15.75" customHeight="1" x14ac:dyDescent="0.25">
      <c r="A639" s="105"/>
      <c r="B639" s="105"/>
      <c r="C639" s="105"/>
      <c r="D639" s="105"/>
      <c r="E639" s="105"/>
      <c r="F639" s="105"/>
      <c r="G639" s="105"/>
      <c r="H639" s="105"/>
      <c r="I639" s="105"/>
      <c r="J639" s="105"/>
      <c r="K639" s="105"/>
      <c r="L639" s="105"/>
      <c r="M639" s="105"/>
      <c r="N639" s="105"/>
      <c r="O639" s="105"/>
      <c r="P639" s="105"/>
      <c r="Q639" s="105"/>
      <c r="R639" s="105"/>
      <c r="S639" s="105"/>
      <c r="T639" s="105"/>
    </row>
    <row r="640" spans="1:20" ht="15.75" customHeight="1" x14ac:dyDescent="0.25">
      <c r="A640" s="105"/>
      <c r="B640" s="105"/>
      <c r="C640" s="105"/>
      <c r="D640" s="105"/>
      <c r="E640" s="105"/>
      <c r="F640" s="105"/>
      <c r="G640" s="105"/>
      <c r="H640" s="105"/>
      <c r="I640" s="105"/>
      <c r="J640" s="105"/>
      <c r="K640" s="105"/>
      <c r="L640" s="105"/>
      <c r="M640" s="105"/>
      <c r="N640" s="105"/>
      <c r="O640" s="105"/>
      <c r="P640" s="105"/>
      <c r="Q640" s="105"/>
      <c r="R640" s="105"/>
      <c r="S640" s="105"/>
      <c r="T640" s="105"/>
    </row>
    <row r="641" spans="1:20" ht="15.75" customHeight="1" x14ac:dyDescent="0.25">
      <c r="A641" s="105"/>
      <c r="B641" s="105"/>
      <c r="C641" s="105"/>
      <c r="D641" s="105"/>
      <c r="E641" s="105"/>
      <c r="F641" s="105"/>
      <c r="G641" s="105"/>
      <c r="H641" s="105"/>
      <c r="I641" s="105"/>
      <c r="J641" s="105"/>
      <c r="K641" s="105"/>
      <c r="L641" s="105"/>
      <c r="M641" s="105"/>
      <c r="N641" s="105"/>
      <c r="O641" s="105"/>
      <c r="P641" s="105"/>
      <c r="Q641" s="105"/>
      <c r="R641" s="105"/>
      <c r="S641" s="105"/>
      <c r="T641" s="105"/>
    </row>
    <row r="642" spans="1:20" ht="15.75" customHeight="1" x14ac:dyDescent="0.25">
      <c r="A642" s="105"/>
      <c r="B642" s="105"/>
      <c r="C642" s="105"/>
      <c r="D642" s="105"/>
      <c r="E642" s="105"/>
      <c r="F642" s="105"/>
      <c r="G642" s="105"/>
      <c r="H642" s="105"/>
      <c r="I642" s="105"/>
      <c r="J642" s="105"/>
      <c r="K642" s="105"/>
      <c r="L642" s="105"/>
      <c r="M642" s="105"/>
      <c r="N642" s="105"/>
      <c r="O642" s="105"/>
      <c r="P642" s="105"/>
      <c r="Q642" s="105"/>
      <c r="R642" s="105"/>
      <c r="S642" s="105"/>
      <c r="T642" s="105"/>
    </row>
    <row r="643" spans="1:20" ht="15.75" customHeight="1" x14ac:dyDescent="0.25">
      <c r="A643" s="105"/>
      <c r="B643" s="105"/>
      <c r="C643" s="105"/>
      <c r="D643" s="105"/>
      <c r="E643" s="105"/>
      <c r="F643" s="105"/>
      <c r="G643" s="105"/>
      <c r="H643" s="105"/>
      <c r="I643" s="105"/>
      <c r="J643" s="105"/>
      <c r="K643" s="105"/>
      <c r="L643" s="105"/>
      <c r="M643" s="105"/>
      <c r="N643" s="105"/>
      <c r="O643" s="105"/>
      <c r="P643" s="105"/>
      <c r="Q643" s="105"/>
      <c r="R643" s="105"/>
      <c r="S643" s="105"/>
      <c r="T643" s="105"/>
    </row>
    <row r="644" spans="1:20" ht="15.75" customHeight="1" x14ac:dyDescent="0.25">
      <c r="A644" s="105"/>
      <c r="B644" s="105"/>
      <c r="C644" s="105"/>
      <c r="D644" s="105"/>
      <c r="E644" s="105"/>
      <c r="F644" s="105"/>
      <c r="G644" s="105"/>
      <c r="H644" s="105"/>
      <c r="I644" s="105"/>
      <c r="J644" s="105"/>
      <c r="K644" s="105"/>
      <c r="L644" s="105"/>
      <c r="M644" s="105"/>
      <c r="N644" s="105"/>
      <c r="O644" s="105"/>
      <c r="P644" s="105"/>
      <c r="Q644" s="105"/>
      <c r="R644" s="105"/>
      <c r="S644" s="105"/>
      <c r="T644" s="105"/>
    </row>
    <row r="645" spans="1:20" ht="15.75" customHeight="1" x14ac:dyDescent="0.25">
      <c r="A645" s="105"/>
      <c r="B645" s="105"/>
      <c r="C645" s="105"/>
      <c r="D645" s="105"/>
      <c r="E645" s="105"/>
      <c r="F645" s="105"/>
      <c r="G645" s="105"/>
      <c r="H645" s="105"/>
      <c r="I645" s="105"/>
      <c r="J645" s="105"/>
      <c r="K645" s="105"/>
      <c r="L645" s="105"/>
      <c r="M645" s="105"/>
      <c r="N645" s="105"/>
      <c r="O645" s="105"/>
      <c r="P645" s="105"/>
      <c r="Q645" s="105"/>
      <c r="R645" s="105"/>
      <c r="S645" s="105"/>
      <c r="T645" s="105"/>
    </row>
    <row r="646" spans="1:20" ht="15.75" customHeight="1" x14ac:dyDescent="0.25">
      <c r="A646" s="105"/>
      <c r="B646" s="105"/>
      <c r="C646" s="105"/>
      <c r="D646" s="105"/>
      <c r="E646" s="105"/>
      <c r="F646" s="105"/>
      <c r="G646" s="105"/>
      <c r="H646" s="105"/>
      <c r="I646" s="105"/>
      <c r="J646" s="105"/>
      <c r="K646" s="105"/>
      <c r="L646" s="105"/>
      <c r="M646" s="105"/>
      <c r="N646" s="105"/>
      <c r="O646" s="105"/>
      <c r="P646" s="105"/>
      <c r="Q646" s="105"/>
      <c r="R646" s="105"/>
      <c r="S646" s="105"/>
      <c r="T646" s="105"/>
    </row>
    <row r="647" spans="1:20" ht="15.75" customHeight="1" x14ac:dyDescent="0.25">
      <c r="A647" s="105"/>
      <c r="B647" s="105"/>
      <c r="C647" s="105"/>
      <c r="D647" s="105"/>
      <c r="E647" s="105"/>
      <c r="F647" s="105"/>
      <c r="G647" s="105"/>
      <c r="H647" s="105"/>
      <c r="I647" s="105"/>
      <c r="J647" s="105"/>
      <c r="K647" s="105"/>
      <c r="L647" s="105"/>
      <c r="M647" s="105"/>
      <c r="N647" s="105"/>
      <c r="O647" s="105"/>
      <c r="P647" s="105"/>
      <c r="Q647" s="105"/>
      <c r="R647" s="105"/>
      <c r="S647" s="105"/>
      <c r="T647" s="105"/>
    </row>
    <row r="648" spans="1:20" ht="15.75" customHeight="1" x14ac:dyDescent="0.25">
      <c r="A648" s="105"/>
      <c r="B648" s="105"/>
      <c r="C648" s="105"/>
      <c r="D648" s="105"/>
      <c r="E648" s="105"/>
      <c r="F648" s="105"/>
      <c r="G648" s="105"/>
      <c r="H648" s="105"/>
      <c r="I648" s="105"/>
      <c r="J648" s="105"/>
      <c r="K648" s="105"/>
      <c r="L648" s="105"/>
      <c r="M648" s="105"/>
      <c r="N648" s="105"/>
      <c r="O648" s="105"/>
      <c r="P648" s="105"/>
      <c r="Q648" s="105"/>
      <c r="R648" s="105"/>
      <c r="S648" s="105"/>
      <c r="T648" s="105"/>
    </row>
    <row r="649" spans="1:20" ht="15.75" customHeight="1" x14ac:dyDescent="0.25">
      <c r="A649" s="105"/>
      <c r="B649" s="105"/>
      <c r="C649" s="105"/>
      <c r="D649" s="105"/>
      <c r="E649" s="105"/>
      <c r="F649" s="105"/>
      <c r="G649" s="105"/>
      <c r="H649" s="105"/>
      <c r="I649" s="105"/>
      <c r="J649" s="105"/>
      <c r="K649" s="105"/>
      <c r="L649" s="105"/>
      <c r="M649" s="105"/>
      <c r="N649" s="105"/>
      <c r="O649" s="105"/>
      <c r="P649" s="105"/>
      <c r="Q649" s="105"/>
      <c r="R649" s="105"/>
      <c r="S649" s="105"/>
      <c r="T649" s="105"/>
    </row>
    <row r="650" spans="1:20" ht="15.75" customHeight="1" x14ac:dyDescent="0.25">
      <c r="A650" s="105"/>
      <c r="B650" s="105"/>
      <c r="C650" s="105"/>
      <c r="D650" s="105"/>
      <c r="E650" s="105"/>
      <c r="F650" s="105"/>
      <c r="G650" s="105"/>
      <c r="H650" s="105"/>
      <c r="I650" s="105"/>
      <c r="J650" s="105"/>
      <c r="K650" s="105"/>
      <c r="L650" s="105"/>
      <c r="M650" s="105"/>
      <c r="N650" s="105"/>
      <c r="O650" s="105"/>
      <c r="P650" s="105"/>
      <c r="Q650" s="105"/>
      <c r="R650" s="105"/>
      <c r="S650" s="105"/>
      <c r="T650" s="105"/>
    </row>
    <row r="651" spans="1:20" ht="15.75" customHeight="1" x14ac:dyDescent="0.25">
      <c r="A651" s="105"/>
      <c r="B651" s="105"/>
      <c r="C651" s="105"/>
      <c r="D651" s="105"/>
      <c r="E651" s="105"/>
      <c r="F651" s="105"/>
      <c r="G651" s="105"/>
      <c r="H651" s="105"/>
      <c r="I651" s="105"/>
      <c r="J651" s="105"/>
      <c r="K651" s="105"/>
      <c r="L651" s="105"/>
      <c r="M651" s="105"/>
      <c r="N651" s="105"/>
      <c r="O651" s="105"/>
      <c r="P651" s="105"/>
      <c r="Q651" s="105"/>
      <c r="R651" s="105"/>
      <c r="S651" s="105"/>
      <c r="T651" s="105"/>
    </row>
    <row r="652" spans="1:20" ht="15.75" customHeight="1" x14ac:dyDescent="0.25">
      <c r="A652" s="105"/>
      <c r="B652" s="105"/>
      <c r="C652" s="105"/>
      <c r="D652" s="105"/>
      <c r="E652" s="105"/>
      <c r="F652" s="105"/>
      <c r="G652" s="105"/>
      <c r="H652" s="105"/>
      <c r="I652" s="105"/>
      <c r="J652" s="105"/>
      <c r="K652" s="105"/>
      <c r="L652" s="105"/>
      <c r="M652" s="105"/>
      <c r="N652" s="105"/>
      <c r="O652" s="105"/>
      <c r="P652" s="105"/>
      <c r="Q652" s="105"/>
      <c r="R652" s="105"/>
      <c r="S652" s="105"/>
      <c r="T652" s="105"/>
    </row>
    <row r="653" spans="1:20" ht="15.75" customHeight="1" x14ac:dyDescent="0.25">
      <c r="A653" s="105"/>
      <c r="B653" s="105"/>
      <c r="C653" s="105"/>
      <c r="D653" s="105"/>
      <c r="E653" s="105"/>
      <c r="F653" s="105"/>
      <c r="G653" s="105"/>
      <c r="H653" s="105"/>
      <c r="I653" s="105"/>
      <c r="J653" s="105"/>
      <c r="K653" s="105"/>
      <c r="L653" s="105"/>
      <c r="M653" s="105"/>
      <c r="N653" s="105"/>
      <c r="O653" s="105"/>
      <c r="P653" s="105"/>
      <c r="Q653" s="105"/>
      <c r="R653" s="105"/>
      <c r="S653" s="105"/>
      <c r="T653" s="105"/>
    </row>
    <row r="654" spans="1:20" ht="15.75" customHeight="1" x14ac:dyDescent="0.25">
      <c r="A654" s="105"/>
      <c r="B654" s="105"/>
      <c r="C654" s="105"/>
      <c r="D654" s="105"/>
      <c r="E654" s="105"/>
      <c r="F654" s="105"/>
      <c r="G654" s="105"/>
      <c r="H654" s="105"/>
      <c r="I654" s="105"/>
      <c r="J654" s="105"/>
      <c r="K654" s="105"/>
      <c r="L654" s="105"/>
      <c r="M654" s="105"/>
      <c r="N654" s="105"/>
      <c r="O654" s="105"/>
      <c r="P654" s="105"/>
      <c r="Q654" s="105"/>
      <c r="R654" s="105"/>
      <c r="S654" s="105"/>
      <c r="T654" s="105"/>
    </row>
    <row r="655" spans="1:20" ht="15.75" customHeight="1" x14ac:dyDescent="0.25">
      <c r="A655" s="105"/>
      <c r="B655" s="105"/>
      <c r="C655" s="105"/>
      <c r="D655" s="105"/>
      <c r="E655" s="105"/>
      <c r="F655" s="105"/>
      <c r="G655" s="105"/>
      <c r="H655" s="105"/>
      <c r="I655" s="105"/>
      <c r="J655" s="105"/>
      <c r="K655" s="105"/>
      <c r="L655" s="105"/>
      <c r="M655" s="105"/>
      <c r="N655" s="105"/>
      <c r="O655" s="105"/>
      <c r="P655" s="105"/>
      <c r="Q655" s="105"/>
      <c r="R655" s="105"/>
      <c r="S655" s="105"/>
      <c r="T655" s="105"/>
    </row>
    <row r="656" spans="1:20" ht="15.75" customHeight="1" x14ac:dyDescent="0.25">
      <c r="A656" s="105"/>
      <c r="B656" s="105"/>
      <c r="C656" s="105"/>
      <c r="D656" s="105"/>
      <c r="E656" s="105"/>
      <c r="F656" s="105"/>
      <c r="G656" s="105"/>
      <c r="H656" s="105"/>
      <c r="I656" s="105"/>
      <c r="J656" s="105"/>
      <c r="K656" s="105"/>
      <c r="L656" s="105"/>
      <c r="M656" s="105"/>
      <c r="N656" s="105"/>
      <c r="O656" s="105"/>
      <c r="P656" s="105"/>
      <c r="Q656" s="105"/>
      <c r="R656" s="105"/>
      <c r="S656" s="105"/>
      <c r="T656" s="105"/>
    </row>
    <row r="657" spans="1:20" ht="15.75" customHeight="1" x14ac:dyDescent="0.25">
      <c r="A657" s="105"/>
      <c r="B657" s="105"/>
      <c r="C657" s="105"/>
      <c r="D657" s="105"/>
      <c r="E657" s="105"/>
      <c r="F657" s="105"/>
      <c r="G657" s="105"/>
      <c r="H657" s="105"/>
      <c r="I657" s="105"/>
      <c r="J657" s="105"/>
      <c r="K657" s="105"/>
      <c r="L657" s="105"/>
      <c r="M657" s="105"/>
      <c r="N657" s="105"/>
      <c r="O657" s="105"/>
      <c r="P657" s="105"/>
      <c r="Q657" s="105"/>
      <c r="R657" s="105"/>
      <c r="S657" s="105"/>
      <c r="T657" s="105"/>
    </row>
    <row r="658" spans="1:20" ht="15.75" customHeight="1" x14ac:dyDescent="0.25">
      <c r="A658" s="105"/>
      <c r="B658" s="105"/>
      <c r="C658" s="105"/>
      <c r="D658" s="105"/>
      <c r="E658" s="105"/>
      <c r="F658" s="105"/>
      <c r="G658" s="105"/>
      <c r="H658" s="105"/>
      <c r="I658" s="105"/>
      <c r="J658" s="105"/>
      <c r="K658" s="105"/>
      <c r="L658" s="105"/>
      <c r="M658" s="105"/>
      <c r="N658" s="105"/>
      <c r="O658" s="105"/>
      <c r="P658" s="105"/>
      <c r="Q658" s="105"/>
      <c r="R658" s="105"/>
      <c r="S658" s="105"/>
      <c r="T658" s="105"/>
    </row>
    <row r="659" spans="1:20" ht="15.75" customHeight="1" x14ac:dyDescent="0.25">
      <c r="A659" s="105"/>
      <c r="B659" s="105"/>
      <c r="C659" s="105"/>
      <c r="D659" s="105"/>
      <c r="E659" s="105"/>
      <c r="F659" s="105"/>
      <c r="G659" s="105"/>
      <c r="H659" s="105"/>
      <c r="I659" s="105"/>
      <c r="J659" s="105"/>
      <c r="K659" s="105"/>
      <c r="L659" s="105"/>
      <c r="M659" s="105"/>
      <c r="N659" s="105"/>
      <c r="O659" s="105"/>
      <c r="P659" s="105"/>
      <c r="Q659" s="105"/>
      <c r="R659" s="105"/>
      <c r="S659" s="105"/>
      <c r="T659" s="105"/>
    </row>
    <row r="660" spans="1:20" ht="15.75" customHeight="1" x14ac:dyDescent="0.25">
      <c r="A660" s="105"/>
      <c r="B660" s="105"/>
      <c r="C660" s="105"/>
      <c r="D660" s="105"/>
      <c r="E660" s="105"/>
      <c r="F660" s="105"/>
      <c r="G660" s="105"/>
      <c r="H660" s="105"/>
      <c r="I660" s="105"/>
      <c r="J660" s="105"/>
      <c r="K660" s="105"/>
      <c r="L660" s="105"/>
      <c r="M660" s="105"/>
      <c r="N660" s="105"/>
      <c r="O660" s="105"/>
      <c r="P660" s="105"/>
      <c r="Q660" s="105"/>
      <c r="R660" s="105"/>
      <c r="S660" s="105"/>
      <c r="T660" s="105"/>
    </row>
    <row r="661" spans="1:20" ht="15.75" customHeight="1" x14ac:dyDescent="0.25">
      <c r="A661" s="105"/>
      <c r="B661" s="105"/>
      <c r="C661" s="105"/>
      <c r="D661" s="105"/>
      <c r="E661" s="105"/>
      <c r="F661" s="105"/>
      <c r="G661" s="105"/>
      <c r="H661" s="105"/>
      <c r="I661" s="105"/>
      <c r="J661" s="105"/>
      <c r="K661" s="105"/>
      <c r="L661" s="105"/>
      <c r="M661" s="105"/>
      <c r="N661" s="105"/>
      <c r="O661" s="105"/>
      <c r="P661" s="105"/>
      <c r="Q661" s="105"/>
      <c r="R661" s="105"/>
      <c r="S661" s="105"/>
      <c r="T661" s="105"/>
    </row>
    <row r="662" spans="1:20" ht="15.75" customHeight="1" x14ac:dyDescent="0.25">
      <c r="A662" s="105"/>
      <c r="B662" s="105"/>
      <c r="C662" s="105"/>
      <c r="D662" s="105"/>
      <c r="E662" s="105"/>
      <c r="F662" s="105"/>
      <c r="G662" s="105"/>
      <c r="H662" s="105"/>
      <c r="I662" s="105"/>
      <c r="J662" s="105"/>
      <c r="K662" s="105"/>
      <c r="L662" s="105"/>
      <c r="M662" s="105"/>
      <c r="N662" s="105"/>
      <c r="O662" s="105"/>
      <c r="P662" s="105"/>
      <c r="Q662" s="105"/>
      <c r="R662" s="105"/>
      <c r="S662" s="105"/>
      <c r="T662" s="105"/>
    </row>
    <row r="663" spans="1:20" ht="15.75" customHeight="1" x14ac:dyDescent="0.25">
      <c r="A663" s="105"/>
      <c r="B663" s="105"/>
      <c r="C663" s="105"/>
      <c r="D663" s="105"/>
      <c r="E663" s="105"/>
      <c r="F663" s="105"/>
      <c r="G663" s="105"/>
      <c r="H663" s="105"/>
      <c r="I663" s="105"/>
      <c r="J663" s="105"/>
      <c r="K663" s="105"/>
      <c r="L663" s="105"/>
      <c r="M663" s="105"/>
      <c r="N663" s="105"/>
      <c r="O663" s="105"/>
      <c r="P663" s="105"/>
      <c r="Q663" s="105"/>
      <c r="R663" s="105"/>
      <c r="S663" s="105"/>
      <c r="T663" s="105"/>
    </row>
    <row r="664" spans="1:20" ht="15.75" customHeight="1" x14ac:dyDescent="0.25">
      <c r="A664" s="105"/>
      <c r="B664" s="105"/>
      <c r="C664" s="105"/>
      <c r="D664" s="105"/>
      <c r="E664" s="105"/>
      <c r="F664" s="105"/>
      <c r="G664" s="105"/>
      <c r="H664" s="105"/>
      <c r="I664" s="105"/>
      <c r="J664" s="105"/>
      <c r="K664" s="105"/>
      <c r="L664" s="105"/>
      <c r="M664" s="105"/>
      <c r="N664" s="105"/>
      <c r="O664" s="105"/>
      <c r="P664" s="105"/>
      <c r="Q664" s="105"/>
      <c r="R664" s="105"/>
      <c r="S664" s="105"/>
      <c r="T664" s="105"/>
    </row>
    <row r="665" spans="1:20" ht="15.75" customHeight="1" x14ac:dyDescent="0.25">
      <c r="A665" s="105"/>
      <c r="B665" s="105"/>
      <c r="C665" s="105"/>
      <c r="D665" s="105"/>
      <c r="E665" s="105"/>
      <c r="F665" s="105"/>
      <c r="G665" s="105"/>
      <c r="H665" s="105"/>
      <c r="I665" s="105"/>
      <c r="J665" s="105"/>
      <c r="K665" s="105"/>
      <c r="L665" s="105"/>
      <c r="M665" s="105"/>
      <c r="N665" s="105"/>
      <c r="O665" s="105"/>
      <c r="P665" s="105"/>
      <c r="Q665" s="105"/>
      <c r="R665" s="105"/>
      <c r="S665" s="105"/>
      <c r="T665" s="105"/>
    </row>
    <row r="666" spans="1:20" ht="15.75" customHeight="1" x14ac:dyDescent="0.25">
      <c r="A666" s="105"/>
      <c r="B666" s="105"/>
      <c r="C666" s="105"/>
      <c r="D666" s="105"/>
      <c r="E666" s="105"/>
      <c r="F666" s="105"/>
      <c r="G666" s="105"/>
      <c r="H666" s="105"/>
      <c r="I666" s="105"/>
      <c r="J666" s="105"/>
      <c r="K666" s="105"/>
      <c r="L666" s="105"/>
      <c r="M666" s="105"/>
      <c r="N666" s="105"/>
      <c r="O666" s="105"/>
      <c r="P666" s="105"/>
      <c r="Q666" s="105"/>
      <c r="R666" s="105"/>
      <c r="S666" s="105"/>
      <c r="T666" s="105"/>
    </row>
    <row r="667" spans="1:20" ht="15.75" customHeight="1" x14ac:dyDescent="0.25">
      <c r="A667" s="105"/>
      <c r="B667" s="105"/>
      <c r="C667" s="105"/>
      <c r="D667" s="105"/>
      <c r="E667" s="105"/>
      <c r="F667" s="105"/>
      <c r="G667" s="105"/>
      <c r="H667" s="105"/>
      <c r="I667" s="105"/>
      <c r="J667" s="105"/>
      <c r="K667" s="105"/>
      <c r="L667" s="105"/>
      <c r="M667" s="105"/>
      <c r="N667" s="105"/>
      <c r="O667" s="105"/>
      <c r="P667" s="105"/>
      <c r="Q667" s="105"/>
      <c r="R667" s="105"/>
      <c r="S667" s="105"/>
      <c r="T667" s="105"/>
    </row>
    <row r="668" spans="1:20" ht="15.75" customHeight="1" x14ac:dyDescent="0.25">
      <c r="A668" s="105"/>
      <c r="B668" s="105"/>
      <c r="C668" s="105"/>
      <c r="D668" s="105"/>
      <c r="E668" s="105"/>
      <c r="F668" s="105"/>
      <c r="G668" s="105"/>
      <c r="H668" s="105"/>
      <c r="I668" s="105"/>
      <c r="J668" s="105"/>
      <c r="K668" s="105"/>
      <c r="L668" s="105"/>
      <c r="M668" s="105"/>
      <c r="N668" s="105"/>
      <c r="O668" s="105"/>
      <c r="P668" s="105"/>
      <c r="Q668" s="105"/>
      <c r="R668" s="105"/>
      <c r="S668" s="105"/>
      <c r="T668" s="105"/>
    </row>
    <row r="669" spans="1:20" ht="15.75" customHeight="1" x14ac:dyDescent="0.25">
      <c r="A669" s="105"/>
      <c r="B669" s="105"/>
      <c r="C669" s="105"/>
      <c r="D669" s="105"/>
      <c r="E669" s="105"/>
      <c r="F669" s="105"/>
      <c r="G669" s="105"/>
      <c r="H669" s="105"/>
      <c r="I669" s="105"/>
      <c r="J669" s="105"/>
      <c r="K669" s="105"/>
      <c r="L669" s="105"/>
      <c r="M669" s="105"/>
      <c r="N669" s="105"/>
      <c r="O669" s="105"/>
      <c r="P669" s="105"/>
      <c r="Q669" s="105"/>
      <c r="R669" s="105"/>
      <c r="S669" s="105"/>
      <c r="T669" s="105"/>
    </row>
    <row r="670" spans="1:20" ht="15.75" customHeight="1" x14ac:dyDescent="0.25">
      <c r="A670" s="105"/>
      <c r="B670" s="105"/>
      <c r="C670" s="105"/>
      <c r="D670" s="105"/>
      <c r="E670" s="105"/>
      <c r="F670" s="105"/>
      <c r="G670" s="105"/>
      <c r="H670" s="105"/>
      <c r="I670" s="105"/>
      <c r="J670" s="105"/>
      <c r="K670" s="105"/>
      <c r="L670" s="105"/>
      <c r="M670" s="105"/>
      <c r="N670" s="105"/>
      <c r="O670" s="105"/>
      <c r="P670" s="105"/>
      <c r="Q670" s="105"/>
      <c r="R670" s="105"/>
      <c r="S670" s="105"/>
      <c r="T670" s="105"/>
    </row>
    <row r="671" spans="1:20" ht="15.75" customHeight="1" x14ac:dyDescent="0.25">
      <c r="A671" s="105"/>
      <c r="B671" s="105"/>
      <c r="C671" s="105"/>
      <c r="D671" s="105"/>
      <c r="E671" s="105"/>
      <c r="F671" s="105"/>
      <c r="G671" s="105"/>
      <c r="H671" s="105"/>
      <c r="I671" s="105"/>
      <c r="J671" s="105"/>
      <c r="K671" s="105"/>
      <c r="L671" s="105"/>
      <c r="M671" s="105"/>
      <c r="N671" s="105"/>
      <c r="O671" s="105"/>
      <c r="P671" s="105"/>
      <c r="Q671" s="105"/>
      <c r="R671" s="105"/>
      <c r="S671" s="105"/>
      <c r="T671" s="105"/>
    </row>
    <row r="672" spans="1:20" ht="15.75" customHeight="1" x14ac:dyDescent="0.25">
      <c r="A672" s="105"/>
      <c r="B672" s="105"/>
      <c r="C672" s="105"/>
      <c r="D672" s="105"/>
      <c r="E672" s="105"/>
      <c r="F672" s="105"/>
      <c r="G672" s="105"/>
      <c r="H672" s="105"/>
      <c r="I672" s="105"/>
      <c r="J672" s="105"/>
      <c r="K672" s="105"/>
      <c r="L672" s="105"/>
      <c r="M672" s="105"/>
      <c r="N672" s="105"/>
      <c r="O672" s="105"/>
      <c r="P672" s="105"/>
      <c r="Q672" s="105"/>
      <c r="R672" s="105"/>
      <c r="S672" s="105"/>
      <c r="T672" s="105"/>
    </row>
    <row r="673" spans="1:20" ht="15.75" customHeight="1" x14ac:dyDescent="0.25">
      <c r="A673" s="105"/>
      <c r="B673" s="105"/>
      <c r="C673" s="105"/>
      <c r="D673" s="105"/>
      <c r="E673" s="105"/>
      <c r="F673" s="105"/>
      <c r="G673" s="105"/>
      <c r="H673" s="105"/>
      <c r="I673" s="105"/>
      <c r="J673" s="105"/>
      <c r="K673" s="105"/>
      <c r="L673" s="105"/>
      <c r="M673" s="105"/>
      <c r="N673" s="105"/>
      <c r="O673" s="105"/>
      <c r="P673" s="105"/>
      <c r="Q673" s="105"/>
      <c r="R673" s="105"/>
      <c r="S673" s="105"/>
      <c r="T673" s="105"/>
    </row>
    <row r="674" spans="1:20" ht="15.75" customHeight="1" x14ac:dyDescent="0.25">
      <c r="A674" s="105"/>
      <c r="B674" s="105"/>
      <c r="C674" s="105"/>
      <c r="D674" s="105"/>
      <c r="E674" s="105"/>
      <c r="F674" s="105"/>
      <c r="G674" s="105"/>
      <c r="H674" s="105"/>
      <c r="I674" s="105"/>
      <c r="J674" s="105"/>
      <c r="K674" s="105"/>
      <c r="L674" s="105"/>
      <c r="M674" s="105"/>
      <c r="N674" s="105"/>
      <c r="O674" s="105"/>
      <c r="P674" s="105"/>
      <c r="Q674" s="105"/>
      <c r="R674" s="105"/>
      <c r="S674" s="105"/>
      <c r="T674" s="105"/>
    </row>
    <row r="675" spans="1:20" ht="15.75" customHeight="1" x14ac:dyDescent="0.25">
      <c r="A675" s="105"/>
      <c r="B675" s="105"/>
      <c r="C675" s="105"/>
      <c r="D675" s="105"/>
      <c r="E675" s="105"/>
      <c r="F675" s="105"/>
      <c r="G675" s="105"/>
      <c r="H675" s="105"/>
      <c r="I675" s="105"/>
      <c r="J675" s="105"/>
      <c r="K675" s="105"/>
      <c r="L675" s="105"/>
      <c r="M675" s="105"/>
      <c r="N675" s="105"/>
      <c r="O675" s="105"/>
      <c r="P675" s="105"/>
      <c r="Q675" s="105"/>
      <c r="R675" s="105"/>
      <c r="S675" s="105"/>
      <c r="T675" s="105"/>
    </row>
    <row r="676" spans="1:20" ht="15.75" customHeight="1" x14ac:dyDescent="0.25">
      <c r="A676" s="105"/>
      <c r="B676" s="105"/>
      <c r="C676" s="105"/>
      <c r="D676" s="105"/>
      <c r="E676" s="105"/>
      <c r="F676" s="105"/>
      <c r="G676" s="105"/>
      <c r="H676" s="105"/>
      <c r="I676" s="105"/>
      <c r="J676" s="105"/>
      <c r="K676" s="105"/>
      <c r="L676" s="105"/>
      <c r="M676" s="105"/>
      <c r="N676" s="105"/>
      <c r="O676" s="105"/>
      <c r="P676" s="105"/>
      <c r="Q676" s="105"/>
      <c r="R676" s="105"/>
      <c r="S676" s="105"/>
      <c r="T676" s="105"/>
    </row>
    <row r="677" spans="1:20" ht="15.75" customHeight="1" x14ac:dyDescent="0.25">
      <c r="A677" s="105"/>
      <c r="B677" s="105"/>
      <c r="C677" s="105"/>
      <c r="D677" s="105"/>
      <c r="E677" s="105"/>
      <c r="F677" s="105"/>
      <c r="G677" s="105"/>
      <c r="H677" s="105"/>
      <c r="I677" s="105"/>
      <c r="J677" s="105"/>
      <c r="K677" s="105"/>
      <c r="L677" s="105"/>
      <c r="M677" s="105"/>
      <c r="N677" s="105"/>
      <c r="O677" s="105"/>
      <c r="P677" s="105"/>
      <c r="Q677" s="105"/>
      <c r="R677" s="105"/>
      <c r="S677" s="105"/>
      <c r="T677" s="105"/>
    </row>
    <row r="678" spans="1:20" ht="15.75" customHeight="1" x14ac:dyDescent="0.25">
      <c r="A678" s="105"/>
      <c r="B678" s="105"/>
      <c r="C678" s="105"/>
      <c r="D678" s="105"/>
      <c r="E678" s="105"/>
      <c r="F678" s="105"/>
      <c r="G678" s="105"/>
      <c r="H678" s="105"/>
      <c r="I678" s="105"/>
      <c r="J678" s="105"/>
      <c r="K678" s="105"/>
      <c r="L678" s="105"/>
      <c r="M678" s="105"/>
      <c r="N678" s="105"/>
      <c r="O678" s="105"/>
      <c r="P678" s="105"/>
      <c r="Q678" s="105"/>
      <c r="R678" s="105"/>
      <c r="S678" s="105"/>
      <c r="T678" s="105"/>
    </row>
    <row r="679" spans="1:20" ht="15.75" customHeight="1" x14ac:dyDescent="0.25">
      <c r="A679" s="105"/>
      <c r="B679" s="105"/>
      <c r="C679" s="105"/>
      <c r="D679" s="105"/>
      <c r="E679" s="105"/>
      <c r="F679" s="105"/>
      <c r="G679" s="105"/>
      <c r="H679" s="105"/>
      <c r="I679" s="105"/>
      <c r="J679" s="105"/>
      <c r="K679" s="105"/>
      <c r="L679" s="105"/>
      <c r="M679" s="105"/>
      <c r="N679" s="105"/>
      <c r="O679" s="105"/>
      <c r="P679" s="105"/>
      <c r="Q679" s="105"/>
      <c r="R679" s="105"/>
      <c r="S679" s="105"/>
      <c r="T679" s="105"/>
    </row>
    <row r="680" spans="1:20" ht="15.75" customHeight="1" x14ac:dyDescent="0.25">
      <c r="A680" s="105"/>
      <c r="B680" s="105"/>
      <c r="C680" s="105"/>
      <c r="D680" s="105"/>
      <c r="E680" s="105"/>
      <c r="F680" s="105"/>
      <c r="G680" s="105"/>
      <c r="H680" s="105"/>
      <c r="I680" s="105"/>
      <c r="J680" s="105"/>
      <c r="K680" s="105"/>
      <c r="L680" s="105"/>
      <c r="M680" s="105"/>
      <c r="N680" s="105"/>
      <c r="O680" s="105"/>
      <c r="P680" s="105"/>
      <c r="Q680" s="105"/>
      <c r="R680" s="105"/>
      <c r="S680" s="105"/>
      <c r="T680" s="105"/>
    </row>
    <row r="681" spans="1:20" ht="15.75" customHeight="1" x14ac:dyDescent="0.25">
      <c r="A681" s="105"/>
      <c r="B681" s="105"/>
      <c r="C681" s="105"/>
      <c r="D681" s="105"/>
      <c r="E681" s="105"/>
      <c r="F681" s="105"/>
      <c r="G681" s="105"/>
      <c r="H681" s="105"/>
      <c r="I681" s="105"/>
      <c r="J681" s="105"/>
      <c r="K681" s="105"/>
      <c r="L681" s="105"/>
      <c r="M681" s="105"/>
      <c r="N681" s="105"/>
      <c r="O681" s="105"/>
      <c r="P681" s="105"/>
      <c r="Q681" s="105"/>
      <c r="R681" s="105"/>
      <c r="S681" s="105"/>
      <c r="T681" s="105"/>
    </row>
    <row r="682" spans="1:20" ht="15.75" customHeight="1" x14ac:dyDescent="0.25">
      <c r="A682" s="105"/>
      <c r="B682" s="105"/>
      <c r="C682" s="105"/>
      <c r="D682" s="105"/>
      <c r="E682" s="105"/>
      <c r="F682" s="105"/>
      <c r="G682" s="105"/>
      <c r="H682" s="105"/>
      <c r="I682" s="105"/>
      <c r="J682" s="105"/>
      <c r="K682" s="105"/>
      <c r="L682" s="105"/>
      <c r="M682" s="105"/>
      <c r="N682" s="105"/>
      <c r="O682" s="105"/>
      <c r="P682" s="105"/>
      <c r="Q682" s="105"/>
      <c r="R682" s="105"/>
      <c r="S682" s="105"/>
      <c r="T682" s="105"/>
    </row>
    <row r="683" spans="1:20" ht="15.75" customHeight="1" x14ac:dyDescent="0.25">
      <c r="A683" s="105"/>
      <c r="B683" s="105"/>
      <c r="C683" s="105"/>
      <c r="D683" s="105"/>
      <c r="E683" s="105"/>
      <c r="F683" s="105"/>
      <c r="G683" s="105"/>
      <c r="H683" s="105"/>
      <c r="I683" s="105"/>
      <c r="J683" s="105"/>
      <c r="K683" s="105"/>
      <c r="L683" s="105"/>
      <c r="M683" s="105"/>
      <c r="N683" s="105"/>
      <c r="O683" s="105"/>
      <c r="P683" s="105"/>
      <c r="Q683" s="105"/>
      <c r="R683" s="105"/>
      <c r="S683" s="105"/>
      <c r="T683" s="105"/>
    </row>
    <row r="684" spans="1:20" ht="15.75" customHeight="1" x14ac:dyDescent="0.25">
      <c r="A684" s="105"/>
      <c r="B684" s="105"/>
      <c r="C684" s="105"/>
      <c r="D684" s="105"/>
      <c r="E684" s="105"/>
      <c r="F684" s="105"/>
      <c r="G684" s="105"/>
      <c r="H684" s="105"/>
      <c r="I684" s="105"/>
      <c r="J684" s="105"/>
      <c r="K684" s="105"/>
      <c r="L684" s="105"/>
      <c r="M684" s="105"/>
      <c r="N684" s="105"/>
      <c r="O684" s="105"/>
      <c r="P684" s="105"/>
      <c r="Q684" s="105"/>
      <c r="R684" s="105"/>
      <c r="S684" s="105"/>
      <c r="T684" s="105"/>
    </row>
    <row r="685" spans="1:20" ht="15.75" customHeight="1" x14ac:dyDescent="0.25">
      <c r="A685" s="105"/>
      <c r="B685" s="105"/>
      <c r="C685" s="105"/>
      <c r="D685" s="105"/>
      <c r="E685" s="105"/>
      <c r="F685" s="105"/>
      <c r="G685" s="105"/>
      <c r="H685" s="105"/>
      <c r="I685" s="105"/>
      <c r="J685" s="105"/>
      <c r="K685" s="105"/>
      <c r="L685" s="105"/>
      <c r="M685" s="105"/>
      <c r="N685" s="105"/>
      <c r="O685" s="105"/>
      <c r="P685" s="105"/>
      <c r="Q685" s="105"/>
      <c r="R685" s="105"/>
      <c r="S685" s="105"/>
      <c r="T685" s="105"/>
    </row>
    <row r="686" spans="1:20" ht="15.75" customHeight="1" x14ac:dyDescent="0.25">
      <c r="A686" s="105"/>
      <c r="B686" s="105"/>
      <c r="C686" s="105"/>
      <c r="D686" s="105"/>
      <c r="E686" s="105"/>
      <c r="F686" s="105"/>
      <c r="G686" s="105"/>
      <c r="H686" s="105"/>
      <c r="I686" s="105"/>
      <c r="J686" s="105"/>
      <c r="K686" s="105"/>
      <c r="L686" s="105"/>
      <c r="M686" s="105"/>
      <c r="N686" s="105"/>
      <c r="O686" s="105"/>
      <c r="P686" s="105"/>
      <c r="Q686" s="105"/>
      <c r="R686" s="105"/>
      <c r="S686" s="105"/>
      <c r="T686" s="105"/>
    </row>
    <row r="687" spans="1:20" ht="15.75" customHeight="1" x14ac:dyDescent="0.25">
      <c r="A687" s="105"/>
      <c r="B687" s="105"/>
      <c r="C687" s="105"/>
      <c r="D687" s="105"/>
      <c r="E687" s="105"/>
      <c r="F687" s="105"/>
      <c r="G687" s="105"/>
      <c r="H687" s="105"/>
      <c r="I687" s="105"/>
      <c r="J687" s="105"/>
      <c r="K687" s="105"/>
      <c r="L687" s="105"/>
      <c r="M687" s="105"/>
      <c r="N687" s="105"/>
      <c r="O687" s="105"/>
      <c r="P687" s="105"/>
      <c r="Q687" s="105"/>
      <c r="R687" s="105"/>
      <c r="S687" s="105"/>
      <c r="T687" s="105"/>
    </row>
    <row r="688" spans="1:20" ht="15.75" customHeight="1" x14ac:dyDescent="0.25">
      <c r="A688" s="105"/>
      <c r="B688" s="105"/>
      <c r="C688" s="105"/>
      <c r="D688" s="105"/>
      <c r="E688" s="105"/>
      <c r="F688" s="105"/>
      <c r="G688" s="105"/>
      <c r="H688" s="105"/>
      <c r="I688" s="105"/>
      <c r="J688" s="105"/>
      <c r="K688" s="105"/>
      <c r="L688" s="105"/>
      <c r="M688" s="105"/>
      <c r="N688" s="105"/>
      <c r="O688" s="105"/>
      <c r="P688" s="105"/>
      <c r="Q688" s="105"/>
      <c r="R688" s="105"/>
      <c r="S688" s="105"/>
      <c r="T688" s="105"/>
    </row>
    <row r="689" spans="1:20" ht="15.75" customHeight="1" x14ac:dyDescent="0.25">
      <c r="A689" s="105"/>
      <c r="B689" s="105"/>
      <c r="C689" s="105"/>
      <c r="D689" s="105"/>
      <c r="E689" s="105"/>
      <c r="F689" s="105"/>
      <c r="G689" s="105"/>
      <c r="H689" s="105"/>
      <c r="I689" s="105"/>
      <c r="J689" s="105"/>
      <c r="K689" s="105"/>
      <c r="L689" s="105"/>
      <c r="M689" s="105"/>
      <c r="N689" s="105"/>
      <c r="O689" s="105"/>
      <c r="P689" s="105"/>
      <c r="Q689" s="105"/>
      <c r="R689" s="105"/>
      <c r="S689" s="105"/>
      <c r="T689" s="105"/>
    </row>
    <row r="690" spans="1:20" ht="15.75" customHeight="1" x14ac:dyDescent="0.25">
      <c r="A690" s="105"/>
      <c r="B690" s="105"/>
      <c r="C690" s="105"/>
      <c r="D690" s="105"/>
      <c r="E690" s="105"/>
      <c r="F690" s="105"/>
      <c r="G690" s="105"/>
      <c r="H690" s="105"/>
      <c r="I690" s="105"/>
      <c r="J690" s="105"/>
      <c r="K690" s="105"/>
      <c r="L690" s="105"/>
      <c r="M690" s="105"/>
      <c r="N690" s="105"/>
      <c r="O690" s="105"/>
      <c r="P690" s="105"/>
      <c r="Q690" s="105"/>
      <c r="R690" s="105"/>
      <c r="S690" s="105"/>
      <c r="T690" s="105"/>
    </row>
    <row r="691" spans="1:20" ht="15.75" customHeight="1" x14ac:dyDescent="0.25">
      <c r="A691" s="105"/>
      <c r="B691" s="105"/>
      <c r="C691" s="105"/>
      <c r="D691" s="105"/>
      <c r="E691" s="105"/>
      <c r="F691" s="105"/>
      <c r="G691" s="105"/>
      <c r="H691" s="105"/>
      <c r="I691" s="105"/>
      <c r="J691" s="105"/>
      <c r="K691" s="105"/>
      <c r="L691" s="105"/>
      <c r="M691" s="105"/>
      <c r="N691" s="105"/>
      <c r="O691" s="105"/>
      <c r="P691" s="105"/>
      <c r="Q691" s="105"/>
      <c r="R691" s="105"/>
      <c r="S691" s="105"/>
      <c r="T691" s="105"/>
    </row>
    <row r="692" spans="1:20" ht="15.75" customHeight="1" x14ac:dyDescent="0.25">
      <c r="A692" s="105"/>
      <c r="B692" s="105"/>
      <c r="C692" s="105"/>
      <c r="D692" s="105"/>
      <c r="E692" s="105"/>
      <c r="F692" s="105"/>
      <c r="G692" s="105"/>
      <c r="H692" s="105"/>
      <c r="I692" s="105"/>
      <c r="J692" s="105"/>
      <c r="K692" s="105"/>
      <c r="L692" s="105"/>
      <c r="M692" s="105"/>
      <c r="N692" s="105"/>
      <c r="O692" s="105"/>
      <c r="P692" s="105"/>
      <c r="Q692" s="105"/>
      <c r="R692" s="105"/>
      <c r="S692" s="105"/>
      <c r="T692" s="105"/>
    </row>
    <row r="693" spans="1:20" ht="15.75" customHeight="1" x14ac:dyDescent="0.25">
      <c r="A693" s="105"/>
      <c r="B693" s="105"/>
      <c r="C693" s="105"/>
      <c r="D693" s="105"/>
      <c r="E693" s="105"/>
      <c r="F693" s="105"/>
      <c r="G693" s="105"/>
      <c r="H693" s="105"/>
      <c r="I693" s="105"/>
      <c r="J693" s="105"/>
      <c r="K693" s="105"/>
      <c r="L693" s="105"/>
      <c r="M693" s="105"/>
      <c r="N693" s="105"/>
      <c r="O693" s="105"/>
      <c r="P693" s="105"/>
      <c r="Q693" s="105"/>
      <c r="R693" s="105"/>
      <c r="S693" s="105"/>
      <c r="T693" s="105"/>
    </row>
    <row r="694" spans="1:20" ht="15.75" customHeight="1" x14ac:dyDescent="0.25">
      <c r="A694" s="105"/>
      <c r="B694" s="105"/>
      <c r="C694" s="105"/>
      <c r="D694" s="105"/>
      <c r="E694" s="105"/>
      <c r="F694" s="105"/>
      <c r="G694" s="105"/>
      <c r="H694" s="105"/>
      <c r="I694" s="105"/>
      <c r="J694" s="105"/>
      <c r="K694" s="105"/>
      <c r="L694" s="105"/>
      <c r="M694" s="105"/>
      <c r="N694" s="105"/>
      <c r="O694" s="105"/>
      <c r="P694" s="105"/>
      <c r="Q694" s="105"/>
      <c r="R694" s="105"/>
      <c r="S694" s="105"/>
      <c r="T694" s="105"/>
    </row>
    <row r="695" spans="1:20" ht="15.75" customHeight="1" x14ac:dyDescent="0.25">
      <c r="A695" s="105"/>
      <c r="B695" s="105"/>
      <c r="C695" s="105"/>
      <c r="D695" s="105"/>
      <c r="E695" s="105"/>
      <c r="F695" s="105"/>
      <c r="G695" s="105"/>
      <c r="H695" s="105"/>
      <c r="I695" s="105"/>
      <c r="J695" s="105"/>
      <c r="K695" s="105"/>
      <c r="L695" s="105"/>
      <c r="M695" s="105"/>
      <c r="N695" s="105"/>
      <c r="O695" s="105"/>
      <c r="P695" s="105"/>
      <c r="Q695" s="105"/>
      <c r="R695" s="105"/>
      <c r="S695" s="105"/>
      <c r="T695" s="105"/>
    </row>
    <row r="696" spans="1:20" ht="15.75" customHeight="1" x14ac:dyDescent="0.25">
      <c r="A696" s="105"/>
      <c r="B696" s="105"/>
      <c r="C696" s="105"/>
      <c r="D696" s="105"/>
      <c r="E696" s="105"/>
      <c r="F696" s="105"/>
      <c r="G696" s="105"/>
      <c r="H696" s="105"/>
      <c r="I696" s="105"/>
      <c r="J696" s="105"/>
      <c r="K696" s="105"/>
      <c r="L696" s="105"/>
      <c r="M696" s="105"/>
      <c r="N696" s="105"/>
      <c r="O696" s="105"/>
      <c r="P696" s="105"/>
      <c r="Q696" s="105"/>
      <c r="R696" s="105"/>
      <c r="S696" s="105"/>
      <c r="T696" s="105"/>
    </row>
    <row r="697" spans="1:20" ht="15.75" customHeight="1" x14ac:dyDescent="0.25">
      <c r="A697" s="105"/>
      <c r="B697" s="105"/>
      <c r="C697" s="105"/>
      <c r="D697" s="105"/>
      <c r="E697" s="105"/>
      <c r="F697" s="105"/>
      <c r="G697" s="105"/>
      <c r="H697" s="105"/>
      <c r="I697" s="105"/>
      <c r="J697" s="105"/>
      <c r="K697" s="105"/>
      <c r="L697" s="105"/>
      <c r="M697" s="105"/>
      <c r="N697" s="105"/>
      <c r="O697" s="105"/>
      <c r="P697" s="105"/>
      <c r="Q697" s="105"/>
      <c r="R697" s="105"/>
      <c r="S697" s="105"/>
      <c r="T697" s="105"/>
    </row>
    <row r="698" spans="1:20" ht="15.75" customHeight="1" x14ac:dyDescent="0.25">
      <c r="A698" s="105"/>
      <c r="B698" s="105"/>
      <c r="C698" s="105"/>
      <c r="D698" s="105"/>
      <c r="E698" s="105"/>
      <c r="F698" s="105"/>
      <c r="G698" s="105"/>
      <c r="H698" s="105"/>
      <c r="I698" s="105"/>
      <c r="J698" s="105"/>
      <c r="K698" s="105"/>
      <c r="L698" s="105"/>
      <c r="M698" s="105"/>
      <c r="N698" s="105"/>
      <c r="O698" s="105"/>
      <c r="P698" s="105"/>
      <c r="Q698" s="105"/>
      <c r="R698" s="105"/>
      <c r="S698" s="105"/>
      <c r="T698" s="105"/>
    </row>
    <row r="699" spans="1:20" ht="15.75" customHeight="1" x14ac:dyDescent="0.25">
      <c r="A699" s="105"/>
      <c r="B699" s="105"/>
      <c r="C699" s="105"/>
      <c r="D699" s="105"/>
      <c r="E699" s="105"/>
      <c r="F699" s="105"/>
      <c r="G699" s="105"/>
      <c r="H699" s="105"/>
      <c r="I699" s="105"/>
      <c r="J699" s="105"/>
      <c r="K699" s="105"/>
      <c r="L699" s="105"/>
      <c r="M699" s="105"/>
      <c r="N699" s="105"/>
      <c r="O699" s="105"/>
      <c r="P699" s="105"/>
      <c r="Q699" s="105"/>
      <c r="R699" s="105"/>
      <c r="S699" s="105"/>
      <c r="T699" s="105"/>
    </row>
    <row r="700" spans="1:20" ht="15.75" customHeight="1" x14ac:dyDescent="0.25">
      <c r="A700" s="105"/>
      <c r="B700" s="105"/>
      <c r="C700" s="105"/>
      <c r="D700" s="105"/>
      <c r="E700" s="105"/>
      <c r="F700" s="105"/>
      <c r="G700" s="105"/>
      <c r="H700" s="105"/>
      <c r="I700" s="105"/>
      <c r="J700" s="105"/>
      <c r="K700" s="105"/>
      <c r="L700" s="105"/>
      <c r="M700" s="105"/>
      <c r="N700" s="105"/>
      <c r="O700" s="105"/>
      <c r="P700" s="105"/>
      <c r="Q700" s="105"/>
      <c r="R700" s="105"/>
      <c r="S700" s="105"/>
      <c r="T700" s="105"/>
    </row>
    <row r="701" spans="1:20" ht="15.75" customHeight="1" x14ac:dyDescent="0.25">
      <c r="A701" s="105"/>
      <c r="B701" s="105"/>
      <c r="C701" s="105"/>
      <c r="D701" s="105"/>
      <c r="E701" s="105"/>
      <c r="F701" s="105"/>
      <c r="G701" s="105"/>
      <c r="H701" s="105"/>
      <c r="I701" s="105"/>
      <c r="J701" s="105"/>
      <c r="K701" s="105"/>
      <c r="L701" s="105"/>
      <c r="M701" s="105"/>
      <c r="N701" s="105"/>
      <c r="O701" s="105"/>
      <c r="P701" s="105"/>
      <c r="Q701" s="105"/>
      <c r="R701" s="105"/>
      <c r="S701" s="105"/>
      <c r="T701" s="105"/>
    </row>
    <row r="702" spans="1:20" ht="15.75" customHeight="1" x14ac:dyDescent="0.25">
      <c r="A702" s="105"/>
      <c r="B702" s="105"/>
      <c r="C702" s="105"/>
      <c r="D702" s="105"/>
      <c r="E702" s="105"/>
      <c r="F702" s="105"/>
      <c r="G702" s="105"/>
      <c r="H702" s="105"/>
      <c r="I702" s="105"/>
      <c r="J702" s="105"/>
      <c r="K702" s="105"/>
      <c r="L702" s="105"/>
      <c r="M702" s="105"/>
      <c r="N702" s="105"/>
      <c r="O702" s="105"/>
      <c r="P702" s="105"/>
      <c r="Q702" s="105"/>
      <c r="R702" s="105"/>
      <c r="S702" s="105"/>
      <c r="T702" s="105"/>
    </row>
    <row r="703" spans="1:20" ht="15.75" customHeight="1" x14ac:dyDescent="0.25">
      <c r="A703" s="105"/>
      <c r="B703" s="105"/>
      <c r="C703" s="105"/>
      <c r="D703" s="105"/>
      <c r="E703" s="105"/>
      <c r="F703" s="105"/>
      <c r="G703" s="105"/>
      <c r="H703" s="105"/>
      <c r="I703" s="105"/>
      <c r="J703" s="105"/>
      <c r="K703" s="105"/>
      <c r="L703" s="105"/>
      <c r="M703" s="105"/>
      <c r="N703" s="105"/>
      <c r="O703" s="105"/>
      <c r="P703" s="105"/>
      <c r="Q703" s="105"/>
      <c r="R703" s="105"/>
      <c r="S703" s="105"/>
      <c r="T703" s="105"/>
    </row>
    <row r="704" spans="1:20" ht="15.75" customHeight="1" x14ac:dyDescent="0.25">
      <c r="A704" s="105"/>
      <c r="B704" s="105"/>
      <c r="C704" s="105"/>
      <c r="D704" s="105"/>
      <c r="E704" s="105"/>
      <c r="F704" s="105"/>
      <c r="G704" s="105"/>
      <c r="H704" s="105"/>
      <c r="I704" s="105"/>
      <c r="J704" s="105"/>
      <c r="K704" s="105"/>
      <c r="L704" s="105"/>
      <c r="M704" s="105"/>
      <c r="N704" s="105"/>
      <c r="O704" s="105"/>
      <c r="P704" s="105"/>
      <c r="Q704" s="105"/>
      <c r="R704" s="105"/>
      <c r="S704" s="105"/>
      <c r="T704" s="105"/>
    </row>
    <row r="705" spans="1:20" ht="15.75" customHeight="1" x14ac:dyDescent="0.25">
      <c r="A705" s="105"/>
      <c r="B705" s="105"/>
      <c r="C705" s="105"/>
      <c r="D705" s="105"/>
      <c r="E705" s="105"/>
      <c r="F705" s="105"/>
      <c r="G705" s="105"/>
      <c r="H705" s="105"/>
      <c r="I705" s="105"/>
      <c r="J705" s="105"/>
      <c r="K705" s="105"/>
      <c r="L705" s="105"/>
      <c r="M705" s="105"/>
      <c r="N705" s="105"/>
      <c r="O705" s="105"/>
      <c r="P705" s="105"/>
      <c r="Q705" s="105"/>
      <c r="R705" s="105"/>
      <c r="S705" s="105"/>
      <c r="T705" s="105"/>
    </row>
    <row r="706" spans="1:20" ht="15.75" customHeight="1" x14ac:dyDescent="0.25">
      <c r="A706" s="105"/>
      <c r="B706" s="105"/>
      <c r="C706" s="105"/>
      <c r="D706" s="105"/>
      <c r="E706" s="105"/>
      <c r="F706" s="105"/>
      <c r="G706" s="105"/>
      <c r="H706" s="105"/>
      <c r="I706" s="105"/>
      <c r="J706" s="105"/>
      <c r="K706" s="105"/>
      <c r="L706" s="105"/>
      <c r="M706" s="105"/>
      <c r="N706" s="105"/>
      <c r="O706" s="105"/>
      <c r="P706" s="105"/>
      <c r="Q706" s="105"/>
      <c r="R706" s="105"/>
      <c r="S706" s="105"/>
      <c r="T706" s="105"/>
    </row>
    <row r="707" spans="1:20" ht="15.75" customHeight="1" x14ac:dyDescent="0.25">
      <c r="A707" s="105"/>
      <c r="B707" s="105"/>
      <c r="C707" s="105"/>
      <c r="D707" s="105"/>
      <c r="E707" s="105"/>
      <c r="F707" s="105"/>
      <c r="G707" s="105"/>
      <c r="H707" s="105"/>
      <c r="I707" s="105"/>
      <c r="J707" s="105"/>
      <c r="K707" s="105"/>
      <c r="L707" s="105"/>
      <c r="M707" s="105"/>
      <c r="N707" s="105"/>
      <c r="O707" s="105"/>
      <c r="P707" s="105"/>
      <c r="Q707" s="105"/>
      <c r="R707" s="105"/>
      <c r="S707" s="105"/>
      <c r="T707" s="105"/>
    </row>
    <row r="708" spans="1:20" ht="15.75" customHeight="1" x14ac:dyDescent="0.25">
      <c r="A708" s="105"/>
      <c r="B708" s="105"/>
      <c r="C708" s="105"/>
      <c r="D708" s="105"/>
      <c r="E708" s="105"/>
      <c r="F708" s="105"/>
      <c r="G708" s="105"/>
      <c r="H708" s="105"/>
      <c r="I708" s="105"/>
      <c r="J708" s="105"/>
      <c r="K708" s="105"/>
      <c r="L708" s="105"/>
      <c r="M708" s="105"/>
      <c r="N708" s="105"/>
      <c r="O708" s="105"/>
      <c r="P708" s="105"/>
      <c r="Q708" s="105"/>
      <c r="R708" s="105"/>
      <c r="S708" s="105"/>
      <c r="T708" s="105"/>
    </row>
    <row r="709" spans="1:20" ht="15.75" customHeight="1" x14ac:dyDescent="0.25">
      <c r="A709" s="105"/>
      <c r="B709" s="105"/>
      <c r="C709" s="105"/>
      <c r="D709" s="105"/>
      <c r="E709" s="105"/>
      <c r="F709" s="105"/>
      <c r="G709" s="105"/>
      <c r="H709" s="105"/>
      <c r="I709" s="105"/>
      <c r="J709" s="105"/>
      <c r="K709" s="105"/>
      <c r="L709" s="105"/>
      <c r="M709" s="105"/>
      <c r="N709" s="105"/>
      <c r="O709" s="105"/>
      <c r="P709" s="105"/>
      <c r="Q709" s="105"/>
      <c r="R709" s="105"/>
      <c r="S709" s="105"/>
      <c r="T709" s="105"/>
    </row>
    <row r="710" spans="1:20" ht="15.75" customHeight="1" x14ac:dyDescent="0.25">
      <c r="A710" s="105"/>
      <c r="B710" s="105"/>
      <c r="C710" s="105"/>
      <c r="D710" s="105"/>
      <c r="E710" s="105"/>
      <c r="F710" s="105"/>
      <c r="G710" s="105"/>
      <c r="H710" s="105"/>
      <c r="I710" s="105"/>
      <c r="J710" s="105"/>
      <c r="K710" s="105"/>
      <c r="L710" s="105"/>
      <c r="M710" s="105"/>
      <c r="N710" s="105"/>
      <c r="O710" s="105"/>
      <c r="P710" s="105"/>
      <c r="Q710" s="105"/>
      <c r="R710" s="105"/>
      <c r="S710" s="105"/>
      <c r="T710" s="105"/>
    </row>
    <row r="711" spans="1:20" ht="15.75" customHeight="1" x14ac:dyDescent="0.25">
      <c r="A711" s="105"/>
      <c r="B711" s="105"/>
      <c r="C711" s="105"/>
      <c r="D711" s="105"/>
      <c r="E711" s="105"/>
      <c r="F711" s="105"/>
      <c r="G711" s="105"/>
      <c r="H711" s="105"/>
      <c r="I711" s="105"/>
      <c r="J711" s="105"/>
      <c r="K711" s="105"/>
      <c r="L711" s="105"/>
      <c r="M711" s="105"/>
      <c r="N711" s="105"/>
      <c r="O711" s="105"/>
      <c r="P711" s="105"/>
      <c r="Q711" s="105"/>
      <c r="R711" s="105"/>
      <c r="S711" s="105"/>
      <c r="T711" s="105"/>
    </row>
    <row r="712" spans="1:20" ht="15.75" customHeight="1" x14ac:dyDescent="0.25">
      <c r="A712" s="105"/>
      <c r="B712" s="105"/>
      <c r="C712" s="105"/>
      <c r="D712" s="105"/>
      <c r="E712" s="105"/>
      <c r="F712" s="105"/>
      <c r="G712" s="105"/>
      <c r="H712" s="105"/>
      <c r="I712" s="105"/>
      <c r="J712" s="105"/>
      <c r="K712" s="105"/>
      <c r="L712" s="105"/>
      <c r="M712" s="105"/>
      <c r="N712" s="105"/>
      <c r="O712" s="105"/>
      <c r="P712" s="105"/>
      <c r="Q712" s="105"/>
      <c r="R712" s="105"/>
      <c r="S712" s="105"/>
      <c r="T712" s="105"/>
    </row>
    <row r="713" spans="1:20" ht="15.75" customHeight="1" x14ac:dyDescent="0.25">
      <c r="A713" s="105"/>
      <c r="B713" s="105"/>
      <c r="C713" s="105"/>
      <c r="D713" s="105"/>
      <c r="E713" s="105"/>
      <c r="F713" s="105"/>
      <c r="G713" s="105"/>
      <c r="H713" s="105"/>
      <c r="I713" s="105"/>
      <c r="J713" s="105"/>
      <c r="K713" s="105"/>
      <c r="L713" s="105"/>
      <c r="M713" s="105"/>
      <c r="N713" s="105"/>
      <c r="O713" s="105"/>
      <c r="P713" s="105"/>
      <c r="Q713" s="105"/>
      <c r="R713" s="105"/>
      <c r="S713" s="105"/>
      <c r="T713" s="105"/>
    </row>
    <row r="714" spans="1:20" ht="15.75" customHeight="1" x14ac:dyDescent="0.25">
      <c r="A714" s="105"/>
      <c r="B714" s="105"/>
      <c r="C714" s="105"/>
      <c r="D714" s="105"/>
      <c r="E714" s="105"/>
      <c r="F714" s="105"/>
      <c r="G714" s="105"/>
      <c r="H714" s="105"/>
      <c r="I714" s="105"/>
      <c r="J714" s="105"/>
      <c r="K714" s="105"/>
      <c r="L714" s="105"/>
      <c r="M714" s="105"/>
      <c r="N714" s="105"/>
      <c r="O714" s="105"/>
      <c r="P714" s="105"/>
      <c r="Q714" s="105"/>
      <c r="R714" s="105"/>
      <c r="S714" s="105"/>
      <c r="T714" s="105"/>
    </row>
    <row r="715" spans="1:20" ht="15.75" customHeight="1" x14ac:dyDescent="0.25">
      <c r="A715" s="105"/>
      <c r="B715" s="105"/>
      <c r="C715" s="105"/>
      <c r="D715" s="105"/>
      <c r="E715" s="105"/>
      <c r="F715" s="105"/>
      <c r="G715" s="105"/>
      <c r="H715" s="105"/>
      <c r="I715" s="105"/>
      <c r="J715" s="105"/>
      <c r="K715" s="105"/>
      <c r="L715" s="105"/>
      <c r="M715" s="105"/>
      <c r="N715" s="105"/>
      <c r="O715" s="105"/>
      <c r="P715" s="105"/>
      <c r="Q715" s="105"/>
      <c r="R715" s="105"/>
      <c r="S715" s="105"/>
      <c r="T715" s="105"/>
    </row>
    <row r="716" spans="1:20" ht="15.75" customHeight="1" x14ac:dyDescent="0.25">
      <c r="A716" s="105"/>
      <c r="B716" s="105"/>
      <c r="C716" s="105"/>
      <c r="D716" s="105"/>
      <c r="E716" s="105"/>
      <c r="F716" s="105"/>
      <c r="G716" s="105"/>
      <c r="H716" s="105"/>
      <c r="I716" s="105"/>
      <c r="J716" s="105"/>
      <c r="K716" s="105"/>
      <c r="L716" s="105"/>
      <c r="M716" s="105"/>
      <c r="N716" s="105"/>
      <c r="O716" s="105"/>
      <c r="P716" s="105"/>
      <c r="Q716" s="105"/>
      <c r="R716" s="105"/>
      <c r="S716" s="105"/>
      <c r="T716" s="105"/>
    </row>
    <row r="717" spans="1:20" ht="15.75" customHeight="1" x14ac:dyDescent="0.25">
      <c r="A717" s="105"/>
      <c r="B717" s="105"/>
      <c r="C717" s="105"/>
      <c r="D717" s="105"/>
      <c r="E717" s="105"/>
      <c r="F717" s="105"/>
      <c r="G717" s="105"/>
      <c r="H717" s="105"/>
      <c r="I717" s="105"/>
      <c r="J717" s="105"/>
      <c r="K717" s="105"/>
      <c r="L717" s="105"/>
      <c r="M717" s="105"/>
      <c r="N717" s="105"/>
      <c r="O717" s="105"/>
      <c r="P717" s="105"/>
      <c r="Q717" s="105"/>
      <c r="R717" s="105"/>
      <c r="S717" s="105"/>
      <c r="T717" s="105"/>
    </row>
    <row r="718" spans="1:20" ht="15.75" customHeight="1" x14ac:dyDescent="0.25">
      <c r="A718" s="105"/>
      <c r="B718" s="105"/>
      <c r="C718" s="105"/>
      <c r="D718" s="105"/>
      <c r="E718" s="105"/>
      <c r="F718" s="105"/>
      <c r="G718" s="105"/>
      <c r="H718" s="105"/>
      <c r="I718" s="105"/>
      <c r="J718" s="105"/>
      <c r="K718" s="105"/>
      <c r="L718" s="105"/>
      <c r="M718" s="105"/>
      <c r="N718" s="105"/>
      <c r="O718" s="105"/>
      <c r="P718" s="105"/>
      <c r="Q718" s="105"/>
      <c r="R718" s="105"/>
      <c r="S718" s="105"/>
      <c r="T718" s="105"/>
    </row>
    <row r="719" spans="1:20" ht="15.75" customHeight="1" x14ac:dyDescent="0.25">
      <c r="A719" s="105"/>
      <c r="B719" s="105"/>
      <c r="C719" s="105"/>
      <c r="D719" s="105"/>
      <c r="E719" s="105"/>
      <c r="F719" s="105"/>
      <c r="G719" s="105"/>
      <c r="H719" s="105"/>
      <c r="I719" s="105"/>
      <c r="J719" s="105"/>
      <c r="K719" s="105"/>
      <c r="L719" s="105"/>
      <c r="M719" s="105"/>
      <c r="N719" s="105"/>
      <c r="O719" s="105"/>
      <c r="P719" s="105"/>
      <c r="Q719" s="105"/>
      <c r="R719" s="105"/>
      <c r="S719" s="105"/>
      <c r="T719" s="105"/>
    </row>
    <row r="720" spans="1:20" ht="15.75" customHeight="1" x14ac:dyDescent="0.25">
      <c r="A720" s="105"/>
      <c r="B720" s="105"/>
      <c r="C720" s="105"/>
      <c r="D720" s="105"/>
      <c r="E720" s="105"/>
      <c r="F720" s="105"/>
      <c r="G720" s="105"/>
      <c r="H720" s="105"/>
      <c r="I720" s="105"/>
      <c r="J720" s="105"/>
      <c r="K720" s="105"/>
      <c r="L720" s="105"/>
      <c r="M720" s="105"/>
      <c r="N720" s="105"/>
      <c r="O720" s="105"/>
      <c r="P720" s="105"/>
      <c r="Q720" s="105"/>
      <c r="R720" s="105"/>
      <c r="S720" s="105"/>
      <c r="T720" s="105"/>
    </row>
    <row r="721" spans="1:20" ht="15.75" customHeight="1" x14ac:dyDescent="0.25">
      <c r="A721" s="105"/>
      <c r="B721" s="105"/>
      <c r="C721" s="105"/>
      <c r="D721" s="105"/>
      <c r="E721" s="105"/>
      <c r="F721" s="105"/>
      <c r="G721" s="105"/>
      <c r="H721" s="105"/>
      <c r="I721" s="105"/>
      <c r="J721" s="105"/>
      <c r="K721" s="105"/>
      <c r="L721" s="105"/>
      <c r="M721" s="105"/>
      <c r="N721" s="105"/>
      <c r="O721" s="105"/>
      <c r="P721" s="105"/>
      <c r="Q721" s="105"/>
      <c r="R721" s="105"/>
      <c r="S721" s="105"/>
      <c r="T721" s="105"/>
    </row>
    <row r="722" spans="1:20" ht="15.75" customHeight="1" x14ac:dyDescent="0.25">
      <c r="A722" s="105"/>
      <c r="B722" s="105"/>
      <c r="C722" s="105"/>
      <c r="D722" s="105"/>
      <c r="E722" s="105"/>
      <c r="F722" s="105"/>
      <c r="G722" s="105"/>
      <c r="H722" s="105"/>
      <c r="I722" s="105"/>
      <c r="J722" s="105"/>
      <c r="K722" s="105"/>
      <c r="L722" s="105"/>
      <c r="M722" s="105"/>
      <c r="N722" s="105"/>
      <c r="O722" s="105"/>
      <c r="P722" s="105"/>
      <c r="Q722" s="105"/>
      <c r="R722" s="105"/>
      <c r="S722" s="105"/>
      <c r="T722" s="105"/>
    </row>
    <row r="723" spans="1:20" ht="15.75" customHeight="1" x14ac:dyDescent="0.25">
      <c r="A723" s="105"/>
      <c r="B723" s="105"/>
      <c r="C723" s="105"/>
      <c r="D723" s="105"/>
      <c r="E723" s="105"/>
      <c r="F723" s="105"/>
      <c r="G723" s="105"/>
      <c r="H723" s="105"/>
      <c r="I723" s="105"/>
      <c r="J723" s="105"/>
      <c r="K723" s="105"/>
      <c r="L723" s="105"/>
      <c r="M723" s="105"/>
      <c r="N723" s="105"/>
      <c r="O723" s="105"/>
      <c r="P723" s="105"/>
      <c r="Q723" s="105"/>
      <c r="R723" s="105"/>
      <c r="S723" s="105"/>
      <c r="T723" s="105"/>
    </row>
    <row r="724" spans="1:20" ht="15.75" customHeight="1" x14ac:dyDescent="0.25">
      <c r="A724" s="105"/>
      <c r="B724" s="105"/>
      <c r="C724" s="105"/>
      <c r="D724" s="105"/>
      <c r="E724" s="105"/>
      <c r="F724" s="105"/>
      <c r="G724" s="105"/>
      <c r="H724" s="105"/>
      <c r="I724" s="105"/>
      <c r="J724" s="105"/>
      <c r="K724" s="105"/>
      <c r="L724" s="105"/>
      <c r="M724" s="105"/>
      <c r="N724" s="105"/>
      <c r="O724" s="105"/>
      <c r="P724" s="105"/>
      <c r="Q724" s="105"/>
      <c r="R724" s="105"/>
      <c r="S724" s="105"/>
      <c r="T724" s="105"/>
    </row>
    <row r="725" spans="1:20" ht="15.75" customHeight="1" x14ac:dyDescent="0.25">
      <c r="A725" s="105"/>
      <c r="B725" s="105"/>
      <c r="C725" s="105"/>
      <c r="D725" s="105"/>
      <c r="E725" s="105"/>
      <c r="F725" s="105"/>
      <c r="G725" s="105"/>
      <c r="H725" s="105"/>
      <c r="I725" s="105"/>
      <c r="J725" s="105"/>
      <c r="K725" s="105"/>
      <c r="L725" s="105"/>
      <c r="M725" s="105"/>
      <c r="N725" s="105"/>
      <c r="O725" s="105"/>
      <c r="P725" s="105"/>
      <c r="Q725" s="105"/>
      <c r="R725" s="105"/>
      <c r="S725" s="105"/>
      <c r="T725" s="105"/>
    </row>
    <row r="726" spans="1:20" ht="15.75" customHeight="1" x14ac:dyDescent="0.25">
      <c r="A726" s="105"/>
      <c r="B726" s="105"/>
      <c r="C726" s="105"/>
      <c r="D726" s="105"/>
      <c r="E726" s="105"/>
      <c r="F726" s="105"/>
      <c r="G726" s="105"/>
      <c r="H726" s="105"/>
      <c r="I726" s="105"/>
      <c r="J726" s="105"/>
      <c r="K726" s="105"/>
      <c r="L726" s="105"/>
      <c r="M726" s="105"/>
      <c r="N726" s="105"/>
      <c r="O726" s="105"/>
      <c r="P726" s="105"/>
      <c r="Q726" s="105"/>
      <c r="R726" s="105"/>
      <c r="S726" s="105"/>
      <c r="T726" s="105"/>
    </row>
    <row r="727" spans="1:20" ht="15.75" customHeight="1" x14ac:dyDescent="0.25">
      <c r="A727" s="105"/>
      <c r="B727" s="105"/>
      <c r="C727" s="105"/>
      <c r="D727" s="105"/>
      <c r="E727" s="105"/>
      <c r="F727" s="105"/>
      <c r="G727" s="105"/>
      <c r="H727" s="105"/>
      <c r="I727" s="105"/>
      <c r="J727" s="105"/>
      <c r="K727" s="105"/>
      <c r="L727" s="105"/>
      <c r="M727" s="105"/>
      <c r="N727" s="105"/>
      <c r="O727" s="105"/>
      <c r="P727" s="105"/>
      <c r="Q727" s="105"/>
      <c r="R727" s="105"/>
      <c r="S727" s="105"/>
      <c r="T727" s="105"/>
    </row>
    <row r="728" spans="1:20" ht="15.75" customHeight="1" x14ac:dyDescent="0.25">
      <c r="A728" s="105"/>
      <c r="B728" s="105"/>
      <c r="C728" s="105"/>
      <c r="D728" s="105"/>
      <c r="E728" s="105"/>
      <c r="F728" s="105"/>
      <c r="G728" s="105"/>
      <c r="H728" s="105"/>
      <c r="I728" s="105"/>
      <c r="J728" s="105"/>
      <c r="K728" s="105"/>
      <c r="L728" s="105"/>
      <c r="M728" s="105"/>
      <c r="N728" s="105"/>
      <c r="O728" s="105"/>
      <c r="P728" s="105"/>
      <c r="Q728" s="105"/>
      <c r="R728" s="105"/>
      <c r="S728" s="105"/>
      <c r="T728" s="105"/>
    </row>
    <row r="729" spans="1:20" ht="15.75" customHeight="1" x14ac:dyDescent="0.25">
      <c r="A729" s="105"/>
      <c r="B729" s="105"/>
      <c r="C729" s="105"/>
      <c r="D729" s="105"/>
      <c r="E729" s="105"/>
      <c r="F729" s="105"/>
      <c r="G729" s="105"/>
      <c r="H729" s="105"/>
      <c r="I729" s="105"/>
      <c r="J729" s="105"/>
      <c r="K729" s="105"/>
      <c r="L729" s="105"/>
      <c r="M729" s="105"/>
      <c r="N729" s="105"/>
      <c r="O729" s="105"/>
      <c r="P729" s="105"/>
      <c r="Q729" s="105"/>
      <c r="R729" s="105"/>
      <c r="S729" s="105"/>
      <c r="T729" s="105"/>
    </row>
    <row r="730" spans="1:20" ht="15.75" customHeight="1" x14ac:dyDescent="0.25">
      <c r="A730" s="105"/>
      <c r="B730" s="105"/>
      <c r="C730" s="105"/>
      <c r="D730" s="105"/>
      <c r="E730" s="105"/>
      <c r="F730" s="105"/>
      <c r="G730" s="105"/>
      <c r="H730" s="105"/>
      <c r="I730" s="105"/>
      <c r="J730" s="105"/>
      <c r="K730" s="105"/>
      <c r="L730" s="105"/>
      <c r="M730" s="105"/>
      <c r="N730" s="105"/>
      <c r="O730" s="105"/>
      <c r="P730" s="105"/>
      <c r="Q730" s="105"/>
      <c r="R730" s="105"/>
      <c r="S730" s="105"/>
      <c r="T730" s="105"/>
    </row>
    <row r="731" spans="1:20" ht="15.75" customHeight="1" x14ac:dyDescent="0.25">
      <c r="A731" s="105"/>
      <c r="B731" s="105"/>
      <c r="C731" s="105"/>
      <c r="D731" s="105"/>
      <c r="E731" s="105"/>
      <c r="F731" s="105"/>
      <c r="G731" s="105"/>
      <c r="H731" s="105"/>
      <c r="I731" s="105"/>
      <c r="J731" s="105"/>
      <c r="K731" s="105"/>
      <c r="L731" s="105"/>
      <c r="M731" s="105"/>
      <c r="N731" s="105"/>
      <c r="O731" s="105"/>
      <c r="P731" s="105"/>
      <c r="Q731" s="105"/>
      <c r="R731" s="105"/>
      <c r="S731" s="105"/>
      <c r="T731" s="105"/>
    </row>
    <row r="732" spans="1:20" ht="15.75" customHeight="1" x14ac:dyDescent="0.25">
      <c r="A732" s="105"/>
      <c r="B732" s="105"/>
      <c r="C732" s="105"/>
      <c r="D732" s="105"/>
      <c r="E732" s="105"/>
      <c r="F732" s="105"/>
      <c r="G732" s="105"/>
      <c r="H732" s="105"/>
      <c r="I732" s="105"/>
      <c r="J732" s="105"/>
      <c r="K732" s="105"/>
      <c r="L732" s="105"/>
      <c r="M732" s="105"/>
      <c r="N732" s="105"/>
      <c r="O732" s="105"/>
      <c r="P732" s="105"/>
      <c r="Q732" s="105"/>
      <c r="R732" s="105"/>
      <c r="S732" s="105"/>
      <c r="T732" s="105"/>
    </row>
    <row r="733" spans="1:20" ht="15.75" customHeight="1" x14ac:dyDescent="0.25">
      <c r="A733" s="105"/>
      <c r="B733" s="105"/>
      <c r="C733" s="105"/>
      <c r="D733" s="105"/>
      <c r="E733" s="105"/>
      <c r="F733" s="105"/>
      <c r="G733" s="105"/>
      <c r="H733" s="105"/>
      <c r="I733" s="105"/>
      <c r="J733" s="105"/>
      <c r="K733" s="105"/>
      <c r="L733" s="105"/>
      <c r="M733" s="105"/>
      <c r="N733" s="105"/>
      <c r="O733" s="105"/>
      <c r="P733" s="105"/>
      <c r="Q733" s="105"/>
      <c r="R733" s="105"/>
      <c r="S733" s="105"/>
      <c r="T733" s="105"/>
    </row>
    <row r="734" spans="1:20" ht="15.75" customHeight="1" x14ac:dyDescent="0.25">
      <c r="A734" s="105"/>
      <c r="B734" s="105"/>
      <c r="C734" s="105"/>
      <c r="D734" s="105"/>
      <c r="E734" s="105"/>
      <c r="F734" s="105"/>
      <c r="G734" s="105"/>
      <c r="H734" s="105"/>
      <c r="I734" s="105"/>
      <c r="J734" s="105"/>
      <c r="K734" s="105"/>
      <c r="L734" s="105"/>
      <c r="M734" s="105"/>
      <c r="N734" s="105"/>
      <c r="O734" s="105"/>
      <c r="P734" s="105"/>
      <c r="Q734" s="105"/>
      <c r="R734" s="105"/>
      <c r="S734" s="105"/>
      <c r="T734" s="105"/>
    </row>
    <row r="735" spans="1:20" ht="15.75" customHeight="1" x14ac:dyDescent="0.25">
      <c r="A735" s="105"/>
      <c r="B735" s="105"/>
      <c r="C735" s="105"/>
      <c r="D735" s="105"/>
      <c r="E735" s="105"/>
      <c r="F735" s="105"/>
      <c r="G735" s="105"/>
      <c r="H735" s="105"/>
      <c r="I735" s="105"/>
      <c r="J735" s="105"/>
      <c r="K735" s="105"/>
      <c r="L735" s="105"/>
      <c r="M735" s="105"/>
      <c r="N735" s="105"/>
      <c r="O735" s="105"/>
      <c r="P735" s="105"/>
      <c r="Q735" s="105"/>
      <c r="R735" s="105"/>
      <c r="S735" s="105"/>
      <c r="T735" s="105"/>
    </row>
    <row r="736" spans="1:20" ht="15.75" customHeight="1" x14ac:dyDescent="0.25">
      <c r="A736" s="105"/>
      <c r="B736" s="105"/>
      <c r="C736" s="105"/>
      <c r="D736" s="105"/>
      <c r="E736" s="105"/>
      <c r="F736" s="105"/>
      <c r="G736" s="105"/>
      <c r="H736" s="105"/>
      <c r="I736" s="105"/>
      <c r="J736" s="105"/>
      <c r="K736" s="105"/>
      <c r="L736" s="105"/>
      <c r="M736" s="105"/>
      <c r="N736" s="105"/>
      <c r="O736" s="105"/>
      <c r="P736" s="105"/>
      <c r="Q736" s="105"/>
      <c r="R736" s="105"/>
      <c r="S736" s="105"/>
      <c r="T736" s="105"/>
    </row>
    <row r="737" spans="1:20" ht="15.75" customHeight="1" x14ac:dyDescent="0.25">
      <c r="A737" s="105"/>
      <c r="B737" s="105"/>
      <c r="C737" s="105"/>
      <c r="D737" s="105"/>
      <c r="E737" s="105"/>
      <c r="F737" s="105"/>
      <c r="G737" s="105"/>
      <c r="H737" s="105"/>
      <c r="I737" s="105"/>
      <c r="J737" s="105"/>
      <c r="K737" s="105"/>
      <c r="L737" s="105"/>
      <c r="M737" s="105"/>
      <c r="N737" s="105"/>
      <c r="O737" s="105"/>
      <c r="P737" s="105"/>
      <c r="Q737" s="105"/>
      <c r="R737" s="105"/>
      <c r="S737" s="105"/>
      <c r="T737" s="105"/>
    </row>
    <row r="738" spans="1:20" ht="15.75" customHeight="1" x14ac:dyDescent="0.25">
      <c r="A738" s="105"/>
      <c r="B738" s="105"/>
      <c r="C738" s="105"/>
      <c r="D738" s="105"/>
      <c r="E738" s="105"/>
      <c r="F738" s="105"/>
      <c r="G738" s="105"/>
      <c r="H738" s="105"/>
      <c r="I738" s="105"/>
      <c r="J738" s="105"/>
      <c r="K738" s="105"/>
      <c r="L738" s="105"/>
      <c r="M738" s="105"/>
      <c r="N738" s="105"/>
      <c r="O738" s="105"/>
      <c r="P738" s="105"/>
      <c r="Q738" s="105"/>
      <c r="R738" s="105"/>
      <c r="S738" s="105"/>
      <c r="T738" s="105"/>
    </row>
    <row r="739" spans="1:20" ht="15.75" customHeight="1" x14ac:dyDescent="0.25">
      <c r="A739" s="105"/>
      <c r="B739" s="105"/>
      <c r="C739" s="105"/>
      <c r="D739" s="105"/>
      <c r="E739" s="105"/>
      <c r="F739" s="105"/>
      <c r="G739" s="105"/>
      <c r="H739" s="105"/>
      <c r="I739" s="105"/>
      <c r="J739" s="105"/>
      <c r="K739" s="105"/>
      <c r="L739" s="105"/>
      <c r="M739" s="105"/>
      <c r="N739" s="105"/>
      <c r="O739" s="105"/>
      <c r="P739" s="105"/>
      <c r="Q739" s="105"/>
      <c r="R739" s="105"/>
      <c r="S739" s="105"/>
      <c r="T739" s="105"/>
    </row>
    <row r="740" spans="1:20" ht="15.75" customHeight="1" x14ac:dyDescent="0.25">
      <c r="A740" s="105"/>
      <c r="B740" s="105"/>
      <c r="C740" s="105"/>
      <c r="D740" s="105"/>
      <c r="E740" s="105"/>
      <c r="F740" s="105"/>
      <c r="G740" s="105"/>
      <c r="H740" s="105"/>
      <c r="I740" s="105"/>
      <c r="J740" s="105"/>
      <c r="K740" s="105"/>
      <c r="L740" s="105"/>
      <c r="M740" s="105"/>
      <c r="N740" s="105"/>
      <c r="O740" s="105"/>
      <c r="P740" s="105"/>
      <c r="Q740" s="105"/>
      <c r="R740" s="105"/>
      <c r="S740" s="105"/>
      <c r="T740" s="105"/>
    </row>
    <row r="741" spans="1:20" ht="15.75" customHeight="1" x14ac:dyDescent="0.25">
      <c r="A741" s="105"/>
      <c r="B741" s="105"/>
      <c r="C741" s="105"/>
      <c r="D741" s="105"/>
      <c r="E741" s="105"/>
      <c r="F741" s="105"/>
      <c r="G741" s="105"/>
      <c r="H741" s="105"/>
      <c r="I741" s="105"/>
      <c r="J741" s="105"/>
      <c r="K741" s="105"/>
      <c r="L741" s="105"/>
      <c r="M741" s="105"/>
      <c r="N741" s="105"/>
      <c r="O741" s="105"/>
      <c r="P741" s="105"/>
      <c r="Q741" s="105"/>
      <c r="R741" s="105"/>
      <c r="S741" s="105"/>
      <c r="T741" s="105"/>
    </row>
    <row r="742" spans="1:20" ht="15.75" customHeight="1" x14ac:dyDescent="0.25">
      <c r="A742" s="105"/>
      <c r="B742" s="105"/>
      <c r="C742" s="105"/>
      <c r="D742" s="105"/>
      <c r="E742" s="105"/>
      <c r="F742" s="105"/>
      <c r="G742" s="105"/>
      <c r="H742" s="105"/>
      <c r="I742" s="105"/>
      <c r="J742" s="105"/>
      <c r="K742" s="105"/>
      <c r="L742" s="105"/>
      <c r="M742" s="105"/>
      <c r="N742" s="105"/>
      <c r="O742" s="105"/>
      <c r="P742" s="105"/>
      <c r="Q742" s="105"/>
      <c r="R742" s="105"/>
      <c r="S742" s="105"/>
      <c r="T742" s="105"/>
    </row>
    <row r="743" spans="1:20" ht="15.75" customHeight="1" x14ac:dyDescent="0.25">
      <c r="A743" s="105"/>
      <c r="B743" s="105"/>
      <c r="C743" s="105"/>
      <c r="D743" s="105"/>
      <c r="E743" s="105"/>
      <c r="F743" s="105"/>
      <c r="G743" s="105"/>
      <c r="H743" s="105"/>
      <c r="I743" s="105"/>
      <c r="J743" s="105"/>
      <c r="K743" s="105"/>
      <c r="L743" s="105"/>
      <c r="M743" s="105"/>
      <c r="N743" s="105"/>
      <c r="O743" s="105"/>
      <c r="P743" s="105"/>
      <c r="Q743" s="105"/>
      <c r="R743" s="105"/>
      <c r="S743" s="105"/>
      <c r="T743" s="105"/>
    </row>
    <row r="744" spans="1:20" ht="15.75" customHeight="1" x14ac:dyDescent="0.25">
      <c r="A744" s="105"/>
      <c r="B744" s="105"/>
      <c r="C744" s="105"/>
      <c r="D744" s="105"/>
      <c r="E744" s="105"/>
      <c r="F744" s="105"/>
      <c r="G744" s="105"/>
      <c r="H744" s="105"/>
      <c r="I744" s="105"/>
      <c r="J744" s="105"/>
      <c r="K744" s="105"/>
      <c r="L744" s="105"/>
      <c r="M744" s="105"/>
      <c r="N744" s="105"/>
      <c r="O744" s="105"/>
      <c r="P744" s="105"/>
      <c r="Q744" s="105"/>
      <c r="R744" s="105"/>
      <c r="S744" s="105"/>
      <c r="T744" s="105"/>
    </row>
    <row r="745" spans="1:20" ht="15.75" customHeight="1" x14ac:dyDescent="0.25">
      <c r="A745" s="105"/>
      <c r="B745" s="105"/>
      <c r="C745" s="105"/>
      <c r="D745" s="105"/>
      <c r="E745" s="105"/>
      <c r="F745" s="105"/>
      <c r="G745" s="105"/>
      <c r="H745" s="105"/>
      <c r="I745" s="105"/>
      <c r="J745" s="105"/>
      <c r="K745" s="105"/>
      <c r="L745" s="105"/>
      <c r="M745" s="105"/>
      <c r="N745" s="105"/>
      <c r="O745" s="105"/>
      <c r="P745" s="105"/>
      <c r="Q745" s="105"/>
      <c r="R745" s="105"/>
      <c r="S745" s="105"/>
      <c r="T745" s="105"/>
    </row>
    <row r="746" spans="1:20" ht="15.75" customHeight="1" x14ac:dyDescent="0.25">
      <c r="A746" s="105"/>
      <c r="B746" s="105"/>
      <c r="C746" s="105"/>
      <c r="D746" s="105"/>
      <c r="E746" s="105"/>
      <c r="F746" s="105"/>
      <c r="G746" s="105"/>
      <c r="H746" s="105"/>
      <c r="I746" s="105"/>
      <c r="J746" s="105"/>
      <c r="K746" s="105"/>
      <c r="L746" s="105"/>
      <c r="M746" s="105"/>
      <c r="N746" s="105"/>
      <c r="O746" s="105"/>
      <c r="P746" s="105"/>
      <c r="Q746" s="105"/>
      <c r="R746" s="105"/>
      <c r="S746" s="105"/>
      <c r="T746" s="105"/>
    </row>
    <row r="747" spans="1:20" ht="15.75" customHeight="1" x14ac:dyDescent="0.25">
      <c r="A747" s="105"/>
      <c r="B747" s="105"/>
      <c r="C747" s="105"/>
      <c r="D747" s="105"/>
      <c r="E747" s="105"/>
      <c r="F747" s="105"/>
      <c r="G747" s="105"/>
      <c r="H747" s="105"/>
      <c r="I747" s="105"/>
      <c r="J747" s="105"/>
      <c r="K747" s="105"/>
      <c r="L747" s="105"/>
      <c r="M747" s="105"/>
      <c r="N747" s="105"/>
      <c r="O747" s="105"/>
      <c r="P747" s="105"/>
      <c r="Q747" s="105"/>
      <c r="R747" s="105"/>
      <c r="S747" s="105"/>
      <c r="T747" s="105"/>
    </row>
    <row r="748" spans="1:20" ht="15.75" customHeight="1" x14ac:dyDescent="0.25">
      <c r="A748" s="105"/>
      <c r="B748" s="105"/>
      <c r="C748" s="105"/>
      <c r="D748" s="105"/>
      <c r="E748" s="105"/>
      <c r="F748" s="105"/>
      <c r="G748" s="105"/>
      <c r="H748" s="105"/>
      <c r="I748" s="105"/>
      <c r="J748" s="105"/>
      <c r="K748" s="105"/>
      <c r="L748" s="105"/>
      <c r="M748" s="105"/>
      <c r="N748" s="105"/>
      <c r="O748" s="105"/>
      <c r="P748" s="105"/>
      <c r="Q748" s="105"/>
      <c r="R748" s="105"/>
      <c r="S748" s="105"/>
      <c r="T748" s="105"/>
    </row>
    <row r="749" spans="1:20" ht="15.75" customHeight="1" x14ac:dyDescent="0.25">
      <c r="A749" s="105"/>
      <c r="B749" s="105"/>
      <c r="C749" s="105"/>
      <c r="D749" s="105"/>
      <c r="E749" s="105"/>
      <c r="F749" s="105"/>
      <c r="G749" s="105"/>
      <c r="H749" s="105"/>
      <c r="I749" s="105"/>
      <c r="J749" s="105"/>
      <c r="K749" s="105"/>
      <c r="L749" s="105"/>
      <c r="M749" s="105"/>
      <c r="N749" s="105"/>
      <c r="O749" s="105"/>
      <c r="P749" s="105"/>
      <c r="Q749" s="105"/>
      <c r="R749" s="105"/>
      <c r="S749" s="105"/>
      <c r="T749" s="105"/>
    </row>
    <row r="750" spans="1:20" ht="15.75" customHeight="1" x14ac:dyDescent="0.25">
      <c r="A750" s="105"/>
      <c r="B750" s="105"/>
      <c r="C750" s="105"/>
      <c r="D750" s="105"/>
      <c r="E750" s="105"/>
      <c r="F750" s="105"/>
      <c r="G750" s="105"/>
      <c r="H750" s="105"/>
      <c r="I750" s="105"/>
      <c r="J750" s="105"/>
      <c r="K750" s="105"/>
      <c r="L750" s="105"/>
      <c r="M750" s="105"/>
      <c r="N750" s="105"/>
      <c r="O750" s="105"/>
      <c r="P750" s="105"/>
      <c r="Q750" s="105"/>
      <c r="R750" s="105"/>
      <c r="S750" s="105"/>
      <c r="T750" s="105"/>
    </row>
    <row r="751" spans="1:20" ht="15.75" customHeight="1" x14ac:dyDescent="0.25">
      <c r="A751" s="105"/>
      <c r="B751" s="105"/>
      <c r="C751" s="105"/>
      <c r="D751" s="105"/>
      <c r="E751" s="105"/>
      <c r="F751" s="105"/>
      <c r="G751" s="105"/>
      <c r="H751" s="105"/>
      <c r="I751" s="105"/>
      <c r="J751" s="105"/>
      <c r="K751" s="105"/>
      <c r="L751" s="105"/>
      <c r="M751" s="105"/>
      <c r="N751" s="105"/>
      <c r="O751" s="105"/>
      <c r="P751" s="105"/>
      <c r="Q751" s="105"/>
      <c r="R751" s="105"/>
      <c r="S751" s="105"/>
      <c r="T751" s="105"/>
    </row>
    <row r="752" spans="1:20" ht="15.75" customHeight="1" x14ac:dyDescent="0.25">
      <c r="A752" s="105"/>
      <c r="B752" s="105"/>
      <c r="C752" s="105"/>
      <c r="D752" s="105"/>
      <c r="E752" s="105"/>
      <c r="F752" s="105"/>
      <c r="G752" s="105"/>
      <c r="H752" s="105"/>
      <c r="I752" s="105"/>
      <c r="J752" s="105"/>
      <c r="K752" s="105"/>
      <c r="L752" s="105"/>
      <c r="M752" s="105"/>
      <c r="N752" s="105"/>
      <c r="O752" s="105"/>
      <c r="P752" s="105"/>
      <c r="Q752" s="105"/>
      <c r="R752" s="105"/>
      <c r="S752" s="105"/>
      <c r="T752" s="105"/>
    </row>
    <row r="753" spans="1:20" ht="15.75" customHeight="1" x14ac:dyDescent="0.25">
      <c r="A753" s="105"/>
      <c r="B753" s="105"/>
      <c r="C753" s="105"/>
      <c r="D753" s="105"/>
      <c r="E753" s="105"/>
      <c r="F753" s="105"/>
      <c r="G753" s="105"/>
      <c r="H753" s="105"/>
      <c r="I753" s="105"/>
      <c r="J753" s="105"/>
      <c r="K753" s="105"/>
      <c r="L753" s="105"/>
      <c r="M753" s="105"/>
      <c r="N753" s="105"/>
      <c r="O753" s="105"/>
      <c r="P753" s="105"/>
      <c r="Q753" s="105"/>
      <c r="R753" s="105"/>
      <c r="S753" s="105"/>
      <c r="T753" s="105"/>
    </row>
    <row r="754" spans="1:20" ht="15.75" customHeight="1" x14ac:dyDescent="0.25">
      <c r="A754" s="105"/>
      <c r="B754" s="105"/>
      <c r="C754" s="105"/>
      <c r="D754" s="105"/>
      <c r="E754" s="105"/>
      <c r="F754" s="105"/>
      <c r="G754" s="105"/>
      <c r="H754" s="105"/>
      <c r="I754" s="105"/>
      <c r="J754" s="105"/>
      <c r="K754" s="105"/>
      <c r="L754" s="105"/>
      <c r="M754" s="105"/>
      <c r="N754" s="105"/>
      <c r="O754" s="105"/>
      <c r="P754" s="105"/>
      <c r="Q754" s="105"/>
      <c r="R754" s="105"/>
      <c r="S754" s="105"/>
      <c r="T754" s="105"/>
    </row>
    <row r="755" spans="1:20" ht="15.75" customHeight="1" x14ac:dyDescent="0.25">
      <c r="A755" s="105"/>
      <c r="B755" s="105"/>
      <c r="C755" s="105"/>
      <c r="D755" s="105"/>
      <c r="E755" s="105"/>
      <c r="F755" s="105"/>
      <c r="G755" s="105"/>
      <c r="H755" s="105"/>
      <c r="I755" s="105"/>
      <c r="J755" s="105"/>
      <c r="K755" s="105"/>
      <c r="L755" s="105"/>
      <c r="M755" s="105"/>
      <c r="N755" s="105"/>
      <c r="O755" s="105"/>
      <c r="P755" s="105"/>
      <c r="Q755" s="105"/>
      <c r="R755" s="105"/>
      <c r="S755" s="105"/>
      <c r="T755" s="105"/>
    </row>
    <row r="756" spans="1:20" ht="15.75" customHeight="1" x14ac:dyDescent="0.25">
      <c r="A756" s="105"/>
      <c r="B756" s="105"/>
      <c r="C756" s="105"/>
      <c r="D756" s="105"/>
      <c r="E756" s="105"/>
      <c r="F756" s="105"/>
      <c r="G756" s="105"/>
      <c r="H756" s="105"/>
      <c r="I756" s="105"/>
      <c r="J756" s="105"/>
      <c r="K756" s="105"/>
      <c r="L756" s="105"/>
      <c r="M756" s="105"/>
      <c r="N756" s="105"/>
      <c r="O756" s="105"/>
      <c r="P756" s="105"/>
      <c r="Q756" s="105"/>
      <c r="R756" s="105"/>
      <c r="S756" s="105"/>
      <c r="T756" s="105"/>
    </row>
    <row r="757" spans="1:20" ht="15.75" customHeight="1" x14ac:dyDescent="0.25">
      <c r="A757" s="105"/>
      <c r="B757" s="105"/>
      <c r="C757" s="105"/>
      <c r="D757" s="105"/>
      <c r="E757" s="105"/>
      <c r="F757" s="105"/>
      <c r="G757" s="105"/>
      <c r="H757" s="105"/>
      <c r="I757" s="105"/>
      <c r="J757" s="105"/>
      <c r="K757" s="105"/>
      <c r="L757" s="105"/>
      <c r="M757" s="105"/>
      <c r="N757" s="105"/>
      <c r="O757" s="105"/>
      <c r="P757" s="105"/>
      <c r="Q757" s="105"/>
      <c r="R757" s="105"/>
      <c r="S757" s="105"/>
      <c r="T757" s="105"/>
    </row>
    <row r="758" spans="1:20" ht="15.75" customHeight="1" x14ac:dyDescent="0.25">
      <c r="A758" s="105"/>
      <c r="B758" s="105"/>
      <c r="C758" s="105"/>
      <c r="D758" s="105"/>
      <c r="E758" s="105"/>
      <c r="F758" s="105"/>
      <c r="G758" s="105"/>
      <c r="H758" s="105"/>
      <c r="I758" s="105"/>
      <c r="J758" s="105"/>
      <c r="K758" s="105"/>
      <c r="L758" s="105"/>
      <c r="M758" s="105"/>
      <c r="N758" s="105"/>
      <c r="O758" s="105"/>
      <c r="P758" s="105"/>
      <c r="Q758" s="105"/>
      <c r="R758" s="105"/>
      <c r="S758" s="105"/>
      <c r="T758" s="105"/>
    </row>
    <row r="759" spans="1:20" ht="15.75" customHeight="1" x14ac:dyDescent="0.25">
      <c r="A759" s="105"/>
      <c r="B759" s="105"/>
      <c r="C759" s="105"/>
      <c r="D759" s="105"/>
      <c r="E759" s="105"/>
      <c r="F759" s="105"/>
      <c r="G759" s="105"/>
      <c r="H759" s="105"/>
      <c r="I759" s="105"/>
      <c r="J759" s="105"/>
      <c r="K759" s="105"/>
      <c r="L759" s="105"/>
      <c r="M759" s="105"/>
      <c r="N759" s="105"/>
      <c r="O759" s="105"/>
      <c r="P759" s="105"/>
      <c r="Q759" s="105"/>
      <c r="R759" s="105"/>
      <c r="S759" s="105"/>
      <c r="T759" s="105"/>
    </row>
    <row r="760" spans="1:20" ht="15.75" customHeight="1" x14ac:dyDescent="0.25">
      <c r="A760" s="105"/>
      <c r="B760" s="105"/>
      <c r="C760" s="105"/>
      <c r="D760" s="105"/>
      <c r="E760" s="105"/>
      <c r="F760" s="105"/>
      <c r="G760" s="105"/>
      <c r="H760" s="105"/>
      <c r="I760" s="105"/>
      <c r="J760" s="105"/>
      <c r="K760" s="105"/>
      <c r="L760" s="105"/>
      <c r="M760" s="105"/>
      <c r="N760" s="105"/>
      <c r="O760" s="105"/>
      <c r="P760" s="105"/>
      <c r="Q760" s="105"/>
      <c r="R760" s="105"/>
      <c r="S760" s="105"/>
      <c r="T760" s="105"/>
    </row>
    <row r="761" spans="1:20" ht="15.75" customHeight="1" x14ac:dyDescent="0.25">
      <c r="A761" s="105"/>
      <c r="B761" s="105"/>
      <c r="C761" s="105"/>
      <c r="D761" s="105"/>
      <c r="E761" s="105"/>
      <c r="F761" s="105"/>
      <c r="G761" s="105"/>
      <c r="H761" s="105"/>
      <c r="I761" s="105"/>
      <c r="J761" s="105"/>
      <c r="K761" s="105"/>
      <c r="L761" s="105"/>
      <c r="M761" s="105"/>
      <c r="N761" s="105"/>
      <c r="O761" s="105"/>
      <c r="P761" s="105"/>
      <c r="Q761" s="105"/>
      <c r="R761" s="105"/>
      <c r="S761" s="105"/>
      <c r="T761" s="105"/>
    </row>
    <row r="762" spans="1:20" ht="15.75" customHeight="1" x14ac:dyDescent="0.25">
      <c r="A762" s="105"/>
      <c r="B762" s="105"/>
      <c r="C762" s="105"/>
      <c r="D762" s="105"/>
      <c r="E762" s="105"/>
      <c r="F762" s="105"/>
      <c r="G762" s="105"/>
      <c r="H762" s="105"/>
      <c r="I762" s="105"/>
      <c r="J762" s="105"/>
      <c r="K762" s="105"/>
      <c r="L762" s="105"/>
      <c r="M762" s="105"/>
      <c r="N762" s="105"/>
      <c r="O762" s="105"/>
      <c r="P762" s="105"/>
      <c r="Q762" s="105"/>
      <c r="R762" s="105"/>
      <c r="S762" s="105"/>
      <c r="T762" s="105"/>
    </row>
    <row r="763" spans="1:20" ht="15.75" customHeight="1" x14ac:dyDescent="0.25">
      <c r="A763" s="105"/>
      <c r="B763" s="105"/>
      <c r="C763" s="105"/>
      <c r="D763" s="105"/>
      <c r="E763" s="105"/>
      <c r="F763" s="105"/>
      <c r="G763" s="105"/>
      <c r="H763" s="105"/>
      <c r="I763" s="105"/>
      <c r="J763" s="105"/>
      <c r="K763" s="105"/>
      <c r="L763" s="105"/>
      <c r="M763" s="105"/>
      <c r="N763" s="105"/>
      <c r="O763" s="105"/>
      <c r="P763" s="105"/>
      <c r="Q763" s="105"/>
      <c r="R763" s="105"/>
      <c r="S763" s="105"/>
      <c r="T763" s="105"/>
    </row>
    <row r="764" spans="1:20" ht="15.75" customHeight="1" x14ac:dyDescent="0.25">
      <c r="A764" s="105"/>
      <c r="B764" s="105"/>
      <c r="C764" s="105"/>
      <c r="D764" s="105"/>
      <c r="E764" s="105"/>
      <c r="F764" s="105"/>
      <c r="G764" s="105"/>
      <c r="H764" s="105"/>
      <c r="I764" s="105"/>
      <c r="J764" s="105"/>
      <c r="K764" s="105"/>
      <c r="L764" s="105"/>
      <c r="M764" s="105"/>
      <c r="N764" s="105"/>
      <c r="O764" s="105"/>
      <c r="P764" s="105"/>
      <c r="Q764" s="105"/>
      <c r="R764" s="105"/>
      <c r="S764" s="105"/>
      <c r="T764" s="105"/>
    </row>
    <row r="765" spans="1:20" ht="15.75" customHeight="1" x14ac:dyDescent="0.25">
      <c r="A765" s="105"/>
      <c r="B765" s="105"/>
      <c r="C765" s="105"/>
      <c r="D765" s="105"/>
      <c r="E765" s="105"/>
      <c r="F765" s="105"/>
      <c r="G765" s="105"/>
      <c r="H765" s="105"/>
      <c r="I765" s="105"/>
      <c r="J765" s="105"/>
      <c r="K765" s="105"/>
      <c r="L765" s="105"/>
      <c r="M765" s="105"/>
      <c r="N765" s="105"/>
      <c r="O765" s="105"/>
      <c r="P765" s="105"/>
      <c r="Q765" s="105"/>
      <c r="R765" s="105"/>
      <c r="S765" s="105"/>
      <c r="T765" s="105"/>
    </row>
    <row r="766" spans="1:20" ht="15.75" customHeight="1" x14ac:dyDescent="0.25">
      <c r="A766" s="105"/>
      <c r="B766" s="105"/>
      <c r="C766" s="105"/>
      <c r="D766" s="105"/>
      <c r="E766" s="105"/>
      <c r="F766" s="105"/>
      <c r="G766" s="105"/>
      <c r="H766" s="105"/>
      <c r="I766" s="105"/>
      <c r="J766" s="105"/>
      <c r="K766" s="105"/>
      <c r="L766" s="105"/>
      <c r="M766" s="105"/>
      <c r="N766" s="105"/>
      <c r="O766" s="105"/>
      <c r="P766" s="105"/>
      <c r="Q766" s="105"/>
      <c r="R766" s="105"/>
      <c r="S766" s="105"/>
      <c r="T766" s="105"/>
    </row>
    <row r="767" spans="1:20" ht="15.75" customHeight="1" x14ac:dyDescent="0.25">
      <c r="A767" s="105"/>
      <c r="B767" s="105"/>
      <c r="C767" s="105"/>
      <c r="D767" s="105"/>
      <c r="E767" s="105"/>
      <c r="F767" s="105"/>
      <c r="G767" s="105"/>
      <c r="H767" s="105"/>
      <c r="I767" s="105"/>
      <c r="J767" s="105"/>
      <c r="K767" s="105"/>
      <c r="L767" s="105"/>
      <c r="M767" s="105"/>
      <c r="N767" s="105"/>
      <c r="O767" s="105"/>
      <c r="P767" s="105"/>
      <c r="Q767" s="105"/>
      <c r="R767" s="105"/>
      <c r="S767" s="105"/>
      <c r="T767" s="105"/>
    </row>
    <row r="768" spans="1:20" ht="15.75" customHeight="1" x14ac:dyDescent="0.25">
      <c r="A768" s="105"/>
      <c r="B768" s="105"/>
      <c r="C768" s="105"/>
      <c r="D768" s="105"/>
      <c r="E768" s="105"/>
      <c r="F768" s="105"/>
      <c r="G768" s="105"/>
      <c r="H768" s="105"/>
      <c r="I768" s="105"/>
      <c r="J768" s="105"/>
      <c r="K768" s="105"/>
      <c r="L768" s="105"/>
      <c r="M768" s="105"/>
      <c r="N768" s="105"/>
      <c r="O768" s="105"/>
      <c r="P768" s="105"/>
      <c r="Q768" s="105"/>
      <c r="R768" s="105"/>
      <c r="S768" s="105"/>
      <c r="T768" s="105"/>
    </row>
    <row r="769" spans="1:20" ht="15.75" customHeight="1" x14ac:dyDescent="0.25">
      <c r="A769" s="105"/>
      <c r="B769" s="105"/>
      <c r="C769" s="105"/>
      <c r="D769" s="105"/>
      <c r="E769" s="105"/>
      <c r="F769" s="105"/>
      <c r="G769" s="105"/>
      <c r="H769" s="105"/>
      <c r="I769" s="105"/>
      <c r="J769" s="105"/>
      <c r="K769" s="105"/>
      <c r="L769" s="105"/>
      <c r="M769" s="105"/>
      <c r="N769" s="105"/>
      <c r="O769" s="105"/>
      <c r="P769" s="105"/>
      <c r="Q769" s="105"/>
      <c r="R769" s="105"/>
      <c r="S769" s="105"/>
      <c r="T769" s="105"/>
    </row>
    <row r="770" spans="1:20" ht="15.75" customHeight="1" x14ac:dyDescent="0.25">
      <c r="A770" s="105"/>
      <c r="B770" s="105"/>
      <c r="C770" s="105"/>
      <c r="D770" s="105"/>
      <c r="E770" s="105"/>
      <c r="F770" s="105"/>
      <c r="G770" s="105"/>
      <c r="H770" s="105"/>
      <c r="I770" s="105"/>
      <c r="J770" s="105"/>
      <c r="K770" s="105"/>
      <c r="L770" s="105"/>
      <c r="M770" s="105"/>
      <c r="N770" s="105"/>
      <c r="O770" s="105"/>
      <c r="P770" s="105"/>
      <c r="Q770" s="105"/>
      <c r="R770" s="105"/>
      <c r="S770" s="105"/>
      <c r="T770" s="105"/>
    </row>
    <row r="771" spans="1:20" ht="15.75" customHeight="1" x14ac:dyDescent="0.25">
      <c r="A771" s="105"/>
      <c r="B771" s="105"/>
      <c r="C771" s="105"/>
      <c r="D771" s="105"/>
      <c r="E771" s="105"/>
      <c r="F771" s="105"/>
      <c r="G771" s="105"/>
      <c r="H771" s="105"/>
      <c r="I771" s="105"/>
      <c r="J771" s="105"/>
      <c r="K771" s="105"/>
      <c r="L771" s="105"/>
      <c r="M771" s="105"/>
      <c r="N771" s="105"/>
      <c r="O771" s="105"/>
      <c r="P771" s="105"/>
      <c r="Q771" s="105"/>
      <c r="R771" s="105"/>
      <c r="S771" s="105"/>
      <c r="T771" s="105"/>
    </row>
    <row r="772" spans="1:20" ht="15.75" customHeight="1" x14ac:dyDescent="0.25">
      <c r="A772" s="105"/>
      <c r="B772" s="105"/>
      <c r="C772" s="105"/>
      <c r="D772" s="105"/>
      <c r="E772" s="105"/>
      <c r="F772" s="105"/>
      <c r="G772" s="105"/>
      <c r="H772" s="105"/>
      <c r="I772" s="105"/>
      <c r="J772" s="105"/>
      <c r="K772" s="105"/>
      <c r="L772" s="105"/>
      <c r="M772" s="105"/>
      <c r="N772" s="105"/>
      <c r="O772" s="105"/>
      <c r="P772" s="105"/>
      <c r="Q772" s="105"/>
      <c r="R772" s="105"/>
      <c r="S772" s="105"/>
      <c r="T772" s="105"/>
    </row>
    <row r="773" spans="1:20" ht="15.75" customHeight="1" x14ac:dyDescent="0.25">
      <c r="A773" s="105"/>
      <c r="B773" s="105"/>
      <c r="C773" s="105"/>
      <c r="D773" s="105"/>
      <c r="E773" s="105"/>
      <c r="F773" s="105"/>
      <c r="G773" s="105"/>
      <c r="H773" s="105"/>
      <c r="I773" s="105"/>
      <c r="J773" s="105"/>
      <c r="K773" s="105"/>
      <c r="L773" s="105"/>
      <c r="M773" s="105"/>
      <c r="N773" s="105"/>
      <c r="O773" s="105"/>
      <c r="P773" s="105"/>
      <c r="Q773" s="105"/>
      <c r="R773" s="105"/>
      <c r="S773" s="105"/>
      <c r="T773" s="105"/>
    </row>
    <row r="774" spans="1:20" ht="15.75" customHeight="1" x14ac:dyDescent="0.25">
      <c r="A774" s="105"/>
      <c r="B774" s="105"/>
      <c r="C774" s="105"/>
      <c r="D774" s="105"/>
      <c r="E774" s="105"/>
      <c r="F774" s="105"/>
      <c r="G774" s="105"/>
      <c r="H774" s="105"/>
      <c r="I774" s="105"/>
      <c r="J774" s="105"/>
      <c r="K774" s="105"/>
      <c r="L774" s="105"/>
      <c r="M774" s="105"/>
      <c r="N774" s="105"/>
      <c r="O774" s="105"/>
      <c r="P774" s="105"/>
      <c r="Q774" s="105"/>
      <c r="R774" s="105"/>
      <c r="S774" s="105"/>
      <c r="T774" s="105"/>
    </row>
    <row r="775" spans="1:20" ht="15.75" customHeight="1" x14ac:dyDescent="0.25">
      <c r="A775" s="105"/>
      <c r="B775" s="105"/>
      <c r="C775" s="105"/>
      <c r="D775" s="105"/>
      <c r="E775" s="105"/>
      <c r="F775" s="105"/>
      <c r="G775" s="105"/>
      <c r="H775" s="105"/>
      <c r="I775" s="105"/>
      <c r="J775" s="105"/>
      <c r="K775" s="105"/>
      <c r="L775" s="105"/>
      <c r="M775" s="105"/>
      <c r="N775" s="105"/>
      <c r="O775" s="105"/>
      <c r="P775" s="105"/>
      <c r="Q775" s="105"/>
      <c r="R775" s="105"/>
      <c r="S775" s="105"/>
      <c r="T775" s="105"/>
    </row>
    <row r="776" spans="1:20" ht="15.75" customHeight="1" x14ac:dyDescent="0.25">
      <c r="A776" s="105"/>
      <c r="B776" s="105"/>
      <c r="C776" s="105"/>
      <c r="D776" s="105"/>
      <c r="E776" s="105"/>
      <c r="F776" s="105"/>
      <c r="G776" s="105"/>
      <c r="H776" s="105"/>
      <c r="I776" s="105"/>
      <c r="J776" s="105"/>
      <c r="K776" s="105"/>
      <c r="L776" s="105"/>
      <c r="M776" s="105"/>
      <c r="N776" s="105"/>
      <c r="O776" s="105"/>
      <c r="P776" s="105"/>
      <c r="Q776" s="105"/>
      <c r="R776" s="105"/>
      <c r="S776" s="105"/>
      <c r="T776" s="105"/>
    </row>
    <row r="777" spans="1:20" ht="15.75" customHeight="1" x14ac:dyDescent="0.25">
      <c r="A777" s="105"/>
      <c r="B777" s="105"/>
      <c r="C777" s="105"/>
      <c r="D777" s="105"/>
      <c r="E777" s="105"/>
      <c r="F777" s="105"/>
      <c r="G777" s="105"/>
      <c r="H777" s="105"/>
      <c r="I777" s="105"/>
      <c r="J777" s="105"/>
      <c r="K777" s="105"/>
      <c r="L777" s="105"/>
      <c r="M777" s="105"/>
      <c r="N777" s="105"/>
      <c r="O777" s="105"/>
      <c r="P777" s="105"/>
      <c r="Q777" s="105"/>
      <c r="R777" s="105"/>
      <c r="S777" s="105"/>
      <c r="T777" s="105"/>
    </row>
    <row r="778" spans="1:20" ht="15.75" customHeight="1" x14ac:dyDescent="0.25">
      <c r="A778" s="105"/>
      <c r="B778" s="105"/>
      <c r="C778" s="105"/>
      <c r="D778" s="105"/>
      <c r="E778" s="105"/>
      <c r="F778" s="105"/>
      <c r="G778" s="105"/>
      <c r="H778" s="105"/>
      <c r="I778" s="105"/>
      <c r="J778" s="105"/>
      <c r="K778" s="105"/>
      <c r="L778" s="105"/>
      <c r="M778" s="105"/>
      <c r="N778" s="105"/>
      <c r="O778" s="105"/>
      <c r="P778" s="105"/>
      <c r="Q778" s="105"/>
      <c r="R778" s="105"/>
      <c r="S778" s="105"/>
      <c r="T778" s="105"/>
    </row>
    <row r="779" spans="1:20" ht="15.75" customHeight="1" x14ac:dyDescent="0.25">
      <c r="A779" s="105"/>
      <c r="B779" s="105"/>
      <c r="C779" s="105"/>
      <c r="D779" s="105"/>
      <c r="E779" s="105"/>
      <c r="F779" s="105"/>
      <c r="G779" s="105"/>
      <c r="H779" s="105"/>
      <c r="I779" s="105"/>
      <c r="J779" s="105"/>
      <c r="K779" s="105"/>
      <c r="L779" s="105"/>
      <c r="M779" s="105"/>
      <c r="N779" s="105"/>
      <c r="O779" s="105"/>
      <c r="P779" s="105"/>
      <c r="Q779" s="105"/>
      <c r="R779" s="105"/>
      <c r="S779" s="105"/>
      <c r="T779" s="105"/>
    </row>
    <row r="780" spans="1:20" ht="15.75" customHeight="1" x14ac:dyDescent="0.25">
      <c r="A780" s="105"/>
      <c r="B780" s="105"/>
      <c r="C780" s="105"/>
      <c r="D780" s="105"/>
      <c r="E780" s="105"/>
      <c r="F780" s="105"/>
      <c r="G780" s="105"/>
      <c r="H780" s="105"/>
      <c r="I780" s="105"/>
      <c r="J780" s="105"/>
      <c r="K780" s="105"/>
      <c r="L780" s="105"/>
      <c r="M780" s="105"/>
      <c r="N780" s="105"/>
      <c r="O780" s="105"/>
      <c r="P780" s="105"/>
      <c r="Q780" s="105"/>
      <c r="R780" s="105"/>
      <c r="S780" s="105"/>
      <c r="T780" s="105"/>
    </row>
    <row r="781" spans="1:20" ht="15.75" customHeight="1" x14ac:dyDescent="0.25">
      <c r="A781" s="105"/>
      <c r="B781" s="105"/>
      <c r="C781" s="105"/>
      <c r="D781" s="105"/>
      <c r="E781" s="105"/>
      <c r="F781" s="105"/>
      <c r="G781" s="105"/>
      <c r="H781" s="105"/>
      <c r="I781" s="105"/>
      <c r="J781" s="105"/>
      <c r="K781" s="105"/>
      <c r="L781" s="105"/>
      <c r="M781" s="105"/>
      <c r="N781" s="105"/>
      <c r="O781" s="105"/>
      <c r="P781" s="105"/>
      <c r="Q781" s="105"/>
      <c r="R781" s="105"/>
      <c r="S781" s="105"/>
      <c r="T781" s="105"/>
    </row>
    <row r="782" spans="1:20" ht="15.75" customHeight="1" x14ac:dyDescent="0.25">
      <c r="A782" s="105"/>
      <c r="B782" s="105"/>
      <c r="C782" s="105"/>
      <c r="D782" s="105"/>
      <c r="E782" s="105"/>
      <c r="F782" s="105"/>
      <c r="G782" s="105"/>
      <c r="H782" s="105"/>
      <c r="I782" s="105"/>
      <c r="J782" s="105"/>
      <c r="K782" s="105"/>
      <c r="L782" s="105"/>
      <c r="M782" s="105"/>
      <c r="N782" s="105"/>
      <c r="O782" s="105"/>
      <c r="P782" s="105"/>
      <c r="Q782" s="105"/>
      <c r="R782" s="105"/>
      <c r="S782" s="105"/>
      <c r="T782" s="105"/>
    </row>
    <row r="783" spans="1:20" ht="15.75" customHeight="1" x14ac:dyDescent="0.25">
      <c r="A783" s="105"/>
      <c r="B783" s="105"/>
      <c r="C783" s="105"/>
      <c r="D783" s="105"/>
      <c r="E783" s="105"/>
      <c r="F783" s="105"/>
      <c r="G783" s="105"/>
      <c r="H783" s="105"/>
      <c r="I783" s="105"/>
      <c r="J783" s="105"/>
      <c r="K783" s="105"/>
      <c r="L783" s="105"/>
      <c r="M783" s="105"/>
      <c r="N783" s="105"/>
      <c r="O783" s="105"/>
      <c r="P783" s="105"/>
      <c r="Q783" s="105"/>
      <c r="R783" s="105"/>
      <c r="S783" s="105"/>
      <c r="T783" s="105"/>
    </row>
    <row r="784" spans="1:20" ht="15.75" customHeight="1" x14ac:dyDescent="0.25">
      <c r="A784" s="105"/>
      <c r="B784" s="105"/>
      <c r="C784" s="105"/>
      <c r="D784" s="105"/>
      <c r="E784" s="105"/>
      <c r="F784" s="105"/>
      <c r="G784" s="105"/>
      <c r="H784" s="105"/>
      <c r="I784" s="105"/>
      <c r="J784" s="105"/>
      <c r="K784" s="105"/>
      <c r="L784" s="105"/>
      <c r="M784" s="105"/>
      <c r="N784" s="105"/>
      <c r="O784" s="105"/>
      <c r="P784" s="105"/>
      <c r="Q784" s="105"/>
      <c r="R784" s="105"/>
      <c r="S784" s="105"/>
      <c r="T784" s="105"/>
    </row>
    <row r="785" spans="1:20" ht="15.75" customHeight="1" x14ac:dyDescent="0.25">
      <c r="A785" s="105"/>
      <c r="B785" s="105"/>
      <c r="C785" s="105"/>
      <c r="D785" s="105"/>
      <c r="E785" s="105"/>
      <c r="F785" s="105"/>
      <c r="G785" s="105"/>
      <c r="H785" s="105"/>
      <c r="I785" s="105"/>
      <c r="J785" s="105"/>
      <c r="K785" s="105"/>
      <c r="L785" s="105"/>
      <c r="M785" s="105"/>
      <c r="N785" s="105"/>
      <c r="O785" s="105"/>
      <c r="P785" s="105"/>
      <c r="Q785" s="105"/>
      <c r="R785" s="105"/>
      <c r="S785" s="105"/>
      <c r="T785" s="105"/>
    </row>
    <row r="786" spans="1:20" ht="15.75" customHeight="1" x14ac:dyDescent="0.25">
      <c r="A786" s="105"/>
      <c r="B786" s="105"/>
      <c r="C786" s="105"/>
      <c r="D786" s="105"/>
      <c r="E786" s="105"/>
      <c r="F786" s="105"/>
      <c r="G786" s="105"/>
      <c r="H786" s="105"/>
      <c r="I786" s="105"/>
      <c r="J786" s="105"/>
      <c r="K786" s="105"/>
      <c r="L786" s="105"/>
      <c r="M786" s="105"/>
      <c r="N786" s="105"/>
      <c r="O786" s="105"/>
      <c r="P786" s="105"/>
      <c r="Q786" s="105"/>
      <c r="R786" s="105"/>
      <c r="S786" s="105"/>
      <c r="T786" s="105"/>
    </row>
    <row r="787" spans="1:20" ht="15.75" customHeight="1" x14ac:dyDescent="0.25">
      <c r="A787" s="105"/>
      <c r="B787" s="105"/>
      <c r="C787" s="105"/>
      <c r="D787" s="105"/>
      <c r="E787" s="105"/>
      <c r="F787" s="105"/>
      <c r="G787" s="105"/>
      <c r="H787" s="105"/>
      <c r="I787" s="105"/>
      <c r="J787" s="105"/>
      <c r="K787" s="105"/>
      <c r="L787" s="105"/>
      <c r="M787" s="105"/>
      <c r="N787" s="105"/>
      <c r="O787" s="105"/>
      <c r="P787" s="105"/>
      <c r="Q787" s="105"/>
      <c r="R787" s="105"/>
      <c r="S787" s="105"/>
      <c r="T787" s="105"/>
    </row>
    <row r="788" spans="1:20" ht="15.75" customHeight="1" x14ac:dyDescent="0.25">
      <c r="A788" s="105"/>
      <c r="B788" s="105"/>
      <c r="C788" s="105"/>
      <c r="D788" s="105"/>
      <c r="E788" s="105"/>
      <c r="F788" s="105"/>
      <c r="G788" s="105"/>
      <c r="H788" s="105"/>
      <c r="I788" s="105"/>
      <c r="J788" s="105"/>
      <c r="K788" s="105"/>
      <c r="L788" s="105"/>
      <c r="M788" s="105"/>
      <c r="N788" s="105"/>
      <c r="O788" s="105"/>
      <c r="P788" s="105"/>
      <c r="Q788" s="105"/>
      <c r="R788" s="105"/>
      <c r="S788" s="105"/>
      <c r="T788" s="105"/>
    </row>
    <row r="789" spans="1:20" ht="15.75" customHeight="1" x14ac:dyDescent="0.25">
      <c r="A789" s="105"/>
      <c r="B789" s="105"/>
      <c r="C789" s="105"/>
      <c r="D789" s="105"/>
      <c r="E789" s="105"/>
      <c r="F789" s="105"/>
      <c r="G789" s="105"/>
      <c r="H789" s="105"/>
      <c r="I789" s="105"/>
      <c r="J789" s="105"/>
      <c r="K789" s="105"/>
      <c r="L789" s="105"/>
      <c r="M789" s="105"/>
      <c r="N789" s="105"/>
      <c r="O789" s="105"/>
      <c r="P789" s="105"/>
      <c r="Q789" s="105"/>
      <c r="R789" s="105"/>
      <c r="S789" s="105"/>
      <c r="T789" s="105"/>
    </row>
    <row r="790" spans="1:20" ht="15.75" customHeight="1" x14ac:dyDescent="0.25">
      <c r="A790" s="105"/>
      <c r="B790" s="105"/>
      <c r="C790" s="105"/>
      <c r="D790" s="105"/>
      <c r="E790" s="105"/>
      <c r="F790" s="105"/>
      <c r="G790" s="105"/>
      <c r="H790" s="105"/>
      <c r="I790" s="105"/>
      <c r="J790" s="105"/>
      <c r="K790" s="105"/>
      <c r="L790" s="105"/>
      <c r="M790" s="105"/>
      <c r="N790" s="105"/>
      <c r="O790" s="105"/>
      <c r="P790" s="105"/>
      <c r="Q790" s="105"/>
      <c r="R790" s="105"/>
      <c r="S790" s="105"/>
      <c r="T790" s="105"/>
    </row>
    <row r="791" spans="1:20" ht="15.75" customHeight="1" x14ac:dyDescent="0.25">
      <c r="A791" s="105"/>
      <c r="B791" s="105"/>
      <c r="C791" s="105"/>
      <c r="D791" s="105"/>
      <c r="E791" s="105"/>
      <c r="F791" s="105"/>
      <c r="G791" s="105"/>
      <c r="H791" s="105"/>
      <c r="I791" s="105"/>
      <c r="J791" s="105"/>
      <c r="K791" s="105"/>
      <c r="L791" s="105"/>
      <c r="M791" s="105"/>
      <c r="N791" s="105"/>
      <c r="O791" s="105"/>
      <c r="P791" s="105"/>
      <c r="Q791" s="105"/>
      <c r="R791" s="105"/>
      <c r="S791" s="105"/>
      <c r="T791" s="105"/>
    </row>
    <row r="792" spans="1:20" ht="15.75" customHeight="1" x14ac:dyDescent="0.25">
      <c r="A792" s="105"/>
      <c r="B792" s="105"/>
      <c r="C792" s="105"/>
      <c r="D792" s="105"/>
      <c r="E792" s="105"/>
      <c r="F792" s="105"/>
      <c r="G792" s="105"/>
      <c r="H792" s="105"/>
      <c r="I792" s="105"/>
      <c r="J792" s="105"/>
      <c r="K792" s="105"/>
      <c r="L792" s="105"/>
      <c r="M792" s="105"/>
      <c r="N792" s="105"/>
      <c r="O792" s="105"/>
      <c r="P792" s="105"/>
      <c r="Q792" s="105"/>
      <c r="R792" s="105"/>
      <c r="S792" s="105"/>
      <c r="T792" s="105"/>
    </row>
    <row r="793" spans="1:20" ht="15.75" customHeight="1" x14ac:dyDescent="0.25">
      <c r="A793" s="105"/>
      <c r="B793" s="105"/>
      <c r="C793" s="105"/>
      <c r="D793" s="105"/>
      <c r="E793" s="105"/>
      <c r="F793" s="105"/>
      <c r="G793" s="105"/>
      <c r="H793" s="105"/>
      <c r="I793" s="105"/>
      <c r="J793" s="105"/>
      <c r="K793" s="105"/>
      <c r="L793" s="105"/>
      <c r="M793" s="105"/>
      <c r="N793" s="105"/>
      <c r="O793" s="105"/>
      <c r="P793" s="105"/>
      <c r="Q793" s="105"/>
      <c r="R793" s="105"/>
      <c r="S793" s="105"/>
      <c r="T793" s="105"/>
    </row>
    <row r="794" spans="1:20" ht="15.75" customHeight="1" x14ac:dyDescent="0.25">
      <c r="A794" s="105"/>
      <c r="B794" s="105"/>
      <c r="C794" s="105"/>
      <c r="D794" s="105"/>
      <c r="E794" s="105"/>
      <c r="F794" s="105"/>
      <c r="G794" s="105"/>
      <c r="H794" s="105"/>
      <c r="I794" s="105"/>
      <c r="J794" s="105"/>
      <c r="K794" s="105"/>
      <c r="L794" s="105"/>
      <c r="M794" s="105"/>
      <c r="N794" s="105"/>
      <c r="O794" s="105"/>
      <c r="P794" s="105"/>
      <c r="Q794" s="105"/>
      <c r="R794" s="105"/>
      <c r="S794" s="105"/>
      <c r="T794" s="105"/>
    </row>
    <row r="795" spans="1:20" ht="15.75" customHeight="1" x14ac:dyDescent="0.25">
      <c r="A795" s="105"/>
      <c r="B795" s="105"/>
      <c r="C795" s="105"/>
      <c r="D795" s="105"/>
      <c r="E795" s="105"/>
      <c r="F795" s="105"/>
      <c r="G795" s="105"/>
      <c r="H795" s="105"/>
      <c r="I795" s="105"/>
      <c r="J795" s="105"/>
      <c r="K795" s="105"/>
      <c r="L795" s="105"/>
      <c r="M795" s="105"/>
      <c r="N795" s="105"/>
      <c r="O795" s="105"/>
      <c r="P795" s="105"/>
      <c r="Q795" s="105"/>
      <c r="R795" s="105"/>
      <c r="S795" s="105"/>
      <c r="T795" s="105"/>
    </row>
    <row r="796" spans="1:20" ht="15.75" customHeight="1" x14ac:dyDescent="0.25">
      <c r="A796" s="105"/>
      <c r="B796" s="105"/>
      <c r="C796" s="105"/>
      <c r="D796" s="105"/>
      <c r="E796" s="105"/>
      <c r="F796" s="105"/>
      <c r="G796" s="105"/>
      <c r="H796" s="105"/>
      <c r="I796" s="105"/>
      <c r="J796" s="105"/>
      <c r="K796" s="105"/>
      <c r="L796" s="105"/>
      <c r="M796" s="105"/>
      <c r="N796" s="105"/>
      <c r="O796" s="105"/>
      <c r="P796" s="105"/>
      <c r="Q796" s="105"/>
      <c r="R796" s="105"/>
      <c r="S796" s="105"/>
      <c r="T796" s="105"/>
    </row>
    <row r="797" spans="1:20" ht="15.75" customHeight="1" x14ac:dyDescent="0.25">
      <c r="A797" s="105"/>
      <c r="B797" s="105"/>
      <c r="C797" s="105"/>
      <c r="D797" s="105"/>
      <c r="E797" s="105"/>
      <c r="F797" s="105"/>
      <c r="G797" s="105"/>
      <c r="H797" s="105"/>
      <c r="I797" s="105"/>
      <c r="J797" s="105"/>
      <c r="K797" s="105"/>
      <c r="L797" s="105"/>
      <c r="M797" s="105"/>
      <c r="N797" s="105"/>
      <c r="O797" s="105"/>
      <c r="P797" s="105"/>
      <c r="Q797" s="105"/>
      <c r="R797" s="105"/>
      <c r="S797" s="105"/>
      <c r="T797" s="105"/>
    </row>
    <row r="798" spans="1:20" ht="15.75" customHeight="1" x14ac:dyDescent="0.25">
      <c r="A798" s="105"/>
      <c r="B798" s="105"/>
      <c r="C798" s="105"/>
      <c r="D798" s="105"/>
      <c r="E798" s="105"/>
      <c r="F798" s="105"/>
      <c r="G798" s="105"/>
      <c r="H798" s="105"/>
      <c r="I798" s="105"/>
      <c r="J798" s="105"/>
      <c r="K798" s="105"/>
      <c r="L798" s="105"/>
      <c r="M798" s="105"/>
      <c r="N798" s="105"/>
      <c r="O798" s="105"/>
      <c r="P798" s="105"/>
      <c r="Q798" s="105"/>
      <c r="R798" s="105"/>
      <c r="S798" s="105"/>
      <c r="T798" s="105"/>
    </row>
    <row r="799" spans="1:20" ht="15.75" customHeight="1" x14ac:dyDescent="0.25">
      <c r="A799" s="105"/>
      <c r="B799" s="105"/>
      <c r="C799" s="105"/>
      <c r="D799" s="105"/>
      <c r="E799" s="105"/>
      <c r="F799" s="105"/>
      <c r="G799" s="105"/>
      <c r="H799" s="105"/>
      <c r="I799" s="105"/>
      <c r="J799" s="105"/>
      <c r="K799" s="105"/>
      <c r="L799" s="105"/>
      <c r="M799" s="105"/>
      <c r="N799" s="105"/>
      <c r="O799" s="105"/>
      <c r="P799" s="105"/>
      <c r="Q799" s="105"/>
      <c r="R799" s="105"/>
      <c r="S799" s="105"/>
      <c r="T799" s="105"/>
    </row>
    <row r="800" spans="1:20" ht="15.75" customHeight="1" x14ac:dyDescent="0.25">
      <c r="A800" s="105"/>
      <c r="B800" s="105"/>
      <c r="C800" s="105"/>
      <c r="D800" s="105"/>
      <c r="E800" s="105"/>
      <c r="F800" s="105"/>
      <c r="G800" s="105"/>
      <c r="H800" s="105"/>
      <c r="I800" s="105"/>
      <c r="J800" s="105"/>
      <c r="K800" s="105"/>
      <c r="L800" s="105"/>
      <c r="M800" s="105"/>
      <c r="N800" s="105"/>
      <c r="O800" s="105"/>
      <c r="P800" s="105"/>
      <c r="Q800" s="105"/>
      <c r="R800" s="105"/>
      <c r="S800" s="105"/>
      <c r="T800" s="105"/>
    </row>
    <row r="801" spans="1:20" ht="15.75" customHeight="1" x14ac:dyDescent="0.25">
      <c r="A801" s="105"/>
      <c r="B801" s="105"/>
      <c r="C801" s="105"/>
      <c r="D801" s="105"/>
      <c r="E801" s="105"/>
      <c r="F801" s="105"/>
      <c r="G801" s="105"/>
      <c r="H801" s="105"/>
      <c r="I801" s="105"/>
      <c r="J801" s="105"/>
      <c r="K801" s="105"/>
      <c r="L801" s="105"/>
      <c r="M801" s="105"/>
      <c r="N801" s="105"/>
      <c r="O801" s="105"/>
      <c r="P801" s="105"/>
      <c r="Q801" s="105"/>
      <c r="R801" s="105"/>
      <c r="S801" s="105"/>
      <c r="T801" s="105"/>
    </row>
    <row r="802" spans="1:20" ht="15.75" customHeight="1" x14ac:dyDescent="0.25">
      <c r="A802" s="105"/>
      <c r="B802" s="105"/>
      <c r="C802" s="105"/>
      <c r="D802" s="105"/>
      <c r="E802" s="105"/>
      <c r="F802" s="105"/>
      <c r="G802" s="105"/>
      <c r="H802" s="105"/>
      <c r="I802" s="105"/>
      <c r="J802" s="105"/>
      <c r="K802" s="105"/>
      <c r="L802" s="105"/>
      <c r="M802" s="105"/>
      <c r="N802" s="105"/>
      <c r="O802" s="105"/>
      <c r="P802" s="105"/>
      <c r="Q802" s="105"/>
      <c r="R802" s="105"/>
      <c r="S802" s="105"/>
      <c r="T802" s="105"/>
    </row>
    <row r="803" spans="1:20" ht="15.75" customHeight="1" x14ac:dyDescent="0.25">
      <c r="A803" s="105"/>
      <c r="B803" s="105"/>
      <c r="C803" s="105"/>
      <c r="D803" s="105"/>
      <c r="E803" s="105"/>
      <c r="F803" s="105"/>
      <c r="G803" s="105"/>
      <c r="H803" s="105"/>
      <c r="I803" s="105"/>
      <c r="J803" s="105"/>
      <c r="K803" s="105"/>
      <c r="L803" s="105"/>
      <c r="M803" s="105"/>
      <c r="N803" s="105"/>
      <c r="O803" s="105"/>
      <c r="P803" s="105"/>
      <c r="Q803" s="105"/>
      <c r="R803" s="105"/>
      <c r="S803" s="105"/>
      <c r="T803" s="105"/>
    </row>
    <row r="804" spans="1:20" ht="15.75" customHeight="1" x14ac:dyDescent="0.25">
      <c r="A804" s="105"/>
      <c r="B804" s="105"/>
      <c r="C804" s="105"/>
      <c r="D804" s="105"/>
      <c r="E804" s="105"/>
      <c r="F804" s="105"/>
      <c r="G804" s="105"/>
      <c r="H804" s="105"/>
      <c r="I804" s="105"/>
      <c r="J804" s="105"/>
      <c r="K804" s="105"/>
      <c r="L804" s="105"/>
      <c r="M804" s="105"/>
      <c r="N804" s="105"/>
      <c r="O804" s="105"/>
      <c r="P804" s="105"/>
      <c r="Q804" s="105"/>
      <c r="R804" s="105"/>
      <c r="S804" s="105"/>
      <c r="T804" s="105"/>
    </row>
    <row r="805" spans="1:20" ht="15.75" customHeight="1" x14ac:dyDescent="0.25">
      <c r="A805" s="105"/>
      <c r="B805" s="105"/>
      <c r="C805" s="105"/>
      <c r="D805" s="105"/>
      <c r="E805" s="105"/>
      <c r="F805" s="105"/>
      <c r="G805" s="105"/>
      <c r="H805" s="105"/>
      <c r="I805" s="105"/>
      <c r="J805" s="105"/>
      <c r="K805" s="105"/>
      <c r="L805" s="105"/>
      <c r="M805" s="105"/>
      <c r="N805" s="105"/>
      <c r="O805" s="105"/>
      <c r="P805" s="105"/>
      <c r="Q805" s="105"/>
      <c r="R805" s="105"/>
      <c r="S805" s="105"/>
      <c r="T805" s="105"/>
    </row>
    <row r="806" spans="1:20" ht="15.75" customHeight="1" x14ac:dyDescent="0.25">
      <c r="A806" s="105"/>
      <c r="B806" s="105"/>
      <c r="C806" s="105"/>
      <c r="D806" s="105"/>
      <c r="E806" s="105"/>
      <c r="F806" s="105"/>
      <c r="G806" s="105"/>
      <c r="H806" s="105"/>
      <c r="I806" s="105"/>
      <c r="J806" s="105"/>
      <c r="K806" s="105"/>
      <c r="L806" s="105"/>
      <c r="M806" s="105"/>
      <c r="N806" s="105"/>
      <c r="O806" s="105"/>
      <c r="P806" s="105"/>
      <c r="Q806" s="105"/>
      <c r="R806" s="105"/>
      <c r="S806" s="105"/>
      <c r="T806" s="105"/>
    </row>
    <row r="807" spans="1:20" ht="15.75" customHeight="1" x14ac:dyDescent="0.25">
      <c r="A807" s="105"/>
      <c r="B807" s="105"/>
      <c r="C807" s="105"/>
      <c r="D807" s="105"/>
      <c r="E807" s="105"/>
      <c r="F807" s="105"/>
      <c r="G807" s="105"/>
      <c r="H807" s="105"/>
      <c r="I807" s="105"/>
      <c r="J807" s="105"/>
      <c r="K807" s="105"/>
      <c r="L807" s="105"/>
      <c r="M807" s="105"/>
      <c r="N807" s="105"/>
      <c r="O807" s="105"/>
      <c r="P807" s="105"/>
      <c r="Q807" s="105"/>
      <c r="R807" s="105"/>
      <c r="S807" s="105"/>
      <c r="T807" s="105"/>
    </row>
    <row r="808" spans="1:20" ht="15.75" customHeight="1" x14ac:dyDescent="0.25">
      <c r="A808" s="105"/>
      <c r="B808" s="105"/>
      <c r="C808" s="105"/>
      <c r="D808" s="105"/>
      <c r="E808" s="105"/>
      <c r="F808" s="105"/>
      <c r="G808" s="105"/>
      <c r="H808" s="105"/>
      <c r="I808" s="105"/>
      <c r="J808" s="105"/>
      <c r="K808" s="105"/>
      <c r="L808" s="105"/>
      <c r="M808" s="105"/>
      <c r="N808" s="105"/>
      <c r="O808" s="105"/>
      <c r="P808" s="105"/>
      <c r="Q808" s="105"/>
      <c r="R808" s="105"/>
      <c r="S808" s="105"/>
      <c r="T808" s="105"/>
    </row>
    <row r="809" spans="1:20" ht="15.75" customHeight="1" x14ac:dyDescent="0.25">
      <c r="A809" s="105"/>
      <c r="B809" s="105"/>
      <c r="C809" s="105"/>
      <c r="D809" s="105"/>
      <c r="E809" s="105"/>
      <c r="F809" s="105"/>
      <c r="G809" s="105"/>
      <c r="H809" s="105"/>
      <c r="I809" s="105"/>
      <c r="J809" s="105"/>
      <c r="K809" s="105"/>
      <c r="L809" s="105"/>
      <c r="M809" s="105"/>
      <c r="N809" s="105"/>
      <c r="O809" s="105"/>
      <c r="P809" s="105"/>
      <c r="Q809" s="105"/>
      <c r="R809" s="105"/>
      <c r="S809" s="105"/>
      <c r="T809" s="105"/>
    </row>
    <row r="810" spans="1:20" ht="15.75" customHeight="1" x14ac:dyDescent="0.25">
      <c r="A810" s="105"/>
      <c r="B810" s="105"/>
      <c r="C810" s="105"/>
      <c r="D810" s="105"/>
      <c r="E810" s="105"/>
      <c r="F810" s="105"/>
      <c r="G810" s="105"/>
      <c r="H810" s="105"/>
      <c r="I810" s="105"/>
      <c r="J810" s="105"/>
      <c r="K810" s="105"/>
      <c r="L810" s="105"/>
      <c r="M810" s="105"/>
      <c r="N810" s="105"/>
      <c r="O810" s="105"/>
      <c r="P810" s="105"/>
      <c r="Q810" s="105"/>
      <c r="R810" s="105"/>
      <c r="S810" s="105"/>
      <c r="T810" s="105"/>
    </row>
    <row r="811" spans="1:20" ht="15.75" customHeight="1" x14ac:dyDescent="0.25">
      <c r="A811" s="105"/>
      <c r="B811" s="105"/>
      <c r="C811" s="105"/>
      <c r="D811" s="105"/>
      <c r="E811" s="105"/>
      <c r="F811" s="105"/>
      <c r="G811" s="105"/>
      <c r="H811" s="105"/>
      <c r="I811" s="105"/>
      <c r="J811" s="105"/>
      <c r="K811" s="105"/>
      <c r="L811" s="105"/>
      <c r="M811" s="105"/>
      <c r="N811" s="105"/>
      <c r="O811" s="105"/>
      <c r="P811" s="105"/>
      <c r="Q811" s="105"/>
      <c r="R811" s="105"/>
      <c r="S811" s="105"/>
      <c r="T811" s="105"/>
    </row>
    <row r="812" spans="1:20" ht="15.75" customHeight="1" x14ac:dyDescent="0.25">
      <c r="A812" s="105"/>
      <c r="B812" s="105"/>
      <c r="C812" s="105"/>
      <c r="D812" s="105"/>
      <c r="E812" s="105"/>
      <c r="F812" s="105"/>
      <c r="G812" s="105"/>
      <c r="H812" s="105"/>
      <c r="I812" s="105"/>
      <c r="J812" s="105"/>
      <c r="K812" s="105"/>
      <c r="L812" s="105"/>
      <c r="M812" s="105"/>
      <c r="N812" s="105"/>
      <c r="O812" s="105"/>
      <c r="P812" s="105"/>
      <c r="Q812" s="105"/>
      <c r="R812" s="105"/>
      <c r="S812" s="105"/>
      <c r="T812" s="105"/>
    </row>
    <row r="813" spans="1:20" ht="15.75" customHeight="1" x14ac:dyDescent="0.25">
      <c r="A813" s="105"/>
      <c r="B813" s="105"/>
      <c r="C813" s="105"/>
      <c r="D813" s="105"/>
      <c r="E813" s="105"/>
      <c r="F813" s="105"/>
      <c r="G813" s="105"/>
      <c r="H813" s="105"/>
      <c r="I813" s="105"/>
      <c r="J813" s="105"/>
      <c r="K813" s="105"/>
      <c r="L813" s="105"/>
      <c r="M813" s="105"/>
      <c r="N813" s="105"/>
      <c r="O813" s="105"/>
      <c r="P813" s="105"/>
      <c r="Q813" s="105"/>
      <c r="R813" s="105"/>
      <c r="S813" s="105"/>
      <c r="T813" s="105"/>
    </row>
    <row r="814" spans="1:20" ht="15.75" customHeight="1" x14ac:dyDescent="0.25">
      <c r="A814" s="105"/>
      <c r="B814" s="105"/>
      <c r="C814" s="105"/>
      <c r="D814" s="105"/>
      <c r="E814" s="105"/>
      <c r="F814" s="105"/>
      <c r="G814" s="105"/>
      <c r="H814" s="105"/>
      <c r="I814" s="105"/>
      <c r="J814" s="105"/>
      <c r="K814" s="105"/>
      <c r="L814" s="105"/>
      <c r="M814" s="105"/>
      <c r="N814" s="105"/>
      <c r="O814" s="105"/>
      <c r="P814" s="105"/>
      <c r="Q814" s="105"/>
      <c r="R814" s="105"/>
      <c r="S814" s="105"/>
      <c r="T814" s="105"/>
    </row>
    <row r="815" spans="1:20" ht="15.75" customHeight="1" x14ac:dyDescent="0.25">
      <c r="A815" s="105"/>
      <c r="B815" s="105"/>
      <c r="C815" s="105"/>
      <c r="D815" s="105"/>
      <c r="E815" s="105"/>
      <c r="F815" s="105"/>
      <c r="G815" s="105"/>
      <c r="H815" s="105"/>
      <c r="I815" s="105"/>
      <c r="J815" s="105"/>
      <c r="K815" s="105"/>
      <c r="L815" s="105"/>
      <c r="M815" s="105"/>
      <c r="N815" s="105"/>
      <c r="O815" s="105"/>
      <c r="P815" s="105"/>
      <c r="Q815" s="105"/>
      <c r="R815" s="105"/>
      <c r="S815" s="105"/>
      <c r="T815" s="105"/>
    </row>
    <row r="816" spans="1:20" ht="15.75" customHeight="1" x14ac:dyDescent="0.25">
      <c r="A816" s="105"/>
      <c r="B816" s="105"/>
      <c r="C816" s="105"/>
      <c r="D816" s="105"/>
      <c r="E816" s="105"/>
      <c r="F816" s="105"/>
      <c r="G816" s="105"/>
      <c r="H816" s="105"/>
      <c r="I816" s="105"/>
      <c r="J816" s="105"/>
      <c r="K816" s="105"/>
      <c r="L816" s="105"/>
      <c r="M816" s="105"/>
      <c r="N816" s="105"/>
      <c r="O816" s="105"/>
      <c r="P816" s="105"/>
      <c r="Q816" s="105"/>
      <c r="R816" s="105"/>
      <c r="S816" s="105"/>
      <c r="T816" s="105"/>
    </row>
    <row r="817" spans="1:20" ht="15.75" customHeight="1" x14ac:dyDescent="0.25">
      <c r="A817" s="105"/>
      <c r="B817" s="105"/>
      <c r="C817" s="105"/>
      <c r="D817" s="105"/>
      <c r="E817" s="105"/>
      <c r="F817" s="105"/>
      <c r="G817" s="105"/>
      <c r="H817" s="105"/>
      <c r="I817" s="105"/>
      <c r="J817" s="105"/>
      <c r="K817" s="105"/>
      <c r="L817" s="105"/>
      <c r="M817" s="105"/>
      <c r="N817" s="105"/>
      <c r="O817" s="105"/>
      <c r="P817" s="105"/>
      <c r="Q817" s="105"/>
      <c r="R817" s="105"/>
      <c r="S817" s="105"/>
      <c r="T817" s="105"/>
    </row>
    <row r="818" spans="1:20" ht="15.75" customHeight="1" x14ac:dyDescent="0.25">
      <c r="A818" s="105"/>
      <c r="B818" s="105"/>
      <c r="C818" s="105"/>
      <c r="D818" s="105"/>
      <c r="E818" s="105"/>
      <c r="F818" s="105"/>
      <c r="G818" s="105"/>
      <c r="H818" s="105"/>
      <c r="I818" s="105"/>
      <c r="J818" s="105"/>
      <c r="K818" s="105"/>
      <c r="L818" s="105"/>
      <c r="M818" s="105"/>
      <c r="N818" s="105"/>
      <c r="O818" s="105"/>
      <c r="P818" s="105"/>
      <c r="Q818" s="105"/>
      <c r="R818" s="105"/>
      <c r="S818" s="105"/>
      <c r="T818" s="105"/>
    </row>
    <row r="819" spans="1:20" ht="15.75" customHeight="1" x14ac:dyDescent="0.25">
      <c r="A819" s="105"/>
      <c r="B819" s="105"/>
      <c r="C819" s="105"/>
      <c r="D819" s="105"/>
      <c r="E819" s="105"/>
      <c r="F819" s="105"/>
      <c r="G819" s="105"/>
      <c r="H819" s="105"/>
      <c r="I819" s="105"/>
      <c r="J819" s="105"/>
      <c r="K819" s="105"/>
      <c r="L819" s="105"/>
      <c r="M819" s="105"/>
      <c r="N819" s="105"/>
      <c r="O819" s="105"/>
      <c r="P819" s="105"/>
      <c r="Q819" s="105"/>
      <c r="R819" s="105"/>
      <c r="S819" s="105"/>
      <c r="T819" s="105"/>
    </row>
    <row r="820" spans="1:20" ht="15.75" customHeight="1" x14ac:dyDescent="0.25">
      <c r="A820" s="105"/>
      <c r="B820" s="105"/>
      <c r="C820" s="105"/>
      <c r="D820" s="105"/>
      <c r="E820" s="105"/>
      <c r="F820" s="105"/>
      <c r="G820" s="105"/>
      <c r="H820" s="105"/>
      <c r="I820" s="105"/>
      <c r="J820" s="105"/>
      <c r="K820" s="105"/>
      <c r="L820" s="105"/>
      <c r="M820" s="105"/>
      <c r="N820" s="105"/>
      <c r="O820" s="105"/>
      <c r="P820" s="105"/>
      <c r="Q820" s="105"/>
      <c r="R820" s="105"/>
      <c r="S820" s="105"/>
      <c r="T820" s="105"/>
    </row>
    <row r="821" spans="1:20" ht="15.75" customHeight="1" x14ac:dyDescent="0.25">
      <c r="A821" s="105"/>
      <c r="B821" s="105"/>
      <c r="C821" s="105"/>
      <c r="D821" s="105"/>
      <c r="E821" s="105"/>
      <c r="F821" s="105"/>
      <c r="G821" s="105"/>
      <c r="H821" s="105"/>
      <c r="I821" s="105"/>
      <c r="J821" s="105"/>
      <c r="K821" s="105"/>
      <c r="L821" s="105"/>
      <c r="M821" s="105"/>
      <c r="N821" s="105"/>
      <c r="O821" s="105"/>
      <c r="P821" s="105"/>
      <c r="Q821" s="105"/>
      <c r="R821" s="105"/>
      <c r="S821" s="105"/>
      <c r="T821" s="105"/>
    </row>
    <row r="822" spans="1:20" ht="15.75" customHeight="1" x14ac:dyDescent="0.25">
      <c r="A822" s="105"/>
      <c r="B822" s="105"/>
      <c r="C822" s="105"/>
      <c r="D822" s="105"/>
      <c r="E822" s="105"/>
      <c r="F822" s="105"/>
      <c r="G822" s="105"/>
      <c r="H822" s="105"/>
      <c r="I822" s="105"/>
      <c r="J822" s="105"/>
      <c r="K822" s="105"/>
      <c r="L822" s="105"/>
      <c r="M822" s="105"/>
      <c r="N822" s="105"/>
      <c r="O822" s="105"/>
      <c r="P822" s="105"/>
      <c r="Q822" s="105"/>
      <c r="R822" s="105"/>
      <c r="S822" s="105"/>
      <c r="T822" s="105"/>
    </row>
    <row r="823" spans="1:20" ht="15.75" customHeight="1" x14ac:dyDescent="0.25">
      <c r="A823" s="105"/>
      <c r="B823" s="105"/>
      <c r="C823" s="105"/>
      <c r="D823" s="105"/>
      <c r="E823" s="105"/>
      <c r="F823" s="105"/>
      <c r="G823" s="105"/>
      <c r="H823" s="105"/>
      <c r="I823" s="105"/>
      <c r="J823" s="105"/>
      <c r="K823" s="105"/>
      <c r="L823" s="105"/>
      <c r="M823" s="105"/>
      <c r="N823" s="105"/>
      <c r="O823" s="105"/>
      <c r="P823" s="105"/>
      <c r="Q823" s="105"/>
      <c r="R823" s="105"/>
      <c r="S823" s="105"/>
      <c r="T823" s="105"/>
    </row>
    <row r="824" spans="1:20" ht="15.75" customHeight="1" x14ac:dyDescent="0.25">
      <c r="A824" s="105"/>
      <c r="B824" s="105"/>
      <c r="C824" s="105"/>
      <c r="D824" s="105"/>
      <c r="E824" s="105"/>
      <c r="F824" s="105"/>
      <c r="G824" s="105"/>
      <c r="H824" s="105"/>
      <c r="I824" s="105"/>
      <c r="J824" s="105"/>
      <c r="K824" s="105"/>
      <c r="L824" s="105"/>
      <c r="M824" s="105"/>
      <c r="N824" s="105"/>
      <c r="O824" s="105"/>
      <c r="P824" s="105"/>
      <c r="Q824" s="105"/>
      <c r="R824" s="105"/>
      <c r="S824" s="105"/>
      <c r="T824" s="105"/>
    </row>
    <row r="825" spans="1:20" ht="15.75" customHeight="1" x14ac:dyDescent="0.25">
      <c r="A825" s="105"/>
      <c r="B825" s="105"/>
      <c r="C825" s="105"/>
      <c r="D825" s="105"/>
      <c r="E825" s="105"/>
      <c r="F825" s="105"/>
      <c r="G825" s="105"/>
      <c r="H825" s="105"/>
      <c r="I825" s="105"/>
      <c r="J825" s="105"/>
      <c r="K825" s="105"/>
      <c r="L825" s="105"/>
      <c r="M825" s="105"/>
      <c r="N825" s="105"/>
      <c r="O825" s="105"/>
      <c r="P825" s="105"/>
      <c r="Q825" s="105"/>
      <c r="R825" s="105"/>
      <c r="S825" s="105"/>
      <c r="T825" s="105"/>
    </row>
    <row r="826" spans="1:20" ht="15.75" customHeight="1" x14ac:dyDescent="0.25">
      <c r="A826" s="105"/>
      <c r="B826" s="105"/>
      <c r="C826" s="105"/>
      <c r="D826" s="105"/>
      <c r="E826" s="105"/>
      <c r="F826" s="105"/>
      <c r="G826" s="105"/>
      <c r="H826" s="105"/>
      <c r="I826" s="105"/>
      <c r="J826" s="105"/>
      <c r="K826" s="105"/>
      <c r="L826" s="105"/>
      <c r="M826" s="105"/>
      <c r="N826" s="105"/>
      <c r="O826" s="105"/>
      <c r="P826" s="105"/>
      <c r="Q826" s="105"/>
      <c r="R826" s="105"/>
      <c r="S826" s="105"/>
      <c r="T826" s="105"/>
    </row>
    <row r="827" spans="1:20" ht="15.75" customHeight="1" x14ac:dyDescent="0.25">
      <c r="A827" s="105"/>
      <c r="B827" s="105"/>
      <c r="C827" s="105"/>
      <c r="D827" s="105"/>
      <c r="E827" s="105"/>
      <c r="F827" s="105"/>
      <c r="G827" s="105"/>
      <c r="H827" s="105"/>
      <c r="I827" s="105"/>
      <c r="J827" s="105"/>
      <c r="K827" s="105"/>
      <c r="L827" s="105"/>
      <c r="M827" s="105"/>
      <c r="N827" s="105"/>
      <c r="O827" s="105"/>
      <c r="P827" s="105"/>
      <c r="Q827" s="105"/>
      <c r="R827" s="105"/>
      <c r="S827" s="105"/>
      <c r="T827" s="105"/>
    </row>
    <row r="828" spans="1:20" ht="15.75" customHeight="1" x14ac:dyDescent="0.25">
      <c r="A828" s="105"/>
      <c r="B828" s="105"/>
      <c r="C828" s="105"/>
      <c r="D828" s="105"/>
      <c r="E828" s="105"/>
      <c r="F828" s="105"/>
      <c r="G828" s="105"/>
      <c r="H828" s="105"/>
      <c r="I828" s="105"/>
      <c r="J828" s="105"/>
      <c r="K828" s="105"/>
      <c r="L828" s="105"/>
      <c r="M828" s="105"/>
      <c r="N828" s="105"/>
      <c r="O828" s="105"/>
      <c r="P828" s="105"/>
      <c r="Q828" s="105"/>
      <c r="R828" s="105"/>
      <c r="S828" s="105"/>
      <c r="T828" s="105"/>
    </row>
    <row r="829" spans="1:20" ht="15.75" customHeight="1" x14ac:dyDescent="0.25">
      <c r="A829" s="105"/>
      <c r="B829" s="105"/>
      <c r="C829" s="105"/>
      <c r="D829" s="105"/>
      <c r="E829" s="105"/>
      <c r="F829" s="105"/>
      <c r="G829" s="105"/>
      <c r="H829" s="105"/>
      <c r="I829" s="105"/>
      <c r="J829" s="105"/>
      <c r="K829" s="105"/>
      <c r="L829" s="105"/>
      <c r="M829" s="105"/>
      <c r="N829" s="105"/>
      <c r="O829" s="105"/>
      <c r="P829" s="105"/>
      <c r="Q829" s="105"/>
      <c r="R829" s="105"/>
      <c r="S829" s="105"/>
      <c r="T829" s="105"/>
    </row>
    <row r="830" spans="1:20" ht="15.75" customHeight="1" x14ac:dyDescent="0.25">
      <c r="A830" s="105"/>
      <c r="B830" s="105"/>
      <c r="C830" s="105"/>
      <c r="D830" s="105"/>
      <c r="E830" s="105"/>
      <c r="F830" s="105"/>
      <c r="G830" s="105"/>
      <c r="H830" s="105"/>
      <c r="I830" s="105"/>
      <c r="J830" s="105"/>
      <c r="K830" s="105"/>
      <c r="L830" s="105"/>
      <c r="M830" s="105"/>
      <c r="N830" s="105"/>
      <c r="O830" s="105"/>
      <c r="P830" s="105"/>
      <c r="Q830" s="105"/>
      <c r="R830" s="105"/>
      <c r="S830" s="105"/>
      <c r="T830" s="105"/>
    </row>
    <row r="831" spans="1:20" ht="15.75" customHeight="1" x14ac:dyDescent="0.25">
      <c r="A831" s="105"/>
      <c r="B831" s="105"/>
      <c r="C831" s="105"/>
      <c r="D831" s="105"/>
      <c r="E831" s="105"/>
      <c r="F831" s="105"/>
      <c r="G831" s="105"/>
      <c r="H831" s="105"/>
      <c r="I831" s="105"/>
      <c r="J831" s="105"/>
      <c r="K831" s="105"/>
      <c r="L831" s="105"/>
      <c r="M831" s="105"/>
      <c r="N831" s="105"/>
      <c r="O831" s="105"/>
      <c r="P831" s="105"/>
      <c r="Q831" s="105"/>
      <c r="R831" s="105"/>
      <c r="S831" s="105"/>
      <c r="T831" s="105"/>
    </row>
    <row r="832" spans="1:20" ht="15.75" customHeight="1" x14ac:dyDescent="0.25">
      <c r="A832" s="105"/>
      <c r="B832" s="105"/>
      <c r="C832" s="105"/>
      <c r="D832" s="105"/>
      <c r="E832" s="105"/>
      <c r="F832" s="105"/>
      <c r="G832" s="105"/>
      <c r="H832" s="105"/>
      <c r="I832" s="105"/>
      <c r="J832" s="105"/>
      <c r="K832" s="105"/>
      <c r="L832" s="105"/>
      <c r="M832" s="105"/>
      <c r="N832" s="105"/>
      <c r="O832" s="105"/>
      <c r="P832" s="105"/>
      <c r="Q832" s="105"/>
      <c r="R832" s="105"/>
      <c r="S832" s="105"/>
      <c r="T832" s="105"/>
    </row>
    <row r="833" spans="1:20" ht="15.75" customHeight="1" x14ac:dyDescent="0.25">
      <c r="A833" s="105"/>
      <c r="B833" s="105"/>
      <c r="C833" s="105"/>
      <c r="D833" s="105"/>
      <c r="E833" s="105"/>
      <c r="F833" s="105"/>
      <c r="G833" s="105"/>
      <c r="H833" s="105"/>
      <c r="I833" s="105"/>
      <c r="J833" s="105"/>
      <c r="K833" s="105"/>
      <c r="L833" s="105"/>
      <c r="M833" s="105"/>
      <c r="N833" s="105"/>
      <c r="O833" s="105"/>
      <c r="P833" s="105"/>
      <c r="Q833" s="105"/>
      <c r="R833" s="105"/>
      <c r="S833" s="105"/>
      <c r="T833" s="105"/>
    </row>
    <row r="834" spans="1:20" ht="15.75" customHeight="1" x14ac:dyDescent="0.25">
      <c r="A834" s="105"/>
      <c r="B834" s="105"/>
      <c r="C834" s="105"/>
      <c r="D834" s="105"/>
      <c r="E834" s="105"/>
      <c r="F834" s="105"/>
      <c r="G834" s="105"/>
      <c r="H834" s="105"/>
      <c r="I834" s="105"/>
      <c r="J834" s="105"/>
      <c r="K834" s="105"/>
      <c r="L834" s="105"/>
      <c r="M834" s="105"/>
      <c r="N834" s="105"/>
      <c r="O834" s="105"/>
      <c r="P834" s="105"/>
      <c r="Q834" s="105"/>
      <c r="R834" s="105"/>
      <c r="S834" s="105"/>
      <c r="T834" s="105"/>
    </row>
    <row r="835" spans="1:20" ht="15.75" customHeight="1" x14ac:dyDescent="0.25">
      <c r="A835" s="105"/>
      <c r="B835" s="105"/>
      <c r="C835" s="105"/>
      <c r="D835" s="105"/>
      <c r="E835" s="105"/>
      <c r="F835" s="105"/>
      <c r="G835" s="105"/>
      <c r="H835" s="105"/>
      <c r="I835" s="105"/>
      <c r="J835" s="105"/>
      <c r="K835" s="105"/>
      <c r="L835" s="105"/>
      <c r="M835" s="105"/>
      <c r="N835" s="105"/>
      <c r="O835" s="105"/>
      <c r="P835" s="105"/>
      <c r="Q835" s="105"/>
      <c r="R835" s="105"/>
      <c r="S835" s="105"/>
      <c r="T835" s="105"/>
    </row>
    <row r="836" spans="1:20" ht="15.75" customHeight="1" x14ac:dyDescent="0.25">
      <c r="A836" s="105"/>
      <c r="B836" s="105"/>
      <c r="C836" s="105"/>
      <c r="D836" s="105"/>
      <c r="E836" s="105"/>
      <c r="F836" s="105"/>
      <c r="G836" s="105"/>
      <c r="H836" s="105"/>
      <c r="I836" s="105"/>
      <c r="J836" s="105"/>
      <c r="K836" s="105"/>
      <c r="L836" s="105"/>
      <c r="M836" s="105"/>
      <c r="N836" s="105"/>
      <c r="O836" s="105"/>
      <c r="P836" s="105"/>
      <c r="Q836" s="105"/>
      <c r="R836" s="105"/>
      <c r="S836" s="105"/>
      <c r="T836" s="105"/>
    </row>
    <row r="837" spans="1:20" ht="15.75" customHeight="1" x14ac:dyDescent="0.25">
      <c r="A837" s="105"/>
      <c r="B837" s="105"/>
      <c r="C837" s="105"/>
      <c r="D837" s="105"/>
      <c r="E837" s="105"/>
      <c r="F837" s="105"/>
      <c r="G837" s="105"/>
      <c r="H837" s="105"/>
      <c r="I837" s="105"/>
      <c r="J837" s="105"/>
      <c r="K837" s="105"/>
      <c r="L837" s="105"/>
      <c r="M837" s="105"/>
      <c r="N837" s="105"/>
      <c r="O837" s="105"/>
      <c r="P837" s="105"/>
      <c r="Q837" s="105"/>
      <c r="R837" s="105"/>
      <c r="S837" s="105"/>
      <c r="T837" s="105"/>
    </row>
    <row r="838" spans="1:20" ht="15.75" customHeight="1" x14ac:dyDescent="0.25">
      <c r="A838" s="105"/>
      <c r="B838" s="105"/>
      <c r="C838" s="105"/>
      <c r="D838" s="105"/>
      <c r="E838" s="105"/>
      <c r="F838" s="105"/>
      <c r="G838" s="105"/>
      <c r="H838" s="105"/>
      <c r="I838" s="105"/>
      <c r="J838" s="105"/>
      <c r="K838" s="105"/>
      <c r="L838" s="105"/>
      <c r="M838" s="105"/>
      <c r="N838" s="105"/>
      <c r="O838" s="105"/>
      <c r="P838" s="105"/>
      <c r="Q838" s="105"/>
      <c r="R838" s="105"/>
      <c r="S838" s="105"/>
      <c r="T838" s="105"/>
    </row>
    <row r="839" spans="1:20" ht="15.75" customHeight="1" x14ac:dyDescent="0.25">
      <c r="A839" s="105"/>
      <c r="B839" s="105"/>
      <c r="C839" s="105"/>
      <c r="D839" s="105"/>
      <c r="E839" s="105"/>
      <c r="F839" s="105"/>
      <c r="G839" s="105"/>
      <c r="H839" s="105"/>
      <c r="I839" s="105"/>
      <c r="J839" s="105"/>
      <c r="K839" s="105"/>
      <c r="L839" s="105"/>
      <c r="M839" s="105"/>
      <c r="N839" s="105"/>
      <c r="O839" s="105"/>
      <c r="P839" s="105"/>
      <c r="Q839" s="105"/>
      <c r="R839" s="105"/>
      <c r="S839" s="105"/>
      <c r="T839" s="105"/>
    </row>
    <row r="840" spans="1:20" ht="15.75" customHeight="1" x14ac:dyDescent="0.25">
      <c r="A840" s="105"/>
      <c r="B840" s="105"/>
      <c r="C840" s="105"/>
      <c r="D840" s="105"/>
      <c r="E840" s="105"/>
      <c r="F840" s="105"/>
      <c r="G840" s="105"/>
      <c r="H840" s="105"/>
      <c r="I840" s="105"/>
      <c r="J840" s="105"/>
      <c r="K840" s="105"/>
      <c r="L840" s="105"/>
      <c r="M840" s="105"/>
      <c r="N840" s="105"/>
      <c r="O840" s="105"/>
      <c r="P840" s="105"/>
      <c r="Q840" s="105"/>
      <c r="R840" s="105"/>
      <c r="S840" s="105"/>
      <c r="T840" s="105"/>
    </row>
    <row r="841" spans="1:20" ht="15.75" customHeight="1" x14ac:dyDescent="0.25">
      <c r="A841" s="105"/>
      <c r="B841" s="105"/>
      <c r="C841" s="105"/>
      <c r="D841" s="105"/>
      <c r="E841" s="105"/>
      <c r="F841" s="105"/>
      <c r="G841" s="105"/>
      <c r="H841" s="105"/>
      <c r="I841" s="105"/>
      <c r="J841" s="105"/>
      <c r="K841" s="105"/>
      <c r="L841" s="105"/>
      <c r="M841" s="105"/>
      <c r="N841" s="105"/>
      <c r="O841" s="105"/>
      <c r="P841" s="105"/>
      <c r="Q841" s="105"/>
      <c r="R841" s="105"/>
      <c r="S841" s="105"/>
      <c r="T841" s="105"/>
    </row>
    <row r="842" spans="1:20" ht="15.75" customHeight="1" x14ac:dyDescent="0.25">
      <c r="A842" s="105"/>
      <c r="B842" s="105"/>
      <c r="C842" s="105"/>
      <c r="D842" s="105"/>
      <c r="E842" s="105"/>
      <c r="F842" s="105"/>
      <c r="G842" s="105"/>
      <c r="H842" s="105"/>
      <c r="I842" s="105"/>
      <c r="J842" s="105"/>
      <c r="K842" s="105"/>
      <c r="L842" s="105"/>
      <c r="M842" s="105"/>
      <c r="N842" s="105"/>
      <c r="O842" s="105"/>
      <c r="P842" s="105"/>
      <c r="Q842" s="105"/>
      <c r="R842" s="105"/>
      <c r="S842" s="105"/>
      <c r="T842" s="105"/>
    </row>
    <row r="843" spans="1:20" ht="15.75" customHeight="1" x14ac:dyDescent="0.25">
      <c r="A843" s="105"/>
      <c r="B843" s="105"/>
      <c r="C843" s="105"/>
      <c r="D843" s="105"/>
      <c r="E843" s="105"/>
      <c r="F843" s="105"/>
      <c r="G843" s="105"/>
      <c r="H843" s="105"/>
      <c r="I843" s="105"/>
      <c r="J843" s="105"/>
      <c r="K843" s="105"/>
      <c r="L843" s="105"/>
      <c r="M843" s="105"/>
      <c r="N843" s="105"/>
      <c r="O843" s="105"/>
      <c r="P843" s="105"/>
      <c r="Q843" s="105"/>
      <c r="R843" s="105"/>
      <c r="S843" s="105"/>
      <c r="T843" s="105"/>
    </row>
    <row r="844" spans="1:20" ht="15.75" customHeight="1" x14ac:dyDescent="0.25">
      <c r="A844" s="105"/>
      <c r="B844" s="105"/>
      <c r="C844" s="105"/>
      <c r="D844" s="105"/>
      <c r="E844" s="105"/>
      <c r="F844" s="105"/>
      <c r="G844" s="105"/>
      <c r="H844" s="105"/>
      <c r="I844" s="105"/>
      <c r="J844" s="105"/>
      <c r="K844" s="105"/>
      <c r="L844" s="105"/>
      <c r="M844" s="105"/>
      <c r="N844" s="105"/>
      <c r="O844" s="105"/>
      <c r="P844" s="105"/>
      <c r="Q844" s="105"/>
      <c r="R844" s="105"/>
      <c r="S844" s="105"/>
      <c r="T844" s="105"/>
    </row>
    <row r="845" spans="1:20" ht="15.75" customHeight="1" x14ac:dyDescent="0.25">
      <c r="A845" s="105"/>
      <c r="B845" s="105"/>
      <c r="C845" s="105"/>
      <c r="D845" s="105"/>
      <c r="E845" s="105"/>
      <c r="F845" s="105"/>
      <c r="G845" s="105"/>
      <c r="H845" s="105"/>
      <c r="I845" s="105"/>
      <c r="J845" s="105"/>
      <c r="K845" s="105"/>
      <c r="L845" s="105"/>
      <c r="M845" s="105"/>
      <c r="N845" s="105"/>
      <c r="O845" s="105"/>
      <c r="P845" s="105"/>
      <c r="Q845" s="105"/>
      <c r="R845" s="105"/>
      <c r="S845" s="105"/>
      <c r="T845" s="105"/>
    </row>
    <row r="846" spans="1:20" ht="15.75" customHeight="1" x14ac:dyDescent="0.25">
      <c r="A846" s="105"/>
      <c r="B846" s="105"/>
      <c r="C846" s="105"/>
      <c r="D846" s="105"/>
      <c r="E846" s="105"/>
      <c r="F846" s="105"/>
      <c r="G846" s="105"/>
      <c r="H846" s="105"/>
      <c r="I846" s="105"/>
      <c r="J846" s="105"/>
      <c r="K846" s="105"/>
      <c r="L846" s="105"/>
      <c r="M846" s="105"/>
      <c r="N846" s="105"/>
      <c r="O846" s="105"/>
      <c r="P846" s="105"/>
      <c r="Q846" s="105"/>
      <c r="R846" s="105"/>
      <c r="S846" s="105"/>
      <c r="T846" s="105"/>
    </row>
    <row r="847" spans="1:20" ht="15.75" customHeight="1" x14ac:dyDescent="0.25">
      <c r="A847" s="105"/>
      <c r="B847" s="105"/>
      <c r="C847" s="105"/>
      <c r="D847" s="105"/>
      <c r="E847" s="105"/>
      <c r="F847" s="105"/>
      <c r="G847" s="105"/>
      <c r="H847" s="105"/>
      <c r="I847" s="105"/>
      <c r="J847" s="105"/>
      <c r="K847" s="105"/>
      <c r="L847" s="105"/>
      <c r="M847" s="105"/>
      <c r="N847" s="105"/>
      <c r="O847" s="105"/>
      <c r="P847" s="105"/>
      <c r="Q847" s="105"/>
      <c r="R847" s="105"/>
      <c r="S847" s="105"/>
      <c r="T847" s="105"/>
    </row>
    <row r="848" spans="1:20" ht="15.75" customHeight="1" x14ac:dyDescent="0.25">
      <c r="A848" s="105"/>
      <c r="B848" s="105"/>
      <c r="C848" s="105"/>
      <c r="D848" s="105"/>
      <c r="E848" s="105"/>
      <c r="F848" s="105"/>
      <c r="G848" s="105"/>
      <c r="H848" s="105"/>
      <c r="I848" s="105"/>
      <c r="J848" s="105"/>
      <c r="K848" s="105"/>
      <c r="L848" s="105"/>
      <c r="M848" s="105"/>
      <c r="N848" s="105"/>
      <c r="O848" s="105"/>
      <c r="P848" s="105"/>
      <c r="Q848" s="105"/>
      <c r="R848" s="105"/>
      <c r="S848" s="105"/>
      <c r="T848" s="105"/>
    </row>
    <row r="849" spans="1:20" ht="15.75" customHeight="1" x14ac:dyDescent="0.25">
      <c r="A849" s="105"/>
      <c r="B849" s="105"/>
      <c r="C849" s="105"/>
      <c r="D849" s="105"/>
      <c r="E849" s="105"/>
      <c r="F849" s="105"/>
      <c r="G849" s="105"/>
      <c r="H849" s="105"/>
      <c r="I849" s="105"/>
      <c r="J849" s="105"/>
      <c r="K849" s="105"/>
      <c r="L849" s="105"/>
      <c r="M849" s="105"/>
      <c r="N849" s="105"/>
      <c r="O849" s="105"/>
      <c r="P849" s="105"/>
      <c r="Q849" s="105"/>
      <c r="R849" s="105"/>
      <c r="S849" s="105"/>
      <c r="T849" s="105"/>
    </row>
    <row r="850" spans="1:20" ht="15.75" customHeight="1" x14ac:dyDescent="0.25">
      <c r="A850" s="105"/>
      <c r="B850" s="105"/>
      <c r="C850" s="105"/>
      <c r="D850" s="105"/>
      <c r="E850" s="105"/>
      <c r="F850" s="105"/>
      <c r="G850" s="105"/>
      <c r="H850" s="105"/>
      <c r="I850" s="105"/>
      <c r="J850" s="105"/>
      <c r="K850" s="105"/>
      <c r="L850" s="105"/>
      <c r="M850" s="105"/>
      <c r="N850" s="105"/>
      <c r="O850" s="105"/>
      <c r="P850" s="105"/>
      <c r="Q850" s="105"/>
      <c r="R850" s="105"/>
      <c r="S850" s="105"/>
      <c r="T850" s="105"/>
    </row>
    <row r="851" spans="1:20" ht="15.75" customHeight="1" x14ac:dyDescent="0.25">
      <c r="A851" s="105"/>
      <c r="B851" s="105"/>
      <c r="C851" s="105"/>
      <c r="D851" s="105"/>
      <c r="E851" s="105"/>
      <c r="F851" s="105"/>
      <c r="G851" s="105"/>
      <c r="H851" s="105"/>
      <c r="I851" s="105"/>
      <c r="J851" s="105"/>
      <c r="K851" s="105"/>
      <c r="L851" s="105"/>
      <c r="M851" s="105"/>
      <c r="N851" s="105"/>
      <c r="O851" s="105"/>
      <c r="P851" s="105"/>
      <c r="Q851" s="105"/>
      <c r="R851" s="105"/>
      <c r="S851" s="105"/>
      <c r="T851" s="105"/>
    </row>
    <row r="852" spans="1:20" ht="15.75" customHeight="1" x14ac:dyDescent="0.25">
      <c r="A852" s="105"/>
      <c r="B852" s="105"/>
      <c r="C852" s="105"/>
      <c r="D852" s="105"/>
      <c r="E852" s="105"/>
      <c r="F852" s="105"/>
      <c r="G852" s="105"/>
      <c r="H852" s="105"/>
      <c r="I852" s="105"/>
      <c r="J852" s="105"/>
      <c r="K852" s="105"/>
      <c r="L852" s="105"/>
      <c r="M852" s="105"/>
      <c r="N852" s="105"/>
      <c r="O852" s="105"/>
      <c r="P852" s="105"/>
      <c r="Q852" s="105"/>
      <c r="R852" s="105"/>
      <c r="S852" s="105"/>
      <c r="T852" s="105"/>
    </row>
    <row r="853" spans="1:20" ht="15.75" customHeight="1" x14ac:dyDescent="0.25">
      <c r="A853" s="105"/>
      <c r="B853" s="105"/>
      <c r="C853" s="105"/>
      <c r="D853" s="105"/>
      <c r="E853" s="105"/>
      <c r="F853" s="105"/>
      <c r="G853" s="105"/>
      <c r="H853" s="105"/>
      <c r="I853" s="105"/>
      <c r="J853" s="105"/>
      <c r="K853" s="105"/>
      <c r="L853" s="105"/>
      <c r="M853" s="105"/>
      <c r="N853" s="105"/>
      <c r="O853" s="105"/>
      <c r="P853" s="105"/>
      <c r="Q853" s="105"/>
      <c r="R853" s="105"/>
      <c r="S853" s="105"/>
      <c r="T853" s="105"/>
    </row>
    <row r="854" spans="1:20" ht="15.75" customHeight="1" x14ac:dyDescent="0.25">
      <c r="A854" s="105"/>
      <c r="B854" s="105"/>
      <c r="C854" s="105"/>
      <c r="D854" s="105"/>
      <c r="E854" s="105"/>
      <c r="F854" s="105"/>
      <c r="G854" s="105"/>
      <c r="H854" s="105"/>
      <c r="I854" s="105"/>
      <c r="J854" s="105"/>
      <c r="K854" s="105"/>
      <c r="L854" s="105"/>
      <c r="M854" s="105"/>
      <c r="N854" s="105"/>
      <c r="O854" s="105"/>
      <c r="P854" s="105"/>
      <c r="Q854" s="105"/>
      <c r="R854" s="105"/>
      <c r="S854" s="105"/>
      <c r="T854" s="105"/>
    </row>
    <row r="855" spans="1:20" ht="15.75" customHeight="1" x14ac:dyDescent="0.25">
      <c r="A855" s="105"/>
      <c r="B855" s="105"/>
      <c r="C855" s="105"/>
      <c r="D855" s="105"/>
      <c r="E855" s="105"/>
      <c r="F855" s="105"/>
      <c r="G855" s="105"/>
      <c r="H855" s="105"/>
      <c r="I855" s="105"/>
      <c r="J855" s="105"/>
      <c r="K855" s="105"/>
      <c r="L855" s="105"/>
      <c r="M855" s="105"/>
      <c r="N855" s="105"/>
      <c r="O855" s="105"/>
      <c r="P855" s="105"/>
      <c r="Q855" s="105"/>
      <c r="R855" s="105"/>
      <c r="S855" s="105"/>
      <c r="T855" s="105"/>
    </row>
    <row r="856" spans="1:20" ht="15.75" customHeight="1" x14ac:dyDescent="0.25">
      <c r="A856" s="105"/>
      <c r="B856" s="105"/>
      <c r="C856" s="105"/>
      <c r="D856" s="105"/>
      <c r="E856" s="105"/>
      <c r="F856" s="105"/>
      <c r="G856" s="105"/>
      <c r="H856" s="105"/>
      <c r="I856" s="105"/>
      <c r="J856" s="105"/>
      <c r="K856" s="105"/>
      <c r="L856" s="105"/>
      <c r="M856" s="105"/>
      <c r="N856" s="105"/>
      <c r="O856" s="105"/>
      <c r="P856" s="105"/>
      <c r="Q856" s="105"/>
      <c r="R856" s="105"/>
      <c r="S856" s="105"/>
      <c r="T856" s="105"/>
    </row>
    <row r="857" spans="1:20" ht="15.75" customHeight="1" x14ac:dyDescent="0.25">
      <c r="A857" s="105"/>
      <c r="B857" s="105"/>
      <c r="C857" s="105"/>
      <c r="D857" s="105"/>
      <c r="E857" s="105"/>
      <c r="F857" s="105"/>
      <c r="G857" s="105"/>
      <c r="H857" s="105"/>
      <c r="I857" s="105"/>
      <c r="J857" s="105"/>
      <c r="K857" s="105"/>
      <c r="L857" s="105"/>
      <c r="M857" s="105"/>
      <c r="N857" s="105"/>
      <c r="O857" s="105"/>
      <c r="P857" s="105"/>
      <c r="Q857" s="105"/>
      <c r="R857" s="105"/>
      <c r="S857" s="105"/>
      <c r="T857" s="105"/>
    </row>
    <row r="858" spans="1:20" ht="15.75" customHeight="1" x14ac:dyDescent="0.25">
      <c r="A858" s="105"/>
      <c r="B858" s="105"/>
      <c r="C858" s="105"/>
      <c r="D858" s="105"/>
      <c r="E858" s="105"/>
      <c r="F858" s="105"/>
      <c r="G858" s="105"/>
      <c r="H858" s="105"/>
      <c r="I858" s="105"/>
      <c r="J858" s="105"/>
      <c r="K858" s="105"/>
      <c r="L858" s="105"/>
      <c r="M858" s="105"/>
      <c r="N858" s="105"/>
      <c r="O858" s="105"/>
      <c r="P858" s="105"/>
      <c r="Q858" s="105"/>
      <c r="R858" s="105"/>
      <c r="S858" s="105"/>
      <c r="T858" s="105"/>
    </row>
    <row r="859" spans="1:20" ht="15.75" customHeight="1" x14ac:dyDescent="0.25">
      <c r="A859" s="105"/>
      <c r="B859" s="105"/>
      <c r="C859" s="105"/>
      <c r="D859" s="105"/>
      <c r="E859" s="105"/>
      <c r="F859" s="105"/>
      <c r="G859" s="105"/>
      <c r="H859" s="105"/>
      <c r="I859" s="105"/>
      <c r="J859" s="105"/>
      <c r="K859" s="105"/>
      <c r="L859" s="105"/>
      <c r="M859" s="105"/>
      <c r="N859" s="105"/>
      <c r="O859" s="105"/>
      <c r="P859" s="105"/>
      <c r="Q859" s="105"/>
      <c r="R859" s="105"/>
      <c r="S859" s="105"/>
      <c r="T859" s="105"/>
    </row>
    <row r="860" spans="1:20" ht="15.75" customHeight="1" x14ac:dyDescent="0.25">
      <c r="A860" s="105"/>
      <c r="B860" s="105"/>
      <c r="C860" s="105"/>
      <c r="D860" s="105"/>
      <c r="E860" s="105"/>
      <c r="F860" s="105"/>
      <c r="G860" s="105"/>
      <c r="H860" s="105"/>
      <c r="I860" s="105"/>
      <c r="J860" s="105"/>
      <c r="K860" s="105"/>
      <c r="L860" s="105"/>
      <c r="M860" s="105"/>
      <c r="N860" s="105"/>
      <c r="O860" s="105"/>
      <c r="P860" s="105"/>
      <c r="Q860" s="105"/>
      <c r="R860" s="105"/>
      <c r="S860" s="105"/>
      <c r="T860" s="105"/>
    </row>
    <row r="861" spans="1:20" ht="15.75" customHeight="1" x14ac:dyDescent="0.25">
      <c r="A861" s="105"/>
      <c r="B861" s="105"/>
      <c r="C861" s="105"/>
      <c r="D861" s="105"/>
      <c r="E861" s="105"/>
      <c r="F861" s="105"/>
      <c r="G861" s="105"/>
      <c r="H861" s="105"/>
      <c r="I861" s="105"/>
      <c r="J861" s="105"/>
      <c r="K861" s="105"/>
      <c r="L861" s="105"/>
      <c r="M861" s="105"/>
      <c r="N861" s="105"/>
      <c r="O861" s="105"/>
      <c r="P861" s="105"/>
      <c r="Q861" s="105"/>
      <c r="R861" s="105"/>
      <c r="S861" s="105"/>
      <c r="T861" s="105"/>
    </row>
    <row r="862" spans="1:20" ht="15.75" customHeight="1" x14ac:dyDescent="0.25">
      <c r="A862" s="105"/>
      <c r="B862" s="105"/>
      <c r="C862" s="105"/>
      <c r="D862" s="105"/>
      <c r="E862" s="105"/>
      <c r="F862" s="105"/>
      <c r="G862" s="105"/>
      <c r="H862" s="105"/>
      <c r="I862" s="105"/>
      <c r="J862" s="105"/>
      <c r="K862" s="105"/>
      <c r="L862" s="105"/>
      <c r="M862" s="105"/>
      <c r="N862" s="105"/>
      <c r="O862" s="105"/>
      <c r="P862" s="105"/>
      <c r="Q862" s="105"/>
      <c r="R862" s="105"/>
      <c r="S862" s="105"/>
      <c r="T862" s="105"/>
    </row>
    <row r="863" spans="1:20" ht="15.75" customHeight="1" x14ac:dyDescent="0.25">
      <c r="A863" s="105"/>
      <c r="B863" s="105"/>
      <c r="C863" s="105"/>
      <c r="D863" s="105"/>
      <c r="E863" s="105"/>
      <c r="F863" s="105"/>
      <c r="G863" s="105"/>
      <c r="H863" s="105"/>
      <c r="I863" s="105"/>
      <c r="J863" s="105"/>
      <c r="K863" s="105"/>
      <c r="L863" s="105"/>
      <c r="M863" s="105"/>
      <c r="N863" s="105"/>
      <c r="O863" s="105"/>
      <c r="P863" s="105"/>
      <c r="Q863" s="105"/>
      <c r="R863" s="105"/>
      <c r="S863" s="105"/>
      <c r="T863" s="105"/>
    </row>
    <row r="864" spans="1:20" ht="15.75" customHeight="1" x14ac:dyDescent="0.25">
      <c r="A864" s="105"/>
      <c r="B864" s="105"/>
      <c r="C864" s="105"/>
      <c r="D864" s="105"/>
      <c r="E864" s="105"/>
      <c r="F864" s="105"/>
      <c r="G864" s="105"/>
      <c r="H864" s="105"/>
      <c r="I864" s="105"/>
      <c r="J864" s="105"/>
      <c r="K864" s="105"/>
      <c r="L864" s="105"/>
      <c r="M864" s="105"/>
      <c r="N864" s="105"/>
      <c r="O864" s="105"/>
      <c r="P864" s="105"/>
      <c r="Q864" s="105"/>
      <c r="R864" s="105"/>
      <c r="S864" s="105"/>
      <c r="T864" s="105"/>
    </row>
    <row r="865" spans="1:20" ht="15.75" customHeight="1" x14ac:dyDescent="0.25">
      <c r="A865" s="105"/>
      <c r="B865" s="105"/>
      <c r="C865" s="105"/>
      <c r="D865" s="105"/>
      <c r="E865" s="105"/>
      <c r="F865" s="105"/>
      <c r="G865" s="105"/>
      <c r="H865" s="105"/>
      <c r="I865" s="105"/>
      <c r="J865" s="105"/>
      <c r="K865" s="105"/>
      <c r="L865" s="105"/>
      <c r="M865" s="105"/>
      <c r="N865" s="105"/>
      <c r="O865" s="105"/>
      <c r="P865" s="105"/>
      <c r="Q865" s="105"/>
      <c r="R865" s="105"/>
      <c r="S865" s="105"/>
      <c r="T865" s="105"/>
    </row>
    <row r="866" spans="1:20" ht="15.75" customHeight="1" x14ac:dyDescent="0.25">
      <c r="A866" s="105"/>
      <c r="B866" s="105"/>
      <c r="C866" s="105"/>
      <c r="D866" s="105"/>
      <c r="E866" s="105"/>
      <c r="F866" s="105"/>
      <c r="G866" s="105"/>
      <c r="H866" s="105"/>
      <c r="I866" s="105"/>
      <c r="J866" s="105"/>
      <c r="K866" s="105"/>
      <c r="L866" s="105"/>
      <c r="M866" s="105"/>
      <c r="N866" s="105"/>
      <c r="O866" s="105"/>
      <c r="P866" s="105"/>
      <c r="Q866" s="105"/>
      <c r="R866" s="105"/>
      <c r="S866" s="105"/>
      <c r="T866" s="105"/>
    </row>
    <row r="867" spans="1:20" ht="15.75" customHeight="1" x14ac:dyDescent="0.25">
      <c r="A867" s="105"/>
      <c r="B867" s="105"/>
      <c r="C867" s="105"/>
      <c r="D867" s="105"/>
      <c r="E867" s="105"/>
      <c r="F867" s="105"/>
      <c r="G867" s="105"/>
      <c r="H867" s="105"/>
      <c r="I867" s="105"/>
      <c r="J867" s="105"/>
      <c r="K867" s="105"/>
      <c r="L867" s="105"/>
      <c r="M867" s="105"/>
      <c r="N867" s="105"/>
      <c r="O867" s="105"/>
      <c r="P867" s="105"/>
      <c r="Q867" s="105"/>
      <c r="R867" s="105"/>
      <c r="S867" s="105"/>
      <c r="T867" s="105"/>
    </row>
    <row r="868" spans="1:20" ht="15.75" customHeight="1" x14ac:dyDescent="0.25">
      <c r="A868" s="105"/>
      <c r="B868" s="105"/>
      <c r="C868" s="105"/>
      <c r="D868" s="105"/>
      <c r="E868" s="105"/>
      <c r="F868" s="105"/>
      <c r="G868" s="105"/>
      <c r="H868" s="105"/>
      <c r="I868" s="105"/>
      <c r="J868" s="105"/>
      <c r="K868" s="105"/>
      <c r="L868" s="105"/>
      <c r="M868" s="105"/>
      <c r="N868" s="105"/>
      <c r="O868" s="105"/>
      <c r="P868" s="105"/>
      <c r="Q868" s="105"/>
      <c r="R868" s="105"/>
      <c r="S868" s="105"/>
      <c r="T868" s="105"/>
    </row>
    <row r="869" spans="1:20" ht="15.75" customHeight="1" x14ac:dyDescent="0.25">
      <c r="A869" s="105"/>
      <c r="B869" s="105"/>
      <c r="C869" s="105"/>
      <c r="D869" s="105"/>
      <c r="E869" s="105"/>
      <c r="F869" s="105"/>
      <c r="G869" s="105"/>
      <c r="H869" s="105"/>
      <c r="I869" s="105"/>
      <c r="J869" s="105"/>
      <c r="K869" s="105"/>
      <c r="L869" s="105"/>
      <c r="M869" s="105"/>
      <c r="N869" s="105"/>
      <c r="O869" s="105"/>
      <c r="P869" s="105"/>
      <c r="Q869" s="105"/>
      <c r="R869" s="105"/>
      <c r="S869" s="105"/>
      <c r="T869" s="105"/>
    </row>
    <row r="870" spans="1:20" ht="15.75" customHeight="1" x14ac:dyDescent="0.25">
      <c r="A870" s="105"/>
      <c r="B870" s="105"/>
      <c r="C870" s="105"/>
      <c r="D870" s="105"/>
      <c r="E870" s="105"/>
      <c r="F870" s="105"/>
      <c r="G870" s="105"/>
      <c r="H870" s="105"/>
      <c r="I870" s="105"/>
      <c r="J870" s="105"/>
      <c r="K870" s="105"/>
      <c r="L870" s="105"/>
      <c r="M870" s="105"/>
      <c r="N870" s="105"/>
      <c r="O870" s="105"/>
      <c r="P870" s="105"/>
      <c r="Q870" s="105"/>
      <c r="R870" s="105"/>
      <c r="S870" s="105"/>
      <c r="T870" s="105"/>
    </row>
    <row r="871" spans="1:20" ht="15.75" customHeight="1" x14ac:dyDescent="0.25">
      <c r="A871" s="105"/>
      <c r="B871" s="105"/>
      <c r="C871" s="105"/>
      <c r="D871" s="105"/>
      <c r="E871" s="105"/>
      <c r="F871" s="105"/>
      <c r="G871" s="105"/>
      <c r="H871" s="105"/>
      <c r="I871" s="105"/>
      <c r="J871" s="105"/>
      <c r="K871" s="105"/>
      <c r="L871" s="105"/>
      <c r="M871" s="105"/>
      <c r="N871" s="105"/>
      <c r="O871" s="105"/>
      <c r="P871" s="105"/>
      <c r="Q871" s="105"/>
      <c r="R871" s="105"/>
      <c r="S871" s="105"/>
      <c r="T871" s="105"/>
    </row>
    <row r="872" spans="1:20" ht="15.75" customHeight="1" x14ac:dyDescent="0.25">
      <c r="A872" s="105"/>
      <c r="B872" s="105"/>
      <c r="C872" s="105"/>
      <c r="D872" s="105"/>
      <c r="E872" s="105"/>
      <c r="F872" s="105"/>
      <c r="G872" s="105"/>
      <c r="H872" s="105"/>
      <c r="I872" s="105"/>
      <c r="J872" s="105"/>
      <c r="K872" s="105"/>
      <c r="L872" s="105"/>
      <c r="M872" s="105"/>
      <c r="N872" s="105"/>
      <c r="O872" s="105"/>
      <c r="P872" s="105"/>
      <c r="Q872" s="105"/>
      <c r="R872" s="105"/>
      <c r="S872" s="105"/>
      <c r="T872" s="105"/>
    </row>
    <row r="873" spans="1:20" ht="15.75" customHeight="1" x14ac:dyDescent="0.25">
      <c r="A873" s="105"/>
      <c r="B873" s="105"/>
      <c r="C873" s="105"/>
      <c r="D873" s="105"/>
      <c r="E873" s="105"/>
      <c r="F873" s="105"/>
      <c r="G873" s="105"/>
      <c r="H873" s="105"/>
      <c r="I873" s="105"/>
      <c r="J873" s="105"/>
      <c r="K873" s="105"/>
      <c r="L873" s="105"/>
      <c r="M873" s="105"/>
      <c r="N873" s="105"/>
      <c r="O873" s="105"/>
      <c r="P873" s="105"/>
      <c r="Q873" s="105"/>
      <c r="R873" s="105"/>
      <c r="S873" s="105"/>
      <c r="T873" s="105"/>
    </row>
    <row r="874" spans="1:20" ht="15.75" customHeight="1" x14ac:dyDescent="0.25">
      <c r="A874" s="105"/>
      <c r="B874" s="105"/>
      <c r="C874" s="105"/>
      <c r="D874" s="105"/>
      <c r="E874" s="105"/>
      <c r="F874" s="105"/>
      <c r="G874" s="105"/>
      <c r="H874" s="105"/>
      <c r="I874" s="105"/>
      <c r="J874" s="105"/>
      <c r="K874" s="105"/>
      <c r="L874" s="105"/>
      <c r="M874" s="105"/>
      <c r="N874" s="105"/>
      <c r="O874" s="105"/>
      <c r="P874" s="105"/>
      <c r="Q874" s="105"/>
      <c r="R874" s="105"/>
      <c r="S874" s="105"/>
      <c r="T874" s="105"/>
    </row>
    <row r="875" spans="1:20" ht="15.75" customHeight="1" x14ac:dyDescent="0.25">
      <c r="A875" s="105"/>
      <c r="B875" s="105"/>
      <c r="C875" s="105"/>
      <c r="D875" s="105"/>
      <c r="E875" s="105"/>
      <c r="F875" s="105"/>
      <c r="G875" s="105"/>
      <c r="H875" s="105"/>
      <c r="I875" s="105"/>
      <c r="J875" s="105"/>
      <c r="K875" s="105"/>
      <c r="L875" s="105"/>
      <c r="M875" s="105"/>
      <c r="N875" s="105"/>
      <c r="O875" s="105"/>
      <c r="P875" s="105"/>
      <c r="Q875" s="105"/>
      <c r="R875" s="105"/>
      <c r="S875" s="105"/>
      <c r="T875" s="105"/>
    </row>
    <row r="876" spans="1:20" ht="15.75" customHeight="1" x14ac:dyDescent="0.25">
      <c r="A876" s="105"/>
      <c r="B876" s="105"/>
      <c r="C876" s="105"/>
      <c r="D876" s="105"/>
      <c r="E876" s="105"/>
      <c r="F876" s="105"/>
      <c r="G876" s="105"/>
      <c r="H876" s="105"/>
      <c r="I876" s="105"/>
      <c r="J876" s="105"/>
      <c r="K876" s="105"/>
      <c r="L876" s="105"/>
      <c r="M876" s="105"/>
      <c r="N876" s="105"/>
      <c r="O876" s="105"/>
      <c r="P876" s="105"/>
      <c r="Q876" s="105"/>
      <c r="R876" s="105"/>
      <c r="S876" s="105"/>
      <c r="T876" s="105"/>
    </row>
    <row r="877" spans="1:20" ht="15.75" customHeight="1" x14ac:dyDescent="0.25">
      <c r="A877" s="105"/>
      <c r="B877" s="105"/>
      <c r="C877" s="105"/>
      <c r="D877" s="105"/>
      <c r="E877" s="105"/>
      <c r="F877" s="105"/>
      <c r="G877" s="105"/>
      <c r="H877" s="105"/>
      <c r="I877" s="105"/>
      <c r="J877" s="105"/>
      <c r="K877" s="105"/>
      <c r="L877" s="105"/>
      <c r="M877" s="105"/>
      <c r="N877" s="105"/>
      <c r="O877" s="105"/>
      <c r="P877" s="105"/>
      <c r="Q877" s="105"/>
      <c r="R877" s="105"/>
      <c r="S877" s="105"/>
      <c r="T877" s="105"/>
    </row>
    <row r="878" spans="1:20" ht="15.75" customHeight="1" x14ac:dyDescent="0.25">
      <c r="A878" s="105"/>
      <c r="B878" s="105"/>
      <c r="C878" s="105"/>
      <c r="D878" s="105"/>
      <c r="E878" s="105"/>
      <c r="F878" s="105"/>
      <c r="G878" s="105"/>
      <c r="H878" s="105"/>
      <c r="I878" s="105"/>
      <c r="J878" s="105"/>
      <c r="K878" s="105"/>
      <c r="L878" s="105"/>
      <c r="M878" s="105"/>
      <c r="N878" s="105"/>
      <c r="O878" s="105"/>
      <c r="P878" s="105"/>
      <c r="Q878" s="105"/>
      <c r="R878" s="105"/>
      <c r="S878" s="105"/>
      <c r="T878" s="105"/>
    </row>
    <row r="879" spans="1:20" ht="15.75" customHeight="1" x14ac:dyDescent="0.25">
      <c r="A879" s="105"/>
      <c r="B879" s="105"/>
      <c r="C879" s="105"/>
      <c r="D879" s="105"/>
      <c r="E879" s="105"/>
      <c r="F879" s="105"/>
      <c r="G879" s="105"/>
      <c r="H879" s="105"/>
      <c r="I879" s="105"/>
      <c r="J879" s="105"/>
      <c r="K879" s="105"/>
      <c r="L879" s="105"/>
      <c r="M879" s="105"/>
      <c r="N879" s="105"/>
      <c r="O879" s="105"/>
      <c r="P879" s="105"/>
      <c r="Q879" s="105"/>
      <c r="R879" s="105"/>
      <c r="S879" s="105"/>
      <c r="T879" s="105"/>
    </row>
    <row r="880" spans="1:20" ht="15.75" customHeight="1" x14ac:dyDescent="0.25">
      <c r="A880" s="105"/>
      <c r="B880" s="105"/>
      <c r="C880" s="105"/>
      <c r="D880" s="105"/>
      <c r="E880" s="105"/>
      <c r="F880" s="105"/>
      <c r="G880" s="105"/>
      <c r="H880" s="105"/>
      <c r="I880" s="105"/>
      <c r="J880" s="105"/>
      <c r="K880" s="105"/>
      <c r="L880" s="105"/>
      <c r="M880" s="105"/>
      <c r="N880" s="105"/>
      <c r="O880" s="105"/>
      <c r="P880" s="105"/>
      <c r="Q880" s="105"/>
      <c r="R880" s="105"/>
      <c r="S880" s="105"/>
      <c r="T880" s="105"/>
    </row>
    <row r="881" spans="1:20" ht="15.75" customHeight="1" x14ac:dyDescent="0.25">
      <c r="A881" s="105"/>
      <c r="B881" s="105"/>
      <c r="C881" s="105"/>
      <c r="D881" s="105"/>
      <c r="E881" s="105"/>
      <c r="F881" s="105"/>
      <c r="G881" s="105"/>
      <c r="H881" s="105"/>
      <c r="I881" s="105"/>
      <c r="J881" s="105"/>
      <c r="K881" s="105"/>
      <c r="L881" s="105"/>
      <c r="M881" s="105"/>
      <c r="N881" s="105"/>
      <c r="O881" s="105"/>
      <c r="P881" s="105"/>
      <c r="Q881" s="105"/>
      <c r="R881" s="105"/>
      <c r="S881" s="105"/>
      <c r="T881" s="105"/>
    </row>
    <row r="882" spans="1:20" ht="15.75" customHeight="1" x14ac:dyDescent="0.25">
      <c r="A882" s="105"/>
      <c r="B882" s="105"/>
      <c r="C882" s="105"/>
      <c r="D882" s="105"/>
      <c r="E882" s="105"/>
      <c r="F882" s="105"/>
      <c r="G882" s="105"/>
      <c r="H882" s="105"/>
      <c r="I882" s="105"/>
      <c r="J882" s="105"/>
      <c r="K882" s="105"/>
      <c r="L882" s="105"/>
      <c r="M882" s="105"/>
      <c r="N882" s="105"/>
      <c r="O882" s="105"/>
      <c r="P882" s="105"/>
      <c r="Q882" s="105"/>
      <c r="R882" s="105"/>
      <c r="S882" s="105"/>
      <c r="T882" s="105"/>
    </row>
    <row r="883" spans="1:20" ht="15.75" customHeight="1" x14ac:dyDescent="0.25">
      <c r="A883" s="105"/>
      <c r="B883" s="105"/>
      <c r="C883" s="105"/>
      <c r="D883" s="105"/>
      <c r="E883" s="105"/>
      <c r="F883" s="105"/>
      <c r="G883" s="105"/>
      <c r="H883" s="105"/>
      <c r="I883" s="105"/>
      <c r="J883" s="105"/>
      <c r="K883" s="105"/>
      <c r="L883" s="105"/>
      <c r="M883" s="105"/>
      <c r="N883" s="105"/>
      <c r="O883" s="105"/>
      <c r="P883" s="105"/>
      <c r="Q883" s="105"/>
      <c r="R883" s="105"/>
      <c r="S883" s="105"/>
      <c r="T883" s="105"/>
    </row>
    <row r="884" spans="1:20" ht="15.75" customHeight="1" x14ac:dyDescent="0.25">
      <c r="A884" s="105"/>
      <c r="B884" s="105"/>
      <c r="C884" s="105"/>
      <c r="D884" s="105"/>
      <c r="E884" s="105"/>
      <c r="F884" s="105"/>
      <c r="G884" s="105"/>
      <c r="H884" s="105"/>
      <c r="I884" s="105"/>
      <c r="J884" s="105"/>
      <c r="K884" s="105"/>
      <c r="L884" s="105"/>
      <c r="M884" s="105"/>
      <c r="N884" s="105"/>
      <c r="O884" s="105"/>
      <c r="P884" s="105"/>
      <c r="Q884" s="105"/>
      <c r="R884" s="105"/>
      <c r="S884" s="105"/>
      <c r="T884" s="105"/>
    </row>
    <row r="885" spans="1:20" ht="15.75" customHeight="1" x14ac:dyDescent="0.25">
      <c r="A885" s="105"/>
      <c r="B885" s="105"/>
      <c r="C885" s="105"/>
      <c r="D885" s="105"/>
      <c r="E885" s="105"/>
      <c r="F885" s="105"/>
      <c r="G885" s="105"/>
      <c r="H885" s="105"/>
      <c r="I885" s="105"/>
      <c r="J885" s="105"/>
      <c r="K885" s="105"/>
      <c r="L885" s="105"/>
      <c r="M885" s="105"/>
      <c r="N885" s="105"/>
      <c r="O885" s="105"/>
      <c r="P885" s="105"/>
      <c r="Q885" s="105"/>
      <c r="R885" s="105"/>
      <c r="S885" s="105"/>
      <c r="T885" s="105"/>
    </row>
    <row r="886" spans="1:20" ht="15.75" customHeight="1" x14ac:dyDescent="0.25">
      <c r="A886" s="105"/>
      <c r="B886" s="105"/>
      <c r="C886" s="105"/>
      <c r="D886" s="105"/>
      <c r="E886" s="105"/>
      <c r="F886" s="105"/>
      <c r="G886" s="105"/>
      <c r="H886" s="105"/>
      <c r="I886" s="105"/>
      <c r="J886" s="105"/>
      <c r="K886" s="105"/>
      <c r="L886" s="105"/>
      <c r="M886" s="105"/>
      <c r="N886" s="105"/>
      <c r="O886" s="105"/>
      <c r="P886" s="105"/>
      <c r="Q886" s="105"/>
      <c r="R886" s="105"/>
      <c r="S886" s="105"/>
      <c r="T886" s="105"/>
    </row>
    <row r="887" spans="1:20" ht="15.75" customHeight="1" x14ac:dyDescent="0.25">
      <c r="A887" s="105"/>
      <c r="B887" s="105"/>
      <c r="C887" s="105"/>
      <c r="D887" s="105"/>
      <c r="E887" s="105"/>
      <c r="F887" s="105"/>
      <c r="G887" s="105"/>
      <c r="H887" s="105"/>
      <c r="I887" s="105"/>
      <c r="J887" s="105"/>
      <c r="K887" s="105"/>
      <c r="L887" s="105"/>
      <c r="M887" s="105"/>
      <c r="N887" s="105"/>
      <c r="O887" s="105"/>
      <c r="P887" s="105"/>
      <c r="Q887" s="105"/>
      <c r="R887" s="105"/>
      <c r="S887" s="105"/>
      <c r="T887" s="105"/>
    </row>
    <row r="888" spans="1:20" ht="15.75" customHeight="1" x14ac:dyDescent="0.25">
      <c r="A888" s="105"/>
      <c r="B888" s="105"/>
      <c r="C888" s="105"/>
      <c r="D888" s="105"/>
      <c r="E888" s="105"/>
      <c r="F888" s="105"/>
      <c r="G888" s="105"/>
      <c r="H888" s="105"/>
      <c r="I888" s="105"/>
      <c r="J888" s="105"/>
      <c r="K888" s="105"/>
      <c r="L888" s="105"/>
      <c r="M888" s="105"/>
      <c r="N888" s="105"/>
      <c r="O888" s="105"/>
      <c r="P888" s="105"/>
      <c r="Q888" s="105"/>
      <c r="R888" s="105"/>
      <c r="S888" s="105"/>
      <c r="T888" s="105"/>
    </row>
    <row r="889" spans="1:20" ht="15.75" customHeight="1" x14ac:dyDescent="0.25">
      <c r="A889" s="105"/>
      <c r="B889" s="105"/>
      <c r="C889" s="105"/>
      <c r="D889" s="105"/>
      <c r="E889" s="105"/>
      <c r="F889" s="105"/>
      <c r="G889" s="105"/>
      <c r="H889" s="105"/>
      <c r="I889" s="105"/>
      <c r="J889" s="105"/>
      <c r="K889" s="105"/>
      <c r="L889" s="105"/>
      <c r="M889" s="105"/>
      <c r="N889" s="105"/>
      <c r="O889" s="105"/>
      <c r="P889" s="105"/>
      <c r="Q889" s="105"/>
      <c r="R889" s="105"/>
      <c r="S889" s="105"/>
      <c r="T889" s="105"/>
    </row>
    <row r="890" spans="1:20" ht="15.75" customHeight="1" x14ac:dyDescent="0.25">
      <c r="A890" s="105"/>
      <c r="B890" s="105"/>
      <c r="C890" s="105"/>
      <c r="D890" s="105"/>
      <c r="E890" s="105"/>
      <c r="F890" s="105"/>
      <c r="G890" s="105"/>
      <c r="H890" s="105"/>
      <c r="I890" s="105"/>
      <c r="J890" s="105"/>
      <c r="K890" s="105"/>
      <c r="L890" s="105"/>
      <c r="M890" s="105"/>
      <c r="N890" s="105"/>
      <c r="O890" s="105"/>
      <c r="P890" s="105"/>
      <c r="Q890" s="105"/>
      <c r="R890" s="105"/>
      <c r="S890" s="105"/>
      <c r="T890" s="105"/>
    </row>
    <row r="891" spans="1:20" ht="15.75" customHeight="1" x14ac:dyDescent="0.25">
      <c r="A891" s="105"/>
      <c r="B891" s="105"/>
      <c r="C891" s="105"/>
      <c r="D891" s="105"/>
      <c r="E891" s="105"/>
      <c r="F891" s="105"/>
      <c r="G891" s="105"/>
      <c r="H891" s="105"/>
      <c r="I891" s="105"/>
      <c r="J891" s="105"/>
      <c r="K891" s="105"/>
      <c r="L891" s="105"/>
      <c r="M891" s="105"/>
      <c r="N891" s="105"/>
      <c r="O891" s="105"/>
      <c r="P891" s="105"/>
      <c r="Q891" s="105"/>
      <c r="R891" s="105"/>
      <c r="S891" s="105"/>
      <c r="T891" s="105"/>
    </row>
    <row r="892" spans="1:20" ht="15.75" customHeight="1" x14ac:dyDescent="0.25">
      <c r="A892" s="105"/>
      <c r="B892" s="105"/>
      <c r="C892" s="105"/>
      <c r="D892" s="105"/>
      <c r="E892" s="105"/>
      <c r="F892" s="105"/>
      <c r="G892" s="105"/>
      <c r="H892" s="105"/>
      <c r="I892" s="105"/>
      <c r="J892" s="105"/>
      <c r="K892" s="105"/>
      <c r="L892" s="105"/>
      <c r="M892" s="105"/>
      <c r="N892" s="105"/>
      <c r="O892" s="105"/>
      <c r="P892" s="105"/>
      <c r="Q892" s="105"/>
      <c r="R892" s="105"/>
      <c r="S892" s="105"/>
      <c r="T892" s="105"/>
    </row>
    <row r="893" spans="1:20" ht="15.75" customHeight="1" x14ac:dyDescent="0.25">
      <c r="A893" s="105"/>
      <c r="B893" s="105"/>
      <c r="C893" s="105"/>
      <c r="D893" s="105"/>
      <c r="E893" s="105"/>
      <c r="F893" s="105"/>
      <c r="G893" s="105"/>
      <c r="H893" s="105"/>
      <c r="I893" s="105"/>
      <c r="J893" s="105"/>
      <c r="K893" s="105"/>
      <c r="L893" s="105"/>
      <c r="M893" s="105"/>
      <c r="N893" s="105"/>
      <c r="O893" s="105"/>
      <c r="P893" s="105"/>
      <c r="Q893" s="105"/>
      <c r="R893" s="105"/>
      <c r="S893" s="105"/>
      <c r="T893" s="105"/>
    </row>
    <row r="894" spans="1:20" ht="15.75" customHeight="1" x14ac:dyDescent="0.25">
      <c r="A894" s="105"/>
      <c r="B894" s="105"/>
      <c r="C894" s="105"/>
      <c r="D894" s="105"/>
      <c r="E894" s="105"/>
      <c r="F894" s="105"/>
      <c r="G894" s="105"/>
      <c r="H894" s="105"/>
      <c r="I894" s="105"/>
      <c r="J894" s="105"/>
      <c r="K894" s="105"/>
      <c r="L894" s="105"/>
      <c r="M894" s="105"/>
      <c r="N894" s="105"/>
      <c r="O894" s="105"/>
      <c r="P894" s="105"/>
      <c r="Q894" s="105"/>
      <c r="R894" s="105"/>
      <c r="S894" s="105"/>
      <c r="T894" s="105"/>
    </row>
    <row r="895" spans="1:20" ht="15.75" customHeight="1" x14ac:dyDescent="0.25">
      <c r="A895" s="105"/>
      <c r="B895" s="105"/>
      <c r="C895" s="105"/>
      <c r="D895" s="105"/>
      <c r="E895" s="105"/>
      <c r="F895" s="105"/>
      <c r="G895" s="105"/>
      <c r="H895" s="105"/>
      <c r="I895" s="105"/>
      <c r="J895" s="105"/>
      <c r="K895" s="105"/>
      <c r="L895" s="105"/>
      <c r="M895" s="105"/>
      <c r="N895" s="105"/>
      <c r="O895" s="105"/>
      <c r="P895" s="105"/>
      <c r="Q895" s="105"/>
      <c r="R895" s="105"/>
      <c r="S895" s="105"/>
      <c r="T895" s="105"/>
    </row>
    <row r="896" spans="1:20" ht="15.75" customHeight="1" x14ac:dyDescent="0.25">
      <c r="A896" s="105"/>
      <c r="B896" s="105"/>
      <c r="C896" s="105"/>
      <c r="D896" s="105"/>
      <c r="E896" s="105"/>
      <c r="F896" s="105"/>
      <c r="G896" s="105"/>
      <c r="H896" s="105"/>
      <c r="I896" s="105"/>
      <c r="J896" s="105"/>
      <c r="K896" s="105"/>
      <c r="L896" s="105"/>
      <c r="M896" s="105"/>
      <c r="N896" s="105"/>
      <c r="O896" s="105"/>
      <c r="P896" s="105"/>
      <c r="Q896" s="105"/>
      <c r="R896" s="105"/>
      <c r="S896" s="105"/>
      <c r="T896" s="105"/>
    </row>
    <row r="897" spans="1:20" ht="15.75" customHeight="1" x14ac:dyDescent="0.25">
      <c r="A897" s="105"/>
      <c r="B897" s="105"/>
      <c r="C897" s="105"/>
      <c r="D897" s="105"/>
      <c r="E897" s="105"/>
      <c r="F897" s="105"/>
      <c r="G897" s="105"/>
      <c r="H897" s="105"/>
      <c r="I897" s="105"/>
      <c r="J897" s="105"/>
      <c r="K897" s="105"/>
      <c r="L897" s="105"/>
      <c r="M897" s="105"/>
      <c r="N897" s="105"/>
      <c r="O897" s="105"/>
      <c r="P897" s="105"/>
      <c r="Q897" s="105"/>
      <c r="R897" s="105"/>
      <c r="S897" s="105"/>
      <c r="T897" s="105"/>
    </row>
    <row r="898" spans="1:20" ht="15.75" customHeight="1" x14ac:dyDescent="0.25">
      <c r="A898" s="105"/>
      <c r="B898" s="105"/>
      <c r="C898" s="105"/>
      <c r="D898" s="105"/>
      <c r="E898" s="105"/>
      <c r="F898" s="105"/>
      <c r="G898" s="105"/>
      <c r="H898" s="105"/>
      <c r="I898" s="105"/>
      <c r="J898" s="105"/>
      <c r="K898" s="105"/>
      <c r="L898" s="105"/>
      <c r="M898" s="105"/>
      <c r="N898" s="105"/>
      <c r="O898" s="105"/>
      <c r="P898" s="105"/>
      <c r="Q898" s="105"/>
      <c r="R898" s="105"/>
      <c r="S898" s="105"/>
      <c r="T898" s="105"/>
    </row>
    <row r="899" spans="1:20" ht="15.75" customHeight="1" x14ac:dyDescent="0.25">
      <c r="A899" s="105"/>
      <c r="B899" s="105"/>
      <c r="C899" s="105"/>
      <c r="D899" s="105"/>
      <c r="E899" s="105"/>
      <c r="F899" s="105"/>
      <c r="G899" s="105"/>
      <c r="H899" s="105"/>
      <c r="I899" s="105"/>
      <c r="J899" s="105"/>
      <c r="K899" s="105"/>
      <c r="L899" s="105"/>
      <c r="M899" s="105"/>
      <c r="N899" s="105"/>
      <c r="O899" s="105"/>
      <c r="P899" s="105"/>
      <c r="Q899" s="105"/>
      <c r="R899" s="105"/>
      <c r="S899" s="105"/>
      <c r="T899" s="105"/>
    </row>
    <row r="900" spans="1:20" ht="15.75" customHeight="1" x14ac:dyDescent="0.25">
      <c r="A900" s="105"/>
      <c r="B900" s="105"/>
      <c r="C900" s="105"/>
      <c r="D900" s="105"/>
      <c r="E900" s="105"/>
      <c r="F900" s="105"/>
      <c r="G900" s="105"/>
      <c r="H900" s="105"/>
      <c r="I900" s="105"/>
      <c r="J900" s="105"/>
      <c r="K900" s="105"/>
      <c r="L900" s="105"/>
      <c r="M900" s="105"/>
      <c r="N900" s="105"/>
      <c r="O900" s="105"/>
      <c r="P900" s="105"/>
      <c r="Q900" s="105"/>
      <c r="R900" s="105"/>
      <c r="S900" s="105"/>
      <c r="T900" s="105"/>
    </row>
    <row r="901" spans="1:20" ht="15.75" customHeight="1" x14ac:dyDescent="0.25">
      <c r="A901" s="105"/>
      <c r="B901" s="105"/>
      <c r="C901" s="105"/>
      <c r="D901" s="105"/>
      <c r="E901" s="105"/>
      <c r="F901" s="105"/>
      <c r="G901" s="105"/>
      <c r="H901" s="105"/>
      <c r="I901" s="105"/>
      <c r="J901" s="105"/>
      <c r="K901" s="105"/>
      <c r="L901" s="105"/>
      <c r="M901" s="105"/>
      <c r="N901" s="105"/>
      <c r="O901" s="105"/>
      <c r="P901" s="105"/>
      <c r="Q901" s="105"/>
      <c r="R901" s="105"/>
      <c r="S901" s="105"/>
      <c r="T901" s="105"/>
    </row>
    <row r="902" spans="1:20" ht="15.75" customHeight="1" x14ac:dyDescent="0.25">
      <c r="A902" s="105"/>
      <c r="B902" s="105"/>
      <c r="C902" s="105"/>
      <c r="D902" s="105"/>
      <c r="E902" s="105"/>
      <c r="F902" s="105"/>
      <c r="G902" s="105"/>
      <c r="H902" s="105"/>
      <c r="I902" s="105"/>
      <c r="J902" s="105"/>
      <c r="K902" s="105"/>
      <c r="L902" s="105"/>
      <c r="M902" s="105"/>
      <c r="N902" s="105"/>
      <c r="O902" s="105"/>
      <c r="P902" s="105"/>
      <c r="Q902" s="105"/>
      <c r="R902" s="105"/>
      <c r="S902" s="105"/>
      <c r="T902" s="105"/>
    </row>
    <row r="903" spans="1:20" ht="15.75" customHeight="1" x14ac:dyDescent="0.25">
      <c r="A903" s="105"/>
      <c r="B903" s="105"/>
      <c r="C903" s="105"/>
      <c r="D903" s="105"/>
      <c r="E903" s="105"/>
      <c r="F903" s="105"/>
      <c r="G903" s="105"/>
      <c r="H903" s="105"/>
      <c r="I903" s="105"/>
      <c r="J903" s="105"/>
      <c r="K903" s="105"/>
      <c r="L903" s="105"/>
      <c r="M903" s="105"/>
      <c r="N903" s="105"/>
      <c r="O903" s="105"/>
      <c r="P903" s="105"/>
      <c r="Q903" s="105"/>
      <c r="R903" s="105"/>
      <c r="S903" s="105"/>
      <c r="T903" s="105"/>
    </row>
    <row r="904" spans="1:20" ht="15.75" customHeight="1" x14ac:dyDescent="0.25">
      <c r="A904" s="105"/>
      <c r="B904" s="105"/>
      <c r="C904" s="105"/>
      <c r="D904" s="105"/>
      <c r="E904" s="105"/>
      <c r="F904" s="105"/>
      <c r="G904" s="105"/>
      <c r="H904" s="105"/>
      <c r="I904" s="105"/>
      <c r="J904" s="105"/>
      <c r="K904" s="105"/>
      <c r="L904" s="105"/>
      <c r="M904" s="105"/>
      <c r="N904" s="105"/>
      <c r="O904" s="105"/>
      <c r="P904" s="105"/>
      <c r="Q904" s="105"/>
      <c r="R904" s="105"/>
      <c r="S904" s="105"/>
      <c r="T904" s="105"/>
    </row>
    <row r="905" spans="1:20" ht="15.75" customHeight="1" x14ac:dyDescent="0.25">
      <c r="A905" s="105"/>
      <c r="B905" s="105"/>
      <c r="C905" s="105"/>
      <c r="D905" s="105"/>
      <c r="E905" s="105"/>
      <c r="F905" s="105"/>
      <c r="G905" s="105"/>
      <c r="H905" s="105"/>
      <c r="I905" s="105"/>
      <c r="J905" s="105"/>
      <c r="K905" s="105"/>
      <c r="L905" s="105"/>
      <c r="M905" s="105"/>
      <c r="N905" s="105"/>
      <c r="O905" s="105"/>
      <c r="P905" s="105"/>
      <c r="Q905" s="105"/>
      <c r="R905" s="105"/>
      <c r="S905" s="105"/>
      <c r="T905" s="105"/>
    </row>
    <row r="906" spans="1:20" ht="15.75" customHeight="1" x14ac:dyDescent="0.25">
      <c r="A906" s="105"/>
      <c r="B906" s="105"/>
      <c r="C906" s="105"/>
      <c r="D906" s="105"/>
      <c r="E906" s="105"/>
      <c r="F906" s="105"/>
      <c r="G906" s="105"/>
      <c r="H906" s="105"/>
      <c r="I906" s="105"/>
      <c r="J906" s="105"/>
      <c r="K906" s="105"/>
      <c r="L906" s="105"/>
      <c r="M906" s="105"/>
      <c r="N906" s="105"/>
      <c r="O906" s="105"/>
      <c r="P906" s="105"/>
      <c r="Q906" s="105"/>
      <c r="R906" s="105"/>
      <c r="S906" s="105"/>
      <c r="T906" s="105"/>
    </row>
    <row r="907" spans="1:20" ht="15.75" customHeight="1" x14ac:dyDescent="0.25">
      <c r="A907" s="105"/>
      <c r="B907" s="105"/>
      <c r="C907" s="105"/>
      <c r="D907" s="105"/>
      <c r="E907" s="105"/>
      <c r="F907" s="105"/>
      <c r="G907" s="105"/>
      <c r="H907" s="105"/>
      <c r="I907" s="105"/>
      <c r="J907" s="105"/>
      <c r="K907" s="105"/>
      <c r="L907" s="105"/>
      <c r="M907" s="105"/>
      <c r="N907" s="105"/>
      <c r="O907" s="105"/>
      <c r="P907" s="105"/>
      <c r="Q907" s="105"/>
      <c r="R907" s="105"/>
      <c r="S907" s="105"/>
      <c r="T907" s="105"/>
    </row>
    <row r="908" spans="1:20" ht="15.75" customHeight="1" x14ac:dyDescent="0.25">
      <c r="A908" s="105"/>
      <c r="B908" s="105"/>
      <c r="C908" s="105"/>
      <c r="D908" s="105"/>
      <c r="E908" s="105"/>
      <c r="F908" s="105"/>
      <c r="G908" s="105"/>
      <c r="H908" s="105"/>
      <c r="I908" s="105"/>
      <c r="J908" s="105"/>
      <c r="K908" s="105"/>
      <c r="L908" s="105"/>
      <c r="M908" s="105"/>
      <c r="N908" s="105"/>
      <c r="O908" s="105"/>
      <c r="P908" s="105"/>
      <c r="Q908" s="105"/>
      <c r="R908" s="105"/>
      <c r="S908" s="105"/>
      <c r="T908" s="105"/>
    </row>
    <row r="909" spans="1:20" ht="15.75" customHeight="1" x14ac:dyDescent="0.25">
      <c r="A909" s="105"/>
      <c r="B909" s="105"/>
      <c r="C909" s="105"/>
      <c r="D909" s="105"/>
      <c r="E909" s="105"/>
      <c r="F909" s="105"/>
      <c r="G909" s="105"/>
      <c r="H909" s="105"/>
      <c r="I909" s="105"/>
      <c r="J909" s="105"/>
      <c r="K909" s="105"/>
      <c r="L909" s="105"/>
      <c r="M909" s="105"/>
      <c r="N909" s="105"/>
      <c r="O909" s="105"/>
      <c r="P909" s="105"/>
      <c r="Q909" s="105"/>
      <c r="R909" s="105"/>
      <c r="S909" s="105"/>
      <c r="T909" s="105"/>
    </row>
    <row r="910" spans="1:20" ht="15.75" customHeight="1" x14ac:dyDescent="0.25">
      <c r="A910" s="105"/>
      <c r="B910" s="105"/>
      <c r="C910" s="105"/>
      <c r="D910" s="105"/>
      <c r="E910" s="105"/>
      <c r="F910" s="105"/>
      <c r="G910" s="105"/>
      <c r="H910" s="105"/>
      <c r="I910" s="105"/>
      <c r="J910" s="105"/>
      <c r="K910" s="105"/>
      <c r="L910" s="105"/>
      <c r="M910" s="105"/>
      <c r="N910" s="105"/>
      <c r="O910" s="105"/>
      <c r="P910" s="105"/>
      <c r="Q910" s="105"/>
      <c r="R910" s="105"/>
      <c r="S910" s="105"/>
      <c r="T910" s="105"/>
    </row>
    <row r="911" spans="1:20" ht="15.75" customHeight="1" x14ac:dyDescent="0.25">
      <c r="A911" s="105"/>
      <c r="B911" s="105"/>
      <c r="C911" s="105"/>
      <c r="D911" s="105"/>
      <c r="E911" s="105"/>
      <c r="F911" s="105"/>
      <c r="G911" s="105"/>
      <c r="H911" s="105"/>
      <c r="I911" s="105"/>
      <c r="J911" s="105"/>
      <c r="K911" s="105"/>
      <c r="L911" s="105"/>
      <c r="M911" s="105"/>
      <c r="N911" s="105"/>
      <c r="O911" s="105"/>
      <c r="P911" s="105"/>
      <c r="Q911" s="105"/>
      <c r="R911" s="105"/>
      <c r="S911" s="105"/>
      <c r="T911" s="105"/>
    </row>
    <row r="912" spans="1:20" ht="15.75" customHeight="1" x14ac:dyDescent="0.25">
      <c r="A912" s="105"/>
      <c r="B912" s="105"/>
      <c r="C912" s="105"/>
      <c r="D912" s="105"/>
      <c r="E912" s="105"/>
      <c r="F912" s="105"/>
      <c r="G912" s="105"/>
      <c r="H912" s="105"/>
      <c r="I912" s="105"/>
      <c r="J912" s="105"/>
      <c r="K912" s="105"/>
      <c r="L912" s="105"/>
      <c r="M912" s="105"/>
      <c r="N912" s="105"/>
      <c r="O912" s="105"/>
      <c r="P912" s="105"/>
      <c r="Q912" s="105"/>
      <c r="R912" s="105"/>
      <c r="S912" s="105"/>
      <c r="T912" s="105"/>
    </row>
    <row r="913" spans="1:20" ht="15.75" customHeight="1" x14ac:dyDescent="0.25">
      <c r="A913" s="105"/>
      <c r="B913" s="105"/>
      <c r="C913" s="105"/>
      <c r="D913" s="105"/>
      <c r="E913" s="105"/>
      <c r="F913" s="105"/>
      <c r="G913" s="105"/>
      <c r="H913" s="105"/>
      <c r="I913" s="105"/>
      <c r="J913" s="105"/>
      <c r="K913" s="105"/>
      <c r="L913" s="105"/>
      <c r="M913" s="105"/>
      <c r="N913" s="105"/>
      <c r="O913" s="105"/>
      <c r="P913" s="105"/>
      <c r="Q913" s="105"/>
      <c r="R913" s="105"/>
      <c r="S913" s="105"/>
      <c r="T913" s="105"/>
    </row>
    <row r="914" spans="1:20" ht="15.75" customHeight="1" x14ac:dyDescent="0.25">
      <c r="A914" s="105"/>
      <c r="B914" s="105"/>
      <c r="C914" s="105"/>
      <c r="D914" s="105"/>
      <c r="E914" s="105"/>
      <c r="F914" s="105"/>
      <c r="G914" s="105"/>
      <c r="H914" s="105"/>
      <c r="I914" s="105"/>
      <c r="J914" s="105"/>
      <c r="K914" s="105"/>
      <c r="L914" s="105"/>
      <c r="M914" s="105"/>
      <c r="N914" s="105"/>
      <c r="O914" s="105"/>
      <c r="P914" s="105"/>
      <c r="Q914" s="105"/>
      <c r="R914" s="105"/>
      <c r="S914" s="105"/>
      <c r="T914" s="105"/>
    </row>
    <row r="915" spans="1:20" ht="15.75" customHeight="1" x14ac:dyDescent="0.25">
      <c r="A915" s="105"/>
      <c r="B915" s="105"/>
      <c r="C915" s="105"/>
      <c r="D915" s="105"/>
      <c r="E915" s="105"/>
      <c r="F915" s="105"/>
      <c r="G915" s="105"/>
      <c r="H915" s="105"/>
      <c r="I915" s="105"/>
      <c r="J915" s="105"/>
      <c r="K915" s="105"/>
      <c r="L915" s="105"/>
      <c r="M915" s="105"/>
      <c r="N915" s="105"/>
      <c r="O915" s="105"/>
      <c r="P915" s="105"/>
      <c r="Q915" s="105"/>
      <c r="R915" s="105"/>
      <c r="S915" s="105"/>
      <c r="T915" s="105"/>
    </row>
    <row r="916" spans="1:20" ht="15.75" customHeight="1" x14ac:dyDescent="0.25">
      <c r="A916" s="105"/>
      <c r="B916" s="105"/>
      <c r="C916" s="105"/>
      <c r="D916" s="105"/>
      <c r="E916" s="105"/>
      <c r="F916" s="105"/>
      <c r="G916" s="105"/>
      <c r="H916" s="105"/>
      <c r="I916" s="105"/>
      <c r="J916" s="105"/>
      <c r="K916" s="105"/>
      <c r="L916" s="105"/>
      <c r="M916" s="105"/>
      <c r="N916" s="105"/>
      <c r="O916" s="105"/>
      <c r="P916" s="105"/>
      <c r="Q916" s="105"/>
      <c r="R916" s="105"/>
      <c r="S916" s="105"/>
      <c r="T916" s="105"/>
    </row>
    <row r="917" spans="1:20" ht="15.75" customHeight="1" x14ac:dyDescent="0.25">
      <c r="A917" s="105"/>
      <c r="B917" s="105"/>
      <c r="C917" s="105"/>
      <c r="D917" s="105"/>
      <c r="E917" s="105"/>
      <c r="F917" s="105"/>
      <c r="G917" s="105"/>
      <c r="H917" s="105"/>
      <c r="I917" s="105"/>
      <c r="J917" s="105"/>
      <c r="K917" s="105"/>
      <c r="L917" s="105"/>
      <c r="M917" s="105"/>
      <c r="N917" s="105"/>
      <c r="O917" s="105"/>
      <c r="P917" s="105"/>
      <c r="Q917" s="105"/>
      <c r="R917" s="105"/>
      <c r="S917" s="105"/>
      <c r="T917" s="105"/>
    </row>
    <row r="918" spans="1:20" ht="15.75" customHeight="1" x14ac:dyDescent="0.25">
      <c r="A918" s="105"/>
      <c r="B918" s="105"/>
      <c r="C918" s="105"/>
      <c r="D918" s="105"/>
      <c r="E918" s="105"/>
      <c r="F918" s="105"/>
      <c r="G918" s="105"/>
      <c r="H918" s="105"/>
      <c r="I918" s="105"/>
      <c r="J918" s="105"/>
      <c r="K918" s="105"/>
      <c r="L918" s="105"/>
      <c r="M918" s="105"/>
      <c r="N918" s="105"/>
      <c r="O918" s="105"/>
      <c r="P918" s="105"/>
      <c r="Q918" s="105"/>
      <c r="R918" s="105"/>
      <c r="S918" s="105"/>
      <c r="T918" s="105"/>
    </row>
    <row r="919" spans="1:20" ht="15.75" customHeight="1" x14ac:dyDescent="0.25">
      <c r="A919" s="105"/>
      <c r="B919" s="105"/>
      <c r="C919" s="105"/>
      <c r="D919" s="105"/>
      <c r="E919" s="105"/>
      <c r="F919" s="105"/>
      <c r="G919" s="105"/>
      <c r="H919" s="105"/>
      <c r="I919" s="105"/>
      <c r="J919" s="105"/>
      <c r="K919" s="105"/>
      <c r="L919" s="105"/>
      <c r="M919" s="105"/>
      <c r="N919" s="105"/>
      <c r="O919" s="105"/>
      <c r="P919" s="105"/>
      <c r="Q919" s="105"/>
      <c r="R919" s="105"/>
      <c r="S919" s="105"/>
      <c r="T919" s="105"/>
    </row>
    <row r="920" spans="1:20" ht="15.75" customHeight="1" x14ac:dyDescent="0.25">
      <c r="A920" s="105"/>
      <c r="B920" s="105"/>
      <c r="C920" s="105"/>
      <c r="D920" s="105"/>
      <c r="E920" s="105"/>
      <c r="F920" s="105"/>
      <c r="G920" s="105"/>
      <c r="H920" s="105"/>
      <c r="I920" s="105"/>
      <c r="J920" s="105"/>
      <c r="K920" s="105"/>
      <c r="L920" s="105"/>
      <c r="M920" s="105"/>
      <c r="N920" s="105"/>
      <c r="O920" s="105"/>
      <c r="P920" s="105"/>
      <c r="Q920" s="105"/>
      <c r="R920" s="105"/>
      <c r="S920" s="105"/>
      <c r="T920" s="105"/>
    </row>
    <row r="921" spans="1:20" ht="15.75" customHeight="1" x14ac:dyDescent="0.25">
      <c r="A921" s="105"/>
      <c r="B921" s="105"/>
      <c r="C921" s="105"/>
      <c r="D921" s="105"/>
      <c r="E921" s="105"/>
      <c r="F921" s="105"/>
      <c r="G921" s="105"/>
      <c r="H921" s="105"/>
      <c r="I921" s="105"/>
      <c r="J921" s="105"/>
      <c r="K921" s="105"/>
      <c r="L921" s="105"/>
      <c r="M921" s="105"/>
      <c r="N921" s="105"/>
      <c r="O921" s="105"/>
      <c r="P921" s="105"/>
      <c r="Q921" s="105"/>
      <c r="R921" s="105"/>
      <c r="S921" s="105"/>
      <c r="T921" s="105"/>
    </row>
    <row r="922" spans="1:20" ht="15.75" customHeight="1" x14ac:dyDescent="0.25">
      <c r="A922" s="105"/>
      <c r="B922" s="105"/>
      <c r="C922" s="105"/>
      <c r="D922" s="105"/>
      <c r="E922" s="105"/>
      <c r="F922" s="105"/>
      <c r="G922" s="105"/>
      <c r="H922" s="105"/>
      <c r="I922" s="105"/>
      <c r="J922" s="105"/>
      <c r="K922" s="105"/>
      <c r="L922" s="105"/>
      <c r="M922" s="105"/>
      <c r="N922" s="105"/>
      <c r="O922" s="105"/>
      <c r="P922" s="105"/>
      <c r="Q922" s="105"/>
      <c r="R922" s="105"/>
      <c r="S922" s="105"/>
      <c r="T922" s="105"/>
    </row>
    <row r="923" spans="1:20" ht="15.75" customHeight="1" x14ac:dyDescent="0.25">
      <c r="A923" s="105"/>
      <c r="B923" s="105"/>
      <c r="C923" s="105"/>
      <c r="D923" s="105"/>
      <c r="E923" s="105"/>
      <c r="F923" s="105"/>
      <c r="G923" s="105"/>
      <c r="H923" s="105"/>
      <c r="I923" s="105"/>
      <c r="J923" s="105"/>
      <c r="K923" s="105"/>
      <c r="L923" s="105"/>
      <c r="M923" s="105"/>
      <c r="N923" s="105"/>
      <c r="O923" s="105"/>
      <c r="P923" s="105"/>
      <c r="Q923" s="105"/>
      <c r="R923" s="105"/>
      <c r="S923" s="105"/>
      <c r="T923" s="105"/>
    </row>
    <row r="924" spans="1:20" ht="15.75" customHeight="1" x14ac:dyDescent="0.25">
      <c r="A924" s="105"/>
      <c r="B924" s="105"/>
      <c r="C924" s="105"/>
      <c r="D924" s="105"/>
      <c r="E924" s="105"/>
      <c r="F924" s="105"/>
      <c r="G924" s="105"/>
      <c r="H924" s="105"/>
      <c r="I924" s="105"/>
      <c r="J924" s="105"/>
      <c r="K924" s="105"/>
      <c r="L924" s="105"/>
      <c r="M924" s="105"/>
      <c r="N924" s="105"/>
      <c r="O924" s="105"/>
      <c r="P924" s="105"/>
      <c r="Q924" s="105"/>
      <c r="R924" s="105"/>
      <c r="S924" s="105"/>
      <c r="T924" s="105"/>
    </row>
    <row r="925" spans="1:20" ht="15.75" customHeight="1" x14ac:dyDescent="0.25">
      <c r="A925" s="105"/>
      <c r="B925" s="105"/>
      <c r="C925" s="105"/>
      <c r="D925" s="105"/>
      <c r="E925" s="105"/>
      <c r="F925" s="105"/>
      <c r="G925" s="105"/>
      <c r="H925" s="105"/>
      <c r="I925" s="105"/>
      <c r="J925" s="105"/>
      <c r="K925" s="105"/>
      <c r="L925" s="105"/>
      <c r="M925" s="105"/>
      <c r="N925" s="105"/>
      <c r="O925" s="105"/>
      <c r="P925" s="105"/>
      <c r="Q925" s="105"/>
      <c r="R925" s="105"/>
      <c r="S925" s="105"/>
      <c r="T925" s="105"/>
    </row>
    <row r="926" spans="1:20" ht="15.75" customHeight="1" x14ac:dyDescent="0.25">
      <c r="A926" s="105"/>
      <c r="B926" s="105"/>
      <c r="C926" s="105"/>
      <c r="D926" s="105"/>
      <c r="E926" s="105"/>
      <c r="F926" s="105"/>
      <c r="G926" s="105"/>
      <c r="H926" s="105"/>
      <c r="I926" s="105"/>
      <c r="J926" s="105"/>
      <c r="K926" s="105"/>
      <c r="L926" s="105"/>
      <c r="M926" s="105"/>
      <c r="N926" s="105"/>
      <c r="O926" s="105"/>
      <c r="P926" s="105"/>
      <c r="Q926" s="105"/>
      <c r="R926" s="105"/>
      <c r="S926" s="105"/>
      <c r="T926" s="105"/>
    </row>
    <row r="927" spans="1:20" ht="15.75" customHeight="1" x14ac:dyDescent="0.25">
      <c r="A927" s="105"/>
      <c r="B927" s="105"/>
      <c r="C927" s="105"/>
      <c r="D927" s="105"/>
      <c r="E927" s="105"/>
      <c r="F927" s="105"/>
      <c r="G927" s="105"/>
      <c r="H927" s="105"/>
      <c r="I927" s="105"/>
      <c r="J927" s="105"/>
      <c r="K927" s="105"/>
      <c r="L927" s="105"/>
      <c r="M927" s="105"/>
      <c r="N927" s="105"/>
      <c r="O927" s="105"/>
      <c r="P927" s="105"/>
      <c r="Q927" s="105"/>
      <c r="R927" s="105"/>
      <c r="S927" s="105"/>
      <c r="T927" s="105"/>
    </row>
    <row r="928" spans="1:20" ht="15.75" customHeight="1" x14ac:dyDescent="0.25">
      <c r="A928" s="105"/>
      <c r="B928" s="105"/>
      <c r="C928" s="105"/>
      <c r="D928" s="105"/>
      <c r="E928" s="105"/>
      <c r="F928" s="105"/>
      <c r="G928" s="105"/>
      <c r="H928" s="105"/>
      <c r="I928" s="105"/>
      <c r="J928" s="105"/>
      <c r="K928" s="105"/>
      <c r="L928" s="105"/>
      <c r="M928" s="105"/>
      <c r="N928" s="105"/>
      <c r="O928" s="105"/>
      <c r="P928" s="105"/>
      <c r="Q928" s="105"/>
      <c r="R928" s="105"/>
      <c r="S928" s="105"/>
      <c r="T928" s="105"/>
    </row>
    <row r="929" spans="1:20" ht="15.75" customHeight="1" x14ac:dyDescent="0.25">
      <c r="A929" s="105"/>
      <c r="B929" s="105"/>
      <c r="C929" s="105"/>
      <c r="D929" s="105"/>
      <c r="E929" s="105"/>
      <c r="F929" s="105"/>
      <c r="G929" s="105"/>
      <c r="H929" s="105"/>
      <c r="I929" s="105"/>
      <c r="J929" s="105"/>
      <c r="K929" s="105"/>
      <c r="L929" s="105"/>
      <c r="M929" s="105"/>
      <c r="N929" s="105"/>
      <c r="O929" s="105"/>
      <c r="P929" s="105"/>
      <c r="Q929" s="105"/>
      <c r="R929" s="105"/>
      <c r="S929" s="105"/>
      <c r="T929" s="105"/>
    </row>
    <row r="930" spans="1:20" ht="15.75" customHeight="1" x14ac:dyDescent="0.25">
      <c r="A930" s="105"/>
      <c r="B930" s="105"/>
      <c r="C930" s="105"/>
      <c r="D930" s="105"/>
      <c r="E930" s="105"/>
      <c r="F930" s="105"/>
      <c r="G930" s="105"/>
      <c r="H930" s="105"/>
      <c r="I930" s="105"/>
      <c r="J930" s="105"/>
      <c r="K930" s="105"/>
      <c r="L930" s="105"/>
      <c r="M930" s="105"/>
      <c r="N930" s="105"/>
      <c r="O930" s="105"/>
      <c r="P930" s="105"/>
      <c r="Q930" s="105"/>
      <c r="R930" s="105"/>
      <c r="S930" s="105"/>
      <c r="T930" s="105"/>
    </row>
    <row r="931" spans="1:20" ht="15.75" customHeight="1" x14ac:dyDescent="0.25">
      <c r="A931" s="105"/>
      <c r="B931" s="105"/>
      <c r="C931" s="105"/>
      <c r="D931" s="105"/>
      <c r="E931" s="105"/>
      <c r="F931" s="105"/>
      <c r="G931" s="105"/>
      <c r="H931" s="105"/>
      <c r="I931" s="105"/>
      <c r="J931" s="105"/>
      <c r="K931" s="105"/>
      <c r="L931" s="105"/>
      <c r="M931" s="105"/>
      <c r="N931" s="105"/>
      <c r="O931" s="105"/>
      <c r="P931" s="105"/>
      <c r="Q931" s="105"/>
      <c r="R931" s="105"/>
      <c r="S931" s="105"/>
      <c r="T931" s="105"/>
    </row>
    <row r="932" spans="1:20" ht="15.75" customHeight="1" x14ac:dyDescent="0.25">
      <c r="A932" s="105"/>
      <c r="B932" s="105"/>
      <c r="C932" s="105"/>
      <c r="D932" s="105"/>
      <c r="E932" s="105"/>
      <c r="F932" s="105"/>
      <c r="G932" s="105"/>
      <c r="H932" s="105"/>
      <c r="I932" s="105"/>
      <c r="J932" s="105"/>
      <c r="K932" s="105"/>
      <c r="L932" s="105"/>
      <c r="M932" s="105"/>
      <c r="N932" s="105"/>
      <c r="O932" s="105"/>
      <c r="P932" s="105"/>
      <c r="Q932" s="105"/>
      <c r="R932" s="105"/>
      <c r="S932" s="105"/>
      <c r="T932" s="105"/>
    </row>
    <row r="933" spans="1:20" ht="15.75" customHeight="1" x14ac:dyDescent="0.25">
      <c r="A933" s="105"/>
      <c r="B933" s="105"/>
      <c r="C933" s="105"/>
      <c r="D933" s="105"/>
      <c r="E933" s="105"/>
      <c r="F933" s="105"/>
      <c r="G933" s="105"/>
      <c r="H933" s="105"/>
      <c r="I933" s="105"/>
      <c r="J933" s="105"/>
      <c r="K933" s="105"/>
      <c r="L933" s="105"/>
      <c r="M933" s="105"/>
      <c r="N933" s="105"/>
      <c r="O933" s="105"/>
      <c r="P933" s="105"/>
      <c r="Q933" s="105"/>
      <c r="R933" s="105"/>
      <c r="S933" s="105"/>
      <c r="T933" s="105"/>
    </row>
    <row r="934" spans="1:20" ht="15.75" customHeight="1" x14ac:dyDescent="0.25">
      <c r="A934" s="105"/>
      <c r="B934" s="105"/>
      <c r="C934" s="105"/>
      <c r="D934" s="105"/>
      <c r="E934" s="105"/>
      <c r="F934" s="105"/>
      <c r="G934" s="105"/>
      <c r="H934" s="105"/>
      <c r="I934" s="105"/>
      <c r="J934" s="105"/>
      <c r="K934" s="105"/>
      <c r="L934" s="105"/>
      <c r="M934" s="105"/>
      <c r="N934" s="105"/>
      <c r="O934" s="105"/>
      <c r="P934" s="105"/>
      <c r="Q934" s="105"/>
      <c r="R934" s="105"/>
      <c r="S934" s="105"/>
      <c r="T934" s="105"/>
    </row>
    <row r="935" spans="1:20" ht="15.75" customHeight="1" x14ac:dyDescent="0.25">
      <c r="A935" s="105"/>
      <c r="B935" s="105"/>
      <c r="C935" s="105"/>
      <c r="D935" s="105"/>
      <c r="E935" s="105"/>
      <c r="F935" s="105"/>
      <c r="G935" s="105"/>
      <c r="H935" s="105"/>
      <c r="I935" s="105"/>
      <c r="J935" s="105"/>
      <c r="K935" s="105"/>
      <c r="L935" s="105"/>
      <c r="M935" s="105"/>
      <c r="N935" s="105"/>
      <c r="O935" s="105"/>
      <c r="P935" s="105"/>
      <c r="Q935" s="105"/>
      <c r="R935" s="105"/>
      <c r="S935" s="105"/>
      <c r="T935" s="105"/>
    </row>
    <row r="936" spans="1:20" ht="15.75" customHeight="1" x14ac:dyDescent="0.25">
      <c r="A936" s="105"/>
      <c r="B936" s="105"/>
      <c r="C936" s="105"/>
      <c r="D936" s="105"/>
      <c r="E936" s="105"/>
      <c r="F936" s="105"/>
      <c r="G936" s="105"/>
      <c r="H936" s="105"/>
      <c r="I936" s="105"/>
      <c r="J936" s="105"/>
      <c r="K936" s="105"/>
      <c r="L936" s="105"/>
      <c r="M936" s="105"/>
      <c r="N936" s="105"/>
      <c r="O936" s="105"/>
      <c r="P936" s="105"/>
      <c r="Q936" s="105"/>
      <c r="R936" s="105"/>
      <c r="S936" s="105"/>
      <c r="T936" s="105"/>
    </row>
    <row r="937" spans="1:20" ht="15.75" customHeight="1" x14ac:dyDescent="0.25">
      <c r="A937" s="105"/>
      <c r="B937" s="105"/>
      <c r="C937" s="105"/>
      <c r="D937" s="105"/>
      <c r="E937" s="105"/>
      <c r="F937" s="105"/>
      <c r="G937" s="105"/>
      <c r="H937" s="105"/>
      <c r="I937" s="105"/>
      <c r="J937" s="105"/>
      <c r="K937" s="105"/>
      <c r="L937" s="105"/>
      <c r="M937" s="105"/>
      <c r="N937" s="105"/>
      <c r="O937" s="105"/>
      <c r="P937" s="105"/>
      <c r="Q937" s="105"/>
      <c r="R937" s="105"/>
      <c r="S937" s="105"/>
      <c r="T937" s="105"/>
    </row>
    <row r="938" spans="1:20" ht="15.75" customHeight="1" x14ac:dyDescent="0.25">
      <c r="A938" s="105"/>
      <c r="B938" s="105"/>
      <c r="C938" s="105"/>
      <c r="D938" s="105"/>
      <c r="E938" s="105"/>
      <c r="F938" s="105"/>
      <c r="G938" s="105"/>
      <c r="H938" s="105"/>
      <c r="I938" s="105"/>
      <c r="J938" s="105"/>
      <c r="K938" s="105"/>
      <c r="L938" s="105"/>
      <c r="M938" s="105"/>
      <c r="N938" s="105"/>
      <c r="O938" s="105"/>
      <c r="P938" s="105"/>
      <c r="Q938" s="105"/>
      <c r="R938" s="105"/>
      <c r="S938" s="105"/>
      <c r="T938" s="105"/>
    </row>
    <row r="939" spans="1:20" ht="15.75" customHeight="1" x14ac:dyDescent="0.25">
      <c r="A939" s="105"/>
      <c r="B939" s="105"/>
      <c r="C939" s="105"/>
      <c r="D939" s="105"/>
      <c r="E939" s="105"/>
      <c r="F939" s="105"/>
      <c r="G939" s="105"/>
      <c r="H939" s="105"/>
      <c r="I939" s="105"/>
      <c r="J939" s="105"/>
      <c r="K939" s="105"/>
      <c r="L939" s="105"/>
      <c r="M939" s="105"/>
      <c r="N939" s="105"/>
      <c r="O939" s="105"/>
      <c r="P939" s="105"/>
      <c r="Q939" s="105"/>
      <c r="R939" s="105"/>
      <c r="S939" s="105"/>
      <c r="T939" s="105"/>
    </row>
    <row r="940" spans="1:20" ht="15.75" customHeight="1" x14ac:dyDescent="0.25">
      <c r="A940" s="105"/>
      <c r="B940" s="105"/>
      <c r="C940" s="105"/>
      <c r="D940" s="105"/>
      <c r="E940" s="105"/>
      <c r="F940" s="105"/>
      <c r="G940" s="105"/>
      <c r="H940" s="105"/>
      <c r="I940" s="105"/>
      <c r="J940" s="105"/>
      <c r="K940" s="105"/>
      <c r="L940" s="105"/>
      <c r="M940" s="105"/>
      <c r="N940" s="105"/>
      <c r="O940" s="105"/>
      <c r="P940" s="105"/>
      <c r="Q940" s="105"/>
      <c r="R940" s="105"/>
      <c r="S940" s="105"/>
      <c r="T940" s="105"/>
    </row>
    <row r="941" spans="1:20" ht="15.75" customHeight="1" x14ac:dyDescent="0.25">
      <c r="A941" s="105"/>
      <c r="B941" s="105"/>
      <c r="C941" s="105"/>
      <c r="D941" s="105"/>
      <c r="E941" s="105"/>
      <c r="F941" s="105"/>
      <c r="G941" s="105"/>
      <c r="H941" s="105"/>
      <c r="I941" s="105"/>
      <c r="J941" s="105"/>
      <c r="K941" s="105"/>
      <c r="L941" s="105"/>
      <c r="M941" s="105"/>
      <c r="N941" s="105"/>
      <c r="O941" s="105"/>
      <c r="P941" s="105"/>
      <c r="Q941" s="105"/>
      <c r="R941" s="105"/>
      <c r="S941" s="105"/>
      <c r="T941" s="105"/>
    </row>
    <row r="942" spans="1:20" ht="15.75" customHeight="1" x14ac:dyDescent="0.25">
      <c r="A942" s="105"/>
      <c r="B942" s="105"/>
      <c r="C942" s="105"/>
      <c r="D942" s="105"/>
      <c r="E942" s="105"/>
      <c r="F942" s="105"/>
      <c r="G942" s="105"/>
      <c r="H942" s="105"/>
      <c r="I942" s="105"/>
      <c r="J942" s="105"/>
      <c r="K942" s="105"/>
      <c r="L942" s="105"/>
      <c r="M942" s="105"/>
      <c r="N942" s="105"/>
      <c r="O942" s="105"/>
      <c r="P942" s="105"/>
      <c r="Q942" s="105"/>
      <c r="R942" s="105"/>
      <c r="S942" s="105"/>
      <c r="T942" s="105"/>
    </row>
    <row r="943" spans="1:20" ht="15.75" customHeight="1" x14ac:dyDescent="0.25">
      <c r="A943" s="105"/>
      <c r="B943" s="105"/>
      <c r="C943" s="105"/>
      <c r="D943" s="105"/>
      <c r="E943" s="105"/>
      <c r="F943" s="105"/>
      <c r="G943" s="105"/>
      <c r="H943" s="105"/>
      <c r="I943" s="105"/>
      <c r="J943" s="105"/>
      <c r="K943" s="105"/>
      <c r="L943" s="105"/>
      <c r="M943" s="105"/>
      <c r="N943" s="105"/>
      <c r="O943" s="105"/>
      <c r="P943" s="105"/>
      <c r="Q943" s="105"/>
      <c r="R943" s="105"/>
      <c r="S943" s="105"/>
      <c r="T943" s="105"/>
    </row>
    <row r="944" spans="1:20" ht="15.75" customHeight="1" x14ac:dyDescent="0.25">
      <c r="A944" s="105"/>
      <c r="B944" s="105"/>
      <c r="C944" s="105"/>
      <c r="D944" s="105"/>
      <c r="E944" s="105"/>
      <c r="F944" s="105"/>
      <c r="G944" s="105"/>
      <c r="H944" s="105"/>
      <c r="I944" s="105"/>
      <c r="J944" s="105"/>
      <c r="K944" s="105"/>
      <c r="L944" s="105"/>
      <c r="M944" s="105"/>
      <c r="N944" s="105"/>
      <c r="O944" s="105"/>
      <c r="P944" s="105"/>
      <c r="Q944" s="105"/>
      <c r="R944" s="105"/>
      <c r="S944" s="105"/>
      <c r="T944" s="105"/>
    </row>
    <row r="945" spans="1:20" ht="15.75" customHeight="1" x14ac:dyDescent="0.25">
      <c r="A945" s="105"/>
      <c r="B945" s="105"/>
      <c r="C945" s="105"/>
      <c r="D945" s="105"/>
      <c r="E945" s="105"/>
      <c r="F945" s="105"/>
      <c r="G945" s="105"/>
      <c r="H945" s="105"/>
      <c r="I945" s="105"/>
      <c r="J945" s="105"/>
      <c r="K945" s="105"/>
      <c r="L945" s="105"/>
      <c r="M945" s="105"/>
      <c r="N945" s="105"/>
      <c r="O945" s="105"/>
      <c r="P945" s="105"/>
      <c r="Q945" s="105"/>
      <c r="R945" s="105"/>
      <c r="S945" s="105"/>
      <c r="T945" s="105"/>
    </row>
    <row r="946" spans="1:20" ht="15.75" customHeight="1" x14ac:dyDescent="0.25">
      <c r="A946" s="105"/>
      <c r="B946" s="105"/>
      <c r="C946" s="105"/>
      <c r="D946" s="105"/>
      <c r="E946" s="105"/>
      <c r="F946" s="105"/>
      <c r="G946" s="105"/>
      <c r="H946" s="105"/>
      <c r="I946" s="105"/>
      <c r="J946" s="105"/>
      <c r="K946" s="105"/>
      <c r="L946" s="105"/>
      <c r="M946" s="105"/>
      <c r="N946" s="105"/>
      <c r="O946" s="105"/>
      <c r="P946" s="105"/>
      <c r="Q946" s="105"/>
      <c r="R946" s="105"/>
      <c r="S946" s="105"/>
      <c r="T946" s="105"/>
    </row>
    <row r="947" spans="1:20" ht="15.75" customHeight="1" x14ac:dyDescent="0.25">
      <c r="A947" s="105"/>
      <c r="B947" s="105"/>
      <c r="C947" s="105"/>
      <c r="D947" s="105"/>
      <c r="E947" s="105"/>
      <c r="F947" s="105"/>
      <c r="G947" s="105"/>
      <c r="H947" s="105"/>
      <c r="I947" s="105"/>
      <c r="J947" s="105"/>
      <c r="K947" s="105"/>
      <c r="L947" s="105"/>
      <c r="M947" s="105"/>
      <c r="N947" s="105"/>
      <c r="O947" s="105"/>
      <c r="P947" s="105"/>
      <c r="Q947" s="105"/>
      <c r="R947" s="105"/>
      <c r="S947" s="105"/>
      <c r="T947" s="105"/>
    </row>
    <row r="948" spans="1:20" ht="15.75" customHeight="1" x14ac:dyDescent="0.25">
      <c r="A948" s="105"/>
      <c r="B948" s="105"/>
      <c r="C948" s="105"/>
      <c r="D948" s="105"/>
      <c r="E948" s="105"/>
      <c r="F948" s="105"/>
      <c r="G948" s="105"/>
      <c r="H948" s="105"/>
      <c r="I948" s="105"/>
      <c r="J948" s="105"/>
      <c r="K948" s="105"/>
      <c r="L948" s="105"/>
      <c r="M948" s="105"/>
      <c r="N948" s="105"/>
      <c r="O948" s="105"/>
      <c r="P948" s="105"/>
      <c r="Q948" s="105"/>
      <c r="R948" s="105"/>
      <c r="S948" s="105"/>
      <c r="T948" s="105"/>
    </row>
    <row r="949" spans="1:20" ht="15.75" customHeight="1" x14ac:dyDescent="0.25">
      <c r="A949" s="105"/>
      <c r="B949" s="105"/>
      <c r="C949" s="105"/>
      <c r="D949" s="105"/>
      <c r="E949" s="105"/>
      <c r="F949" s="105"/>
      <c r="G949" s="105"/>
      <c r="H949" s="105"/>
      <c r="I949" s="105"/>
      <c r="J949" s="105"/>
      <c r="K949" s="105"/>
      <c r="L949" s="105"/>
      <c r="M949" s="105"/>
      <c r="N949" s="105"/>
      <c r="O949" s="105"/>
      <c r="P949" s="105"/>
      <c r="Q949" s="105"/>
      <c r="R949" s="105"/>
      <c r="S949" s="105"/>
      <c r="T949" s="105"/>
    </row>
    <row r="950" spans="1:20" ht="15.75" customHeight="1" x14ac:dyDescent="0.25">
      <c r="A950" s="105"/>
      <c r="B950" s="105"/>
      <c r="C950" s="105"/>
      <c r="D950" s="105"/>
      <c r="E950" s="105"/>
      <c r="F950" s="105"/>
      <c r="G950" s="105"/>
      <c r="H950" s="105"/>
      <c r="I950" s="105"/>
      <c r="J950" s="105"/>
      <c r="K950" s="105"/>
      <c r="L950" s="105"/>
      <c r="M950" s="105"/>
      <c r="N950" s="105"/>
      <c r="O950" s="105"/>
      <c r="P950" s="105"/>
      <c r="Q950" s="105"/>
      <c r="R950" s="105"/>
      <c r="S950" s="105"/>
      <c r="T950" s="105"/>
    </row>
    <row r="951" spans="1:20" ht="15.75" customHeight="1" x14ac:dyDescent="0.25">
      <c r="A951" s="105"/>
      <c r="B951" s="105"/>
      <c r="C951" s="105"/>
      <c r="D951" s="105"/>
      <c r="E951" s="105"/>
      <c r="F951" s="105"/>
      <c r="G951" s="105"/>
      <c r="H951" s="105"/>
      <c r="I951" s="105"/>
      <c r="J951" s="105"/>
      <c r="K951" s="105"/>
      <c r="L951" s="105"/>
      <c r="M951" s="105"/>
      <c r="N951" s="105"/>
      <c r="O951" s="105"/>
      <c r="P951" s="105"/>
      <c r="Q951" s="105"/>
      <c r="R951" s="105"/>
      <c r="S951" s="105"/>
      <c r="T951" s="105"/>
    </row>
    <row r="952" spans="1:20" ht="15.75" customHeight="1" x14ac:dyDescent="0.25">
      <c r="A952" s="105"/>
      <c r="B952" s="105"/>
      <c r="C952" s="105"/>
      <c r="D952" s="105"/>
      <c r="E952" s="105"/>
      <c r="F952" s="105"/>
      <c r="G952" s="105"/>
      <c r="H952" s="105"/>
      <c r="I952" s="105"/>
      <c r="J952" s="105"/>
      <c r="K952" s="105"/>
      <c r="L952" s="105"/>
      <c r="M952" s="105"/>
      <c r="N952" s="105"/>
      <c r="O952" s="105"/>
      <c r="P952" s="105"/>
      <c r="Q952" s="105"/>
      <c r="R952" s="105"/>
      <c r="S952" s="105"/>
      <c r="T952" s="105"/>
    </row>
    <row r="953" spans="1:20" ht="15.75" customHeight="1" x14ac:dyDescent="0.25">
      <c r="A953" s="105"/>
      <c r="B953" s="105"/>
      <c r="C953" s="105"/>
      <c r="D953" s="105"/>
      <c r="E953" s="105"/>
      <c r="F953" s="105"/>
      <c r="G953" s="105"/>
      <c r="H953" s="105"/>
      <c r="I953" s="105"/>
      <c r="J953" s="105"/>
      <c r="K953" s="105"/>
      <c r="L953" s="105"/>
      <c r="M953" s="105"/>
      <c r="N953" s="105"/>
      <c r="O953" s="105"/>
      <c r="P953" s="105"/>
      <c r="Q953" s="105"/>
      <c r="R953" s="105"/>
      <c r="S953" s="105"/>
      <c r="T953" s="105"/>
    </row>
    <row r="954" spans="1:20" ht="15.75" customHeight="1" x14ac:dyDescent="0.25">
      <c r="A954" s="105"/>
      <c r="B954" s="105"/>
      <c r="C954" s="105"/>
      <c r="D954" s="105"/>
      <c r="E954" s="105"/>
      <c r="F954" s="105"/>
      <c r="G954" s="105"/>
      <c r="H954" s="105"/>
      <c r="I954" s="105"/>
      <c r="J954" s="105"/>
      <c r="K954" s="105"/>
      <c r="L954" s="105"/>
      <c r="M954" s="105"/>
      <c r="N954" s="105"/>
      <c r="O954" s="105"/>
      <c r="P954" s="105"/>
      <c r="Q954" s="105"/>
      <c r="R954" s="105"/>
      <c r="S954" s="105"/>
      <c r="T954" s="105"/>
    </row>
    <row r="955" spans="1:20" ht="15.75" customHeight="1" x14ac:dyDescent="0.25">
      <c r="A955" s="105"/>
      <c r="B955" s="105"/>
      <c r="C955" s="105"/>
      <c r="D955" s="105"/>
      <c r="E955" s="105"/>
      <c r="F955" s="105"/>
      <c r="G955" s="105"/>
      <c r="H955" s="105"/>
      <c r="I955" s="105"/>
      <c r="J955" s="105"/>
      <c r="K955" s="105"/>
      <c r="L955" s="105"/>
      <c r="M955" s="105"/>
      <c r="N955" s="105"/>
      <c r="O955" s="105"/>
      <c r="P955" s="105"/>
      <c r="Q955" s="105"/>
      <c r="R955" s="105"/>
      <c r="S955" s="105"/>
      <c r="T955" s="105"/>
    </row>
    <row r="956" spans="1:20" ht="15.75" customHeight="1" x14ac:dyDescent="0.25">
      <c r="A956" s="105"/>
      <c r="B956" s="105"/>
      <c r="C956" s="105"/>
      <c r="D956" s="105"/>
      <c r="E956" s="105"/>
      <c r="F956" s="105"/>
      <c r="G956" s="105"/>
      <c r="H956" s="105"/>
      <c r="I956" s="105"/>
      <c r="J956" s="105"/>
      <c r="K956" s="105"/>
      <c r="L956" s="105"/>
      <c r="M956" s="105"/>
      <c r="N956" s="105"/>
      <c r="O956" s="105"/>
      <c r="P956" s="105"/>
      <c r="Q956" s="105"/>
      <c r="R956" s="105"/>
      <c r="S956" s="105"/>
      <c r="T956" s="105"/>
    </row>
    <row r="957" spans="1:20" ht="15.75" customHeight="1" x14ac:dyDescent="0.25">
      <c r="A957" s="105"/>
      <c r="B957" s="105"/>
      <c r="C957" s="105"/>
      <c r="D957" s="105"/>
      <c r="E957" s="105"/>
      <c r="F957" s="105"/>
      <c r="G957" s="105"/>
      <c r="H957" s="105"/>
      <c r="I957" s="105"/>
      <c r="J957" s="105"/>
      <c r="K957" s="105"/>
      <c r="L957" s="105"/>
      <c r="M957" s="105"/>
      <c r="N957" s="105"/>
      <c r="O957" s="105"/>
      <c r="P957" s="105"/>
      <c r="Q957" s="105"/>
      <c r="R957" s="105"/>
      <c r="S957" s="105"/>
      <c r="T957" s="105"/>
    </row>
    <row r="958" spans="1:20" ht="15.75" customHeight="1" x14ac:dyDescent="0.25">
      <c r="A958" s="105"/>
      <c r="B958" s="105"/>
      <c r="C958" s="105"/>
      <c r="D958" s="105"/>
      <c r="E958" s="105"/>
      <c r="F958" s="105"/>
      <c r="G958" s="105"/>
      <c r="H958" s="105"/>
      <c r="I958" s="105"/>
      <c r="J958" s="105"/>
      <c r="K958" s="105"/>
      <c r="L958" s="105"/>
      <c r="M958" s="105"/>
      <c r="N958" s="105"/>
      <c r="O958" s="105"/>
      <c r="P958" s="105"/>
      <c r="Q958" s="105"/>
      <c r="R958" s="105"/>
      <c r="S958" s="105"/>
      <c r="T958" s="105"/>
    </row>
    <row r="959" spans="1:20" ht="15.75" customHeight="1" x14ac:dyDescent="0.25">
      <c r="A959" s="105"/>
      <c r="B959" s="105"/>
      <c r="C959" s="105"/>
      <c r="D959" s="105"/>
      <c r="E959" s="105"/>
      <c r="F959" s="105"/>
      <c r="G959" s="105"/>
      <c r="H959" s="105"/>
      <c r="I959" s="105"/>
      <c r="J959" s="105"/>
      <c r="K959" s="105"/>
      <c r="L959" s="105"/>
      <c r="M959" s="105"/>
      <c r="N959" s="105"/>
      <c r="O959" s="105"/>
      <c r="P959" s="105"/>
      <c r="Q959" s="105"/>
      <c r="R959" s="105"/>
      <c r="S959" s="105"/>
      <c r="T959" s="105"/>
    </row>
    <row r="960" spans="1:20" ht="15.75" customHeight="1" x14ac:dyDescent="0.25">
      <c r="A960" s="105"/>
      <c r="B960" s="105"/>
      <c r="C960" s="105"/>
      <c r="D960" s="105"/>
      <c r="E960" s="105"/>
      <c r="F960" s="105"/>
      <c r="G960" s="105"/>
      <c r="H960" s="105"/>
      <c r="I960" s="105"/>
      <c r="J960" s="105"/>
      <c r="K960" s="105"/>
      <c r="L960" s="105"/>
      <c r="M960" s="105"/>
      <c r="N960" s="105"/>
      <c r="O960" s="105"/>
      <c r="P960" s="105"/>
      <c r="Q960" s="105"/>
      <c r="R960" s="105"/>
      <c r="S960" s="105"/>
      <c r="T960" s="105"/>
    </row>
    <row r="961" spans="1:20" ht="15.75" customHeight="1" x14ac:dyDescent="0.25">
      <c r="A961" s="105"/>
      <c r="B961" s="105"/>
      <c r="C961" s="105"/>
      <c r="D961" s="105"/>
      <c r="E961" s="105"/>
      <c r="F961" s="105"/>
      <c r="G961" s="105"/>
      <c r="H961" s="105"/>
      <c r="I961" s="105"/>
      <c r="J961" s="105"/>
      <c r="K961" s="105"/>
      <c r="L961" s="105"/>
      <c r="M961" s="105"/>
      <c r="N961" s="105"/>
      <c r="O961" s="105"/>
      <c r="P961" s="105"/>
      <c r="Q961" s="105"/>
      <c r="R961" s="105"/>
      <c r="S961" s="105"/>
      <c r="T961" s="105"/>
    </row>
    <row r="962" spans="1:20" ht="15.75" customHeight="1" x14ac:dyDescent="0.25">
      <c r="A962" s="105"/>
      <c r="B962" s="105"/>
      <c r="C962" s="105"/>
      <c r="D962" s="105"/>
      <c r="E962" s="105"/>
      <c r="F962" s="105"/>
      <c r="G962" s="105"/>
      <c r="H962" s="105"/>
      <c r="I962" s="105"/>
      <c r="J962" s="105"/>
      <c r="K962" s="105"/>
      <c r="L962" s="105"/>
      <c r="M962" s="105"/>
      <c r="N962" s="105"/>
      <c r="O962" s="105"/>
      <c r="P962" s="105"/>
      <c r="Q962" s="105"/>
      <c r="R962" s="105"/>
      <c r="S962" s="105"/>
      <c r="T962" s="105"/>
    </row>
    <row r="963" spans="1:20" ht="15.75" customHeight="1" x14ac:dyDescent="0.25">
      <c r="A963" s="105"/>
      <c r="B963" s="105"/>
      <c r="C963" s="105"/>
      <c r="D963" s="105"/>
      <c r="E963" s="105"/>
      <c r="F963" s="105"/>
      <c r="G963" s="105"/>
      <c r="H963" s="105"/>
      <c r="I963" s="105"/>
      <c r="J963" s="105"/>
      <c r="K963" s="105"/>
      <c r="L963" s="105"/>
      <c r="M963" s="105"/>
      <c r="N963" s="105"/>
      <c r="O963" s="105"/>
      <c r="P963" s="105"/>
      <c r="Q963" s="105"/>
      <c r="R963" s="105"/>
      <c r="S963" s="105"/>
      <c r="T963" s="105"/>
    </row>
    <row r="964" spans="1:20" ht="15.75" customHeight="1" x14ac:dyDescent="0.25">
      <c r="A964" s="105"/>
      <c r="B964" s="105"/>
      <c r="C964" s="105"/>
      <c r="D964" s="105"/>
      <c r="E964" s="105"/>
      <c r="F964" s="105"/>
      <c r="G964" s="105"/>
      <c r="H964" s="105"/>
      <c r="I964" s="105"/>
      <c r="J964" s="105"/>
      <c r="K964" s="105"/>
      <c r="L964" s="105"/>
      <c r="M964" s="105"/>
      <c r="N964" s="105"/>
      <c r="O964" s="105"/>
      <c r="P964" s="105"/>
      <c r="Q964" s="105"/>
      <c r="R964" s="105"/>
      <c r="S964" s="105"/>
      <c r="T964" s="105"/>
    </row>
    <row r="965" spans="1:20" ht="15.75" customHeight="1" x14ac:dyDescent="0.25">
      <c r="A965" s="105"/>
      <c r="B965" s="105"/>
      <c r="C965" s="105"/>
      <c r="D965" s="105"/>
      <c r="E965" s="105"/>
      <c r="F965" s="105"/>
      <c r="G965" s="105"/>
      <c r="H965" s="105"/>
      <c r="I965" s="105"/>
      <c r="J965" s="105"/>
      <c r="K965" s="105"/>
      <c r="L965" s="105"/>
      <c r="M965" s="105"/>
      <c r="N965" s="105"/>
      <c r="O965" s="105"/>
      <c r="P965" s="105"/>
      <c r="Q965" s="105"/>
      <c r="R965" s="105"/>
      <c r="S965" s="105"/>
      <c r="T965" s="105"/>
    </row>
    <row r="966" spans="1:20" ht="15.75" customHeight="1" x14ac:dyDescent="0.25">
      <c r="A966" s="105"/>
      <c r="B966" s="105"/>
      <c r="C966" s="105"/>
      <c r="D966" s="105"/>
      <c r="E966" s="105"/>
      <c r="F966" s="105"/>
      <c r="G966" s="105"/>
      <c r="H966" s="105"/>
      <c r="I966" s="105"/>
      <c r="J966" s="105"/>
      <c r="K966" s="105"/>
      <c r="L966" s="105"/>
      <c r="M966" s="105"/>
      <c r="N966" s="105"/>
      <c r="O966" s="105"/>
      <c r="P966" s="105"/>
      <c r="Q966" s="105"/>
      <c r="R966" s="105"/>
      <c r="S966" s="105"/>
      <c r="T966" s="105"/>
    </row>
    <row r="967" spans="1:20" ht="15.75" customHeight="1" x14ac:dyDescent="0.25">
      <c r="A967" s="105"/>
      <c r="B967" s="105"/>
      <c r="C967" s="105"/>
      <c r="D967" s="105"/>
      <c r="E967" s="105"/>
      <c r="F967" s="105"/>
      <c r="G967" s="105"/>
      <c r="H967" s="105"/>
      <c r="I967" s="105"/>
      <c r="J967" s="105"/>
      <c r="K967" s="105"/>
      <c r="L967" s="105"/>
      <c r="M967" s="105"/>
      <c r="N967" s="105"/>
      <c r="O967" s="105"/>
      <c r="P967" s="105"/>
      <c r="Q967" s="105"/>
      <c r="R967" s="105"/>
      <c r="S967" s="105"/>
      <c r="T967" s="105"/>
    </row>
    <row r="968" spans="1:20" ht="15.75" customHeight="1" x14ac:dyDescent="0.25">
      <c r="A968" s="105"/>
      <c r="B968" s="105"/>
      <c r="C968" s="105"/>
      <c r="D968" s="105"/>
      <c r="E968" s="105"/>
      <c r="F968" s="105"/>
      <c r="G968" s="105"/>
      <c r="H968" s="105"/>
      <c r="I968" s="105"/>
      <c r="J968" s="105"/>
      <c r="K968" s="105"/>
      <c r="L968" s="105"/>
      <c r="M968" s="105"/>
      <c r="N968" s="105"/>
      <c r="O968" s="105"/>
      <c r="P968" s="105"/>
      <c r="Q968" s="105"/>
      <c r="R968" s="105"/>
      <c r="S968" s="105"/>
      <c r="T968" s="105"/>
    </row>
    <row r="969" spans="1:20" ht="15.75" customHeight="1" x14ac:dyDescent="0.25">
      <c r="A969" s="105"/>
      <c r="B969" s="105"/>
      <c r="C969" s="105"/>
      <c r="D969" s="105"/>
      <c r="E969" s="105"/>
      <c r="F969" s="105"/>
      <c r="G969" s="105"/>
      <c r="H969" s="105"/>
      <c r="I969" s="105"/>
      <c r="J969" s="105"/>
      <c r="K969" s="105"/>
      <c r="L969" s="105"/>
      <c r="M969" s="105"/>
      <c r="N969" s="105"/>
      <c r="O969" s="105"/>
      <c r="P969" s="105"/>
      <c r="Q969" s="105"/>
      <c r="R969" s="105"/>
      <c r="S969" s="105"/>
      <c r="T969" s="105"/>
    </row>
    <row r="970" spans="1:20" ht="15.75" customHeight="1" x14ac:dyDescent="0.25">
      <c r="A970" s="105"/>
      <c r="B970" s="105"/>
      <c r="C970" s="105"/>
      <c r="D970" s="105"/>
      <c r="E970" s="105"/>
      <c r="F970" s="105"/>
      <c r="G970" s="105"/>
      <c r="H970" s="105"/>
      <c r="I970" s="105"/>
      <c r="J970" s="105"/>
      <c r="K970" s="105"/>
      <c r="L970" s="105"/>
      <c r="M970" s="105"/>
      <c r="N970" s="105"/>
      <c r="O970" s="105"/>
      <c r="P970" s="105"/>
      <c r="Q970" s="105"/>
      <c r="R970" s="105"/>
      <c r="S970" s="105"/>
      <c r="T970" s="105"/>
    </row>
    <row r="971" spans="1:20" ht="15.75" customHeight="1" x14ac:dyDescent="0.25">
      <c r="A971" s="105"/>
      <c r="B971" s="105"/>
      <c r="C971" s="105"/>
      <c r="D971" s="105"/>
      <c r="E971" s="105"/>
      <c r="F971" s="105"/>
      <c r="G971" s="105"/>
      <c r="H971" s="105"/>
      <c r="I971" s="105"/>
      <c r="J971" s="105"/>
      <c r="K971" s="105"/>
      <c r="L971" s="105"/>
      <c r="M971" s="105"/>
      <c r="N971" s="105"/>
      <c r="O971" s="105"/>
      <c r="P971" s="105"/>
      <c r="Q971" s="105"/>
      <c r="R971" s="105"/>
      <c r="S971" s="105"/>
      <c r="T971" s="105"/>
    </row>
    <row r="972" spans="1:20" ht="15.75" customHeight="1" x14ac:dyDescent="0.25">
      <c r="A972" s="105"/>
      <c r="B972" s="105"/>
      <c r="C972" s="105"/>
      <c r="D972" s="105"/>
      <c r="E972" s="105"/>
      <c r="F972" s="105"/>
      <c r="G972" s="105"/>
      <c r="H972" s="105"/>
      <c r="I972" s="105"/>
      <c r="J972" s="105"/>
      <c r="K972" s="105"/>
      <c r="L972" s="105"/>
      <c r="M972" s="105"/>
      <c r="N972" s="105"/>
      <c r="O972" s="105"/>
      <c r="P972" s="105"/>
      <c r="Q972" s="105"/>
      <c r="R972" s="105"/>
      <c r="S972" s="105"/>
      <c r="T972" s="105"/>
    </row>
    <row r="973" spans="1:20" ht="15.75" customHeight="1" x14ac:dyDescent="0.25">
      <c r="A973" s="105"/>
      <c r="B973" s="105"/>
      <c r="C973" s="105"/>
      <c r="D973" s="105"/>
      <c r="E973" s="105"/>
      <c r="F973" s="105"/>
      <c r="G973" s="105"/>
      <c r="H973" s="105"/>
      <c r="I973" s="105"/>
      <c r="J973" s="105"/>
      <c r="K973" s="105"/>
      <c r="L973" s="105"/>
      <c r="M973" s="105"/>
      <c r="N973" s="105"/>
      <c r="O973" s="105"/>
      <c r="P973" s="105"/>
      <c r="Q973" s="105"/>
      <c r="R973" s="105"/>
      <c r="S973" s="105"/>
      <c r="T973" s="105"/>
    </row>
    <row r="974" spans="1:20" ht="15.75" customHeight="1" x14ac:dyDescent="0.25">
      <c r="A974" s="105"/>
      <c r="B974" s="105"/>
      <c r="C974" s="105"/>
      <c r="D974" s="105"/>
      <c r="E974" s="105"/>
      <c r="F974" s="105"/>
      <c r="G974" s="105"/>
      <c r="H974" s="105"/>
      <c r="I974" s="105"/>
      <c r="J974" s="105"/>
      <c r="K974" s="105"/>
      <c r="L974" s="105"/>
      <c r="M974" s="105"/>
      <c r="N974" s="105"/>
      <c r="O974" s="105"/>
      <c r="P974" s="105"/>
      <c r="Q974" s="105"/>
      <c r="R974" s="105"/>
      <c r="S974" s="105"/>
      <c r="T974" s="105"/>
    </row>
    <row r="975" spans="1:20" ht="15.75" customHeight="1" x14ac:dyDescent="0.25">
      <c r="A975" s="105"/>
      <c r="B975" s="105"/>
      <c r="C975" s="105"/>
      <c r="D975" s="105"/>
      <c r="E975" s="105"/>
      <c r="F975" s="105"/>
      <c r="G975" s="105"/>
      <c r="H975" s="105"/>
      <c r="I975" s="105"/>
      <c r="J975" s="105"/>
      <c r="K975" s="105"/>
      <c r="L975" s="105"/>
      <c r="M975" s="105"/>
      <c r="N975" s="105"/>
      <c r="O975" s="105"/>
      <c r="P975" s="105"/>
      <c r="Q975" s="105"/>
      <c r="R975" s="105"/>
      <c r="S975" s="105"/>
      <c r="T975" s="105"/>
    </row>
    <row r="976" spans="1:20" ht="15.75" customHeight="1" x14ac:dyDescent="0.25">
      <c r="A976" s="105"/>
      <c r="B976" s="105"/>
      <c r="C976" s="105"/>
      <c r="D976" s="105"/>
      <c r="E976" s="105"/>
      <c r="F976" s="105"/>
      <c r="G976" s="105"/>
      <c r="H976" s="105"/>
      <c r="I976" s="105"/>
      <c r="J976" s="105"/>
      <c r="K976" s="105"/>
      <c r="L976" s="105"/>
      <c r="M976" s="105"/>
      <c r="N976" s="105"/>
      <c r="O976" s="105"/>
      <c r="P976" s="105"/>
      <c r="Q976" s="105"/>
      <c r="R976" s="105"/>
      <c r="S976" s="105"/>
      <c r="T976" s="105"/>
    </row>
    <row r="977" spans="1:20" ht="15.75" customHeight="1" x14ac:dyDescent="0.25">
      <c r="A977" s="105"/>
      <c r="B977" s="105"/>
      <c r="C977" s="105"/>
      <c r="D977" s="105"/>
      <c r="E977" s="105"/>
      <c r="F977" s="105"/>
      <c r="G977" s="105"/>
      <c r="H977" s="105"/>
      <c r="I977" s="105"/>
      <c r="J977" s="105"/>
      <c r="K977" s="105"/>
      <c r="L977" s="105"/>
      <c r="M977" s="105"/>
      <c r="N977" s="105"/>
      <c r="O977" s="105"/>
      <c r="P977" s="105"/>
      <c r="Q977" s="105"/>
      <c r="R977" s="105"/>
      <c r="S977" s="105"/>
      <c r="T977" s="105"/>
    </row>
    <row r="978" spans="1:20" ht="15.75" customHeight="1" x14ac:dyDescent="0.25">
      <c r="A978" s="105"/>
      <c r="B978" s="105"/>
      <c r="C978" s="105"/>
      <c r="D978" s="105"/>
      <c r="E978" s="105"/>
      <c r="F978" s="105"/>
      <c r="G978" s="105"/>
      <c r="H978" s="105"/>
      <c r="I978" s="105"/>
      <c r="J978" s="105"/>
      <c r="K978" s="105"/>
      <c r="L978" s="105"/>
      <c r="M978" s="105"/>
      <c r="N978" s="105"/>
      <c r="O978" s="105"/>
      <c r="P978" s="105"/>
      <c r="Q978" s="105"/>
      <c r="R978" s="105"/>
      <c r="S978" s="105"/>
      <c r="T978" s="105"/>
    </row>
    <row r="979" spans="1:20" ht="15.75" customHeight="1" x14ac:dyDescent="0.25">
      <c r="A979" s="105"/>
      <c r="B979" s="105"/>
      <c r="C979" s="105"/>
      <c r="D979" s="105"/>
      <c r="E979" s="105"/>
      <c r="F979" s="105"/>
      <c r="G979" s="105"/>
      <c r="H979" s="105"/>
      <c r="I979" s="105"/>
      <c r="J979" s="105"/>
      <c r="K979" s="105"/>
      <c r="L979" s="105"/>
      <c r="M979" s="105"/>
      <c r="N979" s="105"/>
      <c r="O979" s="105"/>
      <c r="P979" s="105"/>
      <c r="Q979" s="105"/>
      <c r="R979" s="105"/>
      <c r="S979" s="105"/>
      <c r="T979" s="105"/>
    </row>
    <row r="980" spans="1:20" ht="15.75" customHeight="1" x14ac:dyDescent="0.25">
      <c r="A980" s="105"/>
      <c r="B980" s="105"/>
      <c r="C980" s="105"/>
      <c r="D980" s="105"/>
      <c r="E980" s="105"/>
      <c r="F980" s="105"/>
      <c r="G980" s="105"/>
      <c r="H980" s="105"/>
      <c r="I980" s="105"/>
      <c r="J980" s="105"/>
      <c r="K980" s="105"/>
      <c r="L980" s="105"/>
      <c r="M980" s="105"/>
      <c r="N980" s="105"/>
      <c r="O980" s="105"/>
      <c r="P980" s="105"/>
      <c r="Q980" s="105"/>
      <c r="R980" s="105"/>
      <c r="S980" s="105"/>
      <c r="T980" s="105"/>
    </row>
    <row r="981" spans="1:20" ht="15.75" customHeight="1" x14ac:dyDescent="0.25">
      <c r="A981" s="105"/>
      <c r="B981" s="105"/>
      <c r="C981" s="105"/>
      <c r="D981" s="105"/>
      <c r="E981" s="105"/>
      <c r="F981" s="105"/>
      <c r="G981" s="105"/>
      <c r="H981" s="105"/>
      <c r="I981" s="105"/>
      <c r="J981" s="105"/>
      <c r="K981" s="105"/>
      <c r="L981" s="105"/>
      <c r="M981" s="105"/>
      <c r="N981" s="105"/>
      <c r="O981" s="105"/>
      <c r="P981" s="105"/>
      <c r="Q981" s="105"/>
      <c r="R981" s="105"/>
      <c r="S981" s="105"/>
      <c r="T981" s="105"/>
    </row>
    <row r="982" spans="1:20" ht="15.75" customHeight="1" x14ac:dyDescent="0.25">
      <c r="A982" s="105"/>
      <c r="B982" s="105"/>
      <c r="C982" s="105"/>
      <c r="D982" s="105"/>
      <c r="E982" s="105"/>
      <c r="F982" s="105"/>
      <c r="G982" s="105"/>
      <c r="H982" s="105"/>
      <c r="I982" s="105"/>
      <c r="J982" s="105"/>
      <c r="K982" s="105"/>
      <c r="L982" s="105"/>
      <c r="M982" s="105"/>
      <c r="N982" s="105"/>
      <c r="O982" s="105"/>
      <c r="P982" s="105"/>
      <c r="Q982" s="105"/>
      <c r="R982" s="105"/>
      <c r="S982" s="105"/>
      <c r="T982" s="105"/>
    </row>
    <row r="983" spans="1:20" ht="15.75" customHeight="1" x14ac:dyDescent="0.25">
      <c r="A983" s="105"/>
      <c r="B983" s="105"/>
      <c r="C983" s="105"/>
      <c r="D983" s="105"/>
      <c r="E983" s="105"/>
      <c r="F983" s="105"/>
      <c r="G983" s="105"/>
      <c r="H983" s="105"/>
      <c r="I983" s="105"/>
      <c r="J983" s="105"/>
      <c r="K983" s="105"/>
      <c r="L983" s="105"/>
      <c r="M983" s="105"/>
      <c r="N983" s="105"/>
      <c r="O983" s="105"/>
      <c r="P983" s="105"/>
      <c r="Q983" s="105"/>
      <c r="R983" s="105"/>
      <c r="S983" s="105"/>
      <c r="T983" s="105"/>
    </row>
    <row r="984" spans="1:20" ht="15.75" customHeight="1" x14ac:dyDescent="0.25">
      <c r="A984" s="105"/>
      <c r="B984" s="105"/>
      <c r="C984" s="105"/>
      <c r="D984" s="105"/>
      <c r="E984" s="105"/>
      <c r="F984" s="105"/>
      <c r="G984" s="105"/>
      <c r="H984" s="105"/>
      <c r="I984" s="105"/>
      <c r="J984" s="105"/>
      <c r="K984" s="105"/>
      <c r="L984" s="105"/>
      <c r="M984" s="105"/>
      <c r="N984" s="105"/>
      <c r="O984" s="105"/>
      <c r="P984" s="105"/>
      <c r="Q984" s="105"/>
      <c r="R984" s="105"/>
      <c r="S984" s="105"/>
      <c r="T984" s="105"/>
    </row>
    <row r="985" spans="1:20" ht="15.75" customHeight="1" x14ac:dyDescent="0.25">
      <c r="A985" s="105"/>
      <c r="B985" s="105"/>
      <c r="C985" s="105"/>
      <c r="D985" s="105"/>
      <c r="E985" s="105"/>
      <c r="F985" s="105"/>
      <c r="G985" s="105"/>
      <c r="H985" s="105"/>
      <c r="I985" s="105"/>
      <c r="J985" s="105"/>
      <c r="K985" s="105"/>
      <c r="L985" s="105"/>
      <c r="M985" s="105"/>
      <c r="N985" s="105"/>
      <c r="O985" s="105"/>
      <c r="P985" s="105"/>
      <c r="Q985" s="105"/>
      <c r="R985" s="105"/>
      <c r="S985" s="105"/>
      <c r="T985" s="105"/>
    </row>
    <row r="986" spans="1:20" ht="15.75" customHeight="1" x14ac:dyDescent="0.25">
      <c r="A986" s="105"/>
      <c r="B986" s="105"/>
      <c r="C986" s="105"/>
      <c r="D986" s="105"/>
      <c r="E986" s="105"/>
      <c r="F986" s="105"/>
      <c r="G986" s="105"/>
      <c r="H986" s="105"/>
      <c r="I986" s="105"/>
      <c r="J986" s="105"/>
      <c r="K986" s="105"/>
      <c r="L986" s="105"/>
      <c r="M986" s="105"/>
      <c r="N986" s="105"/>
      <c r="O986" s="105"/>
      <c r="P986" s="105"/>
      <c r="Q986" s="105"/>
      <c r="R986" s="105"/>
      <c r="S986" s="105"/>
      <c r="T986" s="105"/>
    </row>
    <row r="987" spans="1:20" ht="15.75" customHeight="1" x14ac:dyDescent="0.25">
      <c r="A987" s="105"/>
      <c r="B987" s="105"/>
      <c r="C987" s="105"/>
      <c r="D987" s="105"/>
      <c r="E987" s="105"/>
      <c r="F987" s="105"/>
      <c r="G987" s="105"/>
      <c r="H987" s="105"/>
      <c r="I987" s="105"/>
      <c r="J987" s="105"/>
      <c r="K987" s="105"/>
      <c r="L987" s="105"/>
      <c r="M987" s="105"/>
      <c r="N987" s="105"/>
      <c r="O987" s="105"/>
      <c r="P987" s="105"/>
      <c r="Q987" s="105"/>
      <c r="R987" s="105"/>
      <c r="S987" s="105"/>
      <c r="T987" s="105"/>
    </row>
    <row r="988" spans="1:20" ht="15.75" customHeight="1" x14ac:dyDescent="0.25">
      <c r="A988" s="105"/>
      <c r="B988" s="105"/>
      <c r="C988" s="105"/>
      <c r="D988" s="105"/>
      <c r="E988" s="105"/>
      <c r="F988" s="105"/>
      <c r="G988" s="105"/>
      <c r="H988" s="105"/>
      <c r="I988" s="105"/>
      <c r="J988" s="105"/>
      <c r="K988" s="105"/>
      <c r="L988" s="105"/>
      <c r="M988" s="105"/>
      <c r="N988" s="105"/>
      <c r="O988" s="105"/>
      <c r="P988" s="105"/>
      <c r="Q988" s="105"/>
      <c r="R988" s="105"/>
      <c r="S988" s="105"/>
      <c r="T988" s="105"/>
    </row>
    <row r="989" spans="1:20" ht="15.75" customHeight="1" x14ac:dyDescent="0.25">
      <c r="A989" s="105"/>
      <c r="B989" s="105"/>
      <c r="C989" s="105"/>
      <c r="D989" s="105"/>
      <c r="E989" s="105"/>
      <c r="F989" s="105"/>
      <c r="G989" s="105"/>
      <c r="H989" s="105"/>
      <c r="I989" s="105"/>
      <c r="J989" s="105"/>
      <c r="K989" s="105"/>
      <c r="L989" s="105"/>
      <c r="M989" s="105"/>
      <c r="N989" s="105"/>
      <c r="O989" s="105"/>
      <c r="P989" s="105"/>
      <c r="Q989" s="105"/>
      <c r="R989" s="105"/>
      <c r="S989" s="105"/>
      <c r="T989" s="105"/>
    </row>
    <row r="990" spans="1:20" ht="15.75" customHeight="1" x14ac:dyDescent="0.25">
      <c r="A990" s="105"/>
      <c r="B990" s="105"/>
      <c r="C990" s="105"/>
      <c r="D990" s="105"/>
      <c r="E990" s="105"/>
      <c r="F990" s="105"/>
      <c r="G990" s="105"/>
      <c r="H990" s="105"/>
      <c r="I990" s="105"/>
      <c r="J990" s="105"/>
      <c r="K990" s="105"/>
      <c r="L990" s="105"/>
      <c r="M990" s="105"/>
      <c r="N990" s="105"/>
      <c r="O990" s="105"/>
      <c r="P990" s="105"/>
      <c r="Q990" s="105"/>
      <c r="R990" s="105"/>
      <c r="S990" s="105"/>
      <c r="T990" s="105"/>
    </row>
    <row r="991" spans="1:20" ht="15.75" customHeight="1" x14ac:dyDescent="0.25">
      <c r="A991" s="105"/>
      <c r="B991" s="105"/>
      <c r="C991" s="105"/>
      <c r="D991" s="105"/>
      <c r="E991" s="105"/>
      <c r="F991" s="105"/>
      <c r="G991" s="105"/>
      <c r="H991" s="105"/>
      <c r="I991" s="105"/>
      <c r="J991" s="105"/>
      <c r="K991" s="105"/>
      <c r="L991" s="105"/>
      <c r="M991" s="105"/>
      <c r="N991" s="105"/>
      <c r="O991" s="105"/>
      <c r="P991" s="105"/>
      <c r="Q991" s="105"/>
      <c r="R991" s="105"/>
      <c r="S991" s="105"/>
      <c r="T991" s="105"/>
    </row>
    <row r="992" spans="1:20" ht="15.75" customHeight="1" x14ac:dyDescent="0.25">
      <c r="A992" s="105"/>
      <c r="B992" s="105"/>
      <c r="C992" s="105"/>
      <c r="D992" s="105"/>
      <c r="E992" s="105"/>
      <c r="F992" s="105"/>
      <c r="G992" s="105"/>
      <c r="H992" s="105"/>
      <c r="I992" s="105"/>
      <c r="J992" s="105"/>
      <c r="K992" s="105"/>
      <c r="L992" s="105"/>
      <c r="M992" s="105"/>
      <c r="N992" s="105"/>
      <c r="O992" s="105"/>
      <c r="P992" s="105"/>
      <c r="Q992" s="105"/>
      <c r="R992" s="105"/>
      <c r="S992" s="105"/>
      <c r="T992" s="105"/>
    </row>
    <row r="993" spans="1:20" ht="15.75" customHeight="1" x14ac:dyDescent="0.25">
      <c r="A993" s="105"/>
      <c r="B993" s="105"/>
      <c r="C993" s="105"/>
      <c r="D993" s="105"/>
      <c r="E993" s="105"/>
      <c r="F993" s="105"/>
      <c r="G993" s="105"/>
      <c r="H993" s="105"/>
      <c r="I993" s="105"/>
      <c r="J993" s="105"/>
      <c r="K993" s="105"/>
      <c r="L993" s="105"/>
      <c r="M993" s="105"/>
      <c r="N993" s="105"/>
      <c r="O993" s="105"/>
      <c r="P993" s="105"/>
      <c r="Q993" s="105"/>
      <c r="R993" s="105"/>
      <c r="S993" s="105"/>
      <c r="T993" s="105"/>
    </row>
    <row r="994" spans="1:20" ht="15.75" customHeight="1" x14ac:dyDescent="0.25">
      <c r="A994" s="105"/>
      <c r="B994" s="105"/>
      <c r="C994" s="105"/>
      <c r="D994" s="105"/>
      <c r="E994" s="105"/>
      <c r="F994" s="105"/>
      <c r="G994" s="105"/>
      <c r="H994" s="105"/>
      <c r="I994" s="105"/>
      <c r="J994" s="105"/>
      <c r="K994" s="105"/>
      <c r="L994" s="105"/>
      <c r="M994" s="105"/>
      <c r="N994" s="105"/>
      <c r="O994" s="105"/>
      <c r="P994" s="105"/>
      <c r="Q994" s="105"/>
      <c r="R994" s="105"/>
      <c r="S994" s="105"/>
      <c r="T994" s="105"/>
    </row>
    <row r="995" spans="1:20" ht="15.75" customHeight="1" x14ac:dyDescent="0.25">
      <c r="A995" s="105"/>
      <c r="B995" s="105"/>
      <c r="C995" s="105"/>
      <c r="D995" s="105"/>
      <c r="E995" s="105"/>
      <c r="F995" s="105"/>
      <c r="G995" s="105"/>
      <c r="H995" s="105"/>
      <c r="I995" s="105"/>
      <c r="J995" s="105"/>
      <c r="K995" s="105"/>
      <c r="L995" s="105"/>
      <c r="M995" s="105"/>
      <c r="N995" s="105"/>
      <c r="O995" s="105"/>
      <c r="P995" s="105"/>
      <c r="Q995" s="105"/>
      <c r="R995" s="105"/>
      <c r="S995" s="105"/>
      <c r="T995" s="105"/>
    </row>
    <row r="996" spans="1:20" ht="15.75" customHeight="1" x14ac:dyDescent="0.25">
      <c r="A996" s="105"/>
      <c r="B996" s="105"/>
      <c r="C996" s="105"/>
      <c r="D996" s="105"/>
      <c r="E996" s="105"/>
      <c r="F996" s="105"/>
      <c r="G996" s="105"/>
      <c r="H996" s="105"/>
      <c r="I996" s="105"/>
      <c r="J996" s="105"/>
      <c r="K996" s="105"/>
      <c r="L996" s="105"/>
      <c r="M996" s="105"/>
      <c r="N996" s="105"/>
      <c r="O996" s="105"/>
      <c r="P996" s="105"/>
      <c r="Q996" s="105"/>
      <c r="R996" s="105"/>
      <c r="S996" s="105"/>
      <c r="T996" s="105"/>
    </row>
    <row r="997" spans="1:20" ht="15.75" customHeight="1" x14ac:dyDescent="0.25">
      <c r="A997" s="105"/>
      <c r="B997" s="105"/>
      <c r="C997" s="105"/>
      <c r="D997" s="105"/>
      <c r="E997" s="105"/>
      <c r="F997" s="105"/>
      <c r="G997" s="105"/>
      <c r="H997" s="105"/>
      <c r="I997" s="105"/>
      <c r="J997" s="105"/>
      <c r="K997" s="105"/>
      <c r="L997" s="105"/>
      <c r="M997" s="105"/>
      <c r="N997" s="105"/>
      <c r="O997" s="105"/>
      <c r="P997" s="105"/>
      <c r="Q997" s="105"/>
      <c r="R997" s="105"/>
      <c r="S997" s="105"/>
      <c r="T997" s="105"/>
    </row>
    <row r="998" spans="1:20" ht="15.75" customHeight="1" x14ac:dyDescent="0.25">
      <c r="A998" s="105"/>
      <c r="B998" s="105"/>
      <c r="C998" s="105"/>
      <c r="D998" s="105"/>
      <c r="E998" s="105"/>
      <c r="F998" s="105"/>
      <c r="G998" s="105"/>
      <c r="H998" s="105"/>
      <c r="I998" s="105"/>
      <c r="J998" s="105"/>
      <c r="K998" s="105"/>
      <c r="L998" s="105"/>
      <c r="M998" s="105"/>
      <c r="N998" s="105"/>
      <c r="O998" s="105"/>
      <c r="P998" s="105"/>
      <c r="Q998" s="105"/>
      <c r="R998" s="105"/>
      <c r="S998" s="105"/>
      <c r="T998" s="105"/>
    </row>
    <row r="999" spans="1:20" ht="15.75" customHeight="1" x14ac:dyDescent="0.25">
      <c r="A999" s="105"/>
      <c r="B999" s="105"/>
      <c r="C999" s="105"/>
      <c r="D999" s="105"/>
      <c r="E999" s="105"/>
      <c r="F999" s="105"/>
      <c r="G999" s="105"/>
      <c r="H999" s="105"/>
      <c r="I999" s="105"/>
      <c r="J999" s="105"/>
      <c r="K999" s="105"/>
      <c r="L999" s="105"/>
      <c r="M999" s="105"/>
      <c r="N999" s="105"/>
      <c r="O999" s="105"/>
      <c r="P999" s="105"/>
      <c r="Q999" s="105"/>
      <c r="R999" s="105"/>
      <c r="S999" s="105"/>
      <c r="T999" s="105"/>
    </row>
    <row r="1000" spans="1:20" ht="15.75" customHeight="1" x14ac:dyDescent="0.25">
      <c r="A1000" s="105"/>
      <c r="B1000" s="105"/>
      <c r="C1000" s="105"/>
      <c r="D1000" s="105"/>
      <c r="E1000" s="105"/>
      <c r="F1000" s="105"/>
      <c r="G1000" s="105"/>
      <c r="H1000" s="105"/>
      <c r="I1000" s="105"/>
      <c r="J1000" s="105"/>
      <c r="K1000" s="105"/>
      <c r="L1000" s="105"/>
      <c r="M1000" s="105"/>
      <c r="N1000" s="105"/>
      <c r="O1000" s="105"/>
      <c r="P1000" s="105"/>
      <c r="Q1000" s="105"/>
      <c r="R1000" s="105"/>
      <c r="S1000" s="105"/>
      <c r="T1000" s="105"/>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7"/>
  <dimension ref="B2:E19"/>
  <sheetViews>
    <sheetView topLeftCell="A4" workbookViewId="0">
      <selection activeCell="I20" sqref="I20:I21"/>
    </sheetView>
  </sheetViews>
  <sheetFormatPr baseColWidth="10" defaultRowHeight="15" x14ac:dyDescent="0.25"/>
  <sheetData>
    <row r="2" spans="2:5" x14ac:dyDescent="0.25">
      <c r="B2" t="s">
        <v>30</v>
      </c>
      <c r="E2" t="s">
        <v>112</v>
      </c>
    </row>
    <row r="3" spans="2:5" x14ac:dyDescent="0.25">
      <c r="B3" t="s">
        <v>31</v>
      </c>
      <c r="E3" t="s">
        <v>111</v>
      </c>
    </row>
    <row r="4" spans="2:5" x14ac:dyDescent="0.25">
      <c r="B4" t="s">
        <v>115</v>
      </c>
      <c r="E4" t="s">
        <v>113</v>
      </c>
    </row>
    <row r="5" spans="2:5" x14ac:dyDescent="0.25">
      <c r="B5" t="s">
        <v>114</v>
      </c>
    </row>
    <row r="8" spans="2:5" x14ac:dyDescent="0.25">
      <c r="B8" t="s">
        <v>79</v>
      </c>
    </row>
    <row r="9" spans="2:5" x14ac:dyDescent="0.25">
      <c r="B9" t="s">
        <v>36</v>
      </c>
    </row>
    <row r="10" spans="2:5" x14ac:dyDescent="0.25">
      <c r="B10" t="s">
        <v>37</v>
      </c>
    </row>
    <row r="13" spans="2:5" x14ac:dyDescent="0.25">
      <c r="B13" t="s">
        <v>110</v>
      </c>
    </row>
    <row r="14" spans="2:5" x14ac:dyDescent="0.25">
      <c r="B14" t="s">
        <v>104</v>
      </c>
    </row>
    <row r="15" spans="2:5" x14ac:dyDescent="0.25">
      <c r="B15" t="s">
        <v>107</v>
      </c>
    </row>
    <row r="16" spans="2:5" x14ac:dyDescent="0.25">
      <c r="B16" t="s">
        <v>105</v>
      </c>
    </row>
    <row r="17" spans="2:2" x14ac:dyDescent="0.25">
      <c r="B17" t="s">
        <v>106</v>
      </c>
    </row>
    <row r="18" spans="2:2" x14ac:dyDescent="0.25">
      <c r="B18" t="s">
        <v>108</v>
      </c>
    </row>
    <row r="19" spans="2:2" x14ac:dyDescent="0.25">
      <c r="B19" t="s">
        <v>109</v>
      </c>
    </row>
  </sheetData>
  <sortState xmlns:xlrd2="http://schemas.microsoft.com/office/spreadsheetml/2017/richdata2" ref="B2:B5">
    <sortCondition ref="B2:B5"/>
  </sortState>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8"/>
  <dimension ref="A3:A21"/>
  <sheetViews>
    <sheetView workbookViewId="0">
      <selection activeCell="C22" sqref="C22"/>
    </sheetView>
  </sheetViews>
  <sheetFormatPr baseColWidth="10" defaultRowHeight="12.75" x14ac:dyDescent="0.2"/>
  <cols>
    <col min="1" max="1" width="32.85546875" style="1" customWidth="1"/>
    <col min="2" max="16384" width="11.42578125" style="1"/>
  </cols>
  <sheetData>
    <row r="3" spans="1:1" x14ac:dyDescent="0.2">
      <c r="A3" s="2" t="s">
        <v>13</v>
      </c>
    </row>
    <row r="4" spans="1:1" x14ac:dyDescent="0.2">
      <c r="A4" s="2" t="s">
        <v>14</v>
      </c>
    </row>
    <row r="5" spans="1:1" x14ac:dyDescent="0.2">
      <c r="A5" s="2" t="s">
        <v>15</v>
      </c>
    </row>
    <row r="6" spans="1:1" x14ac:dyDescent="0.2">
      <c r="A6" s="2" t="s">
        <v>9</v>
      </c>
    </row>
    <row r="7" spans="1:1" x14ac:dyDescent="0.2">
      <c r="A7" s="2" t="s">
        <v>8</v>
      </c>
    </row>
    <row r="8" spans="1:1" x14ac:dyDescent="0.2">
      <c r="A8" s="2" t="s">
        <v>18</v>
      </c>
    </row>
    <row r="9" spans="1:1" x14ac:dyDescent="0.2">
      <c r="A9" s="2" t="s">
        <v>19</v>
      </c>
    </row>
    <row r="10" spans="1:1" x14ac:dyDescent="0.2">
      <c r="A10" s="2" t="s">
        <v>21</v>
      </c>
    </row>
    <row r="11" spans="1:1" x14ac:dyDescent="0.2">
      <c r="A11" s="2" t="s">
        <v>22</v>
      </c>
    </row>
    <row r="12" spans="1:1" x14ac:dyDescent="0.2">
      <c r="A12" s="2" t="s">
        <v>24</v>
      </c>
    </row>
    <row r="13" spans="1:1" x14ac:dyDescent="0.2">
      <c r="A13" s="2" t="s">
        <v>25</v>
      </c>
    </row>
    <row r="14" spans="1:1" x14ac:dyDescent="0.2">
      <c r="A14" s="2" t="s">
        <v>26</v>
      </c>
    </row>
    <row r="16" spans="1:1" x14ac:dyDescent="0.2">
      <c r="A16" s="2" t="s">
        <v>29</v>
      </c>
    </row>
    <row r="17" spans="1:1" x14ac:dyDescent="0.2">
      <c r="A17" s="2" t="s">
        <v>30</v>
      </c>
    </row>
    <row r="18" spans="1:1" x14ac:dyDescent="0.2">
      <c r="A18" s="2" t="s">
        <v>31</v>
      </c>
    </row>
    <row r="20" spans="1:1" x14ac:dyDescent="0.2">
      <c r="A20" s="2" t="s">
        <v>36</v>
      </c>
    </row>
    <row r="21" spans="1:1" x14ac:dyDescent="0.2">
      <c r="A21" s="2" t="s">
        <v>37</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11</vt:i4>
      </vt:variant>
    </vt:vector>
  </HeadingPairs>
  <TitlesOfParts>
    <vt:vector size="11" baseType="lpstr">
      <vt:lpstr>PORTADA</vt:lpstr>
      <vt:lpstr>Instructivo</vt:lpstr>
      <vt:lpstr>208-PLA-Ft-78 Mapa Gestión</vt:lpstr>
      <vt:lpstr>Tabla Valoración controles</vt:lpstr>
      <vt:lpstr>Tabla probabilidad</vt:lpstr>
      <vt:lpstr>Tabla Impacto</vt:lpstr>
      <vt:lpstr>CONTROL DE CAMBIOS</vt:lpstr>
      <vt:lpstr>FORMULAS</vt:lpstr>
      <vt:lpstr>CONTROLES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cvpe4250</cp:lastModifiedBy>
  <cp:lastPrinted>2020-05-13T01:12:22Z</cp:lastPrinted>
  <dcterms:created xsi:type="dcterms:W3CDTF">2020-03-24T23:12:47Z</dcterms:created>
  <dcterms:modified xsi:type="dcterms:W3CDTF">2023-11-02T15:11:13Z</dcterms:modified>
</cp:coreProperties>
</file>